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sheets/sheet1.xml" ContentType="application/vnd.openxmlformats-officedocument.spreadsheetml.worksheet+xml"/>
  <Override PartName="/xl/theme/theme1.xml" ContentType="application/vnd.openxmlformats-officedocument.theme+xml"/>
  <Override PartName="/xl/worksheets/sheet22.xml" ContentType="application/vnd.openxmlformats-officedocument.spreadsheetml.worksheet+xml"/>
  <Override PartName="/xl/worksheets/sheet21.xml" ContentType="application/vnd.openxmlformats-officedocument.spreadsheetml.worksheet+xml"/>
  <Override PartName="/xl/worksheets/sheet20.xml" ContentType="application/vnd.openxmlformats-officedocument.spreadsheetml.worksheet+xml"/>
  <Override PartName="/xl/worksheets/sheet19.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9.xml" ContentType="application/vnd.openxmlformats-officedocument.spreadsheetml.worksheet+xml"/>
  <Override PartName="/xl/worksheets/sheet28.xml" ContentType="application/vnd.openxmlformats-officedocument.spreadsheetml.worksheet+xml"/>
  <Override PartName="/xl/worksheets/sheet27.xml" ContentType="application/vnd.openxmlformats-officedocument.spreadsheetml.worksheet+xml"/>
  <Override PartName="/xl/worksheets/sheet26.xml" ContentType="application/vnd.openxmlformats-officedocument.spreadsheetml.worksheet+xml"/>
  <Override PartName="/xl/worksheets/sheet18.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2.xml" ContentType="application/vnd.openxmlformats-officedocument.spreadsheetml.worksheet+xml"/>
  <Override PartName="/xl/worksheets/sheet30.xml" ContentType="application/vnd.openxmlformats-officedocument.spreadsheetml.worksheet+xml"/>
  <Override PartName="/xl/styles.xml" ContentType="application/vnd.openxmlformats-officedocument.spreadsheetml.styles+xml"/>
  <Override PartName="/xl/calcChain.xml" ContentType="application/vnd.openxmlformats-officedocument.spreadsheetml.calcChain+xml"/>
  <Override PartName="/xl/externalLinks/externalLink3.xml" ContentType="application/vnd.openxmlformats-officedocument.spreadsheetml.externalLink+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420" windowWidth="19200" windowHeight="6045" tabRatio="919"/>
  </bookViews>
  <sheets>
    <sheet name="Info" sheetId="70" r:id="rId1"/>
    <sheet name="1. key ratios" sheetId="6" r:id="rId2"/>
    <sheet name="2. RC" sheetId="62" r:id="rId3"/>
    <sheet name="3. PL" sheetId="53" r:id="rId4"/>
    <sheet name="4. Off-Balance" sheetId="75" r:id="rId5"/>
    <sheet name="5. RWA" sheetId="71" r:id="rId6"/>
    <sheet name="6. Administrators-shareholders" sheetId="52" r:id="rId7"/>
    <sheet name="7. LI1" sheetId="72" r:id="rId8"/>
    <sheet name="8. LI2" sheetId="73" r:id="rId9"/>
    <sheet name="9.1. Capital Requirements" sheetId="77" r:id="rId10"/>
    <sheet name="9. Capital" sheetId="28" r:id="rId11"/>
    <sheet name="10. CC2" sheetId="69" r:id="rId12"/>
    <sheet name="11. CRWA" sheetId="35" r:id="rId13"/>
    <sheet name="12. CRM" sheetId="64" r:id="rId14"/>
    <sheet name="13. CRME" sheetId="74" r:id="rId15"/>
    <sheet name="14. LCR" sheetId="36" r:id="rId16"/>
    <sheet name="15. CCR" sheetId="37" r:id="rId17"/>
    <sheet name="15.1. LR" sheetId="79" r:id="rId18"/>
    <sheet name="16. NSFR" sheetId="80" r:id="rId19"/>
    <sheet name=" 17. Residual Maturity" sheetId="81" r:id="rId20"/>
    <sheet name="18. Assets by Exposure classes" sheetId="82" r:id="rId21"/>
    <sheet name="19. Assets by Risk Sectors" sheetId="83" r:id="rId22"/>
    <sheet name="20. Reserves" sheetId="84" r:id="rId23"/>
    <sheet name="21. NPL" sheetId="85" r:id="rId24"/>
    <sheet name="22. Quality" sheetId="86" r:id="rId25"/>
    <sheet name="23. LTV" sheetId="87" r:id="rId26"/>
    <sheet name="24. Risk Sector" sheetId="88" r:id="rId27"/>
    <sheet name="25. Collateral" sheetId="89" r:id="rId28"/>
    <sheet name="26. Retail Products" sheetId="96" r:id="rId29"/>
    <sheet name="Instruction" sheetId="90" r:id="rId30"/>
  </sheets>
  <externalReferences>
    <externalReference r:id="rId31"/>
    <externalReference r:id="rId32"/>
    <externalReference r:id="rId33"/>
  </externalReferences>
  <definedNames>
    <definedName name="_cur1">'[1]Appl (2)'!$F$2:$F$7200</definedName>
    <definedName name="_cur2">'[1]Appl (2)'!$H$2:$H$7200</definedName>
    <definedName name="_xlnm._FilterDatabase" localSheetId="4" hidden="1">'4. Off-Balance'!$B$6:$H$53</definedName>
    <definedName name="_xlnm._FilterDatabase" localSheetId="29" hidden="1">Instruction!$A$107:$C$111</definedName>
    <definedName name="_sum1">'[1]Appl (2)'!$E$2:$E$7200</definedName>
    <definedName name="_sum2">'[1]Appl (2)'!$G$2:$G$7200</definedName>
    <definedName name="ACC_BALACC" localSheetId="19">#REF!</definedName>
    <definedName name="ACC_BALACC" localSheetId="23">#REF!</definedName>
    <definedName name="ACC_BALACC" localSheetId="24">#REF!</definedName>
    <definedName name="ACC_BALACC" localSheetId="25">#REF!</definedName>
    <definedName name="ACC_BALACC" localSheetId="26">#REF!</definedName>
    <definedName name="ACC_BALACC" localSheetId="9">#REF!</definedName>
    <definedName name="ACC_BALACC">#REF!</definedName>
    <definedName name="ACC_CRS" localSheetId="19">#REF!</definedName>
    <definedName name="ACC_CRS" localSheetId="23">#REF!</definedName>
    <definedName name="ACC_CRS" localSheetId="24">#REF!</definedName>
    <definedName name="ACC_CRS" localSheetId="25">#REF!</definedName>
    <definedName name="ACC_CRS" localSheetId="26">#REF!</definedName>
    <definedName name="ACC_CRS" localSheetId="4">#REF!</definedName>
    <definedName name="ACC_CRS" localSheetId="9">#REF!</definedName>
    <definedName name="ACC_CRS">#REF!</definedName>
    <definedName name="ACC_DBS" localSheetId="19">#REF!</definedName>
    <definedName name="ACC_DBS" localSheetId="23">#REF!</definedName>
    <definedName name="ACC_DBS" localSheetId="24">#REF!</definedName>
    <definedName name="ACC_DBS" localSheetId="25">#REF!</definedName>
    <definedName name="ACC_DBS" localSheetId="26">#REF!</definedName>
    <definedName name="ACC_DBS" localSheetId="4">#REF!</definedName>
    <definedName name="ACC_DBS" localSheetId="9">#REF!</definedName>
    <definedName name="ACC_DBS">#REF!</definedName>
    <definedName name="ACC_ISO" localSheetId="19">#REF!</definedName>
    <definedName name="ACC_ISO" localSheetId="23">#REF!</definedName>
    <definedName name="ACC_ISO" localSheetId="24">#REF!</definedName>
    <definedName name="ACC_ISO" localSheetId="25">#REF!</definedName>
    <definedName name="ACC_ISO" localSheetId="26">#REF!</definedName>
    <definedName name="ACC_ISO" localSheetId="4">#REF!</definedName>
    <definedName name="ACC_ISO" localSheetId="9">#REF!</definedName>
    <definedName name="ACC_ISO">#REF!</definedName>
    <definedName name="ACC_SALDO" localSheetId="19">#REF!</definedName>
    <definedName name="ACC_SALDO" localSheetId="23">#REF!</definedName>
    <definedName name="ACC_SALDO" localSheetId="24">#REF!</definedName>
    <definedName name="ACC_SALDO" localSheetId="25">#REF!</definedName>
    <definedName name="ACC_SALDO" localSheetId="26">#REF!</definedName>
    <definedName name="ACC_SALDO" localSheetId="4">#REF!</definedName>
    <definedName name="ACC_SALDO" localSheetId="9">#REF!</definedName>
    <definedName name="ACC_SALDO">#REF!</definedName>
    <definedName name="BS_BALACC" localSheetId="19">#REF!</definedName>
    <definedName name="BS_BALACC" localSheetId="23">#REF!</definedName>
    <definedName name="BS_BALACC" localSheetId="24">#REF!</definedName>
    <definedName name="BS_BALACC" localSheetId="25">#REF!</definedName>
    <definedName name="BS_BALACC" localSheetId="26">#REF!</definedName>
    <definedName name="BS_BALACC" localSheetId="4">#REF!</definedName>
    <definedName name="BS_BALACC" localSheetId="9">#REF!</definedName>
    <definedName name="BS_BALACC">#REF!</definedName>
    <definedName name="BS_BALANCE" localSheetId="19">#REF!</definedName>
    <definedName name="BS_BALANCE" localSheetId="23">#REF!</definedName>
    <definedName name="BS_BALANCE" localSheetId="24">#REF!</definedName>
    <definedName name="BS_BALANCE" localSheetId="25">#REF!</definedName>
    <definedName name="BS_BALANCE" localSheetId="26">#REF!</definedName>
    <definedName name="BS_BALANCE" localSheetId="4">#REF!</definedName>
    <definedName name="BS_BALANCE" localSheetId="9">#REF!</definedName>
    <definedName name="BS_BALANCE">#REF!</definedName>
    <definedName name="BS_CR" localSheetId="19">#REF!</definedName>
    <definedName name="BS_CR" localSheetId="23">#REF!</definedName>
    <definedName name="BS_CR" localSheetId="24">#REF!</definedName>
    <definedName name="BS_CR" localSheetId="25">#REF!</definedName>
    <definedName name="BS_CR" localSheetId="26">#REF!</definedName>
    <definedName name="BS_CR" localSheetId="4">#REF!</definedName>
    <definedName name="BS_CR" localSheetId="9">#REF!</definedName>
    <definedName name="BS_CR">#REF!</definedName>
    <definedName name="BS_CR_EQU" localSheetId="19">#REF!</definedName>
    <definedName name="BS_CR_EQU" localSheetId="23">#REF!</definedName>
    <definedName name="BS_CR_EQU" localSheetId="24">#REF!</definedName>
    <definedName name="BS_CR_EQU" localSheetId="25">#REF!</definedName>
    <definedName name="BS_CR_EQU" localSheetId="26">#REF!</definedName>
    <definedName name="BS_CR_EQU" localSheetId="4">#REF!</definedName>
    <definedName name="BS_CR_EQU" localSheetId="9">#REF!</definedName>
    <definedName name="BS_CR_EQU">#REF!</definedName>
    <definedName name="BS_DB" localSheetId="19">#REF!</definedName>
    <definedName name="BS_DB" localSheetId="23">#REF!</definedName>
    <definedName name="BS_DB" localSheetId="24">#REF!</definedName>
    <definedName name="BS_DB" localSheetId="25">#REF!</definedName>
    <definedName name="BS_DB" localSheetId="26">#REF!</definedName>
    <definedName name="BS_DB" localSheetId="4">#REF!</definedName>
    <definedName name="BS_DB" localSheetId="9">#REF!</definedName>
    <definedName name="BS_DB">#REF!</definedName>
    <definedName name="BS_DB_EQU" localSheetId="19">#REF!</definedName>
    <definedName name="BS_DB_EQU" localSheetId="23">#REF!</definedName>
    <definedName name="BS_DB_EQU" localSheetId="24">#REF!</definedName>
    <definedName name="BS_DB_EQU" localSheetId="25">#REF!</definedName>
    <definedName name="BS_DB_EQU" localSheetId="26">#REF!</definedName>
    <definedName name="BS_DB_EQU" localSheetId="4">#REF!</definedName>
    <definedName name="BS_DB_EQU" localSheetId="9">#REF!</definedName>
    <definedName name="BS_DB_EQU">#REF!</definedName>
    <definedName name="BS_DT" localSheetId="19">#REF!</definedName>
    <definedName name="BS_DT" localSheetId="23">#REF!</definedName>
    <definedName name="BS_DT" localSheetId="24">#REF!</definedName>
    <definedName name="BS_DT" localSheetId="25">#REF!</definedName>
    <definedName name="BS_DT" localSheetId="26">#REF!</definedName>
    <definedName name="BS_DT" localSheetId="4">#REF!</definedName>
    <definedName name="BS_DT" localSheetId="9">#REF!</definedName>
    <definedName name="BS_DT">#REF!</definedName>
    <definedName name="BS_ISO" localSheetId="19">#REF!</definedName>
    <definedName name="BS_ISO" localSheetId="23">#REF!</definedName>
    <definedName name="BS_ISO" localSheetId="24">#REF!</definedName>
    <definedName name="BS_ISO" localSheetId="25">#REF!</definedName>
    <definedName name="BS_ISO" localSheetId="26">#REF!</definedName>
    <definedName name="BS_ISO" localSheetId="4">#REF!</definedName>
    <definedName name="BS_ISO" localSheetId="9">#REF!</definedName>
    <definedName name="BS_ISO">#REF!</definedName>
    <definedName name="CurrentDate" localSheetId="19">#REF!</definedName>
    <definedName name="CurrentDate" localSheetId="23">#REF!</definedName>
    <definedName name="CurrentDate" localSheetId="24">#REF!</definedName>
    <definedName name="CurrentDate" localSheetId="25">#REF!</definedName>
    <definedName name="CurrentDate" localSheetId="26">#REF!</definedName>
    <definedName name="CurrentDate" localSheetId="4">#REF!</definedName>
    <definedName name="CurrentDate" localSheetId="9">#REF!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52511"/>
</workbook>
</file>

<file path=xl/calcChain.xml><?xml version="1.0" encoding="utf-8"?>
<calcChain xmlns="http://schemas.openxmlformats.org/spreadsheetml/2006/main">
  <c r="G9" i="80" l="1"/>
  <c r="G8" i="80" s="1"/>
  <c r="F20" i="80"/>
  <c r="F8" i="80" l="1"/>
  <c r="G33" i="80" l="1"/>
  <c r="F33" i="80"/>
  <c r="E33" i="80"/>
  <c r="D33" i="80"/>
  <c r="C33" i="80"/>
  <c r="G24" i="80"/>
  <c r="F24" i="80"/>
  <c r="E24" i="80"/>
  <c r="D24" i="80"/>
  <c r="C24" i="80"/>
  <c r="F37" i="80" l="1"/>
  <c r="G37" i="80"/>
  <c r="E37" i="80"/>
  <c r="C37" i="80"/>
  <c r="D37" i="80"/>
  <c r="C24" i="69" l="1"/>
  <c r="B1" i="96" l="1"/>
  <c r="B1" i="89"/>
  <c r="B1" i="88"/>
  <c r="B1" i="87"/>
  <c r="B1" i="86"/>
  <c r="B1" i="85"/>
  <c r="B1" i="84"/>
  <c r="B1" i="83"/>
  <c r="B1" i="82"/>
  <c r="B1" i="81"/>
  <c r="B1" i="80"/>
  <c r="H23" i="75" l="1"/>
  <c r="G22" i="75"/>
  <c r="F22" i="75"/>
  <c r="H22" i="75" l="1"/>
  <c r="D7" i="84"/>
  <c r="D12" i="84" l="1"/>
  <c r="D19" i="84" s="1"/>
  <c r="D15" i="86" l="1"/>
  <c r="C19" i="86"/>
  <c r="C18" i="86"/>
  <c r="C17" i="86"/>
  <c r="C16" i="86" l="1"/>
  <c r="C20" i="86"/>
  <c r="C15" i="86" l="1"/>
  <c r="F18" i="80" l="1"/>
  <c r="E18" i="80"/>
  <c r="D18" i="80"/>
  <c r="G14" i="80"/>
  <c r="F14" i="80"/>
  <c r="E14" i="80"/>
  <c r="D14" i="80"/>
  <c r="C14" i="80"/>
  <c r="G11" i="80"/>
  <c r="F11" i="80"/>
  <c r="E11" i="80"/>
  <c r="D11" i="80"/>
  <c r="C11" i="80"/>
  <c r="C8" i="80"/>
  <c r="G21" i="80" l="1"/>
  <c r="C7" i="84"/>
  <c r="F21" i="80" l="1"/>
  <c r="C12" i="84" l="1"/>
  <c r="C19" i="84" l="1"/>
  <c r="C21" i="80" l="1"/>
  <c r="D21" i="80"/>
  <c r="E21" i="80"/>
  <c r="G39" i="80" l="1"/>
  <c r="F21" i="82" l="1"/>
  <c r="C10" i="85"/>
  <c r="E21" i="82"/>
  <c r="H16" i="82"/>
  <c r="C19" i="85" l="1"/>
  <c r="G21" i="82" l="1"/>
  <c r="G20" i="82" s="1"/>
  <c r="E34" i="83" l="1"/>
  <c r="E20" i="75" l="1"/>
  <c r="E21" i="75" l="1"/>
  <c r="I19" i="82" l="1"/>
  <c r="I18" i="82"/>
  <c r="C13" i="87" l="1"/>
  <c r="C14" i="87"/>
  <c r="C19" i="87"/>
  <c r="C11" i="87"/>
  <c r="C15" i="87"/>
  <c r="C20" i="87"/>
  <c r="C12" i="87"/>
  <c r="C17" i="87"/>
  <c r="C21" i="87"/>
  <c r="C8" i="87"/>
  <c r="C10" i="87"/>
  <c r="C9" i="87"/>
  <c r="C18" i="87"/>
  <c r="C22" i="87"/>
  <c r="I13" i="82" l="1"/>
  <c r="I15" i="82"/>
  <c r="I14" i="82"/>
  <c r="I16" i="82"/>
  <c r="I17" i="82"/>
  <c r="H17" i="81" l="1"/>
  <c r="C22" i="74" l="1"/>
  <c r="C22" i="35"/>
  <c r="C30" i="79"/>
  <c r="C26" i="79"/>
  <c r="C18" i="79"/>
  <c r="C8" i="79"/>
  <c r="N20" i="37"/>
  <c r="N19" i="37"/>
  <c r="E19" i="37"/>
  <c r="N18" i="37"/>
  <c r="E18" i="37"/>
  <c r="N17" i="37"/>
  <c r="E17" i="37"/>
  <c r="N16" i="37"/>
  <c r="C14" i="37"/>
  <c r="I14" i="37"/>
  <c r="H14" i="37"/>
  <c r="G14" i="37"/>
  <c r="N15" i="37"/>
  <c r="E15" i="37"/>
  <c r="M14" i="37"/>
  <c r="L14" i="37"/>
  <c r="K14" i="37"/>
  <c r="J14" i="37"/>
  <c r="N13" i="37"/>
  <c r="N12" i="37"/>
  <c r="E12" i="37"/>
  <c r="N11" i="37"/>
  <c r="E11" i="37"/>
  <c r="N10" i="37"/>
  <c r="E10" i="37"/>
  <c r="G7" i="37"/>
  <c r="N9" i="37"/>
  <c r="E9" i="37"/>
  <c r="L7" i="37"/>
  <c r="K7" i="37"/>
  <c r="J7" i="37"/>
  <c r="I7" i="37"/>
  <c r="N8" i="37"/>
  <c r="C7" i="37"/>
  <c r="M7" i="37"/>
  <c r="H7" i="37"/>
  <c r="F7" i="37"/>
  <c r="G20" i="74"/>
  <c r="G19" i="74"/>
  <c r="G13" i="74"/>
  <c r="G12" i="74"/>
  <c r="G10" i="74"/>
  <c r="G9" i="74"/>
  <c r="S21" i="35"/>
  <c r="F21" i="74" s="1"/>
  <c r="S20" i="35"/>
  <c r="S19" i="35"/>
  <c r="S18" i="35"/>
  <c r="F18" i="74" s="1"/>
  <c r="S17" i="35"/>
  <c r="F17" i="74" s="1"/>
  <c r="S16" i="35"/>
  <c r="F16" i="74" s="1"/>
  <c r="S15" i="35"/>
  <c r="F15" i="74" s="1"/>
  <c r="S14" i="35"/>
  <c r="F14" i="74" s="1"/>
  <c r="S13" i="35"/>
  <c r="S12" i="35"/>
  <c r="S11" i="35"/>
  <c r="F11" i="74" s="1"/>
  <c r="S10" i="35"/>
  <c r="S9" i="35"/>
  <c r="S8" i="35"/>
  <c r="F8" i="74" s="1"/>
  <c r="C39" i="69"/>
  <c r="C26" i="69"/>
  <c r="C22" i="69"/>
  <c r="B1" i="69"/>
  <c r="C47" i="28"/>
  <c r="C43" i="28"/>
  <c r="C35" i="28"/>
  <c r="C31" i="28"/>
  <c r="C30" i="28" s="1"/>
  <c r="C12" i="28"/>
  <c r="D15" i="72"/>
  <c r="D61" i="53"/>
  <c r="C61" i="53"/>
  <c r="D53" i="53"/>
  <c r="C53" i="53"/>
  <c r="D34" i="53"/>
  <c r="D45" i="53" s="1"/>
  <c r="C34" i="53"/>
  <c r="C45" i="53" s="1"/>
  <c r="D30" i="53"/>
  <c r="C30" i="53"/>
  <c r="D9" i="53"/>
  <c r="C9" i="53"/>
  <c r="C40" i="62"/>
  <c r="D31" i="62"/>
  <c r="C31" i="62"/>
  <c r="D14" i="62"/>
  <c r="C14" i="62"/>
  <c r="C52" i="28" l="1"/>
  <c r="H21" i="37"/>
  <c r="C36" i="79"/>
  <c r="C38" i="79" s="1"/>
  <c r="K21" i="37"/>
  <c r="M21" i="37"/>
  <c r="D41" i="62"/>
  <c r="J21" i="37"/>
  <c r="C41" i="28"/>
  <c r="G21" i="37"/>
  <c r="N7" i="37"/>
  <c r="L21" i="37"/>
  <c r="N14" i="37"/>
  <c r="I21" i="37"/>
  <c r="C21" i="37"/>
  <c r="E16" i="37"/>
  <c r="E14" i="37" s="1"/>
  <c r="E8" i="37"/>
  <c r="E7" i="37" s="1"/>
  <c r="F14" i="37"/>
  <c r="F21" i="37" s="1"/>
  <c r="C54" i="53"/>
  <c r="D54" i="53"/>
  <c r="C22" i="53"/>
  <c r="C31" i="53" s="1"/>
  <c r="D22" i="53"/>
  <c r="D31" i="53" s="1"/>
  <c r="C20" i="62"/>
  <c r="C41" i="62"/>
  <c r="D20" i="62"/>
  <c r="D56" i="53" l="1"/>
  <c r="D63" i="53" s="1"/>
  <c r="D65" i="53" s="1"/>
  <c r="D67" i="53" s="1"/>
  <c r="E21" i="37"/>
  <c r="N21" i="37"/>
  <c r="C56" i="53"/>
  <c r="C63" i="53" s="1"/>
  <c r="C65" i="53" s="1"/>
  <c r="C67" i="53" s="1"/>
  <c r="E22" i="81"/>
  <c r="F22" i="81"/>
  <c r="G22" i="81"/>
  <c r="B3" i="82" l="1"/>
  <c r="H34" i="83" l="1"/>
  <c r="F34" i="83"/>
  <c r="D34" i="83"/>
  <c r="C34" i="83"/>
  <c r="C20" i="82" s="1"/>
  <c r="I33" i="83"/>
  <c r="I32" i="83"/>
  <c r="I31" i="83"/>
  <c r="I30" i="83"/>
  <c r="I29" i="83"/>
  <c r="I28" i="83"/>
  <c r="I27" i="83"/>
  <c r="I26" i="83"/>
  <c r="I25" i="83"/>
  <c r="I24" i="83"/>
  <c r="I23" i="83"/>
  <c r="I22" i="83"/>
  <c r="I21" i="83"/>
  <c r="I20" i="83"/>
  <c r="I19" i="83"/>
  <c r="I18" i="83"/>
  <c r="I16" i="83"/>
  <c r="I15" i="83"/>
  <c r="I14" i="83"/>
  <c r="I13" i="83"/>
  <c r="I12" i="83"/>
  <c r="I11" i="83"/>
  <c r="I10" i="83"/>
  <c r="I9" i="83"/>
  <c r="I8" i="83"/>
  <c r="I7" i="83"/>
  <c r="I23" i="82"/>
  <c r="I22" i="82"/>
  <c r="I11" i="82"/>
  <c r="I9" i="82"/>
  <c r="I8" i="82"/>
  <c r="H20" i="81"/>
  <c r="H19" i="81"/>
  <c r="H18" i="81"/>
  <c r="H16" i="81"/>
  <c r="H15" i="81"/>
  <c r="H14" i="81"/>
  <c r="H13" i="81"/>
  <c r="H12" i="81"/>
  <c r="H11" i="81"/>
  <c r="H10" i="81"/>
  <c r="H9" i="81"/>
  <c r="H8" i="81"/>
  <c r="D10" i="82" l="1"/>
  <c r="D7" i="82"/>
  <c r="D12" i="82"/>
  <c r="I34" i="83"/>
  <c r="I20" i="82" l="1"/>
  <c r="C21" i="82"/>
  <c r="I7" i="82"/>
  <c r="D21" i="82" l="1"/>
  <c r="C5" i="6"/>
  <c r="G5" i="6"/>
  <c r="F5" i="6"/>
  <c r="E5" i="6"/>
  <c r="D5" i="6"/>
  <c r="G5" i="71"/>
  <c r="F5" i="71"/>
  <c r="E5" i="71"/>
  <c r="D5" i="71"/>
  <c r="C5" i="71"/>
  <c r="I21" i="82" l="1"/>
  <c r="C6" i="71"/>
  <c r="C13" i="71" s="1"/>
  <c r="I24" i="82" l="1"/>
  <c r="D11" i="77"/>
  <c r="D12" i="77"/>
  <c r="D13" i="77"/>
  <c r="B1" i="79"/>
  <c r="B1" i="37"/>
  <c r="B1" i="74"/>
  <c r="B1" i="64"/>
  <c r="B1" i="35"/>
  <c r="B1" i="77"/>
  <c r="B1" i="28"/>
  <c r="B1" i="73"/>
  <c r="B1" i="72"/>
  <c r="B1" i="71"/>
  <c r="B1" i="75"/>
  <c r="B1" i="53"/>
  <c r="B1" i="62"/>
  <c r="B1" i="36" s="1"/>
  <c r="B1" i="6"/>
  <c r="C21" i="77" l="1"/>
  <c r="D16" i="77"/>
  <c r="D17" i="77"/>
  <c r="D15" i="77"/>
  <c r="D8" i="77"/>
  <c r="D9" i="77"/>
  <c r="D7" i="77"/>
  <c r="C20" i="77"/>
  <c r="C19" i="77"/>
  <c r="D21" i="77" l="1"/>
  <c r="D19" i="77"/>
  <c r="D20" i="77"/>
  <c r="S22" i="35" l="1"/>
  <c r="D21" i="72" l="1"/>
  <c r="D22" i="35" l="1"/>
  <c r="E22" i="35"/>
  <c r="F22" i="35"/>
  <c r="G22" i="35"/>
  <c r="H22" i="35"/>
  <c r="I22" i="35"/>
  <c r="J22" i="35"/>
  <c r="K22" i="35"/>
  <c r="L22" i="35"/>
  <c r="M22" i="35"/>
  <c r="N22" i="35"/>
  <c r="O22" i="35"/>
  <c r="P22" i="35"/>
  <c r="Q22" i="35"/>
  <c r="R22" i="35"/>
  <c r="V7" i="64" l="1"/>
  <c r="H9" i="74"/>
  <c r="H10" i="74"/>
  <c r="H12" i="74"/>
  <c r="H13" i="74"/>
  <c r="H19" i="74"/>
  <c r="H20" i="74"/>
  <c r="T21" i="64" l="1"/>
  <c r="U21" i="64"/>
  <c r="V9" i="64"/>
  <c r="E53" i="75" l="1"/>
  <c r="E52" i="75"/>
  <c r="E51" i="75"/>
  <c r="E50" i="75"/>
  <c r="E49" i="75"/>
  <c r="E48" i="75"/>
  <c r="E47" i="75"/>
  <c r="E46" i="75"/>
  <c r="E45" i="75"/>
  <c r="E44" i="75"/>
  <c r="E43" i="75"/>
  <c r="E42" i="75"/>
  <c r="E41" i="75"/>
  <c r="E40" i="75"/>
  <c r="E39" i="75"/>
  <c r="E38" i="75"/>
  <c r="E37" i="75"/>
  <c r="E36" i="75"/>
  <c r="E35" i="75"/>
  <c r="E34" i="75"/>
  <c r="E33" i="75"/>
  <c r="E32" i="75"/>
  <c r="E31" i="75"/>
  <c r="E30" i="75"/>
  <c r="E29" i="75"/>
  <c r="E28" i="75"/>
  <c r="E27" i="75"/>
  <c r="E26" i="75"/>
  <c r="E25" i="75"/>
  <c r="E24" i="75"/>
  <c r="E23" i="75"/>
  <c r="E22" i="75"/>
  <c r="E19" i="75"/>
  <c r="E18" i="75"/>
  <c r="E17" i="75"/>
  <c r="E16" i="75"/>
  <c r="E15" i="75"/>
  <c r="E14" i="75"/>
  <c r="E13" i="75"/>
  <c r="E12" i="75"/>
  <c r="E11" i="75"/>
  <c r="E10" i="75"/>
  <c r="E9" i="75"/>
  <c r="E8" i="75"/>
  <c r="E7" i="75"/>
  <c r="E22" i="53" l="1"/>
  <c r="E41" i="62" l="1"/>
  <c r="E31" i="62"/>
  <c r="D22" i="74"/>
  <c r="E22" i="74"/>
  <c r="C21" i="64" l="1"/>
  <c r="D21" i="64"/>
  <c r="E21" i="64"/>
  <c r="F21" i="64"/>
  <c r="G21" i="64"/>
  <c r="H21" i="64"/>
  <c r="I21" i="64"/>
  <c r="J21" i="64"/>
  <c r="K21" i="64"/>
  <c r="L21" i="64"/>
  <c r="M21" i="64"/>
  <c r="N21" i="64"/>
  <c r="O21" i="64"/>
  <c r="P21" i="64"/>
  <c r="Q21" i="64"/>
  <c r="R21" i="64"/>
  <c r="S21" i="64"/>
  <c r="V8" i="64" l="1"/>
  <c r="V10" i="64"/>
  <c r="V11" i="64"/>
  <c r="V12" i="64"/>
  <c r="V13" i="64"/>
  <c r="V14" i="64"/>
  <c r="V15" i="64"/>
  <c r="V16" i="64"/>
  <c r="V17" i="64"/>
  <c r="V18" i="64"/>
  <c r="V19" i="64"/>
  <c r="V20" i="64"/>
  <c r="V21" i="64" l="1"/>
  <c r="E24" i="53" l="1"/>
  <c r="E25" i="53"/>
  <c r="E26" i="53"/>
  <c r="E27" i="53"/>
  <c r="E28" i="53"/>
  <c r="E29" i="53"/>
  <c r="E30" i="53"/>
  <c r="E31" i="53"/>
  <c r="E34" i="53"/>
  <c r="E35" i="53"/>
  <c r="E36" i="53"/>
  <c r="E37" i="53"/>
  <c r="E38" i="53"/>
  <c r="E39" i="53"/>
  <c r="E40" i="53"/>
  <c r="E41" i="53"/>
  <c r="E42" i="53"/>
  <c r="E43" i="53"/>
  <c r="E44" i="53"/>
  <c r="E45" i="53"/>
  <c r="E47" i="53"/>
  <c r="E48" i="53"/>
  <c r="E49" i="53"/>
  <c r="E50" i="53"/>
  <c r="E51" i="53"/>
  <c r="E52" i="53"/>
  <c r="E53" i="53"/>
  <c r="E54" i="53"/>
  <c r="E56" i="53"/>
  <c r="E58" i="53"/>
  <c r="E59" i="53"/>
  <c r="E60" i="53"/>
  <c r="E61" i="53"/>
  <c r="E63" i="53"/>
  <c r="E64" i="53"/>
  <c r="E65" i="53"/>
  <c r="E66" i="53"/>
  <c r="E67" i="53"/>
  <c r="E9" i="53"/>
  <c r="E10" i="53"/>
  <c r="E11" i="53"/>
  <c r="E12" i="53"/>
  <c r="E13" i="53"/>
  <c r="E14" i="53"/>
  <c r="E15" i="53"/>
  <c r="E16" i="53"/>
  <c r="E17" i="53"/>
  <c r="E18" i="53"/>
  <c r="E19" i="53"/>
  <c r="E20" i="53"/>
  <c r="E21" i="53"/>
  <c r="E8" i="53"/>
  <c r="E33" i="62"/>
  <c r="E34" i="62"/>
  <c r="C42" i="69" s="1"/>
  <c r="E35" i="62"/>
  <c r="C43" i="69" s="1"/>
  <c r="E36" i="62"/>
  <c r="E37" i="62"/>
  <c r="C45" i="69" s="1"/>
  <c r="E38" i="62"/>
  <c r="C46" i="69" s="1"/>
  <c r="E39" i="62"/>
  <c r="C47" i="69" s="1"/>
  <c r="E40" i="62"/>
  <c r="E23" i="62"/>
  <c r="E24" i="62"/>
  <c r="C30" i="69" s="1"/>
  <c r="E25" i="62"/>
  <c r="C31" i="69" s="1"/>
  <c r="E26" i="62"/>
  <c r="C32" i="69" s="1"/>
  <c r="E27" i="62"/>
  <c r="C33" i="69" s="1"/>
  <c r="E28" i="62"/>
  <c r="C34" i="69" s="1"/>
  <c r="E29" i="62"/>
  <c r="C35" i="69" s="1"/>
  <c r="E30" i="62"/>
  <c r="C37" i="69" s="1"/>
  <c r="E22" i="62"/>
  <c r="C28" i="69" s="1"/>
  <c r="E8" i="62"/>
  <c r="E9" i="62"/>
  <c r="E10" i="62"/>
  <c r="E11" i="62"/>
  <c r="E12" i="62"/>
  <c r="E13" i="62"/>
  <c r="C13" i="69" s="1"/>
  <c r="E14" i="62"/>
  <c r="C15" i="72" s="1"/>
  <c r="E15" i="62"/>
  <c r="E16" i="62"/>
  <c r="E17" i="62"/>
  <c r="E18" i="62"/>
  <c r="E19" i="62"/>
  <c r="E20" i="62"/>
  <c r="E7" i="62"/>
  <c r="C13" i="72" l="1"/>
  <c r="C6" i="69"/>
  <c r="C21" i="81"/>
  <c r="C8" i="72"/>
  <c r="C9" i="69"/>
  <c r="C11" i="72"/>
  <c r="C19" i="69"/>
  <c r="C18" i="72"/>
  <c r="C14" i="72"/>
  <c r="C18" i="69"/>
  <c r="C17" i="72"/>
  <c r="C7" i="69"/>
  <c r="C9" i="72"/>
  <c r="C23" i="69"/>
  <c r="C19" i="72"/>
  <c r="C8" i="69"/>
  <c r="C10" i="72"/>
  <c r="C17" i="69"/>
  <c r="C16" i="72"/>
  <c r="C29" i="69"/>
  <c r="C40" i="69" s="1"/>
  <c r="E40" i="69" s="1"/>
  <c r="C12" i="69"/>
  <c r="C25" i="69"/>
  <c r="C20" i="72"/>
  <c r="C10" i="69"/>
  <c r="C12" i="72"/>
  <c r="C44" i="69"/>
  <c r="C8" i="28"/>
  <c r="C41" i="69"/>
  <c r="C7" i="28"/>
  <c r="D22" i="81" l="1"/>
  <c r="C16" i="69"/>
  <c r="C27" i="69" s="1"/>
  <c r="C6" i="28"/>
  <c r="C22" i="81"/>
  <c r="C48" i="69"/>
  <c r="E48" i="69" s="1"/>
  <c r="H21" i="81" l="1"/>
  <c r="C28" i="28"/>
  <c r="H22" i="81" l="1"/>
  <c r="H17" i="74"/>
  <c r="H15" i="74"/>
  <c r="G11" i="74"/>
  <c r="H11" i="74" s="1"/>
  <c r="H14" i="74"/>
  <c r="H16" i="74"/>
  <c r="H18" i="74"/>
  <c r="G21" i="74"/>
  <c r="H21" i="74" s="1"/>
  <c r="G8" i="74" l="1"/>
  <c r="F22" i="74"/>
  <c r="G22" i="74" l="1"/>
  <c r="H8" i="74"/>
  <c r="H22" i="74" l="1"/>
  <c r="E9" i="72" l="1"/>
  <c r="E10" i="72"/>
  <c r="E11" i="72"/>
  <c r="E15" i="72"/>
  <c r="E16" i="72"/>
  <c r="E17" i="72"/>
  <c r="E18" i="72"/>
  <c r="E19" i="72"/>
  <c r="E20" i="72"/>
  <c r="E14" i="72" l="1"/>
  <c r="E13" i="72"/>
  <c r="E12" i="72"/>
  <c r="E8" i="72" l="1"/>
  <c r="E21" i="72" s="1"/>
  <c r="C21" i="72"/>
  <c r="C23" i="72" l="1"/>
  <c r="C5" i="73"/>
  <c r="C8" i="73" s="1"/>
  <c r="C13" i="73" l="1"/>
  <c r="I12" i="82"/>
  <c r="I10" i="82" l="1"/>
  <c r="H21" i="82" l="1"/>
</calcChain>
</file>

<file path=xl/sharedStrings.xml><?xml version="1.0" encoding="utf-8"?>
<sst xmlns="http://schemas.openxmlformats.org/spreadsheetml/2006/main" count="1583" uniqueCount="1045">
  <si>
    <t>a</t>
  </si>
  <si>
    <t>b</t>
  </si>
  <si>
    <t>c</t>
  </si>
  <si>
    <t>d</t>
  </si>
  <si>
    <t>e</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</si>
  <si>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</si>
  <si>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</si>
  <si>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</si>
  <si>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</si>
  <si>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</si>
  <si>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</si>
  <si>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</si>
  <si>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</si>
  <si>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</si>
  <si>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სშდრ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</si>
  <si>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</si>
  <si>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</si>
  <si>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</si>
  <si>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</si>
  <si>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</si>
  <si>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</si>
  <si>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</si>
  <si>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გარესაბალანსო ელემენტები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</si>
  <si>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</si>
  <si>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</si>
  <si>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</si>
  <si>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</si>
  <si>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</si>
  <si>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</si>
  <si>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</si>
  <si>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</si>
  <si>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</si>
  <si>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</si>
  <si>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</si>
  <si>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</si>
  <si>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</si>
  <si>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</si>
  <si>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</si>
  <si>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</si>
  <si>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</si>
  <si>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</si>
  <si>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</si>
  <si>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</si>
  <si>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</si>
  <si>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</si>
  <si>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</si>
  <si>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</si>
  <si>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</si>
  <si>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</si>
  <si>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</si>
  <si>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</si>
  <si>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</si>
  <si>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</si>
  <si>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</si>
  <si>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</si>
  <si>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</si>
  <si>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</si>
  <si>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</si>
  <si>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</si>
  <si>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</si>
  <si>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</si>
  <si>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</si>
  <si>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</si>
  <si>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საერთო რეზერვები საკრედიტო რისკის მიხედვით შეწონილი რისკის პოზიციების მაქსიმუმ 1.25%–ის ოდენობით</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</si>
  <si>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</si>
  <si>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</si>
  <si>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</si>
  <si>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</si>
  <si>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</si>
  <si>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</si>
  <si>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</si>
  <si>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</si>
  <si>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</si>
  <si>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</si>
  <si>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</si>
  <si>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უპირობო და პირობითი მოთხოვნები, რომლებიც უზრუნველყოფილია საცხოვრებელი ქონების იპოთეკით</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</si>
  <si>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</si>
  <si>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</si>
  <si>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</si>
  <si>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</si>
  <si>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</si>
  <si>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</si>
  <si>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</si>
  <si>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</si>
  <si>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</si>
  <si>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</si>
  <si>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</si>
  <si>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</si>
  <si>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</si>
  <si>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პირველადი კაპიტალი</t>
  </si>
  <si>
    <t>საპროცენტო ხარჯები</t>
  </si>
  <si>
    <t>წმინდა საკომისიო და სხვა შემოსავლები მომსახურეობის მიხედვით</t>
  </si>
  <si>
    <t>საპროცენტო შემოსავლები</t>
  </si>
  <si>
    <t>ლარებით</t>
  </si>
  <si>
    <t>უცხ.ვალუტა</t>
  </si>
  <si>
    <t>სხვა ვალდებულებები</t>
  </si>
  <si>
    <t>უცხ. ვალუტა</t>
  </si>
  <si>
    <t>საპროცენტო შემოსავლები ბანკებიდან "ნოსტრო" ანგარიშებისა და დეპოზიტების მიხედვით</t>
  </si>
  <si>
    <t>საპროცენტო შემოსავლები სესხებიდან</t>
  </si>
  <si>
    <t>ბანკთაშორისი სესხებიდან</t>
  </si>
  <si>
    <t>ვაჭრობისა და მომსახურეობის სექტორზე გაცემული სესხებიდან</t>
  </si>
  <si>
    <t>ენერგეტიკის სექტორზე გაცემული სესხებიდან</t>
  </si>
  <si>
    <t>სოფლის მეურნეობის და მეტყევეობის სექტორზე გაცემული სესხებიდან</t>
  </si>
  <si>
    <t>მშენებლობის სექტორზე გაცემული სესხებიდან</t>
  </si>
  <si>
    <t>სამთომომპოვებელ და გადამამუშავებელ სექტორზე გაცემული სესხებიდან</t>
  </si>
  <si>
    <t>ტრანსპორტისა და კავშირგაბმულობის სექტორზე გაცემული სესხებიდან</t>
  </si>
  <si>
    <t>ფიზიკურ პირებზე გაცემული სესხებიდან</t>
  </si>
  <si>
    <t>დანარჩენ სექტორზე გაცემული სესხებიდან</t>
  </si>
  <si>
    <t>შემოსავლები ჯარიმებიდან/საურავებიდან კლიენტებისათვის მიცემული სესხების მიხედვით</t>
  </si>
  <si>
    <t>საპროცენტო და დისკონტური შემოსავლები ფასიანი ქაღალდებიდან</t>
  </si>
  <si>
    <t>სხვა საპროცენტო შემოსავლები</t>
  </si>
  <si>
    <t>მთლიანი საპროცენტო შემოსავლები</t>
  </si>
  <si>
    <t>მოთხოვნამდე დეპოზიტებზე გადახდილი პროცენტები</t>
  </si>
  <si>
    <t>ვადიან დეპოზიტებზე გადახდილი პროცენტები</t>
  </si>
  <si>
    <t>ბანკის დეპოზიტებზე გადახდილი პროცენტები</t>
  </si>
  <si>
    <t>საკუთარ სავალო ფასიან ქაღალდებზე გადახდილი პროცენტები</t>
  </si>
  <si>
    <t>ნასესხებ სახსრებზე გადახდილი პროცენტები</t>
  </si>
  <si>
    <t>სხვა საპროცენტო ხარჯები</t>
  </si>
  <si>
    <t>მთლიანი საპროცენტო ხარჯები</t>
  </si>
  <si>
    <t>წმინდა საპროცენტო შემოსავალი</t>
  </si>
  <si>
    <t>არასაპროცენტო შემოსავლები</t>
  </si>
  <si>
    <t xml:space="preserve"> საკომისიო და სხვა შემოსავლები გაწეული მომსახურეობის მიხედვით</t>
  </si>
  <si>
    <t xml:space="preserve"> საკომისიო და სხვა ხარჯები მიღებული მომსახურეობის მიხედვით</t>
  </si>
  <si>
    <t>მიღებული დივიდენდები</t>
  </si>
  <si>
    <t>მოგება (ზარალი) დილინგური ფასიანი ქაღალდებიდან</t>
  </si>
  <si>
    <t>მოგება (ზარალი) საინვესტიციო ფასიანი ქაღალდებიდან</t>
  </si>
  <si>
    <t>მოგება (ზარალი) ვალუტის ყიდვა–გაყიდვის ოპერაციებიდან</t>
  </si>
  <si>
    <t>მოგება (ზარალი) სავალუტო სახსრების გადაფასებიდან</t>
  </si>
  <si>
    <t>მოგება (ზარალი) ქონების გაყიდვიდან</t>
  </si>
  <si>
    <t>სხვა საბანკო ოპერაციებიდან მიღებული არასაპროცენტო შემოსავლები</t>
  </si>
  <si>
    <t>სხვა არასაპროცენტო შემოსავლები</t>
  </si>
  <si>
    <t>მთლიანი არასაპროცენტო შემოსავლები</t>
  </si>
  <si>
    <t>არასაპროცენტო ხარჯები</t>
  </si>
  <si>
    <t>სხვა საბანკო ოპერაციების მიხედვით გაწეული არასაპროცენტო ხარჯები</t>
  </si>
  <si>
    <t>ბანკის განვითარების, საკონსულტაციო და მარკეტინგის ხარჯები</t>
  </si>
  <si>
    <t>ბანკის პერსონალის ხარჯები</t>
  </si>
  <si>
    <t>ცვეთისა და ამორტიზაციის ხარჯები</t>
  </si>
  <si>
    <t>სხვა არასაპროცენტო ხარჯები</t>
  </si>
  <si>
    <t>მთლიანი არასაპროცენტო ხარჯები</t>
  </si>
  <si>
    <t>წმინდა არასაპროცენტო შემოსავალი</t>
  </si>
  <si>
    <t>წმინდა მოგება დარეზერვებამდე</t>
  </si>
  <si>
    <t>ზარალი სესხების შესაძლო დანაკარგების მიხედვით</t>
  </si>
  <si>
    <t>ზარალი ინვესტიციების და ფასიანი ქაღალდების გაუფასურების შესაძლო დანაკარგების მიხედვით</t>
  </si>
  <si>
    <t>ზარალი სხვა აქტივების შესაძლო დანაკარგების მიხედვით</t>
  </si>
  <si>
    <t>მთლიანი ზარალი აქტივების შესაძლო დანაკარგების მიხედვით</t>
  </si>
  <si>
    <t>მოგების გადასახადი</t>
  </si>
  <si>
    <t>მოგება გადასახადის გადახდის შემდეგ</t>
  </si>
  <si>
    <t>გაუთვალისწინებელი შემოსავლები (ხარჯები)</t>
  </si>
  <si>
    <t>წმინდა მოგება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</si>
  <si>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</si>
  <si>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</si>
  <si>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</si>
  <si>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</si>
  <si>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</si>
  <si>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</si>
  <si>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</si>
  <si>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</si>
  <si>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</si>
  <si>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</si>
  <si>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</si>
  <si>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</si>
  <si>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</si>
  <si>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</si>
  <si>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</si>
  <si>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</si>
  <si>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</si>
  <si>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</si>
  <si>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</si>
  <si>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</si>
  <si>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</si>
  <si>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</si>
  <si>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</si>
  <si>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</si>
  <si>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</si>
  <si>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სუბორდინირებული ვალდებულებები</t>
  </si>
  <si>
    <t>მთლიანი ვალდებულებები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</si>
  <si>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</si>
  <si>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</si>
  <si>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</si>
  <si>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</si>
  <si>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</si>
  <si>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</si>
  <si>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სულ სააქციო კაპიტალი</t>
  </si>
  <si>
    <t>ვალდებულებები</t>
  </si>
  <si>
    <t>სააქციო კაპიტალი</t>
  </si>
  <si>
    <t>ფასიანი ქაღალდები დილინგური ოპერაციებისათვის</t>
  </si>
  <si>
    <t>საზედამხედველო კაპიტალი (მოცულობა, ლარი)</t>
  </si>
  <si>
    <t>რისკის მიხედვით შეწონილი რისკის პოზიციები</t>
  </si>
  <si>
    <t>ბანკი:</t>
  </si>
  <si>
    <t>თარიღი:</t>
  </si>
  <si>
    <t>ბაზელ III-ზე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</si>
  <si>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</si>
  <si>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</si>
  <si>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</si>
  <si>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</si>
  <si>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</si>
  <si>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აქტივების გადაფასების რეზერვები</t>
  </si>
  <si>
    <t>მთლიანი ვალდებულებები და სააქციო კაპიტალი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</si>
  <si>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</si>
  <si>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</si>
  <si>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</si>
  <si>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</si>
  <si>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</si>
  <si>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</si>
  <si>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</si>
  <si>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</si>
  <si>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</si>
  <si>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</si>
  <si>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</si>
  <si>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</si>
  <si>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</si>
  <si>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</si>
  <si>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</si>
  <si>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</si>
  <si>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</si>
  <si>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</si>
  <si>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</si>
  <si>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</si>
  <si>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</si>
  <si>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</si>
  <si>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საერთაშორისო ორგანიზაციების მიმართ</t>
  </si>
  <si>
    <t>უპირობო და პირობითი მოთხოვნები კომერციული ბანკების მიმართ</t>
  </si>
  <si>
    <t>მოგება - ზარალის ანგარიშგება</t>
  </si>
  <si>
    <t>ძირითადი მაჩვენებლები</t>
  </si>
  <si>
    <t>წმინდა საპროცენტო მარჟა</t>
  </si>
  <si>
    <t xml:space="preserve">   </t>
  </si>
  <si>
    <t xml:space="preserve">წმინდა სესხები </t>
  </si>
  <si>
    <t xml:space="preserve">ფულადი სახსრები სხვა ბანკებში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</si>
  <si>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</si>
  <si>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</si>
  <si>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</si>
  <si>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 xml:space="preserve">სტანდარტიზებული საზედამხედველო ანგარიშგების საბალანსო ელემენტები </t>
  </si>
  <si>
    <t xml:space="preserve">    მინუს: გამოსყიდული აქციები</t>
  </si>
  <si>
    <t>მათ შორის მეორად საზედამხედველო კაპიტალში ჩასათვლელი ინსტრუმენტები</t>
  </si>
  <si>
    <t>მათ შორის არამატერიალური აქტივები</t>
  </si>
  <si>
    <t>მათ შორის 10%-ზე ნაკლები  წილობრივი მფლობელობა, რომელიც შეზღუდულად აღიარდება</t>
  </si>
  <si>
    <t>მათ შორის მნიშვნელოვანი ინვესტიციები, რომლებიც შეზღუდულად აღიარდება</t>
  </si>
  <si>
    <t xml:space="preserve">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t>
  </si>
  <si>
    <t>g</t>
  </si>
  <si>
    <t>h</t>
  </si>
  <si>
    <t>i</t>
  </si>
  <si>
    <t>j</t>
  </si>
  <si>
    <t>k</t>
  </si>
  <si>
    <t>l</t>
  </si>
  <si>
    <t xml:space="preserve"> საბალანსო უწყისი</t>
  </si>
  <si>
    <t>ბალანსგარეშე ანგარიშგების უწყისი</t>
  </si>
  <si>
    <t xml:space="preserve">მათ შორის 10 %-იანი წილობრივი მფლობელობა ფინანსურ  დაწესებულებებში  </t>
  </si>
  <si>
    <t>საკრედიტო რისკის მიტიგაცია</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</si>
  <si>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</si>
  <si>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</si>
  <si>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t>
  </si>
  <si>
    <t>საკრედიტო რისკის მიხედვით შეწონილი რისკის პოზიციები საკრედიტო რისკის მიტიგაციამდე</t>
  </si>
  <si>
    <t>1.1.1</t>
  </si>
  <si>
    <t>სულ რისკის მიხედვით შეწონილი რისკის პოზიციები</t>
  </si>
  <si>
    <t>პილარ 3-ის კვარტალური ანგარიშგება</t>
  </si>
  <si>
    <t>ბანკის სამეთვალყურეო საბჭოს თავმჯდომარე</t>
  </si>
  <si>
    <t>ბანკის გენერალური დირექტორი</t>
  </si>
  <si>
    <t>ბანკის ვებ-გვერდი</t>
  </si>
  <si>
    <t>სარჩევი</t>
  </si>
  <si>
    <t>საბალანსო უწყისი</t>
  </si>
  <si>
    <t>მოგება-ზარალის ანგარიშგება</t>
  </si>
  <si>
    <t xml:space="preserve">ბალანსგარეშე ანგარიშების უწყისი </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</si>
  <si>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</si>
  <si>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</si>
  <si>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</si>
  <si>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</si>
  <si>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</si>
  <si>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</si>
  <si>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</si>
  <si>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</si>
  <si>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ძირითადი საშუალებების საექსპლუატაციო ხარჯები</t>
  </si>
  <si>
    <t>მოგება გადასახადის გადახდამდე და გაუთვალისწინებელ შემოსავალ–ხარჯებამდე</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</si>
  <si>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</si>
  <si>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</si>
  <si>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 xml:space="preserve">         გაცემული გარანტიები</t>
  </si>
  <si>
    <t xml:space="preserve">         აკრედიტივები</t>
  </si>
  <si>
    <t xml:space="preserve">         კლიენტების მიერ აუთვისებელი ნაშთები</t>
  </si>
  <si>
    <t xml:space="preserve">         სხვა პირობითი ვალდებულებები</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</si>
  <si>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</si>
  <si>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</si>
  <si>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 xml:space="preserve">         ბანკის ფინანსური აქტივები</t>
  </si>
  <si>
    <t xml:space="preserve">         ბანკის არაფინანსური აქტივები</t>
  </si>
  <si>
    <t>ბანკის მოთხოვნის უზრუნველყოფის მიზნით მიღებული გარანტიები</t>
  </si>
  <si>
    <t xml:space="preserve">         თავდებობა, სოლიდარული პასუხისმგებლობა </t>
  </si>
  <si>
    <t xml:space="preserve">         გარანტია </t>
  </si>
  <si>
    <t>მოთხოვნის უზრუნველყოფის მიზნით ბანკის სასარგებლოდ დატვირთული აქტივები</t>
  </si>
  <si>
    <t xml:space="preserve">         ფულადი სახსრები</t>
  </si>
  <si>
    <t xml:space="preserve">         ძვირფასი ლითონები და ქვები </t>
  </si>
  <si>
    <t xml:space="preserve">         უძრავი ქონება</t>
  </si>
  <si>
    <t>5.3.1</t>
  </si>
  <si>
    <t xml:space="preserve">                     საცხოვრებელი</t>
  </si>
  <si>
    <t>5.3.2</t>
  </si>
  <si>
    <t xml:space="preserve">                     კომერციული</t>
  </si>
  <si>
    <t>5.3.3</t>
  </si>
  <si>
    <t xml:space="preserve">                        კომპლექსური ტიპის უძრავი ქონება</t>
  </si>
  <si>
    <t>5.3.4</t>
  </si>
  <si>
    <t xml:space="preserve">                    მიწის ნაკვეთები (შენობა ნაგებობების გარეშე)</t>
  </si>
  <si>
    <t>5.3.5</t>
  </si>
  <si>
    <t xml:space="preserve">                    სხვა</t>
  </si>
  <si>
    <t xml:space="preserve">         მოძრავი ქონება</t>
  </si>
  <si>
    <t xml:space="preserve">         წილის გირავნობა</t>
  </si>
  <si>
    <t xml:space="preserve">         ფასიანი ქაღალდები</t>
  </si>
  <si>
    <t xml:space="preserve">         სხვა </t>
  </si>
  <si>
    <t>წარმოებული ფინანსური ინსტრუმენტები</t>
  </si>
  <si>
    <t xml:space="preserve">          სავალუტო კურსთან დაკავშირებული კონტრაქტების (გარდა ოფციონებისა) ფარგლებში გასაცები თანხები</t>
  </si>
  <si>
    <t xml:space="preserve">          საპროცენტო განაკვეთთან დაკავშირებული კონტრაქტების (გარდა ოფციონებისა) ძირითადი თანხა </t>
  </si>
  <si>
    <t xml:space="preserve">          გაყიდული ოფციონები</t>
  </si>
  <si>
    <t xml:space="preserve">          ნაყიდი ოფციონები</t>
  </si>
  <si>
    <t xml:space="preserve">          სხვა წარმოებული ინსტრუმენტების ფარგლებში ბანკის პოტენციური მოთხოვნის ნომინალური ღირებულება</t>
  </si>
  <si>
    <t xml:space="preserve">          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</si>
  <si>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ბანკის ბალანსზე აუღიარებელი საკრედიტო მოთხოვნები</t>
  </si>
  <si>
    <t xml:space="preserve">          ბოლო 3 თვის განმავალობაში ბალანსიდან ჩამოწერილი საკრედიტო მოთხოვნების ძირი თანხა</t>
  </si>
  <si>
    <t xml:space="preserve">          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</si>
  <si>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 xml:space="preserve">          ბოლო 5 წლის განმავლობაში (ბოლო 3 თვის ჩათვლით) ბალანსიდან ჩამოწერილი საკრედიტო მოთხოვნების ძირი თანხა</t>
  </si>
  <si>
    <t xml:space="preserve">          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</si>
  <si>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შეუქცევადი საოპერაციო იჯარა</t>
  </si>
  <si>
    <t xml:space="preserve">          ვადის გარეშე ხელშეკრულების ფარგლებში</t>
  </si>
  <si>
    <t xml:space="preserve">          1 წლამდე ვადით</t>
  </si>
  <si>
    <t xml:space="preserve">          1-დან 2 წლამდე ვადით</t>
  </si>
  <si>
    <t xml:space="preserve">          2-დან 3 წლამდე ვადით</t>
  </si>
  <si>
    <t xml:space="preserve">          3-დან 4 წლამდე ვადით</t>
  </si>
  <si>
    <t xml:space="preserve">          4-დან 5 წლამდე ვადით</t>
  </si>
  <si>
    <t xml:space="preserve">          5 წელზე მეტი ვადით</t>
  </si>
  <si>
    <t>კაპიტალური დანახარჯების პოტენციური სახელშეკრულებო ვალდებულება</t>
  </si>
  <si>
    <t>ზოგადი განმარტებები</t>
  </si>
  <si>
    <t>(T), (T-1), (T-2), (T-3), (T-4) სვეტებში ბანკებმა უნდა გაამჟღავნოს საანგარიშგებო პერიოდისა (კვარტლის) და  წინა 4 კვარტლის შესაბამისი მონაცემები.</t>
  </si>
  <si>
    <t>თუ რომელიმე მაჩვენებელი, ახალი სტანდარტის შესაბამისად, ქვეყნდება პირველად, (მაგალითად ბაზელ III-ზე დაფუძნებული ჩარჩოს შესაბამისი კაპიტალი) ბანკები არ არიან ვალდებულნი, შეავსონ წინა ოთხი კვარტალის შესაბამისი ველები.</t>
  </si>
  <si>
    <t>მთლიანი აქტივები – საბალანსო უწყისით გათვალისწინებული მთლიანი აქტივები;</t>
  </si>
  <si>
    <t>მთლიანი ვალდებულებები – საბალანსო უწყისით გათვალისწინებული მთლიანი ვალდებულებები;</t>
  </si>
  <si>
    <t>სააქციო კაპიტალი – საბალანსო უწყისით გათვალისწინებული სააქციო კაპიტალი;</t>
  </si>
  <si>
    <t>მთლიანი საპროცენტო შემოსავლები – წლიურად გადაანგარიშებული მთლიანი საპროცენტო შემოსავლები;</t>
  </si>
  <si>
    <t>მთლიანი საპროცენტო ხარჯები – წლიურად გადაანგარიშებული მთლიანი საპროცენტო ხარჯები;</t>
  </si>
  <si>
    <t>საოპერაციო შედეგი – წლიურად გადაანგარიშებული ბანკის ყოველდღიური საოპერაციო საქმიანობისგან მიღებული შედეგი, რომელიც გამოითვლება როგორც წმინდა საპროცენტო შემოსავალს მიმატებული მთლიანი არასაპროცენტო შემოსავლები გარდა დილინგური ფასიანი ქაღალდებიდან, საინვესტიციო ფასიანი ქაღალდებიდან, სავალუტო სახსრების გადაფასებიდან და ქონების გაყიდვიდან მიღებული მოგება/ზარალისა, და გამოკლებული მთლიანი არასაპროცენტო ხარჯები;</t>
  </si>
  <si>
    <t>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</si>
  <si>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(13) 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</si>
  <si>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</si>
  <si>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(14) 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</si>
  <si>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</si>
  <si>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(15) 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</si>
  <si>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მთლიანი სესხები – საბალანსო უწყისით გათვალისწინებული მთლიანი სესხები;</t>
  </si>
  <si>
    <t>სშდრ – საბალანსო უწყისით გათვალისწინებული სესხების შესაძლო დანაკარგების რეზერვი, რომელიც იქმნება ბანკის მიერ სესხების შესაძლო დანაკარგების დასაფარავად, არაიდენტიფიცირებული და იდენტიფიცირებული ზარალისათვის;</t>
  </si>
  <si>
    <t>უმოქმედო სესხები – მთლიანი სესხებიდან ბანკის მიერ არასტანდარტული, საეჭვო და უიმედო კატეგორიად კლასიფიცირებული სესხების ჯამი;</t>
  </si>
  <si>
    <t>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</si>
  <si>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(20) 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</si>
  <si>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ლიკვიდური აქტივები – ეროვნული ბანკის მიერ დადგენილი წესით განსაზღვრული ფულადი სახსრები და ისეთი სახის აქტივები, რომლებსაც აქვთ ფულად სახსრებად მყისიერად (სწრაფად) გადაქცევის უნარი და შესაძლებლობა;</t>
  </si>
  <si>
    <t>მიმდინარე და მოთხოვნამდე დეპოზიტები – საბალანსო უწყისით გათვალისწინებული მიმდინარე ანგარიშებისა და მოთხოვნამდე დეპოზიტების ჯამი;</t>
  </si>
  <si>
    <t>მიმდინარე და მოთხოვნამდე დეპოზიტები – საბალანსო უწყისით გათვალისწინებული მიმდინარე და მოთხოვნამდე დეპოზიტების ჯამი;</t>
  </si>
  <si>
    <t>წმინდა მოგება – ბანკის მოგება-ზარალის უწყისით გათვალისწინებული წმინდა მოგება;</t>
  </si>
  <si>
    <t>ცხრილებში მოთხოვნილი ინფორმაცია მჟღავნდება ეროვნული ბანკის ანგარიშთა გეგმის მიხედვით</t>
  </si>
  <si>
    <t>1.1 სტრიქონში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</si>
  <si>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1.1 მწკრივში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</si>
  <si>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1.2 სტრიქონში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</si>
  <si>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1.2 მწკრივში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</si>
  <si>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1.3 სტრიქონში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</si>
  <si>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1.3 მწკრივში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</si>
  <si>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1.4 სტრიქონში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სტრიქონებში.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</si>
  <si>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1.4 მწკრივში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მწკრივებში.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</si>
  <si>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მე-2 სტრიქონში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</si>
  <si>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მე-2 მწკრივში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</si>
  <si>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მე-3 სტრიქონში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</si>
  <si>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მე-3 მწკრივში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</si>
  <si>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მე-4 სტრიქონში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სტრიქონებში უნდა ჩაიწეროს უზრუნველყოფის შესაბამისი ტიპის ჯამური ნომინალური ღირებულება</t>
  </si>
  <si>
    <t>მე-4 მწკრივში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მწკრივებში უნდა ჩაიწეროს უზრუნველყოფის შესაბამისი ტიპის ჯამური ნომინალური ღირებულება</t>
  </si>
  <si>
    <t>მე-5 სტრიქონში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სტრიქონის ჩათვლით შესაბამის ველში</t>
  </si>
  <si>
    <t>მე-5 მწკრივში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მწკრივის ჩათვლით შესაბამის ველში</t>
  </si>
  <si>
    <t>მე-6 სტრიქონში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სტრიქონის ჩათვლით შესაბამის ველში</t>
  </si>
  <si>
    <t>მე-6 მწკრივში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მწკრივის ჩათვლით შესაბამის ველში</t>
  </si>
  <si>
    <t>მე-7 მწკრივში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მისარები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მწკრივის ჩათვლით შესაბამის ველში</t>
  </si>
  <si>
    <t>მე-8 მწკრივში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მწკრივის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მწკრივის ჩათვლით შესაბამის ველში. ამასთან 8.1 მწკრივში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t>
  </si>
  <si>
    <t>მე-9 სტრიქონში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</si>
  <si>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მე-9 მწკრივში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</si>
  <si>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1.4, 5.3.5, 5.7, 6.6- და 6.7-ე სტრიქონების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სტრიქონს დაურთოს განმარტებები.</t>
  </si>
  <si>
    <t>1.4, 5.3.5, 5.7, 6.6- და 6.7-ე მწკრივების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მწკრივს დაურთოს განმარტებები.</t>
  </si>
  <si>
    <t>(a) რისკის მიხედვით შეწონილი რისკის პოზიციები საანგარიშგებო პერიოდის (კვარტალის) ბოლოს, გაანგარიშებული ბაზელ III-ზე დაფუძნებული ჩარჩოს შესაბამისად. იმ შემთხვევებში, როცა საზედამხედველო ჩარჩო არ განსაზღვრავს რისკის მიხედვით შეწონილ რისკის პოზიციებს და მიემართება პირდაპირ კაპიტალის ხარჯებს, ბანკებმა უნდა მიუთითონ რისკის მიხედვით შეწონილი რისკის პოზიციების გამოთვლილი ოდენობა (კაპიტალის ხარჯი გაყონ 10.5%-ზე)</t>
  </si>
  <si>
    <t>(1.1.1) სტრიქონი -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</si>
  <si>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(4) ის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</si>
  <si>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სტრიქონები:</t>
  </si>
  <si>
    <t>სტრიქონების თანმიმდევრობა მკაცრად მიჰყვება საზედამხედველო ანგარიშგების მიზნებისთვის გამოყენებული სტანდარტიზებული საბალანსო უწყისის ფორმატს.</t>
  </si>
  <si>
    <t>სვეტები: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</si>
  <si>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ოდენობებს. </t>
  </si>
  <si>
    <t>(b) სვეტში წარმოდგენილი უნდა იყოს ელემენტების ოდენობები, რომლებზეც არ ვრცელდება კაპიტალის მოთხოვნა, ან რომლებიც დაქვითულია საზედამხედველო კაპიტალიდან კომერციული ბანკების კაპიტალის ადეკვატურობის მოთხოვნების შესახებ დებულების მე-7 მუხლის მიხედვით. აღნიშნულ სვეტში შევსებული ოდენობები უნდა ედრებოდეს საზედამხედველო კაპიტალის ცხრილში (Capital) ძირითადი პირველადი კაპიტალის, დამატებითი პირველადი კაპიტალის და მეორადი კაპიტალის შესაბამის საზედამხედველო კორექტირებებს (გარდა იმ კორექტირებებისა, რომლებიც არ ეხება აქტივებს).</t>
  </si>
  <si>
    <t>(c) სვეტში წარმოდგენილი უნდა იყოს ელემენტების ოდენობები,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</si>
  <si>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1-ელ სტრიქონში (საკრედიტო რისკის მიხედვით შეწოვას დაქვემდებარებული საბალანსო ელემენტების ჯამური ღირებულება კორექტირებებამდე) წარმოდგენილი ინფორმაცია უნდა ემთხვეოდეს LI 1 ცხრილის "e" სვეტში წარმოდგენილ ჯამურ ოდენობას.</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</si>
  <si>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CR4))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</si>
  <si>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2.2 სტრიქონი (კონტრაგენტთან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 (ცხრილი CCR)) მოიცავს იმ ელემენტების ნომინალურ ღირებულებას, რომლებიც ექვემდებარება კონტრაგენტთან დაკავშირებული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მე-16 თავის მიხედვით.</t>
  </si>
  <si>
    <t>მე-3 სტრიქონი (საკრედიტო რისკით შეწოვას დაქვემდებარებული საბალანსო და არა-საბალანსო ელემენტების ჯამური ღირებულება კორექტირებებამდე) მოიცავს (1)-დან (2.2)-მდე სტრიქონების ოდენობების ჯამს</t>
  </si>
  <si>
    <t>მე-4 სტრიქონი (კაპიტალის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 მოიცავს საერთო რეზერვთან (და სხვა რეზერვთან) დაკავშირებულ კორექტირებებს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</si>
  <si>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CR4))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</si>
  <si>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 xml:space="preserve">5.2 სტრიქონი (კონტრაგენტთან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 მოიცავს ინსტრუმენტის ნომინალური ღირებულების შემცირების ეფექტს კაპიტალის ადეკვატურობის დებულების 50-ე მუხლის მე-4 პუნქტის მიხედვით </t>
  </si>
  <si>
    <t>მე-6 სტრიქონი (სხვა კორექტირებების ეფექტი (ასეთის არსებობის შემთხვევაში)) მოიცავს ყველა სხვა აუცილებელ კორექტირებას, რაც საჭიროა საზედამხედველო მიზნებისთვის საკრედიტო რისკის მიხედვით შეწონვას დაქვემდებარებული რისკის პოზიციების მიღებისთვის (რაც მითითებულია მე-8 სტრიქონში)</t>
  </si>
  <si>
    <t>ცხრილში მოთხოვნილი ინფორმაცია შეესაბამება ბაზელ III-ის ჩარჩოზე დაფუძნებულ კაპიტალის ადეკვატურობის დებულებას.</t>
  </si>
  <si>
    <t>ამ ცხრილის მიზანია საბალანსო ელემენტებიდან გამოაჩინოს ის ნაწილები რომლების მონაწილეობას ღებულობენ საზედამხედველო კაპიტალის ფორმირებაში: მისი შემადგენელი კომპონენტების (მაგ. გაუნაწილებელი მოგება, სუბორდინირებული ვალი და ა.შ.) თუ დაქვითვების სახით (მაგ. გუდვილი, ინვესტიციები და ა.შ)</t>
  </si>
  <si>
    <t>მე-2 სვეტში (საბალანსო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უნდა შეივსოს პირველი სვეტის (სტანდარტიზებული საზედამხედველო ანგარიშგების საბალანსო ელემენტები) საბალანსო ელემენტების შესაბამისი ოდენობები.</t>
  </si>
  <si>
    <t>გარკვეულ შემთხვევებში, საჭირო იქნება საბალანსო ელემენტების განვრცობა, რათა მოხდეს იდენტიფიცირება ყველა იმ ელემენტისა, რომელიც მე-9 ცხრილშია (Capital) მოცემული.</t>
  </si>
  <si>
    <t>ზემოთ მოცემულ მაგალითში წარმოდგენილია განვრცობის შემთხვევაც.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</si>
  <si>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კავშირი ცხრილებს შორის</t>
  </si>
  <si>
    <t>ა) CC2 ცხრილის საბალანსო უწყისის ელემენტების შესაბამისი ოდენობები გავრცობამდე უნდა ემთხვეოდეს LI 1 ცხრილის (a) სვეტის შესაბამის ოდენობებს</t>
  </si>
  <si>
    <t>ბ) CC2-ში ყოველი დამატებული ელემენტისთვის მინიჭებული უნდა იყოს Capital ცხრილის შესაბამისი ელემენტის მინიშნება</t>
  </si>
  <si>
    <t>გ) CC2 ცხრილის მიზნებისთვის, განვრცობა არ ნიშნავს აუცილებლად ჩაშლას. შესაბამისად, არ არის სავალდებულო, რომ ახალი (განვრცობილი) ელემენტების ჯამი ედრებოდეს შესაბამისი საბალანსო მუხლის შესაბამის ოდენობას.</t>
  </si>
  <si>
    <t>სვეტები</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</si>
  <si>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</si>
  <si>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N</t>
  </si>
  <si>
    <t>ცხრილი 1</t>
  </si>
  <si>
    <t>ცხრილი 2</t>
  </si>
  <si>
    <t>ცხრილი 3</t>
  </si>
  <si>
    <t>ცხრილი 4</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</si>
  <si>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</si>
  <si>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</si>
  <si>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</si>
  <si>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</si>
  <si>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</si>
  <si>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</si>
  <si>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</si>
  <si>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</si>
  <si>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</si>
  <si>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15</t>
  </si>
  <si>
    <t>თუ კონკრეტული ცხრილების მიზნებისათვის სხვაგვარად არ არის განსაზღვრული, მონაცემები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</si>
  <si>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(6)-(24) სტრიქონების შესაბამისი მონაცემები უნდა გამოისახოს პროცენტულად.</t>
  </si>
  <si>
    <t>(5), (9) და (10) სტრიქონებში შესავსები მონაცემები გაუქმდება ბაზელ I-ზე დაფუძნებული კაპიტალის ადეკვატურობის მოთხოვნების გაუქმების შესაბამისად 2018 წლის 1-ლი იანვრიდან.</t>
  </si>
  <si>
    <t>(11)-(24) სტრიქონების შესაბამისი კოეფიციენტების დათვლისას ბანკებმა უნდა იხელმძღვანელონ შემდეგი განმარტებებით (შეესაბამება "პილარ 3-ის ფარგლებში ინფორმაციის გამჟღავნების წესის" ტერმინთა განმარტებებს):</t>
  </si>
  <si>
    <t>განმარტებები გვერდისთვის 1. Key Ratios, ცხრილი 1</t>
  </si>
  <si>
    <t>განმარტებები გვერდისთვის 4. off-balance, ცხრილი 4</t>
  </si>
  <si>
    <t>მე-7 სტრიქონში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მისაღები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სტრიქონის ჩათვლით შესაბამის ველში</t>
  </si>
  <si>
    <t>განმარტებები გვერდისთვის 5. RWA, ცხრილი 5</t>
  </si>
  <si>
    <t>განმარტებები გვერდისთვის 6. Administrators-Shareholders, ცხრილი 6</t>
  </si>
  <si>
    <t>ცხრილის მიზნებისათვის ბანკებმა უნდა იხელმძღვანელონ ბენეფიციარი მესაკუთრის კანონმდებლობით გათვალისწინებული განმარტებით: პირი, რომელიც კანონის ან გარიგების საფუძველზე იღებს ფულად ან სხვა სახის სარგებელს და ამ სარგებლის სხვა პირისთვის გადაცემის ვალდებულება არ გააჩნია</t>
  </si>
  <si>
    <t>განმარტებები გვერდისთვის 7. LI1, ცხრილი 7</t>
  </si>
  <si>
    <t>განმარტებები გვერდისთვის 8. LI2, ცხრილი 8</t>
  </si>
  <si>
    <t>განმარტებები გვერდისთვის 9. Capital, ცხრილი 9</t>
  </si>
  <si>
    <t>განმარტებები გვერდისთვის 10. CC2, ცხრილი 10</t>
  </si>
  <si>
    <t>განმარტებები გვერდისთვის 2. RC, 3. PL, ცხრილები 2 და 3</t>
  </si>
  <si>
    <t>საბალანსე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</si>
  <si>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</si>
  <si>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CRME))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</si>
  <si>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CRME))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</si>
  <si>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ა) CC2 ცხრილის საბალანსო უწყისის ელემენტების შესაბამისი ოდენობები გავრცობამდე უნდა ემთხვეოდეს RC ცხრილის საანგარიშგებო პერიოდის ჯამურ ოდენობებს</t>
  </si>
  <si>
    <t>მე-8 სტრიქონში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სტრიქონის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სტრიქონის ჩათვლით შესაბამის ველში. ამასთან 8.1 სტრიქონში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 შეუქცევადი იჯარის ("non-cancellable lease") განმარტებისთვის იხელმღვანელეთ ფინანსური ანგარიშგების საერთაშორისო სტანდატებით (კერძოდ ბასს 17-ით).</t>
  </si>
  <si>
    <t>ცხრილი 9 (Capital), N10</t>
  </si>
  <si>
    <t>ცხრილებს შორის კავშირის მითითებისთვის გამოიყენება ველი "კავშირი Capital-ის ცხრილთან", სადაც თითოეული განვრცობილი მუხლის შემთხვევაში უნდა მიეთითოს Capital-ის ცხრილის შესაბამისი მუხლი. მოცემულ მაგალითში 10.1 ჩამატებული მუხლის გასწვრივ Capital-ის ცხრილთან კავშირის ველში მითითებულია კავშირი ("ცხრილი 9 (Capital), N 10"), რაც მიუთითებს, რომ CC2 ცხრილის 10.1 ჩამატებული მუხლი რომელიც არის CC2 ცხრილის მე-10 საბალანსო მუხლის შემადგენელი ნაწილი შეესაბამება Capital-ის ცხრილში არსებულ მე-10 მუხლს, რაც წარმოადგენს არამატერიალური აქტივების დაქვითვას ძირითადი პირველადი კაპიტალიდან.</t>
  </si>
  <si>
    <t>საბალანსო</t>
  </si>
  <si>
    <t>გარესაბალანსო</t>
  </si>
  <si>
    <t>m</t>
  </si>
  <si>
    <t>n</t>
  </si>
  <si>
    <t>o</t>
  </si>
  <si>
    <t>p</t>
  </si>
  <si>
    <t>q</t>
  </si>
  <si>
    <t xml:space="preserve">                                                                                                                                           რისკის წონები
აქტივების კლასები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</si>
  <si>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</si>
  <si>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საბალანსო ელემენტები - რისკის პოზიციების ღირებულება</t>
  </si>
  <si>
    <t xml:space="preserve">გარესაბალანსო ელემენტები კონვერსიის ფაქტორის გათვალისწინებით </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</si>
  <si>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</si>
  <si>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</si>
  <si>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სულ გარესაბალანსო ელემენტების საკრედიტო მიტიგაცია</t>
  </si>
  <si>
    <t>სულ საბალანსო ელემენტების საკრედიტო მიტიგაცია</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</si>
  <si>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</si>
  <si>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საკრედიტო რისკის მიტიგაცია 
(საბალანსო და გარესაბალანსო ელემენტები)</t>
  </si>
  <si>
    <t>სტანდარტიზებული მიდგომა - საკრედიტო რისკის მიტიგაცია</t>
  </si>
  <si>
    <t>სტანდარტიზებული მიდგომა - საკრედიტო რისკის მიტიგაციის ეფექტი</t>
  </si>
  <si>
    <r>
      <t>(T-1)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კვარტლის წინა კვარტლის ბოლოს.</t>
    </r>
  </si>
  <si>
    <r>
      <t>(T)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პერიოდის (კვარტლის) ბოლოს, გაანგარიშებული ბაზელ III-ზე დაფუძნებული ჩარჩოს შესაბამისად. </t>
    </r>
  </si>
  <si>
    <t xml:space="preserve">ცხრილის A-P სვეტებში უნდა ჩაიწეროს რისკის პოზიციების ღირებულება შესაბამის რისკის წონაზე გადამრავლებამდე. გარესაბალანსო ელემენტებისთვის რისკის პოზიციის ღირებულება წარმოადგენს ნომინალური ღირებულების კრედიტ კონვერსიის ფაქტორზე ნამრავლს. </t>
  </si>
  <si>
    <t>Q სვეტში "საკრედიტო რისკის მიხედვით შეწონილი რისკის პოზიციები საკრედიტო რისკის მიტიგაციამდე" ჯამდება შესაბამის რისკის წონებზე გამრავლებული საბალანსო და გარესაბალანსო რისკის პოზიციები;</t>
  </si>
  <si>
    <t>განმარტებები გვერდისთვის "11. CRWA", ცხრილი 11</t>
  </si>
  <si>
    <t>განმარტებები გვერდისთვის "12. CRM", ცხრილი 12</t>
  </si>
  <si>
    <t>C-S სვეტებში (ექსელის ნუმერაციით) ჯამურად უნდა აისახოს როგორც საბალანსო, ისევე გარესაბალანსო ელემენტების საკრედიტო რისკის მიტიგაცია</t>
  </si>
  <si>
    <t>T სვეტში (ექსელის ნუმერაციით) უნდა ჩაიწეროს ჯამურად საბალანსო ელემენტების საკრედიტო რისკის მიტიგაცია</t>
  </si>
  <si>
    <t>U სვეტში (ექსელის ნუმერაციით) უნდა ჩაიწეროს ჯამურად გარესაბალანსო ელემენტების საკრედიტო რისკის მიტიგაცია</t>
  </si>
  <si>
    <t>V სვეტში (ექსელის ნუმერაციით) უნდა ჩაიწეროს ჯამურად  საკრედიტო რისკის მიტიგაცია როგორც საბალანსო, ისევე გარესაბალანსო ელემენტებისთვის</t>
  </si>
  <si>
    <t>განმარტებები გვერდისთვის "13. CRME", ცხრილი 13</t>
  </si>
  <si>
    <t xml:space="preserve">გარესაბალანსო ელემენტები </t>
  </si>
  <si>
    <t>ცხრილის A სვეტში აისახება საბალანსო ელემენტების რისკის პოზიციების ღირებულება, შესაბამისი კორექტირებების გათვალისწინებით, საკრედიტო რისკის მიხედვით შეწონვამდე;</t>
  </si>
  <si>
    <t>ცხრილის B სვეტში აისახება გარესაბალანსო ელემენტების ნომინალური ღირებულება, კრედიტ კონვერსიის ფაქტორზე გადამრავლებამდე;</t>
  </si>
  <si>
    <t>ცხრილის C სვეტში აისახება გარესაბალანსო ელემენტების რისკის პოზიციის ღირებულება, კრედიტ კონვერსიის ფაქტორზე გამრავლების შემდეგ, საკრედიტო რისკის მიხედვით შეწონვამდე;</t>
  </si>
  <si>
    <t>ცხრილის F სვეტში გამოითვლება რისკის მიხედვით შეწონილი აქტივების სიმკვრივე ფორმულით:  F=E(A+C). სიმკვრივე უნდა გამოისახოს პროცენტულად</t>
  </si>
  <si>
    <t>განმარტებები გვერდისთვის 15. CCR, ცხრილი 15</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</si>
  <si>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</si>
  <si>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</si>
  <si>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F სვეტი მოიცავს:
კომერციული ბანკების მიერ გამოშვებული სავალო ფასიანი ქაღალდები, რომლის საკრედიტო ხარისხი სებ–ის მიერ დადგენილი კომერციული ბანკების მიმართ რისკის პოზიციების შეწონვის წესით შეესაბამება მე-3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გარდა იმ ფასიანი ქაღალდებისა, რომლებიც განიხილება იმ ცენტრალური მთავრობის მიმართ რისკის პოზიციად, რომლის იურისდიქციაშიც ისინი დაარსდნენ;
მრავალმხრივი განვითარების ბანკების მიერ გამოშვებული სავალო ფასიანი ქაღალდები გარდა იმ ფასიანი ქაღალდებისა, რომელთაც ენიჭებათ 0% რისკის წონა</t>
  </si>
  <si>
    <t>E სვეტი მოიცავს:
ცენტრალური მთავრობებისა და ცენტრალური ბანკების მიერ გამოშვებული სავალო ფასიანი ქაღალდები, რომლის საკრედიტო ხარისხი სებ–ის მიერ დადგენილი ცენტრალური მთავრობებისა და ცენტრალური ბანკების მიმართ რისკის პოზიციების შეწონვის წესით შეესაბამება მე–4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რომლებიც შეიწონება იმ ცენტრალური მთავრობის მიმართ რისკის პოზიციების ანალოგიურად, რომლის იურისდიქციაშიც ისინი დაარსდნენ; 
საჯარო დაწესებულებების მიერ გამოშვებული სავალო ფასიანი ქაღალდები, რომლებიც შეიწონება ცენტრალური მთავრობის მიმართ რისკის პოზიციების ანალოგიურად;
მრავალმხრივი განვითარების ბანკების მიერ გამოშვებული სავალო ფასიანი ქაღალდები, რომელთაც ენიჭებათ 0% რისკის წონა;
საერთაშორისო ორგანიზაციების მიერ გამოშვებული სავალო ფასიანი ქაღალდები, რომელთაც ენიჭებათ 0% რისკის წონა.</t>
  </si>
  <si>
    <t>(c) სვეტში წარმოდგენილი უნდა იყოს ელემენტების საბალანსო ღირებულებები,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</si>
  <si>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პირობითი და სახელშეკრულებო ვალდებულებები</t>
  </si>
  <si>
    <t xml:space="preserve">          სავალუტო კურსთან დაკავშირებული კონტრაქტების (გარდა ოფციონებისა) ფარგლებში მისაღები თანხები</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</si>
  <si>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</si>
  <si>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მათ შორის გარესაბალანსო ელემენტების საერთო რეზერვი</t>
  </si>
  <si>
    <t>6.2.1</t>
  </si>
  <si>
    <t>მათ შორის სესხების შესაძლო დანაკარგების საერთო რეზერვი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</si>
  <si>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ბალანსო ღირებულებებს. </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</si>
  <si>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</si>
  <si>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</si>
  <si>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</si>
  <si>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</si>
  <si>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</si>
  <si>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</si>
  <si>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</si>
  <si>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საკონტრაქტო გადინება, რომელიც დაკავშირებულია დამტკიცებული გაცემული სესხების ათვისებასთან 30 დღიან პერიოდში და არ შედის ზემოაღნიშნულ კატეგორიებში</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</si>
  <si>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</si>
  <si>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</si>
  <si>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</si>
  <si>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</si>
  <si>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</si>
  <si>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</si>
  <si>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</si>
  <si>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</si>
  <si>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</si>
  <si>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</si>
  <si>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</si>
  <si>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</si>
  <si>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</si>
  <si>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სხვა საკონტრაქტო გადინება</t>
  </si>
  <si>
    <t>სხვა გადინება გარდა ზემოაღნიშნულ კატეგორიებში შემავალი მუხლებისა</t>
  </si>
  <si>
    <t>განმარტებები გვერდისათვის " .LCR", ცხრილი 14</t>
  </si>
  <si>
    <t>ფიზიკური პირების დეპოზიტები რომელიც LCR-ის მიზნებისთვის შედის არაუზრუნველყოფილი დაფინანსების ჯგუფში A.1</t>
  </si>
  <si>
    <t>არაუზრუნველყოფილი დაფინანსება (A.1) გარდა ფიზიკური პირების დეპოზიტებისა</t>
  </si>
  <si>
    <t>LCR მიზნებისთვის არსებული ბალანსგარეშე ვალდებულებებისა (A4) და სხვა გადინებაში (A3) შემავალი წარმოებული ფინანსური ინსტრუმენტების წმინდა მოკლე პოზიციის ჯამი</t>
  </si>
  <si>
    <r>
      <t>ცხრილის D სვეტში აისახება საკრედიტო რისკის მიხედვით შეწონილი რისკის პოზიციები საკრედიტო რისკის მიტიგაციამდე, როგორც საბალანსო ისევე გარესაბალანსო (</t>
    </r>
    <r>
      <rPr>
        <b/>
        <i/>
        <u/>
        <sz val="8"/>
        <rFont val="Sylfaen"/>
        <family val="1"/>
      </rPr>
      <t>აღარ</t>
    </r>
    <r>
      <rPr>
        <b/>
        <sz val="8"/>
        <rFont val="Sylfaen"/>
        <family val="1"/>
      </rPr>
      <t xml:space="preserve"> </t>
    </r>
    <r>
      <rPr>
        <sz val="8"/>
        <rFont val="Sylfaen"/>
        <family val="1"/>
      </rPr>
      <t>ემატება სავალუტო კურსის ცვლილებით გამოწვეული საკრედიტო რისკის მიხედვით შეწონილი რისკის პოზიციები)</t>
    </r>
  </si>
  <si>
    <r>
      <t>ცხრილის E სვეტში აისახება საკრედიტო რისკის მიხედვით შეწონილი რისკის პოზიციები საკრედიტო რისკის მიტიგაციის გათვალისწინებით, როგორც საბალანსო ისევე გარესაბალანსო (</t>
    </r>
    <r>
      <rPr>
        <b/>
        <i/>
        <u/>
        <sz val="8"/>
        <rFont val="Sylfaen"/>
        <family val="1"/>
      </rPr>
      <t>აღარ</t>
    </r>
    <r>
      <rPr>
        <sz val="8"/>
        <rFont val="Sylfaen"/>
        <family val="1"/>
      </rPr>
      <t xml:space="preserve"> ემატება სავალუტო კურსის ცვლილებით გამოწვეული საკრედიტო რისკის მიხედვით შეწონილი რისკის პოზიციები</t>
    </r>
  </si>
  <si>
    <t>LCR მიზნებისთვის არსებული უზრუნველყოფილი დაფინანსება (A.2)</t>
  </si>
  <si>
    <t>ლიკვიდობის გადაფარვის კოეფიციენტი</t>
  </si>
  <si>
    <t>ცხრილი 14</t>
  </si>
  <si>
    <t xml:space="preserve">საკრედიტო რისკით შეწონვას დაქვემდებარებული საბალანსო ელემენტების ნომინალური ღირებულება </t>
  </si>
  <si>
    <t>LCR-ის მიზნებისთვის ფულის სხვა შემოდინებას (B.3) დამატებული "ბალანსგარეშე ვალდებულებები, შემოდინების ნაწილი" (B.4)</t>
  </si>
  <si>
    <t>ლიკვიდობის გადაფარვის კოეფიციენტი ***</t>
  </si>
  <si>
    <t>ცხრილი 9.1</t>
  </si>
  <si>
    <t>კაპიტალის ადეკვატურობის მოთხოვნები</t>
  </si>
  <si>
    <t>მინიმალური მოთხოვნები</t>
  </si>
  <si>
    <t>კოეფიციენტი</t>
  </si>
  <si>
    <t>თანხა (ლარი)</t>
  </si>
  <si>
    <t>პილარ 1-ის მოთხოვნები</t>
  </si>
  <si>
    <t>1.1</t>
  </si>
  <si>
    <t>ძირითადი პირველადი კაპიტალის მინიმალური მოთხოვნა</t>
  </si>
  <si>
    <t>1.2</t>
  </si>
  <si>
    <t>პირველადი კაპიტალის მინიმალური მოთხოვნა</t>
  </si>
  <si>
    <t>1.3</t>
  </si>
  <si>
    <t>საზედამხედველო კაპიტალის მინიმალური მოთხოვნა</t>
  </si>
  <si>
    <t>2</t>
  </si>
  <si>
    <t>კომბინირებული ბუფერი</t>
  </si>
  <si>
    <t>2.1</t>
  </si>
  <si>
    <t>2.2</t>
  </si>
  <si>
    <t>კონტრციკლური ბუფერი</t>
  </si>
  <si>
    <t>2.3</t>
  </si>
  <si>
    <t>სისტემური რისკის ბუფერი</t>
  </si>
  <si>
    <t>3</t>
  </si>
  <si>
    <t>6</t>
  </si>
  <si>
    <t>9.1</t>
  </si>
  <si>
    <t>3.1</t>
  </si>
  <si>
    <t>3.2</t>
  </si>
  <si>
    <t>3.3</t>
  </si>
  <si>
    <t>პილარ 2-ის მოთხოვნა პირველად კაპიტალზე</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</si>
  <si>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</si>
  <si>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</si>
  <si>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</si>
  <si>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</si>
  <si>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ლევერიჯის კოეფიციენტი</t>
  </si>
  <si>
    <t xml:space="preserve">საბალანსო ელემენტები </t>
  </si>
  <si>
    <t>(პირველადი კაპიტალიდან დაქვითული ელემენტები)</t>
  </si>
  <si>
    <t xml:space="preserve">სულ საბალანსო ელემენტები </t>
  </si>
  <si>
    <t>წარმოებული ინსტრუმენტები</t>
  </si>
  <si>
    <t xml:space="preserve">წარმოებული ინსტრუმენტები ჩანაცვლების ღირებულება </t>
  </si>
  <si>
    <t>მოსალოდნელი საკრედიტო რისკის პოზიციები</t>
  </si>
  <si>
    <t>EU-5a</t>
  </si>
  <si>
    <t>კაპიტალის ადეკვატურობის 50-ე მუხლით განსაზღვრული რისკის პოზიციები</t>
  </si>
  <si>
    <t xml:space="preserve">წარმოებული ინსტრუმენტების სანაცვლოდ მიღებული უზრუნველყოფების ღირებულება  </t>
  </si>
  <si>
    <t>(მოთხოვნად აღიარებული გადახდილი ვარიაციის მარჟის თანხის დაქვითვა)</t>
  </si>
  <si>
    <t>(ფინანსურ შუამავლობასთან დაკავშირებული რისკის პოზიციების დაქვითვა)</t>
  </si>
  <si>
    <t>გაყიდული კრედიტის წარმოებული ინსტრუმენტების კორექტირებული ეფექტური ნომინალური ღირებულება</t>
  </si>
  <si>
    <t>(ეფექტური ნომინალური ღირებულების დაქვითვები)</t>
  </si>
  <si>
    <t>სულ წარმოებული ინსტრუმენტები</t>
  </si>
  <si>
    <t>ფასიანი ქაღალდებით დაფინანსებული ტრანზაქციები</t>
  </si>
  <si>
    <t xml:space="preserve">ფასიანი ქაღალდებით დაფინანსებული ტრანზაქციების მთლიანი სააღრიცხვო ღირებულება </t>
  </si>
  <si>
    <t>(მისაღები და გადასახდელი თანხების ურთიერთგაქვითვა)</t>
  </si>
  <si>
    <t xml:space="preserve">კონტრაჰენტის საკრედიტო რისკთან დაკავშირებული დამატებითი ღირებულება </t>
  </si>
  <si>
    <t>EU-14a</t>
  </si>
  <si>
    <t>განსხვავებული მიდგომა კონტრაგენტის საკრედიტო რისკის მიმართ ფასიანი ქაღალდებით დაფინანსებული ტრანზაქციებისთვის</t>
  </si>
  <si>
    <t>საშუამავლო ტრანზაქციები</t>
  </si>
  <si>
    <t>EU-15a</t>
  </si>
  <si>
    <t>(საშუამავლო ტრანზაქციების დაქვითვები)</t>
  </si>
  <si>
    <t>სულ ფასიანი ქაღალდებით დაფინანსებული ტრანზაქციები</t>
  </si>
  <si>
    <t>გარესაბალანსო რისკის პოზიციები</t>
  </si>
  <si>
    <t>გარესაბალანსო ელემენტების ნომინალური ღირებულება</t>
  </si>
  <si>
    <t>(გარესაბალანსო ელემენტების საკრედიტო კონვერსიის ფაქტორის ეფექტი)</t>
  </si>
  <si>
    <t xml:space="preserve">სულ გარესაბალანსო ელემენტები </t>
  </si>
  <si>
    <t>საბალანსო და გარესაბალანსო ელემენტების ნებადართული დაქვითვები</t>
  </si>
  <si>
    <t>EU-19a</t>
  </si>
  <si>
    <t>(შიდაჯგუფური რისკის პოზიციების დაქვითვა)</t>
  </si>
  <si>
    <t>EU-19b</t>
  </si>
  <si>
    <t>(საჯარო დაწესებულებების მიმართ არსებული რისკის პოზიციების დაქვითვა)</t>
  </si>
  <si>
    <t>კაპიტალი და მთლიანი რისკის პოზიციები</t>
  </si>
  <si>
    <t>მთლიანი რისკის პოზიციები ლევერიჯის კოეფიციენტის მიზნებისთვის</t>
  </si>
  <si>
    <t>გარდამავალი მიდგომები და აუღიარებელი ფიდუციარული აქტივები</t>
  </si>
  <si>
    <t>EU-23</t>
  </si>
  <si>
    <t>გარდამავალი მიდგომები კაპიტალის განსაზღვისთვის</t>
  </si>
  <si>
    <t>EU-24</t>
  </si>
  <si>
    <t xml:space="preserve">ფიდუციარული აქტივების მოცულობა რომლებიც აკლდება მთლიან რისკის პოზიციებს </t>
  </si>
  <si>
    <t>ცხრილი 15.1</t>
  </si>
  <si>
    <t>პილარ 2-ის მოთხოვნა საზედამხედველო კაპიტალზე</t>
  </si>
  <si>
    <t>ჯამური მოთხოვნები</t>
  </si>
  <si>
    <t>პილარ 2-ის მოთხოვნა</t>
  </si>
  <si>
    <t>პილარ 2-ის მოთხოვნა ძირითად პირველად კაპიტალზე</t>
  </si>
  <si>
    <t>კაპიტალის კონსერვაციის ბუფერი*</t>
  </si>
  <si>
    <t>ბაზელ III-ზე დაფუძნებული ჩარჩოს მიხედვით *</t>
  </si>
  <si>
    <t>საბალანსო ელემენტები*</t>
  </si>
  <si>
    <t>*COVID-19-თან დაკავშირებული დამატებითი რეზერვების გათვალისწინება ხდება საბალანსო ელემენტებში რისკის მიხედვით შეწონილი რისკის პოზიციების გაანაგარიშების შემდეგ.</t>
  </si>
  <si>
    <t>სხვა კორექტირებების ეფექტი (ასეთის არსებობის შემთხვევაში) *</t>
  </si>
  <si>
    <t>* სხვა კორექტირებები მოიცავს COVID 19-თან დაკავშირებულ რეზერვებსაც დადებითი ნიშნით. აღნიშნულის გამოკლება ხდება რისკის მიხედვით შეწონილი რისკის პოზიციების დაანგარიშების შემდეგ. იხ. ცხრილი "5.RWA"</t>
  </si>
  <si>
    <t>საბალანსო ელემენტები *</t>
  </si>
  <si>
    <t>* COVID 19-თან დაკავშირებული რეზერვები აკლდება საბალანსო ელემენტებს</t>
  </si>
  <si>
    <t>მათ შორის COVID 19-თან დაკავშირებული რეზერვი</t>
  </si>
  <si>
    <t>პირველადი კაპიტალის კოეფიციენტი</t>
  </si>
  <si>
    <t>ძირითადი პირველადი კაპიტალის კოეფიციენტი</t>
  </si>
  <si>
    <t>საზედამხედველო კაპიტალის კოეფიციენტი</t>
  </si>
  <si>
    <t>ძირითადი პირველადი კაპიტალის ჯამური მოთხოვნა</t>
  </si>
  <si>
    <t>პირველადი კაპიტალის ჯამური მოთხოვნა</t>
  </si>
  <si>
    <t>საზედამხედველო კაპიტალის ჯამური მოთხოვნა</t>
  </si>
  <si>
    <t>რისკის მიხედვით შეწონილი მთლიანი რისკის პოზიციები (ბაზელ III-ზე დაფუძნებული ჩარჩოს მიხედვით)</t>
  </si>
  <si>
    <t>რისკის მიხედვით შეწონილი მთლიანი რისკის პოზიციები (მოცულობა, ლარი)</t>
  </si>
  <si>
    <t>დამოუკიდებლობის სტატუსი</t>
  </si>
  <si>
    <t>პოზიციის დასახელება/კონტროლს დაქვემდებარებული მიმართულება ბანკში</t>
  </si>
  <si>
    <t>6.2.2</t>
  </si>
  <si>
    <t>კაპიტალის ადეკვატურობის კოეფიციენტები (%)</t>
  </si>
  <si>
    <t>წმინდა სტაბილური დაფინანსების კოეფიციენტი</t>
  </si>
  <si>
    <t>შეუწონავი ღირებულება ნარჩენი ვადიანობის მიხედვით</t>
  </si>
  <si>
    <t>შეწონილი ღირებულება</t>
  </si>
  <si>
    <t>უვადო*</t>
  </si>
  <si>
    <t>&lt; 6 თვე</t>
  </si>
  <si>
    <t>6 თვიდან  1 წლამდე</t>
  </si>
  <si>
    <t>&gt;= 1 წელი</t>
  </si>
  <si>
    <t>ხელმისაწვდომი სტაბილური დაფინანსება</t>
  </si>
  <si>
    <t>კაპიტალი:</t>
  </si>
  <si>
    <t>1 წელზე მეტი ნარჩენი ვადიანობის გამოუთხოვადი ვალდებულებები</t>
  </si>
  <si>
    <t>ფიზიკური პირების გამოთხოვადი ან 1 წელზე ნაკლები ნარჩენი ვადიანობის გამოუთხოვადი დეპოზიტები</t>
  </si>
  <si>
    <t>რეზიდენტი</t>
  </si>
  <si>
    <t>არარეზიდენტი</t>
  </si>
  <si>
    <t>საბითუმო დაფინანება</t>
  </si>
  <si>
    <t>გამოთხოვადი ან 1 წელზე ნაკლები ნარჩენი ვადიანობის გამოუთხოვადი დაფინანსება, რომელიც მიღებულია სახელმწიფო ან მის კონტროლს დაქვემდებარებული საწარმოებიდან, საერთაშორისო საფინანსო ინსტიტუტებიდან და იურიდიული პირების მხრიდან, გარდა საფინანსო სექტორის წარმომადგენლებისა</t>
  </si>
  <si>
    <t>გამოთხოვადი ან 1 წელზე ნაკლები ნარჩენი ვადინობის გამოუთხოვადი დაფინანსება, რომელიც მიღებულია ცენტრალური ბანკებიდან და სხვა ფინანსური ინსტიტუტებიდან</t>
  </si>
  <si>
    <t>ურთიერთდაკავშირებული ვალდებულებები</t>
  </si>
  <si>
    <t>დერივატივებთან დაკავშირებული ვალდებულებები</t>
  </si>
  <si>
    <t>ყველა სხვა ვალდებულებები და კაპიტალის ინსტრუმენტები, რომლებიც არ შედის ზემოთ აღნიშნულ კატეგორიებში</t>
  </si>
  <si>
    <t>სულ ხელმისაწვდომი სტაბილური დაფინანსება</t>
  </si>
  <si>
    <t>სტაბილური დაფინანსების საჭიროება</t>
  </si>
  <si>
    <t>სტანდარტულად კლასიფიცირებული სესხები და ფასიანი ქაღალდები:</t>
  </si>
  <si>
    <t>ფინანსურ ინსტიტუტებზე გაცემული სესხები და დეპოზიტები, რომლებიც უზრუნველყოფილია პირველი დონის ლიკვიდური აქტივებით</t>
  </si>
  <si>
    <t>ფინანსურ ინსტიტუტებზე გაცემული სესხები და დეპოზიტები, რომლებიც არ არის უზრუნველყოფილი ან უზრუნველყოფილია არა პირველი დონის ლიკვიდური აქტივებით</t>
  </si>
  <si>
    <t>არაფინანსურ ინსტიტუტებსა და ფიზიკურ პირებზე გაცემული სესხები, მათ შორის:</t>
  </si>
  <si>
    <t>რომლებსაც 35% ან ნაკლები წონა ენიჭება</t>
  </si>
  <si>
    <t>საცხოვრებელი ქონებით უზრუნველყოფილი მოთხოვნები, მათ შორის:</t>
  </si>
  <si>
    <t>ფასიანი ქაღალდები, რომლებიც არ კლასიფიცირდება მაღალი ხარისხის ლიკვიდურ აქტივებად</t>
  </si>
  <si>
    <t>ურთიერთდაკავშირებული აქტივები</t>
  </si>
  <si>
    <t>დერივატივებთან დაკავშირებული აქტივები</t>
  </si>
  <si>
    <t>ყველა სხვა აქტივი, რომელიც არ შედის ზემოაღნიშნულ სდს კატეგორიებში</t>
  </si>
  <si>
    <t>გარებალანსური მუხლები</t>
  </si>
  <si>
    <t>სულ სტაბილური დაფინანსების საჭიროება</t>
  </si>
  <si>
    <t>*უვადო დროით კალათაში დაკლასიფიცირდება ისეთი მუხლები, რომლებსაც არ გააჩნიათ განსაზღვრული ვადინობა. მაგალითად, კაპიტალის უვადო ინსტრუმენტები, მიმდინარე/მოთხოვნამდე დეპოზიტები და ა.შ.</t>
  </si>
  <si>
    <t>წმინდა სტაბილური დაფინანსების კოეფიციენტი (%)</t>
  </si>
  <si>
    <t>ცხრილი 16</t>
  </si>
  <si>
    <t>განმარტებები გვერდისთვის 16. NSFR ცხრილი 16</t>
  </si>
  <si>
    <t>ცხრილის G სვეტში აისახება ღირებულებები, რომლებიც შეწონილია სებ-ის სტანდარტული NSFR ფორმის შესაბამისი ხელმისაწვდომი სტაბილური დაფინანსებისა და სტაბილური დაფინანსების საჭიროების კოეფიციენტებით.</t>
  </si>
  <si>
    <t>ცხრილი ივსება სებ-ის მიერ შემუშავებული წმინდა სტაბილური კოეფიციენტის მეთოდოლოგიაზე დაყრდნობით, კვარტლის ბოლო დღის მდგომარეობით.</t>
  </si>
  <si>
    <t>ცხრილის C-F სვეტებში აისახება მოცემული მუხლების შესაბამისი შეუწონავი ღირებულებები. თითოეული მუხლი ნაწილდება ნარჩენი ვადიანობის მიხედვით შესაბამის კალათაში. თავისუფალი მაღალი ხარისხის ლიკვიდური აქტივები სრულად დაკლასიფიცირდება უვადო კალათაში.</t>
  </si>
  <si>
    <t>ცხრილი 17</t>
  </si>
  <si>
    <t xml:space="preserve">                                                                                                       განაწილება  ნარჩენი ვადიანობის მიხედვით                                                                              რისკის კლასები</t>
  </si>
  <si>
    <t>საბალანსო აქტივების რისკის პოზიციის ღირებულება</t>
  </si>
  <si>
    <t xml:space="preserve">მოთხოვნამდე </t>
  </si>
  <si>
    <t>≤ 1 წელი</t>
  </si>
  <si>
    <t xml:space="preserve">&gt; 1 წელი ≤ 5 წელი </t>
  </si>
  <si>
    <t>&gt; 5 წელი</t>
  </si>
  <si>
    <t>სხვა ერთეულები:</t>
  </si>
  <si>
    <t>ცხრილი 18</t>
  </si>
  <si>
    <t>ა</t>
  </si>
  <si>
    <t>ბ</t>
  </si>
  <si>
    <t>გ</t>
  </si>
  <si>
    <t>დ</t>
  </si>
  <si>
    <t>ე</t>
  </si>
  <si>
    <t>ვ</t>
  </si>
  <si>
    <t>ზ</t>
  </si>
  <si>
    <t>თ</t>
  </si>
  <si>
    <t>ი</t>
  </si>
  <si>
    <t xml:space="preserve">                                                                                                                                      საბალანსო აქტივები                                                                                                                        
                                                                                                                                                                                                                                                                                                            რისკის კლასები</t>
  </si>
  <si>
    <t xml:space="preserve">მთლიანი ღირებულება </t>
  </si>
  <si>
    <t>სპეციალური რეზერვი</t>
  </si>
  <si>
    <t>საერთო რეზერვი</t>
  </si>
  <si>
    <t>დამატებითი საერთო რეზერვი</t>
  </si>
  <si>
    <t>კუმულატიური ჩამოწერა ანგარიშგების პერიოდზე</t>
  </si>
  <si>
    <t>საბალანსო ღირებულება</t>
  </si>
  <si>
    <t>მათ შორის სესხები და სხვა აქტივები - უმოქმედო</t>
  </si>
  <si>
    <t>მათ შორის სესხები და სხვა აქტივები - გარდა უმოქმედოსი</t>
  </si>
  <si>
    <t>(ა+ბ-გ-დ-ე)</t>
  </si>
  <si>
    <t>ვადაგადაცილებული სესხები*</t>
  </si>
  <si>
    <t>მათ შორის: სესხები</t>
  </si>
  <si>
    <t>მათ შორის: სავალო ფასიანი ქაღალდები</t>
  </si>
  <si>
    <t>ცხრილი 19</t>
  </si>
  <si>
    <t>სახელმწიფო ორგანიზაციები</t>
  </si>
  <si>
    <t>საფინანსო ინსტიტუტები</t>
  </si>
  <si>
    <t>ლომბარდები</t>
  </si>
  <si>
    <t>უძრავი ქონების დეველოპმენტი</t>
  </si>
  <si>
    <t>უძრავი ქონების მენეჯმენტი</t>
  </si>
  <si>
    <t>სამშენებლო კომპანიები (არა დეველოპერები)</t>
  </si>
  <si>
    <t>სამშენებლო მასალების მოპოვება, წარმოება და ვაჭრობა</t>
  </si>
  <si>
    <t>სამომხმარებლო საქონლით ვაჭრობა</t>
  </si>
  <si>
    <t>სამომხმარებლო საქონლის წარმოება</t>
  </si>
  <si>
    <t>ხანგრძლივი მოხმარების სამომხმარებლო საქონლის წარმოება და ვაჭრობა</t>
  </si>
  <si>
    <t>ფეხსაცმლის, ტანსაცმლისა და ტექსტილის წარმოება და ვაჭრობა</t>
  </si>
  <si>
    <t>ვაჭრობა (სხვა)</t>
  </si>
  <si>
    <t>წარმოება (სხვა)</t>
  </si>
  <si>
    <t>სასტუმროები და ტურიზმი</t>
  </si>
  <si>
    <t>რესტორნები, ბარები, კაფეები და სწრაფი კვების ობიექტები</t>
  </si>
  <si>
    <t>მძიმე მრეწველობა</t>
  </si>
  <si>
    <t>ბენზინგასამართი სადგურები და ბენზინის იმპორტიორები</t>
  </si>
  <si>
    <t>ენერგეტიკა</t>
  </si>
  <si>
    <t>ავტომობილების დილერები</t>
  </si>
  <si>
    <t>ჯანდაცვა</t>
  </si>
  <si>
    <t>ფარმაცევტიკა</t>
  </si>
  <si>
    <t>ტელეკომუნიკაცია</t>
  </si>
  <si>
    <t>სერვისი</t>
  </si>
  <si>
    <t>სოფლის მეურნეობის სექტორი</t>
  </si>
  <si>
    <t>სხვა</t>
  </si>
  <si>
    <t xml:space="preserve">აქტივები, რომლებზეც არ არის აღრიცხული დაფარვის წყაროს სექტორი </t>
  </si>
  <si>
    <t>ცხრილი 20</t>
  </si>
  <si>
    <t>რეზერვის ცვლილება სესხებზე და კორპორატიულ სავალო ფასიანი ქაღალდებზე</t>
  </si>
  <si>
    <t>აქტივების შესაძლო დანაკარგების რეზერვის ცვლილება სესხებზე ანგარიშგების პერიოდზე</t>
  </si>
  <si>
    <t>აქტივების შესაძლო დანაკარგების რეზერვის ცვლილება კორპორატიულ სავალო ფასიანი ქაღალდებზე ანგარიშგების პერიოდზე</t>
  </si>
  <si>
    <t>აქტივების შესაძლო დანაკარგების რეზერვის ნაშთი საანგარიშგებო პერიოდის დასაწყისისათვის</t>
  </si>
  <si>
    <t>ანარიცხები აქტივების შესაძლო დანაკარგების რეზერვში</t>
  </si>
  <si>
    <t>ახალი დასარეზერვებელი აქტივების წარმოშობის შედეგად</t>
  </si>
  <si>
    <t>აქტივების დაბალ ხარისხად კლასიფიკაციის შედეგად</t>
  </si>
  <si>
    <t>სავალუტო აქტივების დამატებითი დარეზერვება ლარის მიმართ უცხოური ვალუტის ცვლილების შედეგად</t>
  </si>
  <si>
    <t>დამატებითი საერთო რეზერვის ზრდის შედეგად</t>
  </si>
  <si>
    <t>აქტივების შესაძლო დანაკარგების რეზერვის შემცირება</t>
  </si>
  <si>
    <t>აქტივების ჩამოწერის შედეგად</t>
  </si>
  <si>
    <t>სტანდარტული აქტივების დაფარვის შედეგად</t>
  </si>
  <si>
    <t>ნეგატიურად კლასიფიცირებული აქტივების დაფარვის შედეგად</t>
  </si>
  <si>
    <t>აქტივების მაღალ ხარისხად კლასიფიკაციის შედეგად</t>
  </si>
  <si>
    <t>აქტივების შესაძლო დანაკარგების რეზერვის შემცირება ლარის მიმართ უცხოური ვალუტის ცვლილების შედეგად</t>
  </si>
  <si>
    <t>დამატებითი საერთო რეზერვის შემცირების შედეგად</t>
  </si>
  <si>
    <t>აქტივების შესაძლო დანაკარგების რეზერვის ნაშთი საანგარიშგებო პერიოდის ბოლოსათვის</t>
  </si>
  <si>
    <t>ცხრილი 21</t>
  </si>
  <si>
    <t>უმოქმედო სესხების ცვლილება</t>
  </si>
  <si>
    <t>უმოქმედო სესხების მთლიანი ღირებულება</t>
  </si>
  <si>
    <t>უმოქმედო სესხების შემცირებასთან დაკავშირებული წმინდა კუმულატიური ამოღება</t>
  </si>
  <si>
    <t>საწყისი ბალანსი</t>
  </si>
  <si>
    <t>პერიოდის მანძილზე უმოქმედოდ კლასიფიცირებული სესხების ზრდა</t>
  </si>
  <si>
    <t>პერიოდის მანძილზე უმოქმედოდ კლასიფიცირებული სესხების ზრდა, ლარის მიმართ უცხოური ვალუტის გაცვლითი კურსის ცვლილების შედეგად</t>
  </si>
  <si>
    <t>პერიოდის მანძილზე უმოქმედოდ კლასიფიცირებული სესხების შემცირება</t>
  </si>
  <si>
    <t>პერიოდის მანძილზე უმოქმედოდ კლასიფიცირებული სესხების შემცირება, სტანდარტულად კლასიფიცირების შედეგად</t>
  </si>
  <si>
    <t>პერიოდის მანძილზე უმოქმედოდ კლასიფიცირებული სესხების შემცირება, საყურადღებოდ კლასიფიცირების შედეგად</t>
  </si>
  <si>
    <t>პერიოდის მანძილზე უმოქმედოდ კლასიფიცირებული სესხების შემცირება, ნაწილობრივი ან სრული დაფარვის გზით</t>
  </si>
  <si>
    <t>პერიოდის მანძილზე უმოქმედოდ კლასიფიცირებული სესხების შემცირება, უზრუნველყოფის დასაკუთრების გზით</t>
  </si>
  <si>
    <t>პერიოდის მანძილზე უმოქმედოდ კლასიფიცირებული სესხების შემცირება, მათი გაყიდვის გზით</t>
  </si>
  <si>
    <t>პერიოდის მანძილზე უმოქმედოდ კლასიფიცირებული სესხების შემცირება, მათი ჩამოწერის გზით</t>
  </si>
  <si>
    <t>პერიოდის მანძილზე უმოქმედოდ კლასიფიცირებული სესხების შემცირება, სხვა ცვლილებით</t>
  </si>
  <si>
    <t>პერიოდის მანძილზე უმოქმედოდ კლასიფიცირებული სესხების შემცირება, ლარის მიმართ უცხოური ვალუტის გაცვლითი კურსის ცვლილების შედეგად</t>
  </si>
  <si>
    <t>ბალანსი პერიოდის ბოლოს</t>
  </si>
  <si>
    <t>ცხრილი 22</t>
  </si>
  <si>
    <t>სესხების, სავალო ფასიანი ქაღალდების და გარესაბალანსო ვალდებულებების განაწილება, კლასიფიკაციის, ვადაგადაცილების და მსესხებლის ტიპის მიხედვით</t>
  </si>
  <si>
    <t>მთლიანი ღირებულება სესხებისთვის და სავალო ფასიანი ქაღალდებისათვის, გარესაბალანსო ვალდებულებებისთვის  ნომინალური ღირებულება დარეზერვებამდებამდე</t>
  </si>
  <si>
    <t xml:space="preserve">სტანდარტულად კლასიფიცირებული </t>
  </si>
  <si>
    <t>საყურადღებოდ კლასიფიცირებული</t>
  </si>
  <si>
    <t>უმოქმედოდ კლასიფიცირებული</t>
  </si>
  <si>
    <t>ვადაგადაცილება ≤ 30 დღეზე</t>
  </si>
  <si>
    <t>ვადაგადაცილება &gt; 30 დღეზე</t>
  </si>
  <si>
    <t xml:space="preserve">ვადაგადაცილება ≥ 60 დღეზე &lt; 90 დღეზე </t>
  </si>
  <si>
    <t xml:space="preserve">ვადაგადაცილება ≥ 90 დღეზე </t>
  </si>
  <si>
    <t>ვადაგადაცილება &lt; 60 დღეზე</t>
  </si>
  <si>
    <t xml:space="preserve">ვადაგადაცილება ≥ 90 დღეზე &lt; 180 დღეზე </t>
  </si>
  <si>
    <t>ვადაგადაცილება ≥ 180 დღეზე &lt; 1 წელზე</t>
  </si>
  <si>
    <t>ვადაგადაცილება ≥ 1 წელზე &lt;2 წელზე</t>
  </si>
  <si>
    <t>ვადაგადაცილება ≥ 2 წელზე &lt;5 წელზე</t>
  </si>
  <si>
    <t>ვადაგადაცილება ≥ 5 წელზე &lt;7 წელზე</t>
  </si>
  <si>
    <t>ვადაგადაცილება ≥ 7 წელზე</t>
  </si>
  <si>
    <t>მათ შორის უიმედო</t>
  </si>
  <si>
    <t>სესხები</t>
  </si>
  <si>
    <t>ცენტრალური ბანკები</t>
  </si>
  <si>
    <t>ცენტრალური მთავრობები</t>
  </si>
  <si>
    <t>საკრედიტო ინსტიტუტები</t>
  </si>
  <si>
    <t>სხვა ფინანსური კორპორაციები</t>
  </si>
  <si>
    <t>არაფინანსური კორპორაციები</t>
  </si>
  <si>
    <t>შინამეურნეობები</t>
  </si>
  <si>
    <t>სავალო ფასიანი ქაღალდები</t>
  </si>
  <si>
    <t>გარესაბალანსო ვალდებულებები</t>
  </si>
  <si>
    <t>ცხრილი 23</t>
  </si>
  <si>
    <t xml:space="preserve">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
  </t>
  </si>
  <si>
    <t>სესხების მთლიანი ღირებულება</t>
  </si>
  <si>
    <t>სტანდარტულად კლასიფიცირებული სესხები</t>
  </si>
  <si>
    <t>საყურადღებოდ კლასიფიცირებული სესხები</t>
  </si>
  <si>
    <t>უმოქმედოდ კლასიფიცირებული სესხები</t>
  </si>
  <si>
    <t xml:space="preserve">ვადაგადაცილება &gt; 30 დღეზე &lt; 60 დღეზე </t>
  </si>
  <si>
    <t>უზრუნველყოფილი სესხები</t>
  </si>
  <si>
    <t>უძრავი ქონებით უზრუნველყოფილი სესხები</t>
  </si>
  <si>
    <t>1.1.1.1</t>
  </si>
  <si>
    <t>LTV ≤70%</t>
  </si>
  <si>
    <t>1.1.1.2</t>
  </si>
  <si>
    <t>LTV &gt;70% ≤85%</t>
  </si>
  <si>
    <t>1.1.1.3</t>
  </si>
  <si>
    <t>LTV &gt;85% ≤100%</t>
  </si>
  <si>
    <t>1.1.1.4</t>
  </si>
  <si>
    <t>LTV &gt;100%</t>
  </si>
  <si>
    <t>რეზერვი უზრუნველყოფილ სესხებზე</t>
  </si>
  <si>
    <t>დაგირავებული უზრუნველყოფა</t>
  </si>
  <si>
    <t>1.3.1</t>
  </si>
  <si>
    <t>უზრუნველყოფის ღირებულება -  მინიმუმი სესხის მთლიან ღირებულებასა და უზრუნველყოფის საბაზრო ღირებულებას შორის</t>
  </si>
  <si>
    <t>1.3.1.1</t>
  </si>
  <si>
    <t>უზრუნველყოფის ღირებულება (უძრავი ქონება) -  მინიმუმი სესხის მთლიან ღირებულებასა და უზრუნველყოფის საბაზრო ღირებულებას შორის</t>
  </si>
  <si>
    <t>1.3.2</t>
  </si>
  <si>
    <t>უზრუნველყოფის ღირებულება -  სესხის მთლიანი ღირებულების ზემოთ</t>
  </si>
  <si>
    <t>1.3.2.1</t>
  </si>
  <si>
    <t>უზრუნველყოფის ღირებულება (უძრავი ქონება) -   სესხის მთლიანი ღირებულების ზემოთ</t>
  </si>
  <si>
    <t>სახელმწიფოს, სახელმწიფო დაწესებულების გარანტიით უზრუნველყოფილი ვალდებულებების ღირებულება</t>
  </si>
  <si>
    <t>ბანკის ან/და საფინანსო ინსტიტუტის გარანტიით უზრუნველყოფილი ვალდებულებების ღირებულება</t>
  </si>
  <si>
    <t>ცხრილი 24</t>
  </si>
  <si>
    <t xml:space="preserve">                                                                                                     სესხები
                                                                                                                                                                                                             სექტორი დაფარვის წყაროს მიხედვით</t>
  </si>
  <si>
    <t>მთლიანი ღირებულება</t>
  </si>
  <si>
    <t>სპეციალური და საერთო რეზერვი</t>
  </si>
  <si>
    <t>სტანდარტული</t>
  </si>
  <si>
    <t>საყურადღებო</t>
  </si>
  <si>
    <t>არასტანდარტული</t>
  </si>
  <si>
    <t>საეჭვო</t>
  </si>
  <si>
    <t>უიმედო</t>
  </si>
  <si>
    <t xml:space="preserve">სესხები, რომლებზეც არ არის აღრიცხული დაფარვის წყაროს სექტორი </t>
  </si>
  <si>
    <t>ცხრილი 25</t>
  </si>
  <si>
    <t xml:space="preserve">                              მთლიანი/ნომინალური ღირებულება - განაწილება უზრუნველყოფების მიხედვით
სესხები, კორპორატიული სავალო ფასიანი ქაღალდები და გარესაბალანსო ვალდებულებები </t>
  </si>
  <si>
    <t>დეპოზიტით უზრუნველყოფილი ვალდებულებების  ღირებულება</t>
  </si>
  <si>
    <r>
      <rPr>
        <b/>
        <sz val="9"/>
        <rFont val="Sylfaen"/>
        <family val="1"/>
      </rPr>
      <t>ოქრო/ოქროს ნაკეთობებით უზრუნველყოფილი ვალდებულების საბაზრო ღირებულება</t>
    </r>
  </si>
  <si>
    <t>უძრავი ქონებით უზრუნველყოფილი ვალდებულებების  ღირებულება</t>
  </si>
  <si>
    <t>აქციებით/წილებით და სხვა ფასიანი ქაღალდებით უზრუნველყოფილი ვალდებულებების  ღირებულება</t>
  </si>
  <si>
    <t>სხვა უზრუნველყოფილი ვალდებულებების  ღირებულება</t>
  </si>
  <si>
    <t>სხვა მესამე პირის თავდებობით უზრუნველყოფილი ვალდებულებების  ღირებულება</t>
  </si>
  <si>
    <t>არაუზრუნველყოფილი ვალდებულებების  ღირებულება</t>
  </si>
  <si>
    <t xml:space="preserve">სესხები </t>
  </si>
  <si>
    <t>კორპორატიული სავალო ფასიანი ქაღალდები</t>
  </si>
  <si>
    <t>მათ შორის უმოქმედო სესხები</t>
  </si>
  <si>
    <t>მათ შორის უმოქმედო კორპორატიული სავალო ფასიანი ქაღალდები</t>
  </si>
  <si>
    <t>მათ შორის უმოქმედო გარესაბალანსო ვალდებულებები</t>
  </si>
  <si>
    <t xml:space="preserve">სტრიქონებში რისკის კლასები  მე-17 და მე-18 ცხრილისთვის განიმარტება საქართველოს ეროვნული ბანკის პრეზიდენტის 2013 წლის 28 ოქტომბერის ბრძანება №100/04-ის მე-11 მუხლის რისკის პოზიციების კლასების შესაბამისად
</t>
  </si>
  <si>
    <t>რისკის პოზიცია -  კომერციული ბანკების კაპიტალის ადეკვატურობის მოთხოვნების შესახებ დებულების მე-10 მუხლის, პირველი პუნქტის შესაბამისად
თაობაზე</t>
  </si>
  <si>
    <t>საბალანსო ღირებულება  - საბალანსო ღირებულება ადგილობრივი ბუღალტრული აღრიცხვის წესების მიხედვით (ინდივიდუალური ფინანსური ანგარიშგება)</t>
  </si>
  <si>
    <t>მთლიანი  ღირებულება -  საბალანსო ღირებულება დარეზერვებამდე, ადგილობრივი ბუღალტრული აღრიცხვის წესების მიხედვით (ინდივიდუალური ფინანსური ანგარიშგება)</t>
  </si>
  <si>
    <t>მე- 22 და 25-ე ცხრილებისთვის გარესაბალანსო ვალდებულებები შეივსება ნომინალური ღირებულებით დარეზერვებამდე</t>
  </si>
  <si>
    <t>ძვირფასი ლითონებითა და ქვებით უზრუნველყოფილი ლომბარდული ბიზნეს საქმიანობა.</t>
  </si>
  <si>
    <t>საცხოვრებელი და კომერციული უძრავი ქონების დეველოპმენტი (უძრავი ქონების რეალიზაცია ან/და მშენებლობა).</t>
  </si>
  <si>
    <t>უძრავი ქონების გაქირავება და მასთან დაკავშირებული მომსახურების უზრუნველყოფა.</t>
  </si>
  <si>
    <t>სამშენებლო და სარემონტო კომპანიები, გზების, ხიდების, ჰესების, პარკებისა და სარეკრეაციო ზონების, ინფრასტრუქტურული ობიექტების მშენებლობა-განვითარებაში მონაწილე პირები, გარდა უძრავი ქონების დეველოპმენტის სექტორში მოხვედრილი პირებისა.</t>
  </si>
  <si>
    <t>სამშენებლო მასალების მოპოვება, წარმოება ან/და აღნიშნული მასალებით საცალო და საბითუმო ვაჭრობა.</t>
  </si>
  <si>
    <t>დისტრიბუცია, საბითუმო და საცალო ვაჭრობა. მაგალითად, საკვები პროდუქტები, ალკოჰოლური და არაალკოჰოლური სასმელები,  მარცვლეული პროდუქტები, თევზეული, ხორცისა და რძის პროდუქტები, სარეცხი და ჰიგიენური საშუალებები, სხვა სამომხმარებლო საქონელი.</t>
  </si>
  <si>
    <t>სამომხმარებლო საქონლის წარმოება. მაგალითად, საკვები პროდუქტები, ალკოჰოლური და არაალკოჰოლური სასმელები, წისქვილკომბინატები, ხორცისა და რძის პროდუქტები, სარეცხი და ჰიგიენური საშუალებები, სხვა სამომხმარებლო საქონელი.</t>
  </si>
  <si>
    <t>მაგალითად, ავეჯი, ელექტრო ტექნიკა, კომპიუტერული ტექნიკა, ციფრული ტექნიკა და სხვა.</t>
  </si>
  <si>
    <t>საბითუმო და საცალო ვაჭრობა, ექსპორტი და იმპორტი: ფეხსაცმელი, ტანსაცმელი, ტექსტილის ნაწარმი და სხვა.</t>
  </si>
  <si>
    <t>საბითუმო და საცალო ვაჭრობა, ექსპორტი და იმპორტი: სხვა პროდუქცია, რომელიც არ არის წარმოდგენილი ზემოთ აღნიშნულ სექტორებში.</t>
  </si>
  <si>
    <t>სხვა საწარმოები, რომელიც არ არის  წარმოდგენილი ზემოთ აღნიშნულ სექტორებში.</t>
  </si>
  <si>
    <t>სასტუმროების მენეჯმენტი, ტურისტული კომპანიები და სხვა დაკავშირებული მომსახურების უზრუნველყოფა.</t>
  </si>
  <si>
    <t>რესტორნები, ბარები, კაფეები, სწრაფი კვების ობიექტები და სხვა.</t>
  </si>
  <si>
    <t>სამთო–მომპოვებელი საწარმოები (გარდა სამშენებლო მასალისა), მეტალურგია, ქიმიური მრეწველობა, მანქანათმშენებლობა, ჩარხთმშენებლობა და სხვა მძიმე მრეწველობა.</t>
  </si>
  <si>
    <t>ბენზინის დისტრიბუცია, წარმოება, იმპორტი და ექსპორტი.</t>
  </si>
  <si>
    <t>გაზის და ელექტროენერგიის დისტრიბუცია, წარმოება, იმპორტი და ექსპორტი, ასევე ყველა პირი, რომელიც  ჩართულია ენერგეტიკის სექტორში (გარდა - ბენზინგასამართი სადგურების და ბენზინის იმპორტიორებისა).</t>
  </si>
  <si>
    <t>ავტომობილებით ვაჭრობა.</t>
  </si>
  <si>
    <t>საავადმყოფოების, კლინიკების და სხვა სამედიცინო გამაჯანსაღებელი კომპლექსები.</t>
  </si>
  <si>
    <t>აფთიაქები და სააფთიაქო ქსელები, წამლების წარმოება, წამლების დისტრიბუცია.</t>
  </si>
  <si>
    <t>სატელეფონო კომპანიები, ინტერნეტ პროვაიდერები, სატელევიზიო მაუწყებლობა, საკაბელო ტელევიზიები და სხვა.</t>
  </si>
  <si>
    <t>მაგალითად, ავტომობილების შეკეთება და მომსახურება, რეკლამა, ელექტრონული და ბეჭდვითი პრესა, სტამბა, გამომცემლობა, ტრანსპორტი, ლოჯისტიკა, სილამაზის სალონი, სათამაშო და გასართობი ბიზნესი, საბაჟო ტერმინალები, განათლება, საინფორმაციო ცენტრები, საშუამავლო მომსახურება და სხვა.</t>
  </si>
  <si>
    <t>ფერმერები და აგრო სექტორის მომსახურე კომპანიები: მეფრინველეობის ფაბრიკები, მსხვილფეხა და წვრილფეხა საქონლის ფერმები, თევზის რეწვა, მეტყევეობა, მევენახეობა, მარცვლეული კულტურების მოყვანა,  მეფუტკრეობა, ჩაისა და სხვა სუბტროპიკული კულტურების პლანტაციები და სხვა ფერმერული მეურნეობები.</t>
  </si>
  <si>
    <t>ყველა სახის მომსახურება, ვაჭრობა და წარმოება რომელიც არ არის წარმოდგენილი ზემოთ აღნიშნულ სექტორებში, მათ შორის ჯართის ბიზნესი.</t>
  </si>
  <si>
    <t xml:space="preserve">აქტივები/სესხები, რომლებზეც არ არის აღრიცხული დაფარვის წყაროს სექტორი </t>
  </si>
  <si>
    <t>"აქტივები/სესხები, რომლებზეც არ არის აღრიცხული დაფარვის წყაროს სექტორი" მოხვდება ის აქტივები, რომლებსაც გააჩნიათ იდენტიფიცირებადი დაფარვის წყარო, თუმცა ანგარიშგების თარიღისთვის არ არის აღრიცხული შესაბამისი სექტორი.</t>
  </si>
  <si>
    <t>აქტივების კლასიფიკაცია</t>
  </si>
  <si>
    <t>სტანდარტული აქტივი/სესხი</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</si>
  <si>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t>
  </si>
  <si>
    <t>საყურადღებო აქტივი/სესხი</t>
  </si>
  <si>
    <t>არასტანდარტული აქტივი/სესხი</t>
  </si>
  <si>
    <t>საეჭვო აქტივი/სესხი</t>
  </si>
  <si>
    <t>უიმედო აქტივი/სესხი</t>
  </si>
  <si>
    <t>ნეგატიური აქტივი/სესხი</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</si>
  <si>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საყურადღებოდ, არასტანდარტულად, საეჭვოდ და უიმედოდ კლასიფიცირებული სესხები</t>
  </si>
  <si>
    <t>უმოქმედო აქტივი/სესხი</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</si>
  <si>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არასტანდარტულად, საეჭვოდ და უიმედოდ კლასიფიცირებული სესხები</t>
  </si>
  <si>
    <t>განმარტებები გვერდებისთვის  "17"</t>
  </si>
  <si>
    <t>ცხრილი "18 -19"</t>
  </si>
  <si>
    <t xml:space="preserve">„კომერციული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</si>
  <si>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t>
  </si>
  <si>
    <t>ინდივიდუალურად შექმნილი 2%-იანი რეზერვის გარდა არსებული საერთო რეზერვი. იმ შემთხვევაში თუ დამატებითი საერთო რეზერვი არ არის შექმნილი კონკრეტულ კლასში/სექტორში შემავალ აქტივებზე, მისი მითითება მოხდება მხოლოდ ჯამის მაჩვენებელი G21 და G34 უჯრებში, მე-18 და მე-19 ცხრილებში შესაბამისად.</t>
  </si>
  <si>
    <t>ანგარიშგების პერიოდის დასაწყისიდან ჩამოწერილი აქტივების მთლიანი ღირებულება. შეივსება შესაბამის კვარტლის ინფორმაცია.</t>
  </si>
  <si>
    <t>ცხრილი "20"</t>
  </si>
  <si>
    <t>აქტივების შესაძლო დანაკარგების რეზერვი</t>
  </si>
  <si>
    <t>ინდივიდუალურად შექმნილი 2%-იანი რეზერვის გარდა არსებული საერთო რეზერვი</t>
  </si>
  <si>
    <t>ცხრილი "21"</t>
  </si>
  <si>
    <t>1</t>
  </si>
  <si>
    <t>უმოქმედო სესხების საწყისი ბალანსი</t>
  </si>
  <si>
    <t>უმოქმედოდ კლასიფიცირებული სესხების ზრდა, სესხების ხარისხის გაუარესებით</t>
  </si>
  <si>
    <t>უმოქმედოდ კლასიფიცირებული სესხების ზრდა, ლარის მიმართ უცხოური ვალუტის გაცვლითი კურსის ცვლილების შედეგად</t>
  </si>
  <si>
    <t>4</t>
  </si>
  <si>
    <t>უმოქმედოდ კლასიფიცირებული სესხების შემცირება</t>
  </si>
  <si>
    <t>5</t>
  </si>
  <si>
    <t>უმოქმედოდ კლასიფიცირებული სესხების შემცირება, სესხების სტანდარტულად კლასიფიცირების შედეგად</t>
  </si>
  <si>
    <t>უმოქმედოდ კლასიფიცირებული სესხების შემცირება,  სესხების საყურადღებოდ კლასიფიცირების შედეგად</t>
  </si>
  <si>
    <t>7</t>
  </si>
  <si>
    <t>უმოქმედოდ კლასიფიცირებული სესხების შემცირება, სესხების ნაწილობრივი ან სრული დაფარვის გზით. ასევე გაითვალისწინება რეგულარული შენატანები და წინსწრებით დაფარვები.</t>
  </si>
  <si>
    <t>8</t>
  </si>
  <si>
    <t>9</t>
  </si>
  <si>
    <t>უმოქმედოდ კლასიფიცირებული სესხების შემცირება, უზრუნველყოფის დასაკუთრების გზით</t>
  </si>
  <si>
    <t>10</t>
  </si>
  <si>
    <t>უმოქმედოდ კლასიფიცირებული სესხების შემცირება, სესხების გაყიდვის გზით</t>
  </si>
  <si>
    <t>11</t>
  </si>
  <si>
    <t>უმოქმედოდ კლასიფიცირებული სესხების ჩამოწერის გზით</t>
  </si>
  <si>
    <t>12</t>
  </si>
  <si>
    <t>სხვა ბალანსის რეკონსილაციისთვის საჭირო გატარებები</t>
  </si>
  <si>
    <t>13</t>
  </si>
  <si>
    <t>უმოქმედოდ კლასიფიცირებული სესხების შემცირება, ლარის მიმართ უცხოური ვალუტის გაცვლითი კურსის ცვლილების შედეგად</t>
  </si>
  <si>
    <t>უმოქმედო სესხების ბალანსი პერიოდის ბოლოს</t>
  </si>
  <si>
    <r>
      <t xml:space="preserve">უზრუნველყოფის დასაკუთრების გზით უმოქმედოდ კლასიფიცირებული სესხების შემცირებასთან დაკავშირებული </t>
    </r>
    <r>
      <rPr>
        <u/>
        <sz val="8"/>
        <color theme="1"/>
        <rFont val="Sylfaen"/>
        <family val="1"/>
      </rPr>
      <t>წმინდა კუმულატიური ამოღება</t>
    </r>
  </si>
  <si>
    <t>აღირიცხება უზრუნველყოფის დასაკუთრების მომენტში მისი მთლიანი ღირებულება.</t>
  </si>
  <si>
    <r>
      <t xml:space="preserve">სესხების გაყიდვის გზით უმოქმედოდ კლასიფიცირებული სესხების შემცირებასთან დაკავშირებული </t>
    </r>
    <r>
      <rPr>
        <u/>
        <sz val="8"/>
        <color theme="1"/>
        <rFont val="Sylfaen"/>
        <family val="1"/>
      </rPr>
      <t>წმინდა კუმულატიური ამოღება</t>
    </r>
  </si>
  <si>
    <t>აღირიცხება ფულადი სახსრების წმინდა კუმულატიური ამოღება(შემცირებული სესხის გაყიდვასთან დაკავშირებული ხარჯებით)</t>
  </si>
  <si>
    <r>
      <t>სესხებზე სხვა ცვლილებების გზით უმოქმედოდ კლასიფიცირებული სესხების შემცირებასთან დაკავშირებული</t>
    </r>
    <r>
      <rPr>
        <u/>
        <sz val="8"/>
        <color theme="1"/>
        <rFont val="Sylfaen"/>
        <family val="1"/>
      </rPr>
      <t xml:space="preserve"> წმინდა კუმულატიური ამოღება</t>
    </r>
  </si>
  <si>
    <t>აღირიცხება ფულადი სახსრების წმინდა კუმულატიური ამოღება(შემცირებული სხვა ცვლილებებთან დაკავშირებული ხარჯებით), ასეთის არსებობის შემთხვევაში.</t>
  </si>
  <si>
    <t>ცხრილი "22"</t>
  </si>
  <si>
    <t>მთავრობები</t>
  </si>
  <si>
    <t>ცენტრალური მთავრობები, სახელმწიფო ან რეგიონული მთავრობები და ადგილობრივი მთავრობები, ადმინისტრაციული ორგანოებისა და სამთავრობო არაკომერციული საწარმოების ჩათვლით. სოციალური დაზღვევის ფონდები; საერთაშორისო ორგანიზაციები, როგორიცაა ევროკავშირი, IMF, BIS (Bank for International Settlements).</t>
  </si>
  <si>
    <t>ბანკები და მრავალმხრივი ბანკები.</t>
  </si>
  <si>
    <t xml:space="preserve">ყველა საფინანსო კორპორაცია და კვაზი კორპორაცია, როგორიცაა საინვესტიციო ფირმები, საინვესტიციო ფონდები, სადაზღვევო კომპანიები, საპენსიო ფონდები, კოლექტიური საინვესტიციო კომპანიები, კლირინგ ცენტრები და დარჩენილი ფინანსური შუამავლები. გარდა საკრედიტო ინსტიტუტებისა. </t>
  </si>
  <si>
    <t>ფიზიკური პირები ან პირთა ჯგუფები, როგორც  საქონლისა და არაფინანსური მომსახურების მწარმოებლები და მომხმარებლები, მხოლოდ საკუთარი საბოლოო მოხმარებისთვის, და როგორც კომერციული საქონლისა და არაფინანსური და ფინანსური მომსახურების მწარმოებლები, იმ პირობით, რომ მათი საქმიანობა არ არის კვაზი კორპორაციების საქმიანობა. არაკომერციული ინსტიტუტები, რომლებიც ემსახურებიან შინამეურნეობებს, და რომლებიც ძირითადად ჩართულნი არიან არაკომერციული საქონლის წარმოებაში და  მომსახურების მიწოდებაში, ცალკეული შინამეურნეობების  ჯგუფებისთვის.</t>
  </si>
  <si>
    <t>ცხრილი "23"</t>
  </si>
  <si>
    <t>სესხი რომელიც უზრუნველყოფილია სახელმწიფო ან საფინანსო ინსტიტუტების გარანტიით, უძრავი ან მოძრავი ქონებით. სესხი ჩაითვლება უზრუნველყოფილად მიუხედავად უზრუნველყოფის მოცულობისა.</t>
  </si>
  <si>
    <t>სესხი რომელიც უზრუნველყოფილია უძრავი ქონებით. სესხი ჩაითვლება უზრუნველყოფილად მიუხედავად უზრუნველყოფის მოცულობისა.</t>
  </si>
  <si>
    <t xml:space="preserve">რეზერვი უზრუნველყოფილ სესხებზე. „კომერციული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1.1 ველში შემავალი სესხების რეზერვი.  </t>
  </si>
  <si>
    <t xml:space="preserve">მინიმუმი სესხზე დაგირავებული უძრავი და მოძრავი ქონების საბაზრო ღირებულებასა და სესხის მთლიან ღირებულებას შორის. </t>
  </si>
  <si>
    <t xml:space="preserve">მინიმუმი სესხზე დაგირავებული უძრავი ქონების საბაზრო ღირებულებასა და სესხის მთლიან ღირებულებას შორის. </t>
  </si>
  <si>
    <t>დაგირავებული უძრავი და მოძრავი ქონების საბაზრო ღირებულება, შესაბამისი სესხის მთლიანი ღირებულების ზემოთ.</t>
  </si>
  <si>
    <t>დაგირავებული უძრავი ქონების საბაზრო ღირებულება, შესაბამისი სესხის მთლიანი ღირებულების ზემოთ.</t>
  </si>
  <si>
    <t xml:space="preserve">მინიმუმი გარანტიის საბაზრო ღირებულებასა და სესხის მთლიან ღირებულებას შორის. </t>
  </si>
  <si>
    <t>ცხრილი "24"</t>
  </si>
  <si>
    <t>სესხების და მათი რეზერვების  განაწილება მათი კლასიფიკაციის და დაფარვის წყაროს მიხედვით. სექტორების განმარტებები იხილეთ ზოგადი განმარტებების ცხრილში 6.01-6.26 პუნქტებში. სესხების კლასიფიკაცია „კომერციული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t>
  </si>
  <si>
    <t>ინდივიდუალურად შექმნილი 2%-იანი რეზერვის გარდა არსებული საერთო რეზერვი, იმ შემთხვევაში თუ დამატებითი საერთო რეზერვი არ არის შექმნილი კონკრეტულ სექტორში შემავალ სესხებზე, მისი მითითება მოხდება მხოლოდ ჯამის მაჩვენებელი უჯრაში O33.</t>
  </si>
  <si>
    <t>ცხრილი "25"</t>
  </si>
  <si>
    <t>რისკის პოზიციის ღირებულება ნარჩენი ვადიანობის  და რისკის კლასების მიხედვით</t>
  </si>
  <si>
    <t>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t>
  </si>
  <si>
    <t>სესხების და სესხებზე რეზერვის განაწილება, დაფარვის წყაროს სექტორების და კლასიფიკაციის მიხედვით</t>
  </si>
  <si>
    <t>სესხების, კორპორატიული სავალო ფასიანი ქაღალდების და გარესაბალანსო ვალდებულებების განაწილება უზრუნველყოფების მიხედვით</t>
  </si>
  <si>
    <t>ვადაგადაცილებული სესხები* - ვადაგადაცილებული სესხები შეივსება როგორც მე-10 პუნქტში, ასევე გადანაწილდება იმ კლასებში სადაც ვადაგადაცილებულ პოზიციად კლასიფიცირებამდე აღირიცხებოდა. ორმაგი აღრიცხვის გამოსარიცხად ფორმულაში არ მონაწილეობს ვადაგადაცილებული სესხების სტრიქონი.</t>
  </si>
  <si>
    <t>განუსაზღვრელი დაფარვის ვადით</t>
  </si>
  <si>
    <t>სახელმწიფოს, სახელმწიფო დაწესებულების გარანტიით უზრუნველყოფილი სესხები</t>
  </si>
  <si>
    <t>ბანკის ან/და საფინანსო ინსტიტუტის გარანტიით უზრუნველყოფილი სესხები</t>
  </si>
  <si>
    <t>"განუსაზღვრელი დაფარვის ვადით" - სვეტში შეივსება რისკის პოზიციები რომელთაც არ აქვთ განსაზღვრული დაფარვის ვადა,  გარდა "მოთხოვნამდე" ველში მითითებული რისკის პოზიციების. მაგ: ძირითადი საშუალებები და  სხვა მსგავსი მახასიათებლების მქონე რისკის პოზიციები.</t>
  </si>
  <si>
    <t>ვადაგადაცილებული სესხი/ფასიანი ქაღალდი</t>
  </si>
  <si>
    <t>სესხების მთლიანი ღირებულება,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 "ვადაგადაცილება ≤ 30 დღეზე" ინტერვალში არ მოხვდება არავადაგადაცილებული სესხები. უზრუნველყოფის ღირებულებად მოიაზრება მისი საბაზრო ღირებულება.</t>
  </si>
  <si>
    <t>სესხების განაწილება სესხის უზრუნველყოფის კოეფიციენტის მიხედვით, ანგარიშგების თარიღის მდგომარეობით. უზრუნველყოფაში გაითვალისწინება მხოლოდ უძრავი ქონება. უზრუნველყოფის ღირებულებად მოიაზრება მისი საბაზრო ღირებულება.</t>
  </si>
  <si>
    <t>სესხების და კორპორატიული სავალო ფასიანი ქაღალდების მთლიანი ღირებულება, გარესაბალანსო ვალდებულებები შეივსება ნომინალური ღირებულებით დარეზერვებამდე, განაწილებული უზრუნველყოფის მიხედვით. ორი ან მეტი უზრუნველყოფის შემთხვევაში აქტივის ერთი ნაწილი გადანაწილდება უფრო მაღალი ლიკვიდობის მქონე უზრუნველყოფის სვეტში, მაქსიმუმ უზრუნველყოფის მოცულობით, ხოლო დარჩენილი ნაწილი დაბალი ლიკვიდობის უზრუნველყოფის სვეტში მაქსიმუმ ამ უზრუნველყოფის მოცულობით და ა.შ. ლიკვიდურობის მიხედვით განაწილება მოხდება, ყველაზე მეტად ლიკვიდური ა-დან არაუზრუნველყოფილ ნაწილამდე ი-მდე. უზრუნველყოფის ღირებულებად მოიაზრება მისი საბაზრო ღირებულება.</t>
  </si>
  <si>
    <t>მე-19 ცხრილში სესხების/აქტივების განაწილება უნდა მოხდეს დაფარვის წყაროს სექტორის/კონტრაგენტის ტიპის მიხედვით ქვემოთ მოცემულ 6.01-6.27 პუნქტებში. ინვესტიციების შემთხვევაში შესაბამისი კომპანიის საქმიანობის სექტორის მიხედვით. საცალო სეგმენტის შემთხვევაში გადანაწილება მოხდება იმ სექტორში საიდანაც ღებულობს მსესხებელი შემოსავალს. მაგ: "ლომბარდები"-ს სექტორში მოხვდება ლომბარდებში დასაქმებული მსესხებლების სესხები/აქტივები და ა.შ. 
მე-24 ცხრილში სესხების განაწილება უნდა მოხდეს დაფარვის წყაროს სექტორის მიხედვით ქვემოთ მოცემულ 6.01-6.26 პუნქტებში.  საცალო სეგმენტის შემთხვევაში გადანაწილება მოხდება იმ სექტორში საიდანაც ღებულობს მსესხებელი შემოსავალს. მაგ: "ლომბარდები"-ს სექტორში მოხვდება ლომბარდებში დასაქმებული მსესხებლების სესხები და ა.შ.</t>
  </si>
  <si>
    <t>სახელმწიფო ინსტიტუტები და სახელმწიფოს კონტროლს დაქვემდებარებული საწარმოები და ორგანიზაციები. ამასთან დაფარვის წყარო უნდა იყოს სახელმწიფო ბიუჯეტიდან გამოყოფილი თანხები. მე-19 ცხრილის მიზნებისთვის სახელმწიფო ორგანიზაციების სექტორში მოხვდება აქტივები ცენტრალურ ბანკებში.</t>
  </si>
  <si>
    <t xml:space="preserve">                                                                                                     საბალანსო აქტივები                                                                                              
                                                                                                                                                                                                             სექტორი დაფარვის წყაროს/კონტრაგენტის ტიპის მიხედვით</t>
  </si>
  <si>
    <t>მე-19 ცხრილის მიზნებისთვის "სხვა აქტივებში" მოხვდება აქტივები, რომლებსაც არ აქვთ იდენტიფიცირებადი დაფარვის სექტორი, (მაგალითად ძირითადი საშუალებები, ნაღდი ფული და სხვა მსგავსი მახასიათებლების მქონე აქტივები)</t>
  </si>
  <si>
    <t>"მოთხოვნამდე"  - სვეტში შეივსება საქართველოს ეროვნულ ბანკში და სხვა ფინანსურ ინსტიტუტებში განთავსებული მიმდინარე ანგარიშები, ერთდღიანი სესხები ან/და განთავსებული დეპოზიტები, სავალდებულო რეზერვები საქართველოს ეროვნულ ბანკში, ფული და მისი ექვივალენტები კომერციულ ბანკში, ნაღდი ფული, ნაღდი ფული სხვა სახით (შეგროვების პროცესში) და სხვა მსგავსი მახასიათებლების მქონე რისკის პოზიციები.</t>
  </si>
  <si>
    <t>აქტივების მთლიანი ღირებულების, საბალანსო ღირებულების, აქტივებზე რეზერვების და ჩამოწერების განაწილება რისკის კლასების მიხედვით</t>
  </si>
  <si>
    <t>აქტივების მთლიანი ღირებულების, საბალანსო ღირებულების, აქტივებზე რეზერვების და ჩამოწერების განაწილება დაფარვის წყაროს სექტორების მიხედვით</t>
  </si>
  <si>
    <t>ცხრილი 9 (Capital), N39</t>
  </si>
  <si>
    <t>ცხრილი 9 (Capital), N17</t>
  </si>
  <si>
    <t>ცხრილი 9 (Capital), N13</t>
  </si>
  <si>
    <t>დამოუკიდებელი წევრი</t>
  </si>
  <si>
    <t>ალასდაირ ბრიჩი</t>
  </si>
  <si>
    <t>არადამოუკიდებელი წევრი</t>
  </si>
  <si>
    <t>ჯონათან მუირი</t>
  </si>
  <si>
    <t>არჩილ გაჩეჩილაძე</t>
  </si>
  <si>
    <t>გენერალური დირექტორი</t>
  </si>
  <si>
    <t>ლევან ყულიჯანიშვილი</t>
  </si>
  <si>
    <t>მიხეილ გომართელი</t>
  </si>
  <si>
    <t>სულხან გვალია</t>
  </si>
  <si>
    <t>ეთერ ირემაძე</t>
  </si>
  <si>
    <t>ზურაბ ქოქოსაძე</t>
  </si>
  <si>
    <t>Bank of Georgia Group Plc</t>
  </si>
  <si>
    <t>JSC BGEO Group</t>
  </si>
  <si>
    <t> 79.75%</t>
  </si>
  <si>
    <t xml:space="preserve">ბანკის  ჰოლდინგური კომპანიის, Bank of Georgia Group PLC აქციონერების ჩამონათვალი, რომლებიც პირდაპირ და არაპირდაპირ ფლობენ აქციების 5%–ს ან მეტს წილების მითითებით </t>
  </si>
  <si>
    <t>Georgia Capital JSC</t>
  </si>
  <si>
    <t>სს ”საქართველოს ბანკი”</t>
  </si>
  <si>
    <t>არჩილ  გაჩეჩილაძე</t>
  </si>
  <si>
    <t>www.bog.ge</t>
  </si>
  <si>
    <t>მარიამ მეღვინეთუხუცესი</t>
  </si>
  <si>
    <t>ცხრილი 26</t>
  </si>
  <si>
    <t>საცალო პროდუქტები</t>
  </si>
  <si>
    <t>შესაძლო დანაკარგების რეზერვი</t>
  </si>
  <si>
    <t xml:space="preserve">სესხების რაოდენობა </t>
  </si>
  <si>
    <t>საშუალო შეწონილი ნომინალური საპროცენტო განაკვეთი კვარტლის შიგნით გაცემულ სესხებზე</t>
  </si>
  <si>
    <t>საშუალო შეწონილი ეფექტური საპროცენტო განაკვეთი კვარტლის შიგნით გაცემულ სესხებზე</t>
  </si>
  <si>
    <t>საშუალო შეწონილი ნომინალური საპროცენტო განაკვეთი (მთლიანი ღირებულებაზე)</t>
  </si>
  <si>
    <t>სესხების საშუალო შეწონილი ვადიანობა დარჩენილი ვადის მიხედვით (თვეებში)</t>
  </si>
  <si>
    <t>სატრანსპორტო სესხები</t>
  </si>
  <si>
    <t>სამომხმარებლო სესხები</t>
  </si>
  <si>
    <t>მათ შორის: პენსიის ან სხვა სახელმწიფო სოციალური გასაცემელის გათვალისწინებით გაცემული სესხები</t>
  </si>
  <si>
    <t>სწრაფი სესხები (Pay Day Loans)</t>
  </si>
  <si>
    <t>მომენტალური განვადება</t>
  </si>
  <si>
    <t>ოვერდრაფტები</t>
  </si>
  <si>
    <t>საკრედიტო ბარათები</t>
  </si>
  <si>
    <t>იპოთეკური სესხები</t>
  </si>
  <si>
    <t>იპოთეკური სესხები - დასრულებული უძრავი ქონების შეძენა</t>
  </si>
  <si>
    <t>იპოთეკური სესხები - მშენებლობა, მშენებლობის პროცესში მყოფი უძრავი ქონების შეძენა</t>
  </si>
  <si>
    <t>იპოთეკური სესხები - უძრავი ქონების რემონტისათვის</t>
  </si>
  <si>
    <t>საცალო ლომბარდული სესხები</t>
  </si>
  <si>
    <t>სტუდენტური სესხები</t>
  </si>
  <si>
    <t>სულ საცალო პროდუქტები</t>
  </si>
  <si>
    <t>მელ ჯერარდ კარვილი</t>
  </si>
  <si>
    <t>თამაზ გეორგაძე</t>
  </si>
  <si>
    <t>ჰანნა ლოიკანენი</t>
  </si>
  <si>
    <t>სესილ ქუილენი</t>
  </si>
  <si>
    <t>ვერონიკ მკ კაროლი</t>
  </si>
  <si>
    <t>დამოუკიდებელი თავმჯდომარე</t>
  </si>
  <si>
    <t>დავით დავითაშვილი</t>
  </si>
  <si>
    <t>დავით ჭყონია</t>
  </si>
  <si>
    <t>გენერალური დირექტორის მოადგილე</t>
  </si>
  <si>
    <t>გენერალური დირექტორის მოადგილე / SOLO - პრემიალური საცალო საბანკო საქმიანობა, დაგროვილი ქონების მარვა</t>
  </si>
  <si>
    <t>გენერალური დირექტორის მოადგილე / კორპორაციული საბანკო მომსახურების მიმართულება</t>
  </si>
  <si>
    <t>გენერალური დირექტორიე მოადგილე/ ინფორმაციული ტექნოლოგიები და მონაცემთა ანალიტიკა</t>
  </si>
  <si>
    <t>გენერალური დირექტორიე მოადგილე</t>
  </si>
  <si>
    <t>ანგარიშგების კვარტალურ ფორმებში, (T), (T-1), (T-2), (T-3), (T-4) ველებში უნდა ჩაიწეროს შესაბამისი დროის მონაკვეთი (კვარტალი) მაგ: 1Q 2017, 4Q 2016, 3Q 2016, 2Q 2016, 1Q 2016 და ა.შ. ხოლო წლიურ ფორმებში, (T), (T-1), (T-2) ველებში უნდა ჩაიწეროს შესაბამისი დროის მონაკვეთი (წელი). მაგ: 2017, 2016, 2015</t>
  </si>
  <si>
    <r>
      <t>მოცემულ მაგალითში წარმოდგენილია განვრცობის შემთხვევაც: მე-9, მე-10 და 21-ე მუხლების ქვემოთ დამატებულია ამ მუხლების შემადგენელი ნაწილები (9.1, 9.2, 9.3, 10.1 და 21.1), რომლებიც მონაწილეობას იღებს საზედამხედველო კაპიტალის გამოანგარიშებაში (Capital-ის ცხრილში).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r>
    <r>
      <rPr>
        <sz val="8"/>
        <color rgb="FFFF0000"/>
        <rFont val="Sylfaen"/>
        <family val="1"/>
      </rPr>
      <t xml:space="preserve"> თუკი ასეთი გავრცობა ბანკისთვის არ არის რელევანტური, შესაძლებელია აღნიშნული შემადგენელი ნაწილების შესაბამისი სტრიქონების წაშლა. (მაგალითად, თუკი ბანკს არ აქვს მეორად კაპიტალში ჩართული არცერთი სუბორდინირებული ვალდებულება, აღნიშნული ჩაშლის მაგალითი უნდა წაიშალოს, ხოლო თუ დამატებით AT1-ის შემადგენელი სუბორდინირებული ვალდებულება აქვს, მაშინ შესაბამისი სტრიქონი დაამატოს).</t>
    </r>
  </si>
  <si>
    <t>განმარტებები გვერდებისთვის  "17-26"</t>
  </si>
  <si>
    <t>კომერციული ბანკები, სადაზღვევო, სალიზინგო და საინვესტიციო კომპანიები, საკრედიტო კავშირები, მიკროსაფინანსო ორგანიზაციები, საპენსიო სქემები, ფულადი გზავნილების განმახორციელებელი პირები და  სხვა საფინანსო ორგანიზაციები. გარდა ლომბარდებისა. მე-19 ცხრილის მიზნებისთვის საფინანსო ინსტიტუტების სექტორში მოხვდება აქტივები კომერციულ ბანკებში.</t>
  </si>
  <si>
    <t>ცხრილში საბალანსო, შეწონვას დაქვემდებარებული რისკის პოზიციების ღირებულებები შეივსება ნარჩენი ვადიანობის მიხედვით. გრაფიკიანი რისკის პოზიციების შემთხვევაში, პოზიცია მოხვდება ბოლო შენატანის შესაბამის ინტერვალში.</t>
  </si>
  <si>
    <t>ცხრილებში საბალანსო ელემენტების მთლიანი ღირებულებების, სპეციალური, საერთო რეზერვების და დამატებითი საერთო რეზერვების, პერიოდის მანძილზე კუმულატიური ჩამოწერის და საბალანსო ღირებულების განაწილება მოხდება რისკის კლასების და დაფარვის წყაროს სექტორის/კონტრაგენტის ტიპის მიხედვით.  სექტორების განმარტებები იხილეთ ზოგადი განმარტებების ცხრილში 6.01-6.27 პუნქტებში. ა და ბ სვეტებში ყველა სტრიქონისთვის, მათ შორის სესხებზე და მათ შორის სავალო ფასიან ქაღალდებზე ღირებულებები შეივსება ბალანსზე არსებული დარიცხული სარგებლით და დარიცხული ჯარიმებით. კუმულატიური ჩამოწერის სვეტში არ გაითვალისწინება დარიცხული სარგებლის და ჯარიმის ჩამოწერა.</t>
  </si>
  <si>
    <r>
      <t xml:space="preserve">„კომერციული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შეივსება შესაბამის კვარტლის ინფორმაცია. </t>
    </r>
    <r>
      <rPr>
        <sz val="8"/>
        <color rgb="FFFF0000"/>
        <rFont val="Sylfaen"/>
        <family val="1"/>
      </rPr>
      <t>უცხოურ ვალუტაში ნომინირებული სესხებისთვის, ნომინალში რეზერვის თანხის ცვლილებები დაითვლება კვარტლის ბოლოს არსებული კურსით, ხოლო კურსთა შორისი სხვაობა დაბალანსდება შესაბამისი ცვლილების ველებით (იხილეთ 2.3 და 3.5 სტრიქონები).  ერთი სესხის  ჭრილში, რეზერვის კურსის ეფექტით ცვლილების ველები (2.3, 3.5) პერიოდზე შეივსება მხოლოდ ზრდაში ან შემცირებაში.</t>
    </r>
  </si>
  <si>
    <r>
      <t xml:space="preserve">შეივსება შესაბამის კვარტლის ინფორმაცია. </t>
    </r>
    <r>
      <rPr>
        <sz val="8"/>
        <color rgb="FFFF0000"/>
        <rFont val="Sylfaen"/>
        <family val="1"/>
      </rPr>
      <t>უცხოურ ვალუტაში ნომინირებული სესხებისთვის, ნომინალში  ცვლილებები დაითვლება კვარტლის ბოლოს არსებული კურსით, ხოლო კურსთა შორისი სხვაობა დაბალანსდება შესაბამისი ცვლილების ველებით (იხილეთ მე-3 და მე-12 სტრიქონები). ერთი სესხის ჭრილში კურსის ეფექტით ცვლილების ველები (3,12) პერიოდზე შეივსება მხოლოდ ზრდაში ან შემცირებაში.</t>
    </r>
  </si>
  <si>
    <t>შეივსება სესხების, სავალო ფასიანი ქაღალდების მთლიანი ღირებულება, გარესაბალანსო ვალდებულებებისთვის ნომინალური ღირებულება დარეზერვებამდე განაწილებული, კლასიფიკაციის, ვადაგადაცილების და მსესხებლის ტიპის მიხედვით. "ვადაგადაცილება ≤ 30 დღეზე" ინტერვალში არ მოხვდება არავადაგადაცილებული სესხები და ფასიანი ქაღალდები. გარესაბალანსო ვალდებულებებისთვის, აუთვისებელი ნაწილი რომელსაც არ აქვთ „კომერციული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მინიჭებული კლასიფიკაცია შეივება მხოლოდ "C", "სულ" ველში, და არ გადანაწილდება დანარჩენი კატეგორიის სვეტებში.</t>
  </si>
  <si>
    <t>კორპორაციები, კვაზი კორპორაციები და ყველა იურიდიული პირი, რომლებიც არ არიან ფინანსურ შუამავლები, თუმცა ჩართულები არიან კომერციული საქონლის წარმოებაში და არაფინანსურ მომსახურებაში.</t>
  </si>
  <si>
    <t>ცხრილი "26"</t>
  </si>
  <si>
    <t>სატრანსპორტო საშუალების შეძენის მიზნობრიობით გაცემული, სატრანსპორტო საშუალებით უზრუნველყოფილი სესხები. სატრანსპორტო საშუალებით უზრუნველყოფილი სამომხმარებლო მიზნობრიობით გაცემული სესხები აღირიცხება სამომხმარებლო სესხების ველში.</t>
  </si>
  <si>
    <t>სამომხმარებლო მიზნობრიობით გაცემული სესხები.</t>
  </si>
  <si>
    <t xml:space="preserve">გადამხდელუნარიანობის ანალიზის გარეშე გაცემული მცირე ზომის, მაღალპროცენტიანი არაუზრუნველყოფილი სამომხმარებლო სესხი, რომელზეც ხშირად კლიენტი პროცენტის ნაცვლად ყოველთვიურად იხდის ფიქსირებულ საკომისიოს.  </t>
  </si>
  <si>
    <t>საყოფაცხოვრებო ნივთების, ტექნიკისა და მომსახურების განვადებით შეძენის მიზნობრიობით გაცემული სესხები.</t>
  </si>
  <si>
    <t>სადებეტო ანგარიშზე არსებული სანქცირებული უარყოფითი ლიმიტი, რომელიც განისაზღვრება კლიენტის შემოსავლის მიხედვით, მათ შორის, არასანქცირებული უარყოფითი ლიმიტებიც.</t>
  </si>
  <si>
    <t>ბარათზე დაშვებული რევოლვირებადი საკრედიტო ლიმიტი, მათ შორის საკრედიტო ბარათებზე არსებული არასანქცირებული უარყოფითი ლიმიტებიც.</t>
  </si>
  <si>
    <t>უძრავი ქონების შეძენა/მშენებლობა/რემონტის მიზნობრიობით გაცემული უძრავი ქონებით/ფულადი სახსრებით/თავდებობით/სხვა ქონებით უზრუნველყოფილი სესხები, რომელზეც ბანკის მხრიდან ხდება მიზნობრიობის კონტროლი.</t>
  </si>
  <si>
    <t xml:space="preserve">დასრულებული უძრავი ქონების და მიწის შეძენის მიზნობრიობით გაცემული სესხები. </t>
  </si>
  <si>
    <t>მშენებლობის პროცესში მყოფი უძრავი ქონების შეძენის ან მშენებლობის მიზნობრიობით გაცემული სესხები.</t>
  </si>
  <si>
    <t>რემონტის მიზნობრიობით გაცემული უძრავი ქონებით უზრუნველყოფილი სესხები.</t>
  </si>
  <si>
    <t>ძვირფასი ლითონებითა და ქვებით უზრუნველყოფილი სამომხმარებლო მიზნობრიობით გაცემული ლომბარდული სესხების პორტფელი.</t>
  </si>
  <si>
    <t>სესხი, რომლის მიზნობრიობას წარმოადგენს უმაღლესი და პროფესიული განათლების გადასახადის დაფინანსება.</t>
  </si>
  <si>
    <t>პენსიის ან სხვა სახელმწიფო სოციალური გასაცემელის გათვალისწინებით გაცემული სესხები</t>
  </si>
  <si>
    <t>საკრედიტო პროდუქტი, რომლის დაფარვის ძირითადი წყარო არის სახელმწიფო პენსია ან სხვა სახელმწიფო სოციალური გასაცემელი.</t>
  </si>
  <si>
    <t>სესხების მთლიანი ღირებულება, ანგარიშგების თარიღისთვის. (არ შედის დარიცხული პროცენტი, ჯარიმა).</t>
  </si>
  <si>
    <t xml:space="preserve">„კომერციული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t>
  </si>
  <si>
    <t>პორტფელში არსებული სესხების რაოდენობა.</t>
  </si>
  <si>
    <t>კვარტლის შიგნით გაცემული სესხების თანხის მიხედვით დათვლილი საშუალო შეწონილი ნომინალური საპროცენტო განაკვეთი.</t>
  </si>
  <si>
    <t>კვარტლის შიგნით გაცემული სესხების თანხის მიხედვით დათვლილი საშუალო შეწონილი ეფექტური საპროცენტო განაკვეთი. თუ სესხზე დაიანგარიშება ერთზე მეტი ეფექტური საპროცენტო განაკვეთი, უნდა მოხდეს მათ შორის მაქსიმალურის გათვალისწინება. ამასთან, არ გაითვალისწინება ვალუტის გაუფასურების გათვალისწინებით დათვლილი ეფექტური საპროცენტო განაკვეთი.</t>
  </si>
  <si>
    <t>სესხის მთლიანი ღირებულების მიხედვით დათვლილი საშუალო შეწონილი ნომინალური საპროცენტო განაკვეთი.</t>
  </si>
  <si>
    <t>სესხების სასესხო ხელშეკრულებაში მითითებული ვადის ბოლომდე დარჩენილი თვეების რაოდენობა (პორტფელის საშუალო შეწონილი). აღნიშნულ ველში არ შედის ინფორმაცია იმ სესხებზე, რომელთა საბოლოო საკონტრაქტო დაფარვის ვადა გასულია ანგარიშგების თარიღისათვის.</t>
  </si>
  <si>
    <t>ზოგადი და ხარისხობრივი ინფორმაცია საცალო პროდუქტებზე</t>
  </si>
  <si>
    <t>ცხრილი 9 (Capital), N11</t>
  </si>
  <si>
    <t>ცხრილი 9 (Capital), N37</t>
  </si>
  <si>
    <t>ცხრილი 9 (Capital), N28</t>
  </si>
</sst>
</file>

<file path=xl/styles.xml><?xml version="1.0" encoding="utf-8"?>
<styleSheet xmlns="http://schemas.openxmlformats.org/spreadsheetml/2006/main" xmlns:mc="http://schemas.openxmlformats.org/markup-compatibility/2006" xmlns:x14ac="http://schemas.microsoft.com/office/spreadsheetml/2009/9/ac" mc:Ignorable="x14ac">
  <numFmts count="38">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 numFmtId="194" formatCode="#,##0.0000000"/>
    <numFmt numFmtId="195" formatCode="#,##0.000000"/>
    <numFmt numFmtId="196" formatCode="#,##0.0000"/>
  </numFmts>
  <fonts count="139">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b/>
      <sz val="10"/>
      <color theme="1"/>
      <name val="Calibri"/>
      <family val="2"/>
      <scheme val="minor"/>
    </font>
    <font>
      <sz val="10"/>
      <name val="Calibri"/>
      <family val="2"/>
      <scheme val="minor"/>
    </font>
    <font>
      <sz val="10"/>
      <name val="Arial"/>
      <family val="2"/>
      <charset val="204"/>
    </font>
    <font>
      <sz val="10"/>
      <name val="Sylfaen"/>
      <family val="1"/>
    </font>
    <font>
      <b/>
      <sz val="10"/>
      <name val="Sylfaen"/>
      <family val="1"/>
    </font>
    <font>
      <u/>
      <sz val="10"/>
      <color indexed="12"/>
      <name val="Arial"/>
      <family val="2"/>
    </font>
    <font>
      <sz val="8"/>
      <color theme="1"/>
      <name val="Calibri"/>
      <family val="2"/>
      <scheme val="minor"/>
    </font>
    <font>
      <sz val="10"/>
      <name val="Geo_Arial"/>
      <family val="2"/>
    </font>
    <font>
      <i/>
      <sz val="10"/>
      <color theme="1"/>
      <name val="Calibri"/>
      <family val="2"/>
      <scheme val="minor"/>
    </font>
    <font>
      <b/>
      <sz val="10"/>
      <name val="Calibri"/>
      <family val="2"/>
      <scheme val="minor"/>
    </font>
    <font>
      <b/>
      <i/>
      <sz val="10"/>
      <name val="Calibri"/>
      <family val="2"/>
      <scheme val="minor"/>
    </font>
    <font>
      <i/>
      <sz val="10"/>
      <name val="Sylfaen"/>
      <family val="1"/>
    </font>
    <font>
      <i/>
      <sz val="10"/>
      <color theme="1"/>
      <name val="Sylfaen"/>
      <family val="1"/>
    </font>
    <font>
      <sz val="10"/>
      <name val="Calibri"/>
      <family val="2"/>
      <charset val="204"/>
      <scheme val="minor"/>
    </font>
    <font>
      <b/>
      <sz val="10"/>
      <name val="Calibri"/>
      <family val="2"/>
      <charset val="204"/>
      <scheme val="minor"/>
    </font>
    <font>
      <sz val="10"/>
      <color theme="1"/>
      <name val="Segoe UI"/>
      <family val="2"/>
    </font>
    <font>
      <sz val="10"/>
      <color theme="1"/>
      <name val="Times New Roman"/>
      <family val="1"/>
    </font>
    <font>
      <b/>
      <sz val="10"/>
      <color theme="1"/>
      <name val="Sylfaen"/>
      <family val="1"/>
    </font>
    <font>
      <sz val="10"/>
      <color theme="1"/>
      <name val="Sylfae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family val="2"/>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name val="SPKolheti"/>
      <family val="1"/>
    </font>
    <font>
      <sz val="11"/>
      <color theme="1"/>
      <name val="Sylfaen"/>
      <family val="1"/>
    </font>
    <font>
      <b/>
      <sz val="11"/>
      <name val="Sylfaen"/>
      <family val="1"/>
    </font>
    <font>
      <b/>
      <i/>
      <sz val="10"/>
      <color theme="1"/>
      <name val="Sylfaen"/>
      <family val="1"/>
    </font>
    <font>
      <b/>
      <sz val="8"/>
      <name val="Sylfaen"/>
      <family val="1"/>
    </font>
    <font>
      <sz val="8"/>
      <name val="Sylfaen"/>
      <family val="1"/>
    </font>
    <font>
      <sz val="9"/>
      <color theme="1"/>
      <name val="Calibri"/>
      <family val="2"/>
      <scheme val="minor"/>
    </font>
    <font>
      <b/>
      <i/>
      <u/>
      <sz val="8"/>
      <name val="Sylfaen"/>
      <family val="1"/>
    </font>
    <font>
      <sz val="10"/>
      <color theme="1"/>
      <name val="Calibri"/>
      <family val="1"/>
      <scheme val="minor"/>
    </font>
    <font>
      <b/>
      <sz val="10"/>
      <name val="Calibri"/>
      <family val="1"/>
      <scheme val="minor"/>
    </font>
    <font>
      <sz val="10"/>
      <name val="Calibri"/>
      <family val="1"/>
      <scheme val="minor"/>
    </font>
    <font>
      <b/>
      <sz val="9"/>
      <name val="Arial"/>
      <family val="2"/>
    </font>
    <font>
      <sz val="9"/>
      <name val="Arial"/>
      <family val="2"/>
    </font>
    <font>
      <sz val="9"/>
      <name val="Calibri"/>
      <family val="2"/>
    </font>
    <font>
      <b/>
      <sz val="9"/>
      <name val="Calibri"/>
      <family val="2"/>
    </font>
    <font>
      <sz val="9"/>
      <name val="Sylfaen"/>
      <family val="1"/>
    </font>
    <font>
      <sz val="9"/>
      <color theme="1"/>
      <name val="Sylfaen"/>
      <family val="1"/>
    </font>
    <font>
      <b/>
      <u/>
      <sz val="9"/>
      <name val="Sylfaen"/>
      <family val="1"/>
    </font>
    <font>
      <b/>
      <sz val="9"/>
      <name val="Sylfaen"/>
      <family val="1"/>
    </font>
    <font>
      <b/>
      <sz val="9"/>
      <color theme="1"/>
      <name val="Sylfaen"/>
      <family val="1"/>
    </font>
    <font>
      <sz val="9"/>
      <name val="Calibri"/>
      <family val="1"/>
      <scheme val="minor"/>
    </font>
    <font>
      <b/>
      <sz val="9"/>
      <name val="Calibri"/>
      <family val="1"/>
      <scheme val="minor"/>
    </font>
    <font>
      <i/>
      <sz val="9"/>
      <name val="Calibri"/>
      <family val="1"/>
      <scheme val="minor"/>
    </font>
    <font>
      <b/>
      <u/>
      <sz val="9"/>
      <color theme="1"/>
      <name val="Sylfaen"/>
      <family val="1"/>
    </font>
    <font>
      <sz val="9"/>
      <color theme="1"/>
      <name val="Calibri"/>
      <family val="1"/>
      <scheme val="minor"/>
    </font>
    <font>
      <sz val="8"/>
      <color theme="1"/>
      <name val="Sylfaen"/>
      <family val="1"/>
    </font>
    <font>
      <sz val="8"/>
      <color rgb="FFFF0000"/>
      <name val="Sylfaen"/>
      <family val="1"/>
    </font>
    <font>
      <b/>
      <sz val="8"/>
      <color theme="1"/>
      <name val="Sylfaen"/>
      <family val="1"/>
    </font>
    <font>
      <u/>
      <sz val="8"/>
      <color theme="1"/>
      <name val="Sylfaen"/>
      <family val="1"/>
    </font>
    <font>
      <sz val="10"/>
      <name val="Times New Roman"/>
      <family val="1"/>
    </font>
    <font>
      <sz val="10"/>
      <color rgb="FF000000"/>
      <name val="Calibri"/>
      <family val="2"/>
      <scheme val="minor"/>
    </font>
    <font>
      <b/>
      <sz val="9"/>
      <color theme="1"/>
      <name val="Calibri"/>
      <family val="1"/>
      <scheme val="minor"/>
    </font>
    <font>
      <sz val="9"/>
      <color rgb="FF000000"/>
      <name val="Sylfaen"/>
      <family val="1"/>
    </font>
    <font>
      <b/>
      <sz val="9"/>
      <color rgb="FF000000"/>
      <name val="Sylfaen"/>
      <family val="1"/>
    </font>
    <font>
      <b/>
      <sz val="9"/>
      <color theme="1"/>
      <name val="Calibri"/>
      <family val="2"/>
      <scheme val="minor"/>
    </font>
    <font>
      <b/>
      <sz val="10"/>
      <color theme="1"/>
      <name val="Times New Roman"/>
      <family val="1"/>
    </font>
    <font>
      <sz val="10"/>
      <color rgb="FF000000"/>
      <name val="Times New Roman"/>
      <family val="1"/>
    </font>
    <font>
      <sz val="11"/>
      <name val="Sylfaen"/>
      <family val="1"/>
    </font>
  </fonts>
  <fills count="87">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rgb="FFFF0000"/>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1" tint="0.499984740745262"/>
        <bgColor indexed="64"/>
      </patternFill>
    </fill>
    <fill>
      <patternFill patternType="solid">
        <fgColor rgb="FFFFFFFF"/>
        <bgColor rgb="FF000000"/>
      </patternFill>
    </fill>
    <fill>
      <patternFill patternType="lightGray">
        <fgColor rgb="FFC0C0C0"/>
      </patternFill>
    </fill>
    <fill>
      <patternFill patternType="solid">
        <fgColor rgb="FFEEECE1"/>
        <bgColor rgb="FF000000"/>
      </patternFill>
    </fill>
    <fill>
      <patternFill patternType="gray0625"/>
    </fill>
  </fills>
  <borders count="162">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theme="6" tint="-0.499984740745262"/>
      </top>
      <bottom/>
      <diagonal/>
    </border>
    <border>
      <left style="thin">
        <color theme="6" tint="-0.499984740745262"/>
      </left>
      <right style="medium">
        <color indexed="64"/>
      </right>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theme="1" tint="0.34998626667073579"/>
      </left>
      <right/>
      <top style="double">
        <color theme="1" tint="0.34998626667073579"/>
      </top>
      <bottom style="medium">
        <color theme="1" tint="0.34998626667073579"/>
      </bottom>
      <diagonal/>
    </border>
    <border>
      <left/>
      <right/>
      <top style="double">
        <color theme="1" tint="0.34998626667073579"/>
      </top>
      <bottom style="medium">
        <color theme="1" tint="0.34998626667073579"/>
      </bottom>
      <diagonal/>
    </border>
    <border>
      <left/>
      <right style="thin">
        <color theme="1" tint="0.34998626667073579"/>
      </right>
      <top style="double">
        <color theme="1" tint="0.34998626667073579"/>
      </top>
      <bottom style="medium">
        <color theme="1" tint="0.34998626667073579"/>
      </bottom>
      <diagonal/>
    </border>
    <border>
      <left style="thin">
        <color theme="1" tint="0.34998626667073579"/>
      </left>
      <right/>
      <top/>
      <bottom style="double">
        <color indexed="64"/>
      </bottom>
      <diagonal/>
    </border>
    <border>
      <left/>
      <right/>
      <top/>
      <bottom style="double">
        <color indexed="64"/>
      </bottom>
      <diagonal/>
    </border>
    <border>
      <left/>
      <right style="thin">
        <color theme="1" tint="0.34998626667073579"/>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theme="1" tint="0.34998626667073579"/>
      </left>
      <right/>
      <top/>
      <bottom/>
      <diagonal/>
    </border>
    <border>
      <left/>
      <right style="thin">
        <color theme="1" tint="0.34998626667073579"/>
      </right>
      <top/>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top style="thin">
        <color theme="1" tint="0.34998626667073579"/>
      </top>
      <bottom style="double">
        <color theme="1" tint="0.34998626667073579"/>
      </bottom>
      <diagonal/>
    </border>
    <border>
      <left/>
      <right/>
      <top style="thin">
        <color theme="1" tint="0.34998626667073579"/>
      </top>
      <bottom style="double">
        <color theme="1" tint="0.34998626667073579"/>
      </bottom>
      <diagonal/>
    </border>
    <border>
      <left/>
      <right style="thin">
        <color theme="1" tint="0.34998626667073579"/>
      </right>
      <top style="thin">
        <color theme="1" tint="0.34998626667073579"/>
      </top>
      <bottom style="double">
        <color theme="1" tint="0.34998626667073579"/>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thin">
        <color auto="1"/>
      </left>
      <right/>
      <top style="medium">
        <color auto="1"/>
      </top>
      <bottom style="medium">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medium">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style="medium">
        <color indexed="64"/>
      </top>
      <bottom/>
      <diagonal/>
    </border>
    <border>
      <left style="medium">
        <color indexed="64"/>
      </left>
      <right style="thin">
        <color auto="1"/>
      </right>
      <top style="medium">
        <color auto="1"/>
      </top>
      <bottom style="medium">
        <color indexed="64"/>
      </bottom>
      <diagonal/>
    </border>
    <border>
      <left/>
      <right/>
      <top style="thin">
        <color indexed="64"/>
      </top>
      <bottom style="medium">
        <color indexed="64"/>
      </bottom>
      <diagonal/>
    </border>
    <border>
      <left/>
      <right/>
      <top style="thin">
        <color auto="1"/>
      </top>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auto="1"/>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left/>
      <right style="thin">
        <color indexed="64"/>
      </right>
      <top style="thin">
        <color indexed="64"/>
      </top>
      <bottom/>
      <diagonal/>
    </border>
    <border diagonalDown="1">
      <left style="thin">
        <color indexed="64"/>
      </left>
      <right/>
      <top/>
      <bottom/>
      <diagonal style="thin">
        <color indexed="64"/>
      </diagonal>
    </border>
    <border diagonalDown="1">
      <left/>
      <right style="thin">
        <color indexed="64"/>
      </right>
      <top/>
      <bottom/>
      <diagonal style="thin">
        <color indexed="64"/>
      </diagonal>
    </border>
    <border>
      <left/>
      <right/>
      <top/>
      <bottom style="thin">
        <color indexed="64"/>
      </bottom>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style="thin">
        <color theme="6" tint="-0.499984740745262"/>
      </right>
      <top style="thin">
        <color indexed="64"/>
      </top>
      <bottom style="thin">
        <color theme="6" tint="-0.499984740745262"/>
      </bottom>
      <diagonal/>
    </border>
    <border>
      <left style="thin">
        <color theme="6" tint="-0.499984740745262"/>
      </left>
      <right style="thin">
        <color theme="6" tint="-0.499984740745262"/>
      </right>
      <top style="thin">
        <color indexed="64"/>
      </top>
      <bottom style="thin">
        <color theme="6" tint="-0.499984740745262"/>
      </bottom>
      <diagonal/>
    </border>
    <border>
      <left style="thin">
        <color theme="6" tint="-0.499984740745262"/>
      </left>
      <right style="medium">
        <color indexed="64"/>
      </right>
      <top style="thin">
        <color indexed="64"/>
      </top>
      <bottom style="thin">
        <color theme="6" tint="-0.499984740745262"/>
      </bottom>
      <diagonal/>
    </border>
    <border>
      <left/>
      <right style="thin">
        <color theme="6" tint="-0.499984740745262"/>
      </right>
      <top/>
      <bottom/>
      <diagonal/>
    </border>
    <border>
      <left style="thin">
        <color theme="6" tint="-0.499984740745262"/>
      </left>
      <right style="thin">
        <color theme="6" tint="-0.499984740745262"/>
      </right>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medium">
        <color indexed="64"/>
      </bottom>
      <diagonal/>
    </border>
    <border>
      <left style="medium">
        <color indexed="64"/>
      </left>
      <right/>
      <top style="thin">
        <color auto="1"/>
      </top>
      <bottom/>
      <diagonal/>
    </border>
    <border>
      <left style="thin">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right/>
      <top style="thin">
        <color auto="1"/>
      </top>
      <bottom style="thin">
        <color auto="1"/>
      </bottom>
      <diagonal/>
    </border>
    <border>
      <left/>
      <right style="medium">
        <color indexed="64"/>
      </right>
      <top style="thin">
        <color indexed="64"/>
      </top>
      <bottom style="thin">
        <color indexed="64"/>
      </bottom>
      <diagonal/>
    </border>
    <border>
      <left style="thin">
        <color auto="1"/>
      </left>
      <right/>
      <top style="thin">
        <color auto="1"/>
      </top>
      <bottom style="thin">
        <color auto="1"/>
      </bottom>
      <diagonal/>
    </border>
    <border>
      <left style="medium">
        <color indexed="64"/>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medium">
        <color indexed="64"/>
      </right>
      <top style="thin">
        <color auto="1"/>
      </top>
      <bottom/>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right style="thin">
        <color indexed="64"/>
      </right>
      <top style="thin">
        <color indexed="64"/>
      </top>
      <bottom style="thin">
        <color indexed="64"/>
      </bottom>
      <diagonal/>
    </border>
  </borders>
  <cellStyleXfs count="22269">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7" fillId="0" borderId="0"/>
    <xf numFmtId="0" fontId="7" fillId="0" borderId="0"/>
    <xf numFmtId="166" fontId="7" fillId="0" borderId="0" applyFont="0" applyFill="0" applyBorder="0" applyAlignment="0" applyProtection="0"/>
    <xf numFmtId="0" fontId="2" fillId="0" borderId="0"/>
    <xf numFmtId="0" fontId="7" fillId="0" borderId="0"/>
    <xf numFmtId="0" fontId="1" fillId="0" borderId="0"/>
    <xf numFmtId="9" fontId="1" fillId="0" borderId="0" applyFont="0" applyFill="0" applyBorder="0" applyAlignment="0" applyProtection="0"/>
    <xf numFmtId="0" fontId="2" fillId="0" borderId="0"/>
    <xf numFmtId="0" fontId="2" fillId="0" borderId="0"/>
    <xf numFmtId="0" fontId="10" fillId="0" borderId="0" applyNumberFormat="0" applyFill="0" applyBorder="0" applyAlignment="0" applyProtection="0">
      <alignment vertical="top"/>
      <protection locked="0"/>
    </xf>
    <xf numFmtId="0" fontId="25" fillId="0" borderId="0"/>
    <xf numFmtId="168" fontId="26" fillId="37" borderId="0"/>
    <xf numFmtId="169" fontId="26" fillId="37" borderId="0"/>
    <xf numFmtId="168" fontId="26" fillId="37" borderId="0"/>
    <xf numFmtId="0" fontId="27" fillId="38" borderId="0" applyNumberFormat="0" applyBorder="0" applyAlignment="0" applyProtection="0"/>
    <xf numFmtId="0" fontId="4" fillId="13" borderId="0" applyNumberFormat="0" applyBorder="0" applyAlignment="0" applyProtection="0"/>
    <xf numFmtId="168" fontId="28" fillId="38" borderId="0" applyNumberFormat="0" applyBorder="0" applyAlignment="0" applyProtection="0"/>
    <xf numFmtId="168" fontId="28" fillId="38" borderId="0" applyNumberFormat="0" applyBorder="0" applyAlignment="0" applyProtection="0"/>
    <xf numFmtId="169" fontId="28" fillId="38" borderId="0" applyNumberFormat="0" applyBorder="0" applyAlignment="0" applyProtection="0"/>
    <xf numFmtId="0" fontId="27" fillId="3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168" fontId="28" fillId="38" borderId="0" applyNumberFormat="0" applyBorder="0" applyAlignment="0" applyProtection="0"/>
    <xf numFmtId="169" fontId="28" fillId="38" borderId="0" applyNumberFormat="0" applyBorder="0" applyAlignment="0" applyProtection="0"/>
    <xf numFmtId="168" fontId="28" fillId="38" borderId="0" applyNumberFormat="0" applyBorder="0" applyAlignment="0" applyProtection="0"/>
    <xf numFmtId="168" fontId="28" fillId="38" borderId="0" applyNumberFormat="0" applyBorder="0" applyAlignment="0" applyProtection="0"/>
    <xf numFmtId="169" fontId="28" fillId="38" borderId="0" applyNumberFormat="0" applyBorder="0" applyAlignment="0" applyProtection="0"/>
    <xf numFmtId="168" fontId="28" fillId="38" borderId="0" applyNumberFormat="0" applyBorder="0" applyAlignment="0" applyProtection="0"/>
    <xf numFmtId="168" fontId="28" fillId="38" borderId="0" applyNumberFormat="0" applyBorder="0" applyAlignment="0" applyProtection="0"/>
    <xf numFmtId="169" fontId="28" fillId="38" borderId="0" applyNumberFormat="0" applyBorder="0" applyAlignment="0" applyProtection="0"/>
    <xf numFmtId="168" fontId="28" fillId="38" borderId="0" applyNumberFormat="0" applyBorder="0" applyAlignment="0" applyProtection="0"/>
    <xf numFmtId="168" fontId="28" fillId="38" borderId="0" applyNumberFormat="0" applyBorder="0" applyAlignment="0" applyProtection="0"/>
    <xf numFmtId="169" fontId="28" fillId="38" borderId="0" applyNumberFormat="0" applyBorder="0" applyAlignment="0" applyProtection="0"/>
    <xf numFmtId="168" fontId="28" fillId="38" borderId="0" applyNumberFormat="0" applyBorder="0" applyAlignment="0" applyProtection="0"/>
    <xf numFmtId="0" fontId="27" fillId="38" borderId="0" applyNumberFormat="0" applyBorder="0" applyAlignment="0" applyProtection="0"/>
    <xf numFmtId="0" fontId="27" fillId="39" borderId="0" applyNumberFormat="0" applyBorder="0" applyAlignment="0" applyProtection="0"/>
    <xf numFmtId="0" fontId="4" fillId="17" borderId="0" applyNumberFormat="0" applyBorder="0" applyAlignment="0" applyProtection="0"/>
    <xf numFmtId="168" fontId="28" fillId="39" borderId="0" applyNumberFormat="0" applyBorder="0" applyAlignment="0" applyProtection="0"/>
    <xf numFmtId="168" fontId="28" fillId="39" borderId="0" applyNumberFormat="0" applyBorder="0" applyAlignment="0" applyProtection="0"/>
    <xf numFmtId="169" fontId="28" fillId="39" borderId="0" applyNumberFormat="0" applyBorder="0" applyAlignment="0" applyProtection="0"/>
    <xf numFmtId="0" fontId="27" fillId="39"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168" fontId="28" fillId="39" borderId="0" applyNumberFormat="0" applyBorder="0" applyAlignment="0" applyProtection="0"/>
    <xf numFmtId="169" fontId="28" fillId="39" borderId="0" applyNumberFormat="0" applyBorder="0" applyAlignment="0" applyProtection="0"/>
    <xf numFmtId="168" fontId="28" fillId="39" borderId="0" applyNumberFormat="0" applyBorder="0" applyAlignment="0" applyProtection="0"/>
    <xf numFmtId="168" fontId="28" fillId="39" borderId="0" applyNumberFormat="0" applyBorder="0" applyAlignment="0" applyProtection="0"/>
    <xf numFmtId="169" fontId="28" fillId="39" borderId="0" applyNumberFormat="0" applyBorder="0" applyAlignment="0" applyProtection="0"/>
    <xf numFmtId="168" fontId="28" fillId="39" borderId="0" applyNumberFormat="0" applyBorder="0" applyAlignment="0" applyProtection="0"/>
    <xf numFmtId="168" fontId="28" fillId="39" borderId="0" applyNumberFormat="0" applyBorder="0" applyAlignment="0" applyProtection="0"/>
    <xf numFmtId="169" fontId="28" fillId="39" borderId="0" applyNumberFormat="0" applyBorder="0" applyAlignment="0" applyProtection="0"/>
    <xf numFmtId="168" fontId="28" fillId="39" borderId="0" applyNumberFormat="0" applyBorder="0" applyAlignment="0" applyProtection="0"/>
    <xf numFmtId="168" fontId="28" fillId="39" borderId="0" applyNumberFormat="0" applyBorder="0" applyAlignment="0" applyProtection="0"/>
    <xf numFmtId="169" fontId="28" fillId="39" borderId="0" applyNumberFormat="0" applyBorder="0" applyAlignment="0" applyProtection="0"/>
    <xf numFmtId="168" fontId="28" fillId="39" borderId="0" applyNumberFormat="0" applyBorder="0" applyAlignment="0" applyProtection="0"/>
    <xf numFmtId="0" fontId="27" fillId="39" borderId="0" applyNumberFormat="0" applyBorder="0" applyAlignment="0" applyProtection="0"/>
    <xf numFmtId="0" fontId="27" fillId="40" borderId="0" applyNumberFormat="0" applyBorder="0" applyAlignment="0" applyProtection="0"/>
    <xf numFmtId="0" fontId="4" fillId="21" borderId="0" applyNumberFormat="0" applyBorder="0" applyAlignment="0" applyProtection="0"/>
    <xf numFmtId="168" fontId="28" fillId="40" borderId="0" applyNumberFormat="0" applyBorder="0" applyAlignment="0" applyProtection="0"/>
    <xf numFmtId="168" fontId="28" fillId="40" borderId="0" applyNumberFormat="0" applyBorder="0" applyAlignment="0" applyProtection="0"/>
    <xf numFmtId="169" fontId="28" fillId="40" borderId="0" applyNumberFormat="0" applyBorder="0" applyAlignment="0" applyProtection="0"/>
    <xf numFmtId="0" fontId="27" fillId="40"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168" fontId="28" fillId="40" borderId="0" applyNumberFormat="0" applyBorder="0" applyAlignment="0" applyProtection="0"/>
    <xf numFmtId="169" fontId="28" fillId="40" borderId="0" applyNumberFormat="0" applyBorder="0" applyAlignment="0" applyProtection="0"/>
    <xf numFmtId="168" fontId="28" fillId="40" borderId="0" applyNumberFormat="0" applyBorder="0" applyAlignment="0" applyProtection="0"/>
    <xf numFmtId="168" fontId="28" fillId="40" borderId="0" applyNumberFormat="0" applyBorder="0" applyAlignment="0" applyProtection="0"/>
    <xf numFmtId="169" fontId="28" fillId="40" borderId="0" applyNumberFormat="0" applyBorder="0" applyAlignment="0" applyProtection="0"/>
    <xf numFmtId="168" fontId="28" fillId="40" borderId="0" applyNumberFormat="0" applyBorder="0" applyAlignment="0" applyProtection="0"/>
    <xf numFmtId="168" fontId="28" fillId="40" borderId="0" applyNumberFormat="0" applyBorder="0" applyAlignment="0" applyProtection="0"/>
    <xf numFmtId="169" fontId="28" fillId="40" borderId="0" applyNumberFormat="0" applyBorder="0" applyAlignment="0" applyProtection="0"/>
    <xf numFmtId="168" fontId="28" fillId="40" borderId="0" applyNumberFormat="0" applyBorder="0" applyAlignment="0" applyProtection="0"/>
    <xf numFmtId="168" fontId="28" fillId="40" borderId="0" applyNumberFormat="0" applyBorder="0" applyAlignment="0" applyProtection="0"/>
    <xf numFmtId="169" fontId="28" fillId="40" borderId="0" applyNumberFormat="0" applyBorder="0" applyAlignment="0" applyProtection="0"/>
    <xf numFmtId="168" fontId="28" fillId="40" borderId="0" applyNumberFormat="0" applyBorder="0" applyAlignment="0" applyProtection="0"/>
    <xf numFmtId="0" fontId="27" fillId="40" borderId="0" applyNumberFormat="0" applyBorder="0" applyAlignment="0" applyProtection="0"/>
    <xf numFmtId="0" fontId="27" fillId="41" borderId="0" applyNumberFormat="0" applyBorder="0" applyAlignment="0" applyProtection="0"/>
    <xf numFmtId="0" fontId="4" fillId="25" borderId="0" applyNumberFormat="0" applyBorder="0" applyAlignment="0" applyProtection="0"/>
    <xf numFmtId="168" fontId="28" fillId="41"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0" fontId="27" fillId="4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168" fontId="28" fillId="41"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168" fontId="28" fillId="41"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168" fontId="28" fillId="41"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168" fontId="28" fillId="41" borderId="0" applyNumberFormat="0" applyBorder="0" applyAlignment="0" applyProtection="0"/>
    <xf numFmtId="0" fontId="27" fillId="41" borderId="0" applyNumberFormat="0" applyBorder="0" applyAlignment="0" applyProtection="0"/>
    <xf numFmtId="0" fontId="27" fillId="42" borderId="0" applyNumberFormat="0" applyBorder="0" applyAlignment="0" applyProtection="0"/>
    <xf numFmtId="0" fontId="4" fillId="29" borderId="0" applyNumberFormat="0" applyBorder="0" applyAlignment="0" applyProtection="0"/>
    <xf numFmtId="168" fontId="28" fillId="42" borderId="0" applyNumberFormat="0" applyBorder="0" applyAlignment="0" applyProtection="0"/>
    <xf numFmtId="168" fontId="28" fillId="42" borderId="0" applyNumberFormat="0" applyBorder="0" applyAlignment="0" applyProtection="0"/>
    <xf numFmtId="169" fontId="28" fillId="42" borderId="0" applyNumberFormat="0" applyBorder="0" applyAlignment="0" applyProtection="0"/>
    <xf numFmtId="0" fontId="27" fillId="42"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168" fontId="28" fillId="42" borderId="0" applyNumberFormat="0" applyBorder="0" applyAlignment="0" applyProtection="0"/>
    <xf numFmtId="169" fontId="28" fillId="42" borderId="0" applyNumberFormat="0" applyBorder="0" applyAlignment="0" applyProtection="0"/>
    <xf numFmtId="168" fontId="28" fillId="42" borderId="0" applyNumberFormat="0" applyBorder="0" applyAlignment="0" applyProtection="0"/>
    <xf numFmtId="168" fontId="28" fillId="42" borderId="0" applyNumberFormat="0" applyBorder="0" applyAlignment="0" applyProtection="0"/>
    <xf numFmtId="169" fontId="28" fillId="42" borderId="0" applyNumberFormat="0" applyBorder="0" applyAlignment="0" applyProtection="0"/>
    <xf numFmtId="168" fontId="28" fillId="42" borderId="0" applyNumberFormat="0" applyBorder="0" applyAlignment="0" applyProtection="0"/>
    <xf numFmtId="168" fontId="28" fillId="42" borderId="0" applyNumberFormat="0" applyBorder="0" applyAlignment="0" applyProtection="0"/>
    <xf numFmtId="169" fontId="28" fillId="42" borderId="0" applyNumberFormat="0" applyBorder="0" applyAlignment="0" applyProtection="0"/>
    <xf numFmtId="168" fontId="28" fillId="42" borderId="0" applyNumberFormat="0" applyBorder="0" applyAlignment="0" applyProtection="0"/>
    <xf numFmtId="168" fontId="28" fillId="42" borderId="0" applyNumberFormat="0" applyBorder="0" applyAlignment="0" applyProtection="0"/>
    <xf numFmtId="169" fontId="28" fillId="42" borderId="0" applyNumberFormat="0" applyBorder="0" applyAlignment="0" applyProtection="0"/>
    <xf numFmtId="168" fontId="28" fillId="42" borderId="0" applyNumberFormat="0" applyBorder="0" applyAlignment="0" applyProtection="0"/>
    <xf numFmtId="0" fontId="27" fillId="42" borderId="0" applyNumberFormat="0" applyBorder="0" applyAlignment="0" applyProtection="0"/>
    <xf numFmtId="0" fontId="27" fillId="43" borderId="0" applyNumberFormat="0" applyBorder="0" applyAlignment="0" applyProtection="0"/>
    <xf numFmtId="0" fontId="4" fillId="33" borderId="0" applyNumberFormat="0" applyBorder="0" applyAlignment="0" applyProtection="0"/>
    <xf numFmtId="168" fontId="28" fillId="43" borderId="0" applyNumberFormat="0" applyBorder="0" applyAlignment="0" applyProtection="0"/>
    <xf numFmtId="168" fontId="28" fillId="43" borderId="0" applyNumberFormat="0" applyBorder="0" applyAlignment="0" applyProtection="0"/>
    <xf numFmtId="169" fontId="28" fillId="43" borderId="0" applyNumberFormat="0" applyBorder="0" applyAlignment="0" applyProtection="0"/>
    <xf numFmtId="0" fontId="27" fillId="4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68" fontId="28" fillId="43" borderId="0" applyNumberFormat="0" applyBorder="0" applyAlignment="0" applyProtection="0"/>
    <xf numFmtId="169" fontId="28" fillId="43" borderId="0" applyNumberFormat="0" applyBorder="0" applyAlignment="0" applyProtection="0"/>
    <xf numFmtId="168" fontId="28" fillId="43" borderId="0" applyNumberFormat="0" applyBorder="0" applyAlignment="0" applyProtection="0"/>
    <xf numFmtId="168" fontId="28" fillId="43" borderId="0" applyNumberFormat="0" applyBorder="0" applyAlignment="0" applyProtection="0"/>
    <xf numFmtId="169" fontId="28" fillId="43" borderId="0" applyNumberFormat="0" applyBorder="0" applyAlignment="0" applyProtection="0"/>
    <xf numFmtId="168" fontId="28" fillId="43" borderId="0" applyNumberFormat="0" applyBorder="0" applyAlignment="0" applyProtection="0"/>
    <xf numFmtId="168" fontId="28" fillId="43" borderId="0" applyNumberFormat="0" applyBorder="0" applyAlignment="0" applyProtection="0"/>
    <xf numFmtId="169" fontId="28" fillId="43" borderId="0" applyNumberFormat="0" applyBorder="0" applyAlignment="0" applyProtection="0"/>
    <xf numFmtId="168" fontId="28" fillId="43" borderId="0" applyNumberFormat="0" applyBorder="0" applyAlignment="0" applyProtection="0"/>
    <xf numFmtId="168" fontId="28" fillId="43" borderId="0" applyNumberFormat="0" applyBorder="0" applyAlignment="0" applyProtection="0"/>
    <xf numFmtId="169" fontId="28" fillId="43" borderId="0" applyNumberFormat="0" applyBorder="0" applyAlignment="0" applyProtection="0"/>
    <xf numFmtId="168" fontId="28" fillId="43" borderId="0" applyNumberFormat="0" applyBorder="0" applyAlignment="0" applyProtection="0"/>
    <xf numFmtId="0" fontId="27" fillId="43" borderId="0" applyNumberFormat="0" applyBorder="0" applyAlignment="0" applyProtection="0"/>
    <xf numFmtId="0" fontId="27" fillId="44" borderId="0" applyNumberFormat="0" applyBorder="0" applyAlignment="0" applyProtection="0"/>
    <xf numFmtId="0" fontId="4" fillId="14" borderId="0" applyNumberFormat="0" applyBorder="0" applyAlignment="0" applyProtection="0"/>
    <xf numFmtId="168" fontId="28" fillId="4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0" fontId="27" fillId="4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168" fontId="28" fillId="4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168" fontId="28" fillId="4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168" fontId="28" fillId="4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168" fontId="28" fillId="44" borderId="0" applyNumberFormat="0" applyBorder="0" applyAlignment="0" applyProtection="0"/>
    <xf numFmtId="0" fontId="27" fillId="44" borderId="0" applyNumberFormat="0" applyBorder="0" applyAlignment="0" applyProtection="0"/>
    <xf numFmtId="0" fontId="27" fillId="45" borderId="0" applyNumberFormat="0" applyBorder="0" applyAlignment="0" applyProtection="0"/>
    <xf numFmtId="0" fontId="4" fillId="18" borderId="0" applyNumberFormat="0" applyBorder="0" applyAlignment="0" applyProtection="0"/>
    <xf numFmtId="168" fontId="28" fillId="45" borderId="0" applyNumberFormat="0" applyBorder="0" applyAlignment="0" applyProtection="0"/>
    <xf numFmtId="168" fontId="28" fillId="45" borderId="0" applyNumberFormat="0" applyBorder="0" applyAlignment="0" applyProtection="0"/>
    <xf numFmtId="169" fontId="28" fillId="45" borderId="0" applyNumberFormat="0" applyBorder="0" applyAlignment="0" applyProtection="0"/>
    <xf numFmtId="0" fontId="27" fillId="45"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68" fontId="28" fillId="45" borderId="0" applyNumberFormat="0" applyBorder="0" applyAlignment="0" applyProtection="0"/>
    <xf numFmtId="169" fontId="28" fillId="45" borderId="0" applyNumberFormat="0" applyBorder="0" applyAlignment="0" applyProtection="0"/>
    <xf numFmtId="168" fontId="28" fillId="45" borderId="0" applyNumberFormat="0" applyBorder="0" applyAlignment="0" applyProtection="0"/>
    <xf numFmtId="168" fontId="28" fillId="45" borderId="0" applyNumberFormat="0" applyBorder="0" applyAlignment="0" applyProtection="0"/>
    <xf numFmtId="169" fontId="28" fillId="45" borderId="0" applyNumberFormat="0" applyBorder="0" applyAlignment="0" applyProtection="0"/>
    <xf numFmtId="168" fontId="28" fillId="45" borderId="0" applyNumberFormat="0" applyBorder="0" applyAlignment="0" applyProtection="0"/>
    <xf numFmtId="168" fontId="28" fillId="45" borderId="0" applyNumberFormat="0" applyBorder="0" applyAlignment="0" applyProtection="0"/>
    <xf numFmtId="169" fontId="28" fillId="45" borderId="0" applyNumberFormat="0" applyBorder="0" applyAlignment="0" applyProtection="0"/>
    <xf numFmtId="168" fontId="28" fillId="45" borderId="0" applyNumberFormat="0" applyBorder="0" applyAlignment="0" applyProtection="0"/>
    <xf numFmtId="168" fontId="28" fillId="45" borderId="0" applyNumberFormat="0" applyBorder="0" applyAlignment="0" applyProtection="0"/>
    <xf numFmtId="169" fontId="28" fillId="45" borderId="0" applyNumberFormat="0" applyBorder="0" applyAlignment="0" applyProtection="0"/>
    <xf numFmtId="168" fontId="28" fillId="45" borderId="0" applyNumberFormat="0" applyBorder="0" applyAlignment="0" applyProtection="0"/>
    <xf numFmtId="0" fontId="27" fillId="45" borderId="0" applyNumberFormat="0" applyBorder="0" applyAlignment="0" applyProtection="0"/>
    <xf numFmtId="0" fontId="27" fillId="46" borderId="0" applyNumberFormat="0" applyBorder="0" applyAlignment="0" applyProtection="0"/>
    <xf numFmtId="0" fontId="4" fillId="22" borderId="0" applyNumberFormat="0" applyBorder="0" applyAlignment="0" applyProtection="0"/>
    <xf numFmtId="168" fontId="28" fillId="46" borderId="0" applyNumberFormat="0" applyBorder="0" applyAlignment="0" applyProtection="0"/>
    <xf numFmtId="168" fontId="28" fillId="46" borderId="0" applyNumberFormat="0" applyBorder="0" applyAlignment="0" applyProtection="0"/>
    <xf numFmtId="169" fontId="28" fillId="46" borderId="0" applyNumberFormat="0" applyBorder="0" applyAlignment="0" applyProtection="0"/>
    <xf numFmtId="0" fontId="27" fillId="46"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68" fontId="28" fillId="46" borderId="0" applyNumberFormat="0" applyBorder="0" applyAlignment="0" applyProtection="0"/>
    <xf numFmtId="169" fontId="28" fillId="46" borderId="0" applyNumberFormat="0" applyBorder="0" applyAlignment="0" applyProtection="0"/>
    <xf numFmtId="168" fontId="28" fillId="46" borderId="0" applyNumberFormat="0" applyBorder="0" applyAlignment="0" applyProtection="0"/>
    <xf numFmtId="168" fontId="28" fillId="46" borderId="0" applyNumberFormat="0" applyBorder="0" applyAlignment="0" applyProtection="0"/>
    <xf numFmtId="169" fontId="28" fillId="46" borderId="0" applyNumberFormat="0" applyBorder="0" applyAlignment="0" applyProtection="0"/>
    <xf numFmtId="168" fontId="28" fillId="46" borderId="0" applyNumberFormat="0" applyBorder="0" applyAlignment="0" applyProtection="0"/>
    <xf numFmtId="168" fontId="28" fillId="46" borderId="0" applyNumberFormat="0" applyBorder="0" applyAlignment="0" applyProtection="0"/>
    <xf numFmtId="169" fontId="28" fillId="46" borderId="0" applyNumberFormat="0" applyBorder="0" applyAlignment="0" applyProtection="0"/>
    <xf numFmtId="168" fontId="28" fillId="46" borderId="0" applyNumberFormat="0" applyBorder="0" applyAlignment="0" applyProtection="0"/>
    <xf numFmtId="168" fontId="28" fillId="46" borderId="0" applyNumberFormat="0" applyBorder="0" applyAlignment="0" applyProtection="0"/>
    <xf numFmtId="169" fontId="28" fillId="46" borderId="0" applyNumberFormat="0" applyBorder="0" applyAlignment="0" applyProtection="0"/>
    <xf numFmtId="168" fontId="28" fillId="46" borderId="0" applyNumberFormat="0" applyBorder="0" applyAlignment="0" applyProtection="0"/>
    <xf numFmtId="0" fontId="27" fillId="46" borderId="0" applyNumberFormat="0" applyBorder="0" applyAlignment="0" applyProtection="0"/>
    <xf numFmtId="0" fontId="27" fillId="41" borderId="0" applyNumberFormat="0" applyBorder="0" applyAlignment="0" applyProtection="0"/>
    <xf numFmtId="0" fontId="4" fillId="26" borderId="0" applyNumberFormat="0" applyBorder="0" applyAlignment="0" applyProtection="0"/>
    <xf numFmtId="168" fontId="28" fillId="41"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0" fontId="27" fillId="41"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168" fontId="28" fillId="41"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168" fontId="28" fillId="41"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168" fontId="28" fillId="41"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168" fontId="28" fillId="41" borderId="0" applyNumberFormat="0" applyBorder="0" applyAlignment="0" applyProtection="0"/>
    <xf numFmtId="0" fontId="27" fillId="41" borderId="0" applyNumberFormat="0" applyBorder="0" applyAlignment="0" applyProtection="0"/>
    <xf numFmtId="0" fontId="27" fillId="44" borderId="0" applyNumberFormat="0" applyBorder="0" applyAlignment="0" applyProtection="0"/>
    <xf numFmtId="0" fontId="4" fillId="30" borderId="0" applyNumberFormat="0" applyBorder="0" applyAlignment="0" applyProtection="0"/>
    <xf numFmtId="168" fontId="28" fillId="4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0" fontId="27" fillId="44"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168" fontId="28" fillId="4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168" fontId="28" fillId="4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168" fontId="28" fillId="4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168" fontId="28" fillId="44" borderId="0" applyNumberFormat="0" applyBorder="0" applyAlignment="0" applyProtection="0"/>
    <xf numFmtId="0" fontId="27" fillId="44" borderId="0" applyNumberFormat="0" applyBorder="0" applyAlignment="0" applyProtection="0"/>
    <xf numFmtId="0" fontId="27" fillId="47" borderId="0" applyNumberFormat="0" applyBorder="0" applyAlignment="0" applyProtection="0"/>
    <xf numFmtId="0" fontId="4" fillId="34" borderId="0" applyNumberFormat="0" applyBorder="0" applyAlignment="0" applyProtection="0"/>
    <xf numFmtId="168" fontId="28" fillId="47" borderId="0" applyNumberFormat="0" applyBorder="0" applyAlignment="0" applyProtection="0"/>
    <xf numFmtId="168" fontId="28" fillId="47" borderId="0" applyNumberFormat="0" applyBorder="0" applyAlignment="0" applyProtection="0"/>
    <xf numFmtId="169" fontId="28" fillId="47" borderId="0" applyNumberFormat="0" applyBorder="0" applyAlignment="0" applyProtection="0"/>
    <xf numFmtId="0" fontId="27" fillId="47"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168" fontId="28" fillId="47" borderId="0" applyNumberFormat="0" applyBorder="0" applyAlignment="0" applyProtection="0"/>
    <xf numFmtId="169" fontId="28" fillId="47" borderId="0" applyNumberFormat="0" applyBorder="0" applyAlignment="0" applyProtection="0"/>
    <xf numFmtId="168" fontId="28" fillId="47" borderId="0" applyNumberFormat="0" applyBorder="0" applyAlignment="0" applyProtection="0"/>
    <xf numFmtId="168" fontId="28" fillId="47" borderId="0" applyNumberFormat="0" applyBorder="0" applyAlignment="0" applyProtection="0"/>
    <xf numFmtId="169" fontId="28" fillId="47" borderId="0" applyNumberFormat="0" applyBorder="0" applyAlignment="0" applyProtection="0"/>
    <xf numFmtId="168" fontId="28" fillId="47" borderId="0" applyNumberFormat="0" applyBorder="0" applyAlignment="0" applyProtection="0"/>
    <xf numFmtId="168" fontId="28" fillId="47" borderId="0" applyNumberFormat="0" applyBorder="0" applyAlignment="0" applyProtection="0"/>
    <xf numFmtId="169" fontId="28" fillId="47" borderId="0" applyNumberFormat="0" applyBorder="0" applyAlignment="0" applyProtection="0"/>
    <xf numFmtId="168" fontId="28" fillId="47" borderId="0" applyNumberFormat="0" applyBorder="0" applyAlignment="0" applyProtection="0"/>
    <xf numFmtId="168" fontId="28" fillId="47" borderId="0" applyNumberFormat="0" applyBorder="0" applyAlignment="0" applyProtection="0"/>
    <xf numFmtId="169" fontId="28" fillId="47" borderId="0" applyNumberFormat="0" applyBorder="0" applyAlignment="0" applyProtection="0"/>
    <xf numFmtId="168" fontId="28" fillId="47" borderId="0" applyNumberFormat="0" applyBorder="0" applyAlignment="0" applyProtection="0"/>
    <xf numFmtId="0" fontId="27" fillId="47" borderId="0" applyNumberFormat="0" applyBorder="0" applyAlignment="0" applyProtection="0"/>
    <xf numFmtId="0" fontId="29" fillId="48" borderId="0" applyNumberFormat="0" applyBorder="0" applyAlignment="0" applyProtection="0"/>
    <xf numFmtId="0" fontId="30" fillId="15"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9" fontId="31" fillId="48" borderId="0" applyNumberFormat="0" applyBorder="0" applyAlignment="0" applyProtection="0"/>
    <xf numFmtId="0" fontId="29" fillId="48"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168" fontId="31" fillId="48" borderId="0" applyNumberFormat="0" applyBorder="0" applyAlignment="0" applyProtection="0"/>
    <xf numFmtId="169"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9"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9"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9" fontId="31" fillId="48" borderId="0" applyNumberFormat="0" applyBorder="0" applyAlignment="0" applyProtection="0"/>
    <xf numFmtId="168" fontId="31" fillId="48" borderId="0" applyNumberFormat="0" applyBorder="0" applyAlignment="0" applyProtection="0"/>
    <xf numFmtId="0" fontId="29" fillId="48" borderId="0" applyNumberFormat="0" applyBorder="0" applyAlignment="0" applyProtection="0"/>
    <xf numFmtId="0" fontId="29" fillId="45" borderId="0" applyNumberFormat="0" applyBorder="0" applyAlignment="0" applyProtection="0"/>
    <xf numFmtId="0" fontId="30" fillId="19" borderId="0" applyNumberFormat="0" applyBorder="0" applyAlignment="0" applyProtection="0"/>
    <xf numFmtId="168" fontId="31" fillId="45"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0" fontId="29" fillId="45"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168" fontId="31" fillId="45"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168" fontId="31" fillId="45"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168" fontId="31" fillId="45"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168" fontId="31" fillId="45" borderId="0" applyNumberFormat="0" applyBorder="0" applyAlignment="0" applyProtection="0"/>
    <xf numFmtId="0" fontId="29" fillId="45" borderId="0" applyNumberFormat="0" applyBorder="0" applyAlignment="0" applyProtection="0"/>
    <xf numFmtId="0" fontId="29" fillId="46" borderId="0" applyNumberFormat="0" applyBorder="0" applyAlignment="0" applyProtection="0"/>
    <xf numFmtId="0" fontId="30" fillId="23"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0" fontId="29" fillId="46"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168" fontId="31" fillId="46" borderId="0" applyNumberFormat="0" applyBorder="0" applyAlignment="0" applyProtection="0"/>
    <xf numFmtId="0" fontId="29" fillId="46" borderId="0" applyNumberFormat="0" applyBorder="0" applyAlignment="0" applyProtection="0"/>
    <xf numFmtId="0" fontId="29" fillId="49" borderId="0" applyNumberFormat="0" applyBorder="0" applyAlignment="0" applyProtection="0"/>
    <xf numFmtId="0" fontId="30" fillId="27" borderId="0" applyNumberFormat="0" applyBorder="0" applyAlignment="0" applyProtection="0"/>
    <xf numFmtId="168" fontId="31" fillId="49"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0" fontId="29" fillId="49"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168" fontId="31" fillId="49"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168" fontId="31" fillId="49"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168" fontId="31" fillId="49"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168" fontId="31" fillId="49" borderId="0" applyNumberFormat="0" applyBorder="0" applyAlignment="0" applyProtection="0"/>
    <xf numFmtId="0" fontId="29" fillId="49" borderId="0" applyNumberFormat="0" applyBorder="0" applyAlignment="0" applyProtection="0"/>
    <xf numFmtId="0" fontId="29" fillId="50" borderId="0" applyNumberFormat="0" applyBorder="0" applyAlignment="0" applyProtection="0"/>
    <xf numFmtId="0" fontId="30" fillId="31" borderId="0" applyNumberFormat="0" applyBorder="0" applyAlignment="0" applyProtection="0"/>
    <xf numFmtId="168" fontId="31" fillId="50"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0" fontId="29" fillId="50"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168" fontId="31" fillId="50"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168" fontId="31" fillId="50"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168" fontId="31" fillId="50"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168" fontId="31" fillId="50" borderId="0" applyNumberFormat="0" applyBorder="0" applyAlignment="0" applyProtection="0"/>
    <xf numFmtId="0" fontId="29" fillId="50" borderId="0" applyNumberFormat="0" applyBorder="0" applyAlignment="0" applyProtection="0"/>
    <xf numFmtId="0" fontId="29" fillId="51" borderId="0" applyNumberFormat="0" applyBorder="0" applyAlignment="0" applyProtection="0"/>
    <xf numFmtId="0" fontId="30" fillId="35"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9" fontId="31" fillId="51" borderId="0" applyNumberFormat="0" applyBorder="0" applyAlignment="0" applyProtection="0"/>
    <xf numFmtId="0" fontId="29" fillId="51"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168" fontId="31" fillId="51" borderId="0" applyNumberFormat="0" applyBorder="0" applyAlignment="0" applyProtection="0"/>
    <xf numFmtId="169"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9"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9"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9" fontId="31" fillId="51" borderId="0" applyNumberFormat="0" applyBorder="0" applyAlignment="0" applyProtection="0"/>
    <xf numFmtId="168" fontId="31" fillId="51" borderId="0" applyNumberFormat="0" applyBorder="0" applyAlignment="0" applyProtection="0"/>
    <xf numFmtId="0" fontId="29" fillId="51" borderId="0" applyNumberFormat="0" applyBorder="0" applyAlignment="0" applyProtection="0"/>
    <xf numFmtId="0" fontId="27" fillId="52" borderId="0" applyNumberFormat="0" applyBorder="0" applyAlignment="0" applyProtection="0"/>
    <xf numFmtId="0" fontId="27" fillId="52" borderId="0" applyNumberFormat="0" applyBorder="0" applyAlignment="0" applyProtection="0"/>
    <xf numFmtId="0" fontId="29" fillId="53" borderId="0" applyNumberFormat="0" applyBorder="0" applyAlignment="0" applyProtection="0"/>
    <xf numFmtId="0" fontId="29" fillId="54" borderId="0" applyNumberFormat="0" applyBorder="0" applyAlignment="0" applyProtection="0"/>
    <xf numFmtId="0" fontId="30" fillId="12"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9" fontId="31" fillId="54" borderId="0" applyNumberFormat="0" applyBorder="0" applyAlignment="0" applyProtection="0"/>
    <xf numFmtId="0" fontId="29" fillId="54"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168" fontId="31" fillId="54" borderId="0" applyNumberFormat="0" applyBorder="0" applyAlignment="0" applyProtection="0"/>
    <xf numFmtId="169"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9"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9"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9" fontId="31" fillId="54" borderId="0" applyNumberFormat="0" applyBorder="0" applyAlignment="0" applyProtection="0"/>
    <xf numFmtId="168" fontId="31" fillId="54" borderId="0" applyNumberFormat="0" applyBorder="0" applyAlignment="0" applyProtection="0"/>
    <xf numFmtId="0" fontId="29" fillId="54" borderId="0" applyNumberFormat="0" applyBorder="0" applyAlignment="0" applyProtection="0"/>
    <xf numFmtId="0" fontId="29" fillId="54" borderId="0" applyNumberFormat="0" applyBorder="0" applyAlignment="0" applyProtection="0"/>
    <xf numFmtId="0" fontId="29" fillId="54" borderId="0" applyNumberFormat="0" applyBorder="0" applyAlignment="0" applyProtection="0"/>
    <xf numFmtId="0" fontId="27" fillId="55" borderId="0" applyNumberFormat="0" applyBorder="0" applyAlignment="0" applyProtection="0"/>
    <xf numFmtId="0" fontId="27" fillId="56" borderId="0" applyNumberFormat="0" applyBorder="0" applyAlignment="0" applyProtection="0"/>
    <xf numFmtId="0" fontId="29" fillId="57" borderId="0" applyNumberFormat="0" applyBorder="0" applyAlignment="0" applyProtection="0"/>
    <xf numFmtId="0" fontId="29" fillId="58" borderId="0" applyNumberFormat="0" applyBorder="0" applyAlignment="0" applyProtection="0"/>
    <xf numFmtId="0" fontId="30" fillId="16" borderId="0" applyNumberFormat="0" applyBorder="0" applyAlignment="0" applyProtection="0"/>
    <xf numFmtId="168" fontId="31" fillId="58" borderId="0" applyNumberFormat="0" applyBorder="0" applyAlignment="0" applyProtection="0"/>
    <xf numFmtId="168" fontId="31" fillId="58" borderId="0" applyNumberFormat="0" applyBorder="0" applyAlignment="0" applyProtection="0"/>
    <xf numFmtId="169" fontId="31" fillId="58" borderId="0" applyNumberFormat="0" applyBorder="0" applyAlignment="0" applyProtection="0"/>
    <xf numFmtId="0" fontId="29" fillId="58"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168" fontId="31" fillId="58" borderId="0" applyNumberFormat="0" applyBorder="0" applyAlignment="0" applyProtection="0"/>
    <xf numFmtId="169" fontId="31" fillId="58" borderId="0" applyNumberFormat="0" applyBorder="0" applyAlignment="0" applyProtection="0"/>
    <xf numFmtId="168" fontId="31" fillId="58" borderId="0" applyNumberFormat="0" applyBorder="0" applyAlignment="0" applyProtection="0"/>
    <xf numFmtId="168" fontId="31" fillId="58" borderId="0" applyNumberFormat="0" applyBorder="0" applyAlignment="0" applyProtection="0"/>
    <xf numFmtId="169" fontId="31" fillId="58" borderId="0" applyNumberFormat="0" applyBorder="0" applyAlignment="0" applyProtection="0"/>
    <xf numFmtId="168" fontId="31" fillId="58" borderId="0" applyNumberFormat="0" applyBorder="0" applyAlignment="0" applyProtection="0"/>
    <xf numFmtId="168" fontId="31" fillId="58" borderId="0" applyNumberFormat="0" applyBorder="0" applyAlignment="0" applyProtection="0"/>
    <xf numFmtId="169" fontId="31" fillId="58" borderId="0" applyNumberFormat="0" applyBorder="0" applyAlignment="0" applyProtection="0"/>
    <xf numFmtId="168" fontId="31" fillId="58" borderId="0" applyNumberFormat="0" applyBorder="0" applyAlignment="0" applyProtection="0"/>
    <xf numFmtId="168" fontId="31" fillId="58" borderId="0" applyNumberFormat="0" applyBorder="0" applyAlignment="0" applyProtection="0"/>
    <xf numFmtId="169" fontId="31" fillId="58" borderId="0" applyNumberFormat="0" applyBorder="0" applyAlignment="0" applyProtection="0"/>
    <xf numFmtId="168" fontId="31" fillId="58" borderId="0" applyNumberFormat="0" applyBorder="0" applyAlignment="0" applyProtection="0"/>
    <xf numFmtId="0" fontId="29" fillId="58" borderId="0" applyNumberFormat="0" applyBorder="0" applyAlignment="0" applyProtection="0"/>
    <xf numFmtId="0" fontId="29" fillId="58" borderId="0" applyNumberFormat="0" applyBorder="0" applyAlignment="0" applyProtection="0"/>
    <xf numFmtId="0" fontId="29" fillId="58" borderId="0" applyNumberFormat="0" applyBorder="0" applyAlignment="0" applyProtection="0"/>
    <xf numFmtId="0" fontId="27" fillId="55" borderId="0" applyNumberFormat="0" applyBorder="0" applyAlignment="0" applyProtection="0"/>
    <xf numFmtId="0" fontId="27" fillId="59" borderId="0" applyNumberFormat="0" applyBorder="0" applyAlignment="0" applyProtection="0"/>
    <xf numFmtId="0" fontId="29" fillId="56" borderId="0" applyNumberFormat="0" applyBorder="0" applyAlignment="0" applyProtection="0"/>
    <xf numFmtId="0" fontId="29" fillId="60" borderId="0" applyNumberFormat="0" applyBorder="0" applyAlignment="0" applyProtection="0"/>
    <xf numFmtId="0" fontId="30" fillId="20" borderId="0" applyNumberFormat="0" applyBorder="0" applyAlignment="0" applyProtection="0"/>
    <xf numFmtId="168" fontId="31" fillId="60" borderId="0" applyNumberFormat="0" applyBorder="0" applyAlignment="0" applyProtection="0"/>
    <xf numFmtId="168" fontId="31" fillId="60" borderId="0" applyNumberFormat="0" applyBorder="0" applyAlignment="0" applyProtection="0"/>
    <xf numFmtId="169" fontId="31" fillId="60" borderId="0" applyNumberFormat="0" applyBorder="0" applyAlignment="0" applyProtection="0"/>
    <xf numFmtId="0" fontId="29" fillId="6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168" fontId="31" fillId="60" borderId="0" applyNumberFormat="0" applyBorder="0" applyAlignment="0" applyProtection="0"/>
    <xf numFmtId="169" fontId="31" fillId="60" borderId="0" applyNumberFormat="0" applyBorder="0" applyAlignment="0" applyProtection="0"/>
    <xf numFmtId="168" fontId="31" fillId="60" borderId="0" applyNumberFormat="0" applyBorder="0" applyAlignment="0" applyProtection="0"/>
    <xf numFmtId="168" fontId="31" fillId="60" borderId="0" applyNumberFormat="0" applyBorder="0" applyAlignment="0" applyProtection="0"/>
    <xf numFmtId="169" fontId="31" fillId="60" borderId="0" applyNumberFormat="0" applyBorder="0" applyAlignment="0" applyProtection="0"/>
    <xf numFmtId="168" fontId="31" fillId="60" borderId="0" applyNumberFormat="0" applyBorder="0" applyAlignment="0" applyProtection="0"/>
    <xf numFmtId="168" fontId="31" fillId="60" borderId="0" applyNumberFormat="0" applyBorder="0" applyAlignment="0" applyProtection="0"/>
    <xf numFmtId="169" fontId="31" fillId="60" borderId="0" applyNumberFormat="0" applyBorder="0" applyAlignment="0" applyProtection="0"/>
    <xf numFmtId="168" fontId="31" fillId="60" borderId="0" applyNumberFormat="0" applyBorder="0" applyAlignment="0" applyProtection="0"/>
    <xf numFmtId="168" fontId="31" fillId="60" borderId="0" applyNumberFormat="0" applyBorder="0" applyAlignment="0" applyProtection="0"/>
    <xf numFmtId="169" fontId="31" fillId="60" borderId="0" applyNumberFormat="0" applyBorder="0" applyAlignment="0" applyProtection="0"/>
    <xf numFmtId="168" fontId="31" fillId="60" borderId="0" applyNumberFormat="0" applyBorder="0" applyAlignment="0" applyProtection="0"/>
    <xf numFmtId="0" fontId="29" fillId="60" borderId="0" applyNumberFormat="0" applyBorder="0" applyAlignment="0" applyProtection="0"/>
    <xf numFmtId="0" fontId="29" fillId="60" borderId="0" applyNumberFormat="0" applyBorder="0" applyAlignment="0" applyProtection="0"/>
    <xf numFmtId="0" fontId="29" fillId="60" borderId="0" applyNumberFormat="0" applyBorder="0" applyAlignment="0" applyProtection="0"/>
    <xf numFmtId="0" fontId="27" fillId="52" borderId="0" applyNumberFormat="0" applyBorder="0" applyAlignment="0" applyProtection="0"/>
    <xf numFmtId="0" fontId="27" fillId="56" borderId="0" applyNumberFormat="0" applyBorder="0" applyAlignment="0" applyProtection="0"/>
    <xf numFmtId="0" fontId="29" fillId="56" borderId="0" applyNumberFormat="0" applyBorder="0" applyAlignment="0" applyProtection="0"/>
    <xf numFmtId="0" fontId="29" fillId="49" borderId="0" applyNumberFormat="0" applyBorder="0" applyAlignment="0" applyProtection="0"/>
    <xf numFmtId="0" fontId="30" fillId="24" borderId="0" applyNumberFormat="0" applyBorder="0" applyAlignment="0" applyProtection="0"/>
    <xf numFmtId="168" fontId="31" fillId="49"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0" fontId="29" fillId="49"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168" fontId="31" fillId="49"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168" fontId="31" fillId="49"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168" fontId="31" fillId="49"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168" fontId="31" fillId="4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7" fillId="61" borderId="0" applyNumberFormat="0" applyBorder="0" applyAlignment="0" applyProtection="0"/>
    <xf numFmtId="0" fontId="27" fillId="52" borderId="0" applyNumberFormat="0" applyBorder="0" applyAlignment="0" applyProtection="0"/>
    <xf numFmtId="0" fontId="29" fillId="53" borderId="0" applyNumberFormat="0" applyBorder="0" applyAlignment="0" applyProtection="0"/>
    <xf numFmtId="0" fontId="29" fillId="50" borderId="0" applyNumberFormat="0" applyBorder="0" applyAlignment="0" applyProtection="0"/>
    <xf numFmtId="0" fontId="30" fillId="28" borderId="0" applyNumberFormat="0" applyBorder="0" applyAlignment="0" applyProtection="0"/>
    <xf numFmtId="168" fontId="31" fillId="50"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0" fontId="29" fillId="50"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168" fontId="31" fillId="50"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168" fontId="31" fillId="50"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168" fontId="31" fillId="50"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168" fontId="31" fillId="50" borderId="0" applyNumberFormat="0" applyBorder="0" applyAlignment="0" applyProtection="0"/>
    <xf numFmtId="0" fontId="29" fillId="50" borderId="0" applyNumberFormat="0" applyBorder="0" applyAlignment="0" applyProtection="0"/>
    <xf numFmtId="0" fontId="29" fillId="50" borderId="0" applyNumberFormat="0" applyBorder="0" applyAlignment="0" applyProtection="0"/>
    <xf numFmtId="0" fontId="29" fillId="50" borderId="0" applyNumberFormat="0" applyBorder="0" applyAlignment="0" applyProtection="0"/>
    <xf numFmtId="0" fontId="27" fillId="55" borderId="0" applyNumberFormat="0" applyBorder="0" applyAlignment="0" applyProtection="0"/>
    <xf numFmtId="0" fontId="27" fillId="62" borderId="0" applyNumberFormat="0" applyBorder="0" applyAlignment="0" applyProtection="0"/>
    <xf numFmtId="0" fontId="29" fillId="62" borderId="0" applyNumberFormat="0" applyBorder="0" applyAlignment="0" applyProtection="0"/>
    <xf numFmtId="0" fontId="29" fillId="63" borderId="0" applyNumberFormat="0" applyBorder="0" applyAlignment="0" applyProtection="0"/>
    <xf numFmtId="0" fontId="30" fillId="32" borderId="0" applyNumberFormat="0" applyBorder="0" applyAlignment="0" applyProtection="0"/>
    <xf numFmtId="168" fontId="31" fillId="63" borderId="0" applyNumberFormat="0" applyBorder="0" applyAlignment="0" applyProtection="0"/>
    <xf numFmtId="168" fontId="31" fillId="63" borderId="0" applyNumberFormat="0" applyBorder="0" applyAlignment="0" applyProtection="0"/>
    <xf numFmtId="169" fontId="31" fillId="63" borderId="0" applyNumberFormat="0" applyBorder="0" applyAlignment="0" applyProtection="0"/>
    <xf numFmtId="0" fontId="29" fillId="63"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168" fontId="31" fillId="63" borderId="0" applyNumberFormat="0" applyBorder="0" applyAlignment="0" applyProtection="0"/>
    <xf numFmtId="169" fontId="31" fillId="63" borderId="0" applyNumberFormat="0" applyBorder="0" applyAlignment="0" applyProtection="0"/>
    <xf numFmtId="168" fontId="31" fillId="63" borderId="0" applyNumberFormat="0" applyBorder="0" applyAlignment="0" applyProtection="0"/>
    <xf numFmtId="168" fontId="31" fillId="63" borderId="0" applyNumberFormat="0" applyBorder="0" applyAlignment="0" applyProtection="0"/>
    <xf numFmtId="169" fontId="31" fillId="63" borderId="0" applyNumberFormat="0" applyBorder="0" applyAlignment="0" applyProtection="0"/>
    <xf numFmtId="168" fontId="31" fillId="63" borderId="0" applyNumberFormat="0" applyBorder="0" applyAlignment="0" applyProtection="0"/>
    <xf numFmtId="168" fontId="31" fillId="63" borderId="0" applyNumberFormat="0" applyBorder="0" applyAlignment="0" applyProtection="0"/>
    <xf numFmtId="169" fontId="31" fillId="63" borderId="0" applyNumberFormat="0" applyBorder="0" applyAlignment="0" applyProtection="0"/>
    <xf numFmtId="168" fontId="31" fillId="63" borderId="0" applyNumberFormat="0" applyBorder="0" applyAlignment="0" applyProtection="0"/>
    <xf numFmtId="168" fontId="31" fillId="63" borderId="0" applyNumberFormat="0" applyBorder="0" applyAlignment="0" applyProtection="0"/>
    <xf numFmtId="169" fontId="31" fillId="63" borderId="0" applyNumberFormat="0" applyBorder="0" applyAlignment="0" applyProtection="0"/>
    <xf numFmtId="168" fontId="31" fillId="63" borderId="0" applyNumberFormat="0" applyBorder="0" applyAlignment="0" applyProtection="0"/>
    <xf numFmtId="0" fontId="29" fillId="63" borderId="0" applyNumberFormat="0" applyBorder="0" applyAlignment="0" applyProtection="0"/>
    <xf numFmtId="0" fontId="29" fillId="63" borderId="0" applyNumberFormat="0" applyBorder="0" applyAlignment="0" applyProtection="0"/>
    <xf numFmtId="0" fontId="29" fillId="63" borderId="0" applyNumberFormat="0" applyBorder="0" applyAlignment="0" applyProtection="0"/>
    <xf numFmtId="0" fontId="32" fillId="39" borderId="0" applyNumberFormat="0" applyBorder="0" applyAlignment="0" applyProtection="0"/>
    <xf numFmtId="0" fontId="33" fillId="6" borderId="0" applyNumberFormat="0" applyBorder="0" applyAlignment="0" applyProtection="0"/>
    <xf numFmtId="168" fontId="34" fillId="39" borderId="0" applyNumberFormat="0" applyBorder="0" applyAlignment="0" applyProtection="0"/>
    <xf numFmtId="168" fontId="34" fillId="39" borderId="0" applyNumberFormat="0" applyBorder="0" applyAlignment="0" applyProtection="0"/>
    <xf numFmtId="169" fontId="34" fillId="39" borderId="0" applyNumberFormat="0" applyBorder="0" applyAlignment="0" applyProtection="0"/>
    <xf numFmtId="0" fontId="32" fillId="39"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168" fontId="34" fillId="39" borderId="0" applyNumberFormat="0" applyBorder="0" applyAlignment="0" applyProtection="0"/>
    <xf numFmtId="169" fontId="34" fillId="39" borderId="0" applyNumberFormat="0" applyBorder="0" applyAlignment="0" applyProtection="0"/>
    <xf numFmtId="168" fontId="34" fillId="39" borderId="0" applyNumberFormat="0" applyBorder="0" applyAlignment="0" applyProtection="0"/>
    <xf numFmtId="168" fontId="34" fillId="39" borderId="0" applyNumberFormat="0" applyBorder="0" applyAlignment="0" applyProtection="0"/>
    <xf numFmtId="169" fontId="34" fillId="39" borderId="0" applyNumberFormat="0" applyBorder="0" applyAlignment="0" applyProtection="0"/>
    <xf numFmtId="168" fontId="34" fillId="39" borderId="0" applyNumberFormat="0" applyBorder="0" applyAlignment="0" applyProtection="0"/>
    <xf numFmtId="168" fontId="34" fillId="39" borderId="0" applyNumberFormat="0" applyBorder="0" applyAlignment="0" applyProtection="0"/>
    <xf numFmtId="169" fontId="34" fillId="39" borderId="0" applyNumberFormat="0" applyBorder="0" applyAlignment="0" applyProtection="0"/>
    <xf numFmtId="168" fontId="34" fillId="39" borderId="0" applyNumberFormat="0" applyBorder="0" applyAlignment="0" applyProtection="0"/>
    <xf numFmtId="168" fontId="34" fillId="39" borderId="0" applyNumberFormat="0" applyBorder="0" applyAlignment="0" applyProtection="0"/>
    <xf numFmtId="169" fontId="34" fillId="39" borderId="0" applyNumberFormat="0" applyBorder="0" applyAlignment="0" applyProtection="0"/>
    <xf numFmtId="168" fontId="34" fillId="39" borderId="0" applyNumberFormat="0" applyBorder="0" applyAlignment="0" applyProtection="0"/>
    <xf numFmtId="0" fontId="32" fillId="39" borderId="0" applyNumberFormat="0" applyBorder="0" applyAlignment="0" applyProtection="0"/>
    <xf numFmtId="170" fontId="35" fillId="0" borderId="0" applyFill="0" applyBorder="0" applyAlignment="0"/>
    <xf numFmtId="170" fontId="36" fillId="0" borderId="0" applyFill="0" applyBorder="0" applyAlignment="0"/>
    <xf numFmtId="170" fontId="36" fillId="0" borderId="0" applyFill="0" applyBorder="0" applyAlignment="0"/>
    <xf numFmtId="170" fontId="36" fillId="0" borderId="0" applyFill="0" applyBorder="0" applyAlignment="0"/>
    <xf numFmtId="171" fontId="37" fillId="0" borderId="0" applyFill="0" applyBorder="0" applyAlignment="0"/>
    <xf numFmtId="171" fontId="37" fillId="0" borderId="0" applyFill="0" applyBorder="0" applyAlignment="0"/>
    <xf numFmtId="170" fontId="36" fillId="0" borderId="0" applyFill="0" applyBorder="0" applyAlignment="0"/>
    <xf numFmtId="170" fontId="36" fillId="0" borderId="0" applyFill="0" applyBorder="0" applyAlignment="0"/>
    <xf numFmtId="170" fontId="36" fillId="0" borderId="0" applyFill="0" applyBorder="0" applyAlignment="0"/>
    <xf numFmtId="170" fontId="36" fillId="0" borderId="0" applyFill="0" applyBorder="0" applyAlignment="0"/>
    <xf numFmtId="170" fontId="36" fillId="0" borderId="0" applyFill="0" applyBorder="0" applyAlignment="0"/>
    <xf numFmtId="170" fontId="36" fillId="0" borderId="0" applyFill="0" applyBorder="0" applyAlignment="0"/>
    <xf numFmtId="172" fontId="37" fillId="0" borderId="0" applyFill="0" applyBorder="0" applyAlignment="0"/>
    <xf numFmtId="173" fontId="37" fillId="0" borderId="0" applyFill="0" applyBorder="0" applyAlignment="0"/>
    <xf numFmtId="174" fontId="37" fillId="0" borderId="0" applyFill="0" applyBorder="0" applyAlignment="0"/>
    <xf numFmtId="175" fontId="37" fillId="0" borderId="0" applyFill="0" applyBorder="0" applyAlignment="0"/>
    <xf numFmtId="171" fontId="37" fillId="0" borderId="0" applyFill="0" applyBorder="0" applyAlignment="0"/>
    <xf numFmtId="176" fontId="37" fillId="0" borderId="0" applyFill="0" applyBorder="0" applyAlignment="0"/>
    <xf numFmtId="172" fontId="37" fillId="0" borderId="0" applyFill="0" applyBorder="0" applyAlignment="0"/>
    <xf numFmtId="0" fontId="38" fillId="64" borderId="40" applyNumberFormat="0" applyAlignment="0" applyProtection="0"/>
    <xf numFmtId="0" fontId="39" fillId="9" borderId="34" applyNumberFormat="0" applyAlignment="0" applyProtection="0"/>
    <xf numFmtId="0" fontId="38" fillId="64" borderId="40" applyNumberFormat="0" applyAlignment="0" applyProtection="0"/>
    <xf numFmtId="0" fontId="38" fillId="64" borderId="40" applyNumberFormat="0" applyAlignment="0" applyProtection="0"/>
    <xf numFmtId="0" fontId="38" fillId="64" borderId="40" applyNumberFormat="0" applyAlignment="0" applyProtection="0"/>
    <xf numFmtId="0" fontId="38" fillId="64" borderId="40" applyNumberFormat="0" applyAlignment="0" applyProtection="0"/>
    <xf numFmtId="168" fontId="40" fillId="64" borderId="40" applyNumberFormat="0" applyAlignment="0" applyProtection="0"/>
    <xf numFmtId="0" fontId="38" fillId="64" borderId="40" applyNumberFormat="0" applyAlignment="0" applyProtection="0"/>
    <xf numFmtId="0" fontId="38" fillId="64" borderId="40" applyNumberFormat="0" applyAlignment="0" applyProtection="0"/>
    <xf numFmtId="0" fontId="38" fillId="64" borderId="40" applyNumberFormat="0" applyAlignment="0" applyProtection="0"/>
    <xf numFmtId="0" fontId="38" fillId="64" borderId="40" applyNumberFormat="0" applyAlignment="0" applyProtection="0"/>
    <xf numFmtId="168" fontId="40" fillId="64" borderId="40" applyNumberFormat="0" applyAlignment="0" applyProtection="0"/>
    <xf numFmtId="0" fontId="38" fillId="64" borderId="40" applyNumberFormat="0" applyAlignment="0" applyProtection="0"/>
    <xf numFmtId="0" fontId="38" fillId="64" borderId="40" applyNumberFormat="0" applyAlignment="0" applyProtection="0"/>
    <xf numFmtId="0" fontId="38" fillId="64" borderId="40" applyNumberFormat="0" applyAlignment="0" applyProtection="0"/>
    <xf numFmtId="0" fontId="38" fillId="64" borderId="40" applyNumberFormat="0" applyAlignment="0" applyProtection="0"/>
    <xf numFmtId="0" fontId="38" fillId="64" borderId="40" applyNumberFormat="0" applyAlignment="0" applyProtection="0"/>
    <xf numFmtId="0" fontId="38" fillId="64" borderId="40" applyNumberFormat="0" applyAlignment="0" applyProtection="0"/>
    <xf numFmtId="0" fontId="38" fillId="64" borderId="40" applyNumberFormat="0" applyAlignment="0" applyProtection="0"/>
    <xf numFmtId="0" fontId="38" fillId="64" borderId="40" applyNumberFormat="0" applyAlignment="0" applyProtection="0"/>
    <xf numFmtId="0" fontId="38" fillId="64" borderId="40" applyNumberFormat="0" applyAlignment="0" applyProtection="0"/>
    <xf numFmtId="0" fontId="38" fillId="64" borderId="40" applyNumberFormat="0" applyAlignment="0" applyProtection="0"/>
    <xf numFmtId="0" fontId="38" fillId="64" borderId="40" applyNumberFormat="0" applyAlignment="0" applyProtection="0"/>
    <xf numFmtId="169" fontId="40" fillId="64" borderId="40" applyNumberFormat="0" applyAlignment="0" applyProtection="0"/>
    <xf numFmtId="0" fontId="38" fillId="64" borderId="40" applyNumberFormat="0" applyAlignment="0" applyProtection="0"/>
    <xf numFmtId="0" fontId="38" fillId="64" borderId="40" applyNumberFormat="0" applyAlignment="0" applyProtection="0"/>
    <xf numFmtId="0" fontId="38" fillId="64" borderId="40" applyNumberFormat="0" applyAlignment="0" applyProtection="0"/>
    <xf numFmtId="0" fontId="38" fillId="64" borderId="40" applyNumberFormat="0" applyAlignment="0" applyProtection="0"/>
    <xf numFmtId="0" fontId="38" fillId="64" borderId="40" applyNumberFormat="0" applyAlignment="0" applyProtection="0"/>
    <xf numFmtId="0" fontId="38" fillId="64" borderId="40" applyNumberFormat="0" applyAlignment="0" applyProtection="0"/>
    <xf numFmtId="0" fontId="38" fillId="64" borderId="40" applyNumberFormat="0" applyAlignment="0" applyProtection="0"/>
    <xf numFmtId="0" fontId="38" fillId="64" borderId="40" applyNumberFormat="0" applyAlignment="0" applyProtection="0"/>
    <xf numFmtId="0" fontId="38" fillId="64" borderId="40" applyNumberFormat="0" applyAlignment="0" applyProtection="0"/>
    <xf numFmtId="0" fontId="38" fillId="64" borderId="40" applyNumberFormat="0" applyAlignment="0" applyProtection="0"/>
    <xf numFmtId="0" fontId="38" fillId="64" borderId="40" applyNumberFormat="0" applyAlignment="0" applyProtection="0"/>
    <xf numFmtId="0" fontId="38" fillId="64" borderId="40" applyNumberFormat="0" applyAlignment="0" applyProtection="0"/>
    <xf numFmtId="0" fontId="38" fillId="64" borderId="40" applyNumberFormat="0" applyAlignment="0" applyProtection="0"/>
    <xf numFmtId="0" fontId="38" fillId="64" borderId="40" applyNumberFormat="0" applyAlignment="0" applyProtection="0"/>
    <xf numFmtId="0" fontId="38" fillId="64" borderId="40" applyNumberFormat="0" applyAlignment="0" applyProtection="0"/>
    <xf numFmtId="0" fontId="38" fillId="64" borderId="40" applyNumberFormat="0" applyAlignment="0" applyProtection="0"/>
    <xf numFmtId="0" fontId="38" fillId="64" borderId="40" applyNumberFormat="0" applyAlignment="0" applyProtection="0"/>
    <xf numFmtId="0" fontId="38" fillId="64" borderId="40" applyNumberFormat="0" applyAlignment="0" applyProtection="0"/>
    <xf numFmtId="0" fontId="38" fillId="64" borderId="40" applyNumberFormat="0" applyAlignment="0" applyProtection="0"/>
    <xf numFmtId="0" fontId="38" fillId="64" borderId="40" applyNumberFormat="0" applyAlignment="0" applyProtection="0"/>
    <xf numFmtId="0" fontId="39" fillId="9" borderId="34" applyNumberFormat="0" applyAlignment="0" applyProtection="0"/>
    <xf numFmtId="0" fontId="38" fillId="64" borderId="40" applyNumberFormat="0" applyAlignment="0" applyProtection="0"/>
    <xf numFmtId="0" fontId="38" fillId="64" borderId="40" applyNumberFormat="0" applyAlignment="0" applyProtection="0"/>
    <xf numFmtId="0" fontId="38" fillId="64" borderId="40" applyNumberFormat="0" applyAlignment="0" applyProtection="0"/>
    <xf numFmtId="0" fontId="38" fillId="64" borderId="40" applyNumberFormat="0" applyAlignment="0" applyProtection="0"/>
    <xf numFmtId="0" fontId="39" fillId="9" borderId="34" applyNumberFormat="0" applyAlignment="0" applyProtection="0"/>
    <xf numFmtId="0" fontId="38" fillId="64" borderId="40" applyNumberFormat="0" applyAlignment="0" applyProtection="0"/>
    <xf numFmtId="0" fontId="38" fillId="64" borderId="40" applyNumberFormat="0" applyAlignment="0" applyProtection="0"/>
    <xf numFmtId="0" fontId="38" fillId="64" borderId="40" applyNumberFormat="0" applyAlignment="0" applyProtection="0"/>
    <xf numFmtId="0" fontId="38" fillId="64" borderId="40" applyNumberFormat="0" applyAlignment="0" applyProtection="0"/>
    <xf numFmtId="0" fontId="39" fillId="9" borderId="34" applyNumberFormat="0" applyAlignment="0" applyProtection="0"/>
    <xf numFmtId="0" fontId="38" fillId="64" borderId="40" applyNumberFormat="0" applyAlignment="0" applyProtection="0"/>
    <xf numFmtId="0" fontId="38" fillId="64" borderId="40" applyNumberFormat="0" applyAlignment="0" applyProtection="0"/>
    <xf numFmtId="0" fontId="38" fillId="64" borderId="40" applyNumberFormat="0" applyAlignment="0" applyProtection="0"/>
    <xf numFmtId="0" fontId="38" fillId="64" borderId="40" applyNumberFormat="0" applyAlignment="0" applyProtection="0"/>
    <xf numFmtId="0" fontId="39" fillId="9" borderId="34" applyNumberFormat="0" applyAlignment="0" applyProtection="0"/>
    <xf numFmtId="0" fontId="38" fillId="64" borderId="40" applyNumberFormat="0" applyAlignment="0" applyProtection="0"/>
    <xf numFmtId="0" fontId="38" fillId="64" borderId="40" applyNumberFormat="0" applyAlignment="0" applyProtection="0"/>
    <xf numFmtId="0" fontId="38" fillId="64" borderId="40" applyNumberFormat="0" applyAlignment="0" applyProtection="0"/>
    <xf numFmtId="0" fontId="38" fillId="64" borderId="40" applyNumberFormat="0" applyAlignment="0" applyProtection="0"/>
    <xf numFmtId="0" fontId="39" fillId="9" borderId="34" applyNumberFormat="0" applyAlignment="0" applyProtection="0"/>
    <xf numFmtId="0" fontId="38" fillId="64" borderId="40" applyNumberFormat="0" applyAlignment="0" applyProtection="0"/>
    <xf numFmtId="0" fontId="38" fillId="64" borderId="40" applyNumberFormat="0" applyAlignment="0" applyProtection="0"/>
    <xf numFmtId="0" fontId="38" fillId="64" borderId="40" applyNumberFormat="0" applyAlignment="0" applyProtection="0"/>
    <xf numFmtId="0" fontId="38" fillId="64" borderId="40" applyNumberFormat="0" applyAlignment="0" applyProtection="0"/>
    <xf numFmtId="0" fontId="39" fillId="9" borderId="34" applyNumberFormat="0" applyAlignment="0" applyProtection="0"/>
    <xf numFmtId="0" fontId="38" fillId="64" borderId="40" applyNumberFormat="0" applyAlignment="0" applyProtection="0"/>
    <xf numFmtId="0" fontId="38" fillId="64" borderId="40" applyNumberFormat="0" applyAlignment="0" applyProtection="0"/>
    <xf numFmtId="0" fontId="38" fillId="64" borderId="40" applyNumberFormat="0" applyAlignment="0" applyProtection="0"/>
    <xf numFmtId="0" fontId="38" fillId="64" borderId="40" applyNumberFormat="0" applyAlignment="0" applyProtection="0"/>
    <xf numFmtId="0" fontId="39" fillId="9" borderId="34" applyNumberFormat="0" applyAlignment="0" applyProtection="0"/>
    <xf numFmtId="0" fontId="38" fillId="64" borderId="40" applyNumberFormat="0" applyAlignment="0" applyProtection="0"/>
    <xf numFmtId="0" fontId="38" fillId="64" borderId="40" applyNumberFormat="0" applyAlignment="0" applyProtection="0"/>
    <xf numFmtId="0" fontId="38" fillId="64" borderId="40" applyNumberFormat="0" applyAlignment="0" applyProtection="0"/>
    <xf numFmtId="0" fontId="38" fillId="64" borderId="40" applyNumberFormat="0" applyAlignment="0" applyProtection="0"/>
    <xf numFmtId="168" fontId="40" fillId="64" borderId="40" applyNumberFormat="0" applyAlignment="0" applyProtection="0"/>
    <xf numFmtId="169" fontId="40" fillId="64" borderId="40" applyNumberFormat="0" applyAlignment="0" applyProtection="0"/>
    <xf numFmtId="168" fontId="40" fillId="64" borderId="40" applyNumberFormat="0" applyAlignment="0" applyProtection="0"/>
    <xf numFmtId="168" fontId="40" fillId="64" borderId="40" applyNumberFormat="0" applyAlignment="0" applyProtection="0"/>
    <xf numFmtId="169" fontId="40" fillId="64" borderId="40" applyNumberFormat="0" applyAlignment="0" applyProtection="0"/>
    <xf numFmtId="168" fontId="40" fillId="64" borderId="40" applyNumberFormat="0" applyAlignment="0" applyProtection="0"/>
    <xf numFmtId="168" fontId="40" fillId="64" borderId="40" applyNumberFormat="0" applyAlignment="0" applyProtection="0"/>
    <xf numFmtId="169" fontId="40" fillId="64" borderId="40" applyNumberFormat="0" applyAlignment="0" applyProtection="0"/>
    <xf numFmtId="168" fontId="40" fillId="64" borderId="40" applyNumberFormat="0" applyAlignment="0" applyProtection="0"/>
    <xf numFmtId="168" fontId="40" fillId="64" borderId="40" applyNumberFormat="0" applyAlignment="0" applyProtection="0"/>
    <xf numFmtId="169" fontId="40" fillId="64" borderId="40" applyNumberFormat="0" applyAlignment="0" applyProtection="0"/>
    <xf numFmtId="168" fontId="40" fillId="64" borderId="40" applyNumberFormat="0" applyAlignment="0" applyProtection="0"/>
    <xf numFmtId="0" fontId="38" fillId="64" borderId="40" applyNumberFormat="0" applyAlignment="0" applyProtection="0"/>
    <xf numFmtId="0" fontId="41" fillId="65" borderId="41" applyNumberFormat="0" applyAlignment="0" applyProtection="0"/>
    <xf numFmtId="0" fontId="42" fillId="10" borderId="37" applyNumberFormat="0" applyAlignment="0" applyProtection="0"/>
    <xf numFmtId="168" fontId="43" fillId="65" borderId="41" applyNumberFormat="0" applyAlignment="0" applyProtection="0"/>
    <xf numFmtId="168" fontId="43" fillId="65" borderId="41" applyNumberFormat="0" applyAlignment="0" applyProtection="0"/>
    <xf numFmtId="168" fontId="43" fillId="65" borderId="41" applyNumberFormat="0" applyAlignment="0" applyProtection="0"/>
    <xf numFmtId="169" fontId="43" fillId="65" borderId="41" applyNumberFormat="0" applyAlignment="0" applyProtection="0"/>
    <xf numFmtId="168" fontId="43" fillId="65" borderId="41" applyNumberFormat="0" applyAlignment="0" applyProtection="0"/>
    <xf numFmtId="0" fontId="41" fillId="65" borderId="41" applyNumberFormat="0" applyAlignment="0" applyProtection="0"/>
    <xf numFmtId="168" fontId="43" fillId="65" borderId="41" applyNumberFormat="0" applyAlignment="0" applyProtection="0"/>
    <xf numFmtId="169" fontId="43" fillId="65" borderId="41" applyNumberFormat="0" applyAlignment="0" applyProtection="0"/>
    <xf numFmtId="168" fontId="43" fillId="65" borderId="41" applyNumberFormat="0" applyAlignment="0" applyProtection="0"/>
    <xf numFmtId="168" fontId="43" fillId="65" borderId="41" applyNumberFormat="0" applyAlignment="0" applyProtection="0"/>
    <xf numFmtId="169" fontId="43" fillId="65" borderId="41" applyNumberFormat="0" applyAlignment="0" applyProtection="0"/>
    <xf numFmtId="168" fontId="43" fillId="65" borderId="41" applyNumberFormat="0" applyAlignment="0" applyProtection="0"/>
    <xf numFmtId="168" fontId="43" fillId="65" borderId="41" applyNumberFormat="0" applyAlignment="0" applyProtection="0"/>
    <xf numFmtId="169" fontId="43" fillId="65" borderId="41" applyNumberFormat="0" applyAlignment="0" applyProtection="0"/>
    <xf numFmtId="168" fontId="43" fillId="65" borderId="41" applyNumberFormat="0" applyAlignment="0" applyProtection="0"/>
    <xf numFmtId="168" fontId="43" fillId="65" borderId="41" applyNumberFormat="0" applyAlignment="0" applyProtection="0"/>
    <xf numFmtId="169" fontId="43" fillId="65" borderId="41" applyNumberFormat="0" applyAlignment="0" applyProtection="0"/>
    <xf numFmtId="168" fontId="43" fillId="65" borderId="41" applyNumberFormat="0" applyAlignment="0" applyProtection="0"/>
    <xf numFmtId="168" fontId="43" fillId="65" borderId="41" applyNumberFormat="0" applyAlignment="0" applyProtection="0"/>
    <xf numFmtId="169" fontId="43" fillId="65" borderId="41" applyNumberFormat="0" applyAlignment="0" applyProtection="0"/>
    <xf numFmtId="168" fontId="43" fillId="65" borderId="41" applyNumberFormat="0" applyAlignment="0" applyProtection="0"/>
    <xf numFmtId="169" fontId="43" fillId="65" borderId="41" applyNumberFormat="0" applyAlignment="0" applyProtection="0"/>
    <xf numFmtId="0" fontId="42" fillId="10" borderId="37" applyNumberFormat="0" applyAlignment="0" applyProtection="0"/>
    <xf numFmtId="168" fontId="43" fillId="65" borderId="41" applyNumberFormat="0" applyAlignment="0" applyProtection="0"/>
    <xf numFmtId="168" fontId="43" fillId="65" borderId="41" applyNumberFormat="0" applyAlignment="0" applyProtection="0"/>
    <xf numFmtId="169" fontId="43" fillId="65" borderId="41" applyNumberFormat="0" applyAlignment="0" applyProtection="0"/>
    <xf numFmtId="168" fontId="43" fillId="65" borderId="41" applyNumberFormat="0" applyAlignment="0" applyProtection="0"/>
    <xf numFmtId="168" fontId="43" fillId="65" borderId="41" applyNumberFormat="0" applyAlignment="0" applyProtection="0"/>
    <xf numFmtId="169" fontId="43" fillId="65" borderId="41" applyNumberFormat="0" applyAlignment="0" applyProtection="0"/>
    <xf numFmtId="168" fontId="43" fillId="65" borderId="41" applyNumberFormat="0" applyAlignment="0" applyProtection="0"/>
    <xf numFmtId="168" fontId="43" fillId="65" borderId="41" applyNumberFormat="0" applyAlignment="0" applyProtection="0"/>
    <xf numFmtId="169" fontId="43" fillId="65" borderId="41" applyNumberFormat="0" applyAlignment="0" applyProtection="0"/>
    <xf numFmtId="168" fontId="43" fillId="65" borderId="41" applyNumberFormat="0" applyAlignment="0" applyProtection="0"/>
    <xf numFmtId="168" fontId="43" fillId="65" borderId="41" applyNumberFormat="0" applyAlignment="0" applyProtection="0"/>
    <xf numFmtId="169" fontId="43" fillId="65" borderId="41" applyNumberFormat="0" applyAlignment="0" applyProtection="0"/>
    <xf numFmtId="168" fontId="43" fillId="65" borderId="41" applyNumberFormat="0" applyAlignment="0" applyProtection="0"/>
    <xf numFmtId="168" fontId="43" fillId="65" borderId="41" applyNumberFormat="0" applyAlignment="0" applyProtection="0"/>
    <xf numFmtId="169" fontId="43" fillId="65" borderId="41" applyNumberFormat="0" applyAlignment="0" applyProtection="0"/>
    <xf numFmtId="168" fontId="43" fillId="65" borderId="41" applyNumberFormat="0" applyAlignment="0" applyProtection="0"/>
    <xf numFmtId="168" fontId="43" fillId="65" borderId="41" applyNumberFormat="0" applyAlignment="0" applyProtection="0"/>
    <xf numFmtId="169" fontId="43" fillId="65" borderId="41" applyNumberFormat="0" applyAlignment="0" applyProtection="0"/>
    <xf numFmtId="168" fontId="43" fillId="65" borderId="41" applyNumberFormat="0" applyAlignment="0" applyProtection="0"/>
    <xf numFmtId="169" fontId="43" fillId="65" borderId="41" applyNumberFormat="0" applyAlignment="0" applyProtection="0"/>
    <xf numFmtId="168" fontId="43" fillId="65" borderId="41" applyNumberFormat="0" applyAlignment="0" applyProtection="0"/>
    <xf numFmtId="168" fontId="43" fillId="65" borderId="41" applyNumberFormat="0" applyAlignment="0" applyProtection="0"/>
    <xf numFmtId="168" fontId="43" fillId="65" borderId="41" applyNumberFormat="0" applyAlignment="0" applyProtection="0"/>
    <xf numFmtId="169" fontId="43" fillId="65" borderId="41" applyNumberFormat="0" applyAlignment="0" applyProtection="0"/>
    <xf numFmtId="168" fontId="43" fillId="65" borderId="41" applyNumberFormat="0" applyAlignment="0" applyProtection="0"/>
    <xf numFmtId="168" fontId="43" fillId="65" borderId="41" applyNumberFormat="0" applyAlignment="0" applyProtection="0"/>
    <xf numFmtId="169" fontId="43" fillId="65" borderId="41" applyNumberFormat="0" applyAlignment="0" applyProtection="0"/>
    <xf numFmtId="168" fontId="43" fillId="65" borderId="41" applyNumberFormat="0" applyAlignment="0" applyProtection="0"/>
    <xf numFmtId="168" fontId="43" fillId="65" borderId="41" applyNumberFormat="0" applyAlignment="0" applyProtection="0"/>
    <xf numFmtId="169" fontId="43" fillId="65" borderId="41" applyNumberFormat="0" applyAlignment="0" applyProtection="0"/>
    <xf numFmtId="168" fontId="43" fillId="65" borderId="41" applyNumberFormat="0" applyAlignment="0" applyProtection="0"/>
    <xf numFmtId="168" fontId="43" fillId="65" borderId="41" applyNumberFormat="0" applyAlignment="0" applyProtection="0"/>
    <xf numFmtId="169" fontId="43" fillId="65" borderId="41" applyNumberFormat="0" applyAlignment="0" applyProtection="0"/>
    <xf numFmtId="168" fontId="43" fillId="65" borderId="41" applyNumberFormat="0" applyAlignment="0" applyProtection="0"/>
    <xf numFmtId="168" fontId="43" fillId="65" borderId="41" applyNumberFormat="0" applyAlignment="0" applyProtection="0"/>
    <xf numFmtId="169" fontId="43" fillId="65" borderId="41" applyNumberFormat="0" applyAlignment="0" applyProtection="0"/>
    <xf numFmtId="168" fontId="43" fillId="65" borderId="41" applyNumberFormat="0" applyAlignment="0" applyProtection="0"/>
    <xf numFmtId="168" fontId="43" fillId="65" borderId="41" applyNumberFormat="0" applyAlignment="0" applyProtection="0"/>
    <xf numFmtId="169" fontId="43" fillId="65" borderId="41" applyNumberFormat="0" applyAlignment="0" applyProtection="0"/>
    <xf numFmtId="168" fontId="43" fillId="65" borderId="41" applyNumberFormat="0" applyAlignment="0" applyProtection="0"/>
    <xf numFmtId="169" fontId="43" fillId="65" borderId="41" applyNumberFormat="0" applyAlignment="0" applyProtection="0"/>
    <xf numFmtId="168" fontId="43" fillId="65" borderId="41" applyNumberFormat="0" applyAlignment="0" applyProtection="0"/>
    <xf numFmtId="168" fontId="43" fillId="65" borderId="41" applyNumberFormat="0" applyAlignment="0" applyProtection="0"/>
    <xf numFmtId="168" fontId="43" fillId="65" borderId="41" applyNumberFormat="0" applyAlignment="0" applyProtection="0"/>
    <xf numFmtId="169" fontId="43" fillId="65" borderId="41" applyNumberFormat="0" applyAlignment="0" applyProtection="0"/>
    <xf numFmtId="168" fontId="43" fillId="65" borderId="41" applyNumberFormat="0" applyAlignment="0" applyProtection="0"/>
    <xf numFmtId="168" fontId="43" fillId="65" borderId="41" applyNumberFormat="0" applyAlignment="0" applyProtection="0"/>
    <xf numFmtId="169" fontId="43" fillId="65" borderId="41" applyNumberFormat="0" applyAlignment="0" applyProtection="0"/>
    <xf numFmtId="168" fontId="43" fillId="65" borderId="41" applyNumberFormat="0" applyAlignment="0" applyProtection="0"/>
    <xf numFmtId="168" fontId="43" fillId="65" borderId="41" applyNumberFormat="0" applyAlignment="0" applyProtection="0"/>
    <xf numFmtId="169" fontId="43" fillId="65" borderId="41" applyNumberFormat="0" applyAlignment="0" applyProtection="0"/>
    <xf numFmtId="168" fontId="43" fillId="65" borderId="41" applyNumberFormat="0" applyAlignment="0" applyProtection="0"/>
    <xf numFmtId="168" fontId="43" fillId="65" borderId="41" applyNumberFormat="0" applyAlignment="0" applyProtection="0"/>
    <xf numFmtId="169" fontId="43" fillId="65" borderId="41" applyNumberFormat="0" applyAlignment="0" applyProtection="0"/>
    <xf numFmtId="168" fontId="43" fillId="65" borderId="41" applyNumberFormat="0" applyAlignment="0" applyProtection="0"/>
    <xf numFmtId="168" fontId="43" fillId="65" borderId="41" applyNumberFormat="0" applyAlignment="0" applyProtection="0"/>
    <xf numFmtId="169" fontId="43" fillId="65" borderId="41" applyNumberFormat="0" applyAlignment="0" applyProtection="0"/>
    <xf numFmtId="168" fontId="43" fillId="65" borderId="41" applyNumberFormat="0" applyAlignment="0" applyProtection="0"/>
    <xf numFmtId="168" fontId="43" fillId="65" borderId="41" applyNumberFormat="0" applyAlignment="0" applyProtection="0"/>
    <xf numFmtId="169" fontId="43" fillId="65" borderId="41" applyNumberFormat="0" applyAlignment="0" applyProtection="0"/>
    <xf numFmtId="168" fontId="43" fillId="65" borderId="41" applyNumberFormat="0" applyAlignment="0" applyProtection="0"/>
    <xf numFmtId="169" fontId="43" fillId="65" borderId="41" applyNumberFormat="0" applyAlignment="0" applyProtection="0"/>
    <xf numFmtId="168" fontId="43" fillId="65" borderId="41" applyNumberFormat="0" applyAlignment="0" applyProtection="0"/>
    <xf numFmtId="168" fontId="43" fillId="65" borderId="41" applyNumberFormat="0" applyAlignment="0" applyProtection="0"/>
    <xf numFmtId="168" fontId="43" fillId="65" borderId="41" applyNumberFormat="0" applyAlignment="0" applyProtection="0"/>
    <xf numFmtId="169" fontId="43" fillId="65" borderId="41" applyNumberFormat="0" applyAlignment="0" applyProtection="0"/>
    <xf numFmtId="168" fontId="43" fillId="65" borderId="41" applyNumberFormat="0" applyAlignment="0" applyProtection="0"/>
    <xf numFmtId="168" fontId="43" fillId="65" borderId="41" applyNumberFormat="0" applyAlignment="0" applyProtection="0"/>
    <xf numFmtId="169" fontId="43" fillId="65" borderId="41" applyNumberFormat="0" applyAlignment="0" applyProtection="0"/>
    <xf numFmtId="168" fontId="43" fillId="65" borderId="41" applyNumberFormat="0" applyAlignment="0" applyProtection="0"/>
    <xf numFmtId="168" fontId="43" fillId="65" borderId="41" applyNumberFormat="0" applyAlignment="0" applyProtection="0"/>
    <xf numFmtId="169" fontId="43" fillId="65" borderId="41" applyNumberFormat="0" applyAlignment="0" applyProtection="0"/>
    <xf numFmtId="168" fontId="43" fillId="65" borderId="41" applyNumberFormat="0" applyAlignment="0" applyProtection="0"/>
    <xf numFmtId="168" fontId="43" fillId="65" borderId="41" applyNumberFormat="0" applyAlignment="0" applyProtection="0"/>
    <xf numFmtId="169" fontId="43" fillId="65" borderId="41" applyNumberFormat="0" applyAlignment="0" applyProtection="0"/>
    <xf numFmtId="168" fontId="43" fillId="65" borderId="41" applyNumberFormat="0" applyAlignment="0" applyProtection="0"/>
    <xf numFmtId="168" fontId="43" fillId="65" borderId="41" applyNumberFormat="0" applyAlignment="0" applyProtection="0"/>
    <xf numFmtId="169" fontId="43" fillId="65" borderId="41" applyNumberFormat="0" applyAlignment="0" applyProtection="0"/>
    <xf numFmtId="168" fontId="43" fillId="65" borderId="41" applyNumberFormat="0" applyAlignment="0" applyProtection="0"/>
    <xf numFmtId="168" fontId="43" fillId="65" borderId="41" applyNumberFormat="0" applyAlignment="0" applyProtection="0"/>
    <xf numFmtId="169" fontId="43" fillId="65" borderId="41" applyNumberFormat="0" applyAlignment="0" applyProtection="0"/>
    <xf numFmtId="168" fontId="43" fillId="65" borderId="41" applyNumberFormat="0" applyAlignment="0" applyProtection="0"/>
    <xf numFmtId="169" fontId="43" fillId="65" borderId="41" applyNumberFormat="0" applyAlignment="0" applyProtection="0"/>
    <xf numFmtId="168" fontId="43" fillId="65" borderId="41" applyNumberFormat="0" applyAlignment="0" applyProtection="0"/>
    <xf numFmtId="0" fontId="41" fillId="65" borderId="41"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7"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7"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3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quotePrefix="1">
      <protection locked="0"/>
    </xf>
    <xf numFmtId="43" fontId="27" fillId="0" borderId="0" applyFont="0" applyFill="0" applyBorder="0" applyAlignment="0" applyProtection="0"/>
    <xf numFmtId="43" fontId="2" fillId="0" borderId="0" quotePrefix="1">
      <protection locked="0"/>
    </xf>
    <xf numFmtId="43" fontId="27"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4"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178" fontId="27" fillId="0" borderId="0" applyFont="0" applyFill="0" applyBorder="0" applyAlignment="0" applyProtection="0"/>
    <xf numFmtId="44" fontId="7" fillId="0" borderId="0" applyFont="0" applyFill="0" applyBorder="0" applyAlignment="0" applyProtection="0"/>
    <xf numFmtId="43" fontId="27" fillId="0" borderId="0" applyFont="0" applyFill="0" applyBorder="0" applyAlignment="0" applyProtection="0"/>
    <xf numFmtId="44" fontId="7" fillId="0" borderId="0" applyFont="0" applyFill="0" applyBorder="0" applyAlignment="0" applyProtection="0"/>
    <xf numFmtId="178" fontId="27"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178" fontId="27" fillId="0" borderId="0" applyFont="0" applyFill="0" applyBorder="0" applyAlignment="0" applyProtection="0"/>
    <xf numFmtId="44" fontId="7" fillId="0" borderId="0" applyFont="0" applyFill="0" applyBorder="0" applyAlignment="0" applyProtection="0"/>
    <xf numFmtId="178" fontId="27"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4"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5" fillId="0" borderId="0"/>
    <xf numFmtId="172" fontId="37" fillId="0" borderId="0" applyFont="0" applyFill="0" applyBorder="0" applyAlignment="0" applyProtection="0"/>
    <xf numFmtId="44" fontId="2" fillId="0" borderId="0" applyFont="0" applyFill="0" applyBorder="0" applyAlignment="0" applyProtection="0"/>
    <xf numFmtId="44" fontId="7" fillId="0" borderId="0" applyFont="0" applyFill="0" applyBorder="0" applyAlignment="0" applyProtection="0"/>
    <xf numFmtId="44" fontId="2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45" fillId="0" borderId="0"/>
    <xf numFmtId="14" fontId="46" fillId="0" borderId="0" applyFill="0" applyBorder="0" applyAlignment="0"/>
    <xf numFmtId="38" fontId="26" fillId="0" borderId="42">
      <alignment vertical="center"/>
    </xf>
    <xf numFmtId="38" fontId="26" fillId="0" borderId="42">
      <alignment vertical="center"/>
    </xf>
    <xf numFmtId="38" fontId="26" fillId="0" borderId="42">
      <alignment vertical="center"/>
    </xf>
    <xf numFmtId="38" fontId="26" fillId="0" borderId="42">
      <alignment vertical="center"/>
    </xf>
    <xf numFmtId="38" fontId="26" fillId="0" borderId="42">
      <alignment vertical="center"/>
    </xf>
    <xf numFmtId="38" fontId="26" fillId="0" borderId="42">
      <alignment vertical="center"/>
    </xf>
    <xf numFmtId="38" fontId="26" fillId="0" borderId="42">
      <alignment vertical="center"/>
    </xf>
    <xf numFmtId="38" fontId="26" fillId="0" borderId="0" applyFont="0" applyFill="0" applyBorder="0" applyAlignment="0" applyProtection="0"/>
    <xf numFmtId="180" fontId="2" fillId="0" borderId="0" applyFont="0" applyFill="0" applyBorder="0" applyAlignment="0" applyProtection="0"/>
    <xf numFmtId="0" fontId="47" fillId="66" borderId="0" applyNumberFormat="0" applyBorder="0" applyAlignment="0" applyProtection="0"/>
    <xf numFmtId="0" fontId="47" fillId="67" borderId="0" applyNumberFormat="0" applyBorder="0" applyAlignment="0" applyProtection="0"/>
    <xf numFmtId="0" fontId="47" fillId="68" borderId="0" applyNumberFormat="0" applyBorder="0" applyAlignment="0" applyProtection="0"/>
    <xf numFmtId="171" fontId="37" fillId="0" borderId="0" applyFill="0" applyBorder="0" applyAlignment="0"/>
    <xf numFmtId="172" fontId="37" fillId="0" borderId="0" applyFill="0" applyBorder="0" applyAlignment="0"/>
    <xf numFmtId="171" fontId="37" fillId="0" borderId="0" applyFill="0" applyBorder="0" applyAlignment="0"/>
    <xf numFmtId="176" fontId="37" fillId="0" borderId="0" applyFill="0" applyBorder="0" applyAlignment="0"/>
    <xf numFmtId="172" fontId="37"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168" fontId="50" fillId="0" borderId="0" applyNumberFormat="0" applyFill="0" applyBorder="0" applyAlignment="0" applyProtection="0"/>
    <xf numFmtId="168" fontId="50" fillId="0" borderId="0" applyNumberFormat="0" applyFill="0" applyBorder="0" applyAlignment="0" applyProtection="0"/>
    <xf numFmtId="169" fontId="50"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168" fontId="50" fillId="0" borderId="0" applyNumberFormat="0" applyFill="0" applyBorder="0" applyAlignment="0" applyProtection="0"/>
    <xf numFmtId="169" fontId="50" fillId="0" borderId="0" applyNumberFormat="0" applyFill="0" applyBorder="0" applyAlignment="0" applyProtection="0"/>
    <xf numFmtId="168" fontId="50" fillId="0" borderId="0" applyNumberFormat="0" applyFill="0" applyBorder="0" applyAlignment="0" applyProtection="0"/>
    <xf numFmtId="168" fontId="50" fillId="0" borderId="0" applyNumberFormat="0" applyFill="0" applyBorder="0" applyAlignment="0" applyProtection="0"/>
    <xf numFmtId="169" fontId="50" fillId="0" borderId="0" applyNumberFormat="0" applyFill="0" applyBorder="0" applyAlignment="0" applyProtection="0"/>
    <xf numFmtId="168" fontId="50" fillId="0" borderId="0" applyNumberFormat="0" applyFill="0" applyBorder="0" applyAlignment="0" applyProtection="0"/>
    <xf numFmtId="168" fontId="50" fillId="0" borderId="0" applyNumberFormat="0" applyFill="0" applyBorder="0" applyAlignment="0" applyProtection="0"/>
    <xf numFmtId="169" fontId="50" fillId="0" borderId="0" applyNumberFormat="0" applyFill="0" applyBorder="0" applyAlignment="0" applyProtection="0"/>
    <xf numFmtId="168" fontId="50" fillId="0" borderId="0" applyNumberFormat="0" applyFill="0" applyBorder="0" applyAlignment="0" applyProtection="0"/>
    <xf numFmtId="168" fontId="50" fillId="0" borderId="0" applyNumberFormat="0" applyFill="0" applyBorder="0" applyAlignment="0" applyProtection="0"/>
    <xf numFmtId="169" fontId="50" fillId="0" borderId="0" applyNumberFormat="0" applyFill="0" applyBorder="0" applyAlignment="0" applyProtection="0"/>
    <xf numFmtId="168" fontId="50" fillId="0" borderId="0" applyNumberFormat="0" applyFill="0" applyBorder="0" applyAlignment="0" applyProtection="0"/>
    <xf numFmtId="0" fontId="48" fillId="0" borderId="0" applyNumberFormat="0" applyFill="0" applyBorder="0" applyAlignment="0" applyProtection="0"/>
    <xf numFmtId="168" fontId="2" fillId="0" borderId="0"/>
    <xf numFmtId="0" fontId="2" fillId="0" borderId="0"/>
    <xf numFmtId="168" fontId="2" fillId="0" borderId="0"/>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51" fillId="40" borderId="0" applyNumberFormat="0" applyBorder="0" applyAlignment="0" applyProtection="0"/>
    <xf numFmtId="0" fontId="52" fillId="5" borderId="0" applyNumberFormat="0" applyBorder="0" applyAlignment="0" applyProtection="0"/>
    <xf numFmtId="168" fontId="53" fillId="40" borderId="0" applyNumberFormat="0" applyBorder="0" applyAlignment="0" applyProtection="0"/>
    <xf numFmtId="168" fontId="53" fillId="40" borderId="0" applyNumberFormat="0" applyBorder="0" applyAlignment="0" applyProtection="0"/>
    <xf numFmtId="169" fontId="53" fillId="40" borderId="0" applyNumberFormat="0" applyBorder="0" applyAlignment="0" applyProtection="0"/>
    <xf numFmtId="0" fontId="51" fillId="40"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168" fontId="53" fillId="40" borderId="0" applyNumberFormat="0" applyBorder="0" applyAlignment="0" applyProtection="0"/>
    <xf numFmtId="169" fontId="53" fillId="40" borderId="0" applyNumberFormat="0" applyBorder="0" applyAlignment="0" applyProtection="0"/>
    <xf numFmtId="168" fontId="53" fillId="40" borderId="0" applyNumberFormat="0" applyBorder="0" applyAlignment="0" applyProtection="0"/>
    <xf numFmtId="168" fontId="53" fillId="40" borderId="0" applyNumberFormat="0" applyBorder="0" applyAlignment="0" applyProtection="0"/>
    <xf numFmtId="169" fontId="53" fillId="40" borderId="0" applyNumberFormat="0" applyBorder="0" applyAlignment="0" applyProtection="0"/>
    <xf numFmtId="168" fontId="53" fillId="40" borderId="0" applyNumberFormat="0" applyBorder="0" applyAlignment="0" applyProtection="0"/>
    <xf numFmtId="168" fontId="53" fillId="40" borderId="0" applyNumberFormat="0" applyBorder="0" applyAlignment="0" applyProtection="0"/>
    <xf numFmtId="169" fontId="53" fillId="40" borderId="0" applyNumberFormat="0" applyBorder="0" applyAlignment="0" applyProtection="0"/>
    <xf numFmtId="168" fontId="53" fillId="40" borderId="0" applyNumberFormat="0" applyBorder="0" applyAlignment="0" applyProtection="0"/>
    <xf numFmtId="168" fontId="53" fillId="40" borderId="0" applyNumberFormat="0" applyBorder="0" applyAlignment="0" applyProtection="0"/>
    <xf numFmtId="169" fontId="53" fillId="40" borderId="0" applyNumberFormat="0" applyBorder="0" applyAlignment="0" applyProtection="0"/>
    <xf numFmtId="168" fontId="53" fillId="40" borderId="0" applyNumberFormat="0" applyBorder="0" applyAlignment="0" applyProtection="0"/>
    <xf numFmtId="0" fontId="51" fillId="40" borderId="0" applyNumberFormat="0" applyBorder="0" applyAlignment="0" applyProtection="0"/>
    <xf numFmtId="0" fontId="2" fillId="69" borderId="3" applyNumberFormat="0" applyFont="0" applyBorder="0" applyProtection="0">
      <alignment horizontal="center" vertical="center"/>
    </xf>
    <xf numFmtId="0" fontId="54" fillId="0" borderId="33" applyNumberFormat="0" applyAlignment="0" applyProtection="0">
      <alignment horizontal="left" vertical="center"/>
    </xf>
    <xf numFmtId="0" fontId="54" fillId="0" borderId="33" applyNumberFormat="0" applyAlignment="0" applyProtection="0">
      <alignment horizontal="left" vertical="center"/>
    </xf>
    <xf numFmtId="168" fontId="54" fillId="0" borderId="33" applyNumberFormat="0" applyAlignment="0" applyProtection="0">
      <alignment horizontal="left" vertical="center"/>
    </xf>
    <xf numFmtId="0" fontId="54" fillId="0" borderId="9">
      <alignment horizontal="left" vertical="center"/>
    </xf>
    <xf numFmtId="0" fontId="54" fillId="0" borderId="9">
      <alignment horizontal="left" vertical="center"/>
    </xf>
    <xf numFmtId="168" fontId="54" fillId="0" borderId="9">
      <alignment horizontal="left" vertical="center"/>
    </xf>
    <xf numFmtId="0" fontId="55" fillId="0" borderId="43" applyNumberFormat="0" applyFill="0" applyAlignment="0" applyProtection="0"/>
    <xf numFmtId="169" fontId="55" fillId="0" borderId="43" applyNumberFormat="0" applyFill="0" applyAlignment="0" applyProtection="0"/>
    <xf numFmtId="0" fontId="55" fillId="0" borderId="43" applyNumberFormat="0" applyFill="0" applyAlignment="0" applyProtection="0"/>
    <xf numFmtId="168" fontId="55" fillId="0" borderId="43" applyNumberFormat="0" applyFill="0" applyAlignment="0" applyProtection="0"/>
    <xf numFmtId="168" fontId="55" fillId="0" borderId="43" applyNumberFormat="0" applyFill="0" applyAlignment="0" applyProtection="0"/>
    <xf numFmtId="168" fontId="55" fillId="0" borderId="43" applyNumberFormat="0" applyFill="0" applyAlignment="0" applyProtection="0"/>
    <xf numFmtId="169" fontId="55" fillId="0" borderId="43" applyNumberFormat="0" applyFill="0" applyAlignment="0" applyProtection="0"/>
    <xf numFmtId="168" fontId="55" fillId="0" borderId="43" applyNumberFormat="0" applyFill="0" applyAlignment="0" applyProtection="0"/>
    <xf numFmtId="168" fontId="55" fillId="0" borderId="43" applyNumberFormat="0" applyFill="0" applyAlignment="0" applyProtection="0"/>
    <xf numFmtId="169" fontId="55" fillId="0" borderId="43" applyNumberFormat="0" applyFill="0" applyAlignment="0" applyProtection="0"/>
    <xf numFmtId="168" fontId="55" fillId="0" borderId="43" applyNumberFormat="0" applyFill="0" applyAlignment="0" applyProtection="0"/>
    <xf numFmtId="168" fontId="55" fillId="0" borderId="43" applyNumberFormat="0" applyFill="0" applyAlignment="0" applyProtection="0"/>
    <xf numFmtId="169" fontId="55" fillId="0" borderId="43" applyNumberFormat="0" applyFill="0" applyAlignment="0" applyProtection="0"/>
    <xf numFmtId="168" fontId="55" fillId="0" borderId="43" applyNumberFormat="0" applyFill="0" applyAlignment="0" applyProtection="0"/>
    <xf numFmtId="168" fontId="55" fillId="0" borderId="43" applyNumberFormat="0" applyFill="0" applyAlignment="0" applyProtection="0"/>
    <xf numFmtId="169" fontId="55" fillId="0" borderId="43" applyNumberFormat="0" applyFill="0" applyAlignment="0" applyProtection="0"/>
    <xf numFmtId="168" fontId="55" fillId="0" borderId="43" applyNumberFormat="0" applyFill="0" applyAlignment="0" applyProtection="0"/>
    <xf numFmtId="0" fontId="55" fillId="0" borderId="43" applyNumberFormat="0" applyFill="0" applyAlignment="0" applyProtection="0"/>
    <xf numFmtId="0" fontId="56" fillId="0" borderId="44" applyNumberFormat="0" applyFill="0" applyAlignment="0" applyProtection="0"/>
    <xf numFmtId="169" fontId="56" fillId="0" borderId="44" applyNumberFormat="0" applyFill="0" applyAlignment="0" applyProtection="0"/>
    <xf numFmtId="0" fontId="56" fillId="0" borderId="44" applyNumberFormat="0" applyFill="0" applyAlignment="0" applyProtection="0"/>
    <xf numFmtId="168" fontId="56" fillId="0" borderId="44" applyNumberFormat="0" applyFill="0" applyAlignment="0" applyProtection="0"/>
    <xf numFmtId="168" fontId="56" fillId="0" borderId="44" applyNumberFormat="0" applyFill="0" applyAlignment="0" applyProtection="0"/>
    <xf numFmtId="168" fontId="56" fillId="0" borderId="44" applyNumberFormat="0" applyFill="0" applyAlignment="0" applyProtection="0"/>
    <xf numFmtId="169" fontId="56" fillId="0" borderId="44" applyNumberFormat="0" applyFill="0" applyAlignment="0" applyProtection="0"/>
    <xf numFmtId="168" fontId="56" fillId="0" borderId="44" applyNumberFormat="0" applyFill="0" applyAlignment="0" applyProtection="0"/>
    <xf numFmtId="168" fontId="56" fillId="0" borderId="44" applyNumberFormat="0" applyFill="0" applyAlignment="0" applyProtection="0"/>
    <xf numFmtId="169" fontId="56" fillId="0" borderId="44" applyNumberFormat="0" applyFill="0" applyAlignment="0" applyProtection="0"/>
    <xf numFmtId="168" fontId="56" fillId="0" borderId="44" applyNumberFormat="0" applyFill="0" applyAlignment="0" applyProtection="0"/>
    <xf numFmtId="168" fontId="56" fillId="0" borderId="44" applyNumberFormat="0" applyFill="0" applyAlignment="0" applyProtection="0"/>
    <xf numFmtId="169" fontId="56" fillId="0" borderId="44" applyNumberFormat="0" applyFill="0" applyAlignment="0" applyProtection="0"/>
    <xf numFmtId="168" fontId="56" fillId="0" borderId="44" applyNumberFormat="0" applyFill="0" applyAlignment="0" applyProtection="0"/>
    <xf numFmtId="168" fontId="56" fillId="0" borderId="44" applyNumberFormat="0" applyFill="0" applyAlignment="0" applyProtection="0"/>
    <xf numFmtId="169" fontId="56" fillId="0" borderId="44" applyNumberFormat="0" applyFill="0" applyAlignment="0" applyProtection="0"/>
    <xf numFmtId="168" fontId="56" fillId="0" borderId="44" applyNumberFormat="0" applyFill="0" applyAlignment="0" applyProtection="0"/>
    <xf numFmtId="0" fontId="56" fillId="0" borderId="44" applyNumberFormat="0" applyFill="0" applyAlignment="0" applyProtection="0"/>
    <xf numFmtId="0" fontId="57" fillId="0" borderId="45" applyNumberFormat="0" applyFill="0" applyAlignment="0" applyProtection="0"/>
    <xf numFmtId="169" fontId="57" fillId="0" borderId="45" applyNumberFormat="0" applyFill="0" applyAlignment="0" applyProtection="0"/>
    <xf numFmtId="0" fontId="57" fillId="0" borderId="45" applyNumberFormat="0" applyFill="0" applyAlignment="0" applyProtection="0"/>
    <xf numFmtId="168" fontId="57" fillId="0" borderId="45" applyNumberFormat="0" applyFill="0" applyAlignment="0" applyProtection="0"/>
    <xf numFmtId="0" fontId="57" fillId="0" borderId="45" applyNumberFormat="0" applyFill="0" applyAlignment="0" applyProtection="0"/>
    <xf numFmtId="168" fontId="57" fillId="0" borderId="45" applyNumberFormat="0" applyFill="0" applyAlignment="0" applyProtection="0"/>
    <xf numFmtId="0" fontId="57" fillId="0" borderId="45" applyNumberFormat="0" applyFill="0" applyAlignment="0" applyProtection="0"/>
    <xf numFmtId="0" fontId="57" fillId="0" borderId="45" applyNumberFormat="0" applyFill="0" applyAlignment="0" applyProtection="0"/>
    <xf numFmtId="168" fontId="57" fillId="0" borderId="45" applyNumberFormat="0" applyFill="0" applyAlignment="0" applyProtection="0"/>
    <xf numFmtId="169" fontId="57" fillId="0" borderId="45" applyNumberFormat="0" applyFill="0" applyAlignment="0" applyProtection="0"/>
    <xf numFmtId="168" fontId="57" fillId="0" borderId="45" applyNumberFormat="0" applyFill="0" applyAlignment="0" applyProtection="0"/>
    <xf numFmtId="168" fontId="57" fillId="0" borderId="45" applyNumberFormat="0" applyFill="0" applyAlignment="0" applyProtection="0"/>
    <xf numFmtId="169" fontId="57" fillId="0" borderId="45" applyNumberFormat="0" applyFill="0" applyAlignment="0" applyProtection="0"/>
    <xf numFmtId="168" fontId="57" fillId="0" borderId="45" applyNumberFormat="0" applyFill="0" applyAlignment="0" applyProtection="0"/>
    <xf numFmtId="168" fontId="57" fillId="0" borderId="45" applyNumberFormat="0" applyFill="0" applyAlignment="0" applyProtection="0"/>
    <xf numFmtId="169" fontId="57" fillId="0" borderId="45" applyNumberFormat="0" applyFill="0" applyAlignment="0" applyProtection="0"/>
    <xf numFmtId="168" fontId="57" fillId="0" borderId="45" applyNumberFormat="0" applyFill="0" applyAlignment="0" applyProtection="0"/>
    <xf numFmtId="168" fontId="57" fillId="0" borderId="45" applyNumberFormat="0" applyFill="0" applyAlignment="0" applyProtection="0"/>
    <xf numFmtId="169" fontId="57" fillId="0" borderId="45" applyNumberFormat="0" applyFill="0" applyAlignment="0" applyProtection="0"/>
    <xf numFmtId="168" fontId="57" fillId="0" borderId="45" applyNumberFormat="0" applyFill="0" applyAlignment="0" applyProtection="0"/>
    <xf numFmtId="0" fontId="57" fillId="0" borderId="45" applyNumberFormat="0" applyFill="0" applyAlignment="0" applyProtection="0"/>
    <xf numFmtId="0" fontId="57" fillId="0" borderId="0" applyNumberFormat="0" applyFill="0" applyBorder="0" applyAlignment="0" applyProtection="0"/>
    <xf numFmtId="169" fontId="57" fillId="0" borderId="0" applyNumberFormat="0" applyFill="0" applyBorder="0" applyAlignment="0" applyProtection="0"/>
    <xf numFmtId="0" fontId="57" fillId="0" borderId="0" applyNumberFormat="0" applyFill="0" applyBorder="0" applyAlignment="0" applyProtection="0"/>
    <xf numFmtId="168" fontId="57" fillId="0" borderId="0" applyNumberFormat="0" applyFill="0" applyBorder="0" applyAlignment="0" applyProtection="0"/>
    <xf numFmtId="168" fontId="57" fillId="0" borderId="0" applyNumberFormat="0" applyFill="0" applyBorder="0" applyAlignment="0" applyProtection="0"/>
    <xf numFmtId="168" fontId="57" fillId="0" borderId="0" applyNumberFormat="0" applyFill="0" applyBorder="0" applyAlignment="0" applyProtection="0"/>
    <xf numFmtId="169" fontId="57" fillId="0" borderId="0" applyNumberFormat="0" applyFill="0" applyBorder="0" applyAlignment="0" applyProtection="0"/>
    <xf numFmtId="168" fontId="57" fillId="0" borderId="0" applyNumberFormat="0" applyFill="0" applyBorder="0" applyAlignment="0" applyProtection="0"/>
    <xf numFmtId="168" fontId="57" fillId="0" borderId="0" applyNumberFormat="0" applyFill="0" applyBorder="0" applyAlignment="0" applyProtection="0"/>
    <xf numFmtId="169" fontId="57" fillId="0" borderId="0" applyNumberFormat="0" applyFill="0" applyBorder="0" applyAlignment="0" applyProtection="0"/>
    <xf numFmtId="168" fontId="57" fillId="0" borderId="0" applyNumberFormat="0" applyFill="0" applyBorder="0" applyAlignment="0" applyProtection="0"/>
    <xf numFmtId="168" fontId="57" fillId="0" borderId="0" applyNumberFormat="0" applyFill="0" applyBorder="0" applyAlignment="0" applyProtection="0"/>
    <xf numFmtId="169" fontId="57" fillId="0" borderId="0" applyNumberFormat="0" applyFill="0" applyBorder="0" applyAlignment="0" applyProtection="0"/>
    <xf numFmtId="168" fontId="57" fillId="0" borderId="0" applyNumberFormat="0" applyFill="0" applyBorder="0" applyAlignment="0" applyProtection="0"/>
    <xf numFmtId="168" fontId="57" fillId="0" borderId="0" applyNumberFormat="0" applyFill="0" applyBorder="0" applyAlignment="0" applyProtection="0"/>
    <xf numFmtId="169" fontId="57" fillId="0" borderId="0" applyNumberFormat="0" applyFill="0" applyBorder="0" applyAlignment="0" applyProtection="0"/>
    <xf numFmtId="168" fontId="57" fillId="0" borderId="0" applyNumberFormat="0" applyFill="0" applyBorder="0" applyAlignment="0" applyProtection="0"/>
    <xf numFmtId="0" fontId="57" fillId="0" borderId="0" applyNumberFormat="0" applyFill="0" applyBorder="0" applyAlignment="0" applyProtection="0"/>
    <xf numFmtId="37" fontId="58" fillId="0" borderId="0"/>
    <xf numFmtId="168" fontId="59" fillId="0" borderId="0"/>
    <xf numFmtId="0" fontId="59" fillId="0" borderId="0"/>
    <xf numFmtId="168" fontId="59" fillId="0" borderId="0"/>
    <xf numFmtId="168" fontId="54" fillId="0" borderId="0"/>
    <xf numFmtId="0" fontId="54" fillId="0" borderId="0"/>
    <xf numFmtId="168" fontId="54" fillId="0" borderId="0"/>
    <xf numFmtId="168" fontId="60" fillId="0" borderId="0"/>
    <xf numFmtId="0" fontId="60" fillId="0" borderId="0"/>
    <xf numFmtId="168" fontId="60" fillId="0" borderId="0"/>
    <xf numFmtId="168" fontId="61" fillId="0" borderId="0"/>
    <xf numFmtId="0" fontId="61" fillId="0" borderId="0"/>
    <xf numFmtId="168" fontId="61" fillId="0" borderId="0"/>
    <xf numFmtId="168" fontId="62" fillId="0" borderId="0"/>
    <xf numFmtId="0" fontId="62" fillId="0" borderId="0"/>
    <xf numFmtId="168" fontId="62" fillId="0" borderId="0"/>
    <xf numFmtId="168" fontId="63" fillId="0" borderId="0"/>
    <xf numFmtId="0" fontId="63" fillId="0" borderId="0"/>
    <xf numFmtId="168" fontId="63" fillId="0" borderId="0"/>
    <xf numFmtId="0" fontId="62"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64" fillId="0" borderId="0" applyNumberFormat="0" applyFill="0" applyBorder="0" applyAlignment="0" applyProtection="0">
      <alignment vertical="top"/>
      <protection locked="0"/>
    </xf>
    <xf numFmtId="169" fontId="64" fillId="0" borderId="0" applyNumberFormat="0" applyFill="0" applyBorder="0" applyAlignment="0" applyProtection="0">
      <alignment vertical="top"/>
      <protection locked="0"/>
    </xf>
    <xf numFmtId="168" fontId="64" fillId="0" borderId="0" applyNumberFormat="0" applyFill="0" applyBorder="0" applyAlignment="0" applyProtection="0">
      <alignment vertical="top"/>
      <protection locked="0"/>
    </xf>
    <xf numFmtId="168" fontId="65" fillId="0" borderId="0"/>
    <xf numFmtId="0" fontId="66" fillId="43" borderId="40" applyNumberFormat="0" applyAlignment="0" applyProtection="0"/>
    <xf numFmtId="0" fontId="67" fillId="8" borderId="34" applyNumberFormat="0" applyAlignment="0" applyProtection="0"/>
    <xf numFmtId="0" fontId="66" fillId="43" borderId="40" applyNumberFormat="0" applyAlignment="0" applyProtection="0"/>
    <xf numFmtId="0" fontId="66" fillId="43" borderId="40" applyNumberFormat="0" applyAlignment="0" applyProtection="0"/>
    <xf numFmtId="0" fontId="66" fillId="43" borderId="40" applyNumberFormat="0" applyAlignment="0" applyProtection="0"/>
    <xf numFmtId="0" fontId="66" fillId="43" borderId="40" applyNumberFormat="0" applyAlignment="0" applyProtection="0"/>
    <xf numFmtId="168" fontId="68" fillId="43" borderId="40" applyNumberFormat="0" applyAlignment="0" applyProtection="0"/>
    <xf numFmtId="0" fontId="66" fillId="43" borderId="40" applyNumberFormat="0" applyAlignment="0" applyProtection="0"/>
    <xf numFmtId="0" fontId="66" fillId="43" borderId="40" applyNumberFormat="0" applyAlignment="0" applyProtection="0"/>
    <xf numFmtId="0" fontId="66" fillId="43" borderId="40" applyNumberFormat="0" applyAlignment="0" applyProtection="0"/>
    <xf numFmtId="0" fontId="66" fillId="43" borderId="40" applyNumberFormat="0" applyAlignment="0" applyProtection="0"/>
    <xf numFmtId="168" fontId="68" fillId="43" borderId="40" applyNumberFormat="0" applyAlignment="0" applyProtection="0"/>
    <xf numFmtId="0" fontId="66" fillId="43" borderId="40" applyNumberFormat="0" applyAlignment="0" applyProtection="0"/>
    <xf numFmtId="0" fontId="66" fillId="43" borderId="40" applyNumberFormat="0" applyAlignment="0" applyProtection="0"/>
    <xf numFmtId="0" fontId="66" fillId="43" borderId="40" applyNumberFormat="0" applyAlignment="0" applyProtection="0"/>
    <xf numFmtId="0" fontId="66" fillId="43" borderId="40" applyNumberFormat="0" applyAlignment="0" applyProtection="0"/>
    <xf numFmtId="0" fontId="66" fillId="43" borderId="40" applyNumberFormat="0" applyAlignment="0" applyProtection="0"/>
    <xf numFmtId="0" fontId="66" fillId="43" borderId="40" applyNumberFormat="0" applyAlignment="0" applyProtection="0"/>
    <xf numFmtId="0" fontId="66" fillId="43" borderId="40" applyNumberFormat="0" applyAlignment="0" applyProtection="0"/>
    <xf numFmtId="0" fontId="66" fillId="43" borderId="40" applyNumberFormat="0" applyAlignment="0" applyProtection="0"/>
    <xf numFmtId="0" fontId="66" fillId="43" borderId="40" applyNumberFormat="0" applyAlignment="0" applyProtection="0"/>
    <xf numFmtId="0" fontId="66" fillId="43" borderId="40" applyNumberFormat="0" applyAlignment="0" applyProtection="0"/>
    <xf numFmtId="0" fontId="66" fillId="43" borderId="40" applyNumberFormat="0" applyAlignment="0" applyProtection="0"/>
    <xf numFmtId="169" fontId="68" fillId="43" borderId="40" applyNumberFormat="0" applyAlignment="0" applyProtection="0"/>
    <xf numFmtId="0" fontId="66" fillId="43" borderId="40" applyNumberFormat="0" applyAlignment="0" applyProtection="0"/>
    <xf numFmtId="0" fontId="66" fillId="43" borderId="40" applyNumberFormat="0" applyAlignment="0" applyProtection="0"/>
    <xf numFmtId="0" fontId="66" fillId="43" borderId="40" applyNumberFormat="0" applyAlignment="0" applyProtection="0"/>
    <xf numFmtId="0" fontId="66" fillId="43" borderId="40" applyNumberFormat="0" applyAlignment="0" applyProtection="0"/>
    <xf numFmtId="0" fontId="66" fillId="43" borderId="40" applyNumberFormat="0" applyAlignment="0" applyProtection="0"/>
    <xf numFmtId="0" fontId="66" fillId="43" borderId="40" applyNumberFormat="0" applyAlignment="0" applyProtection="0"/>
    <xf numFmtId="0" fontId="66" fillId="43" borderId="40" applyNumberFormat="0" applyAlignment="0" applyProtection="0"/>
    <xf numFmtId="0" fontId="66" fillId="43" borderId="40" applyNumberFormat="0" applyAlignment="0" applyProtection="0"/>
    <xf numFmtId="0" fontId="66" fillId="43" borderId="40" applyNumberFormat="0" applyAlignment="0" applyProtection="0"/>
    <xf numFmtId="0" fontId="66" fillId="43" borderId="40" applyNumberFormat="0" applyAlignment="0" applyProtection="0"/>
    <xf numFmtId="0" fontId="66" fillId="43" borderId="40" applyNumberFormat="0" applyAlignment="0" applyProtection="0"/>
    <xf numFmtId="0" fontId="66" fillId="43" borderId="40" applyNumberFormat="0" applyAlignment="0" applyProtection="0"/>
    <xf numFmtId="0" fontId="66" fillId="43" borderId="40" applyNumberFormat="0" applyAlignment="0" applyProtection="0"/>
    <xf numFmtId="0" fontId="66" fillId="43" borderId="40" applyNumberFormat="0" applyAlignment="0" applyProtection="0"/>
    <xf numFmtId="0" fontId="66" fillId="43" borderId="40" applyNumberFormat="0" applyAlignment="0" applyProtection="0"/>
    <xf numFmtId="0" fontId="66" fillId="43" borderId="40" applyNumberFormat="0" applyAlignment="0" applyProtection="0"/>
    <xf numFmtId="0" fontId="66" fillId="43" borderId="40" applyNumberFormat="0" applyAlignment="0" applyProtection="0"/>
    <xf numFmtId="0" fontId="66" fillId="43" borderId="40" applyNumberFormat="0" applyAlignment="0" applyProtection="0"/>
    <xf numFmtId="0" fontId="66" fillId="43" borderId="40" applyNumberFormat="0" applyAlignment="0" applyProtection="0"/>
    <xf numFmtId="0" fontId="66" fillId="43" borderId="40" applyNumberFormat="0" applyAlignment="0" applyProtection="0"/>
    <xf numFmtId="0" fontId="67" fillId="8" borderId="34" applyNumberFormat="0" applyAlignment="0" applyProtection="0"/>
    <xf numFmtId="0" fontId="66" fillId="43" borderId="40" applyNumberFormat="0" applyAlignment="0" applyProtection="0"/>
    <xf numFmtId="0" fontId="66" fillId="43" borderId="40" applyNumberFormat="0" applyAlignment="0" applyProtection="0"/>
    <xf numFmtId="0" fontId="66" fillId="43" borderId="40" applyNumberFormat="0" applyAlignment="0" applyProtection="0"/>
    <xf numFmtId="0" fontId="66" fillId="43" borderId="40" applyNumberFormat="0" applyAlignment="0" applyProtection="0"/>
    <xf numFmtId="0" fontId="67" fillId="8" borderId="34" applyNumberFormat="0" applyAlignment="0" applyProtection="0"/>
    <xf numFmtId="0" fontId="66" fillId="43" borderId="40" applyNumberFormat="0" applyAlignment="0" applyProtection="0"/>
    <xf numFmtId="0" fontId="66" fillId="43" borderId="40" applyNumberFormat="0" applyAlignment="0" applyProtection="0"/>
    <xf numFmtId="0" fontId="66" fillId="43" borderId="40" applyNumberFormat="0" applyAlignment="0" applyProtection="0"/>
    <xf numFmtId="0" fontId="66" fillId="43" borderId="40" applyNumberFormat="0" applyAlignment="0" applyProtection="0"/>
    <xf numFmtId="0" fontId="67" fillId="8" borderId="34" applyNumberFormat="0" applyAlignment="0" applyProtection="0"/>
    <xf numFmtId="0" fontId="66" fillId="43" borderId="40" applyNumberFormat="0" applyAlignment="0" applyProtection="0"/>
    <xf numFmtId="0" fontId="66" fillId="43" borderId="40" applyNumberFormat="0" applyAlignment="0" applyProtection="0"/>
    <xf numFmtId="0" fontId="66" fillId="43" borderId="40" applyNumberFormat="0" applyAlignment="0" applyProtection="0"/>
    <xf numFmtId="0" fontId="66" fillId="43" borderId="40" applyNumberFormat="0" applyAlignment="0" applyProtection="0"/>
    <xf numFmtId="0" fontId="67" fillId="8" borderId="34" applyNumberFormat="0" applyAlignment="0" applyProtection="0"/>
    <xf numFmtId="0" fontId="66" fillId="43" borderId="40" applyNumberFormat="0" applyAlignment="0" applyProtection="0"/>
    <xf numFmtId="0" fontId="66" fillId="43" borderId="40" applyNumberFormat="0" applyAlignment="0" applyProtection="0"/>
    <xf numFmtId="0" fontId="66" fillId="43" borderId="40" applyNumberFormat="0" applyAlignment="0" applyProtection="0"/>
    <xf numFmtId="0" fontId="66" fillId="43" borderId="40" applyNumberFormat="0" applyAlignment="0" applyProtection="0"/>
    <xf numFmtId="0" fontId="67" fillId="8" borderId="34" applyNumberFormat="0" applyAlignment="0" applyProtection="0"/>
    <xf numFmtId="0" fontId="66" fillId="43" borderId="40" applyNumberFormat="0" applyAlignment="0" applyProtection="0"/>
    <xf numFmtId="0" fontId="66" fillId="43" borderId="40" applyNumberFormat="0" applyAlignment="0" applyProtection="0"/>
    <xf numFmtId="0" fontId="66" fillId="43" borderId="40" applyNumberFormat="0" applyAlignment="0" applyProtection="0"/>
    <xf numFmtId="0" fontId="66" fillId="43" borderId="40" applyNumberFormat="0" applyAlignment="0" applyProtection="0"/>
    <xf numFmtId="0" fontId="67" fillId="8" borderId="34" applyNumberFormat="0" applyAlignment="0" applyProtection="0"/>
    <xf numFmtId="0" fontId="66" fillId="43" borderId="40" applyNumberFormat="0" applyAlignment="0" applyProtection="0"/>
    <xf numFmtId="0" fontId="66" fillId="43" borderId="40" applyNumberFormat="0" applyAlignment="0" applyProtection="0"/>
    <xf numFmtId="0" fontId="66" fillId="43" borderId="40" applyNumberFormat="0" applyAlignment="0" applyProtection="0"/>
    <xf numFmtId="0" fontId="66" fillId="43" borderId="40" applyNumberFormat="0" applyAlignment="0" applyProtection="0"/>
    <xf numFmtId="0" fontId="67" fillId="8" borderId="34" applyNumberFormat="0" applyAlignment="0" applyProtection="0"/>
    <xf numFmtId="0" fontId="66" fillId="43" borderId="40" applyNumberFormat="0" applyAlignment="0" applyProtection="0"/>
    <xf numFmtId="0" fontId="66" fillId="43" borderId="40" applyNumberFormat="0" applyAlignment="0" applyProtection="0"/>
    <xf numFmtId="0" fontId="66" fillId="43" borderId="40" applyNumberFormat="0" applyAlignment="0" applyProtection="0"/>
    <xf numFmtId="0" fontId="66" fillId="43" borderId="40" applyNumberFormat="0" applyAlignment="0" applyProtection="0"/>
    <xf numFmtId="168" fontId="68" fillId="43" borderId="40" applyNumberFormat="0" applyAlignment="0" applyProtection="0"/>
    <xf numFmtId="169" fontId="68" fillId="43" borderId="40" applyNumberFormat="0" applyAlignment="0" applyProtection="0"/>
    <xf numFmtId="168" fontId="68" fillId="43" borderId="40" applyNumberFormat="0" applyAlignment="0" applyProtection="0"/>
    <xf numFmtId="168" fontId="68" fillId="43" borderId="40" applyNumberFormat="0" applyAlignment="0" applyProtection="0"/>
    <xf numFmtId="169" fontId="68" fillId="43" borderId="40" applyNumberFormat="0" applyAlignment="0" applyProtection="0"/>
    <xf numFmtId="168" fontId="68" fillId="43" borderId="40" applyNumberFormat="0" applyAlignment="0" applyProtection="0"/>
    <xf numFmtId="168" fontId="68" fillId="43" borderId="40" applyNumberFormat="0" applyAlignment="0" applyProtection="0"/>
    <xf numFmtId="169" fontId="68" fillId="43" borderId="40" applyNumberFormat="0" applyAlignment="0" applyProtection="0"/>
    <xf numFmtId="168" fontId="68" fillId="43" borderId="40" applyNumberFormat="0" applyAlignment="0" applyProtection="0"/>
    <xf numFmtId="168" fontId="68" fillId="43" borderId="40" applyNumberFormat="0" applyAlignment="0" applyProtection="0"/>
    <xf numFmtId="169" fontId="68" fillId="43" borderId="40" applyNumberFormat="0" applyAlignment="0" applyProtection="0"/>
    <xf numFmtId="168" fontId="68" fillId="43" borderId="40" applyNumberFormat="0" applyAlignment="0" applyProtection="0"/>
    <xf numFmtId="0" fontId="66" fillId="43" borderId="40" applyNumberFormat="0" applyAlignment="0" applyProtection="0"/>
    <xf numFmtId="3" fontId="2" fillId="72" borderId="3" applyFont="0">
      <alignment horizontal="right" vertical="center"/>
      <protection locked="0"/>
    </xf>
    <xf numFmtId="171" fontId="37" fillId="0" borderId="0" applyFill="0" applyBorder="0" applyAlignment="0"/>
    <xf numFmtId="172" fontId="37" fillId="0" borderId="0" applyFill="0" applyBorder="0" applyAlignment="0"/>
    <xf numFmtId="171" fontId="37" fillId="0" borderId="0" applyFill="0" applyBorder="0" applyAlignment="0"/>
    <xf numFmtId="176" fontId="37" fillId="0" borderId="0" applyFill="0" applyBorder="0" applyAlignment="0"/>
    <xf numFmtId="172" fontId="37" fillId="0" borderId="0" applyFill="0" applyBorder="0" applyAlignment="0"/>
    <xf numFmtId="0" fontId="69" fillId="0" borderId="46" applyNumberFormat="0" applyFill="0" applyAlignment="0" applyProtection="0"/>
    <xf numFmtId="0" fontId="70" fillId="0" borderId="36" applyNumberFormat="0" applyFill="0" applyAlignment="0" applyProtection="0"/>
    <xf numFmtId="168" fontId="71" fillId="0" borderId="46" applyNumberFormat="0" applyFill="0" applyAlignment="0" applyProtection="0"/>
    <xf numFmtId="168" fontId="71" fillId="0" borderId="46" applyNumberFormat="0" applyFill="0" applyAlignment="0" applyProtection="0"/>
    <xf numFmtId="169" fontId="71" fillId="0" borderId="46" applyNumberFormat="0" applyFill="0" applyAlignment="0" applyProtection="0"/>
    <xf numFmtId="0" fontId="69" fillId="0" borderId="46" applyNumberFormat="0" applyFill="0" applyAlignment="0" applyProtection="0"/>
    <xf numFmtId="0" fontId="70" fillId="0" borderId="36" applyNumberFormat="0" applyFill="0" applyAlignment="0" applyProtection="0"/>
    <xf numFmtId="0" fontId="70" fillId="0" borderId="36" applyNumberFormat="0" applyFill="0" applyAlignment="0" applyProtection="0"/>
    <xf numFmtId="0" fontId="70" fillId="0" borderId="36" applyNumberFormat="0" applyFill="0" applyAlignment="0" applyProtection="0"/>
    <xf numFmtId="0" fontId="70" fillId="0" borderId="36" applyNumberFormat="0" applyFill="0" applyAlignment="0" applyProtection="0"/>
    <xf numFmtId="0" fontId="70" fillId="0" borderId="36" applyNumberFormat="0" applyFill="0" applyAlignment="0" applyProtection="0"/>
    <xf numFmtId="0" fontId="70" fillId="0" borderId="36" applyNumberFormat="0" applyFill="0" applyAlignment="0" applyProtection="0"/>
    <xf numFmtId="0" fontId="70" fillId="0" borderId="36" applyNumberFormat="0" applyFill="0" applyAlignment="0" applyProtection="0"/>
    <xf numFmtId="168" fontId="71" fillId="0" borderId="46" applyNumberFormat="0" applyFill="0" applyAlignment="0" applyProtection="0"/>
    <xf numFmtId="169" fontId="71" fillId="0" borderId="46" applyNumberFormat="0" applyFill="0" applyAlignment="0" applyProtection="0"/>
    <xf numFmtId="168" fontId="71" fillId="0" borderId="46" applyNumberFormat="0" applyFill="0" applyAlignment="0" applyProtection="0"/>
    <xf numFmtId="168" fontId="71" fillId="0" borderId="46" applyNumberFormat="0" applyFill="0" applyAlignment="0" applyProtection="0"/>
    <xf numFmtId="169" fontId="71" fillId="0" borderId="46" applyNumberFormat="0" applyFill="0" applyAlignment="0" applyProtection="0"/>
    <xf numFmtId="168" fontId="71" fillId="0" borderId="46" applyNumberFormat="0" applyFill="0" applyAlignment="0" applyProtection="0"/>
    <xf numFmtId="168" fontId="71" fillId="0" borderId="46" applyNumberFormat="0" applyFill="0" applyAlignment="0" applyProtection="0"/>
    <xf numFmtId="169" fontId="71" fillId="0" borderId="46" applyNumberFormat="0" applyFill="0" applyAlignment="0" applyProtection="0"/>
    <xf numFmtId="168" fontId="71" fillId="0" borderId="46" applyNumberFormat="0" applyFill="0" applyAlignment="0" applyProtection="0"/>
    <xf numFmtId="168" fontId="71" fillId="0" borderId="46" applyNumberFormat="0" applyFill="0" applyAlignment="0" applyProtection="0"/>
    <xf numFmtId="169" fontId="71" fillId="0" borderId="46" applyNumberFormat="0" applyFill="0" applyAlignment="0" applyProtection="0"/>
    <xf numFmtId="168" fontId="71" fillId="0" borderId="46" applyNumberFormat="0" applyFill="0" applyAlignment="0" applyProtection="0"/>
    <xf numFmtId="0" fontId="69" fillId="0" borderId="46"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72" fillId="73" borderId="0" applyNumberFormat="0" applyBorder="0" applyAlignment="0" applyProtection="0"/>
    <xf numFmtId="0" fontId="73" fillId="7" borderId="0" applyNumberFormat="0" applyBorder="0" applyAlignment="0" applyProtection="0"/>
    <xf numFmtId="168" fontId="74" fillId="73" borderId="0" applyNumberFormat="0" applyBorder="0" applyAlignment="0" applyProtection="0"/>
    <xf numFmtId="168" fontId="74" fillId="73" borderId="0" applyNumberFormat="0" applyBorder="0" applyAlignment="0" applyProtection="0"/>
    <xf numFmtId="169" fontId="74" fillId="73" borderId="0" applyNumberFormat="0" applyBorder="0" applyAlignment="0" applyProtection="0"/>
    <xf numFmtId="0" fontId="72" fillId="73"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168" fontId="74" fillId="73" borderId="0" applyNumberFormat="0" applyBorder="0" applyAlignment="0" applyProtection="0"/>
    <xf numFmtId="169" fontId="74" fillId="73" borderId="0" applyNumberFormat="0" applyBorder="0" applyAlignment="0" applyProtection="0"/>
    <xf numFmtId="168" fontId="74" fillId="73" borderId="0" applyNumberFormat="0" applyBorder="0" applyAlignment="0" applyProtection="0"/>
    <xf numFmtId="168" fontId="74" fillId="73" borderId="0" applyNumberFormat="0" applyBorder="0" applyAlignment="0" applyProtection="0"/>
    <xf numFmtId="169" fontId="74" fillId="73" borderId="0" applyNumberFormat="0" applyBorder="0" applyAlignment="0" applyProtection="0"/>
    <xf numFmtId="168" fontId="74" fillId="73" borderId="0" applyNumberFormat="0" applyBorder="0" applyAlignment="0" applyProtection="0"/>
    <xf numFmtId="168" fontId="74" fillId="73" borderId="0" applyNumberFormat="0" applyBorder="0" applyAlignment="0" applyProtection="0"/>
    <xf numFmtId="169" fontId="74" fillId="73" borderId="0" applyNumberFormat="0" applyBorder="0" applyAlignment="0" applyProtection="0"/>
    <xf numFmtId="168" fontId="74" fillId="73" borderId="0" applyNumberFormat="0" applyBorder="0" applyAlignment="0" applyProtection="0"/>
    <xf numFmtId="168" fontId="74" fillId="73" borderId="0" applyNumberFormat="0" applyBorder="0" applyAlignment="0" applyProtection="0"/>
    <xf numFmtId="169" fontId="74" fillId="73" borderId="0" applyNumberFormat="0" applyBorder="0" applyAlignment="0" applyProtection="0"/>
    <xf numFmtId="168" fontId="74" fillId="73" borderId="0" applyNumberFormat="0" applyBorder="0" applyAlignment="0" applyProtection="0"/>
    <xf numFmtId="0" fontId="72" fillId="73" borderId="0" applyNumberFormat="0" applyBorder="0" applyAlignment="0" applyProtection="0"/>
    <xf numFmtId="1" fontId="75" fillId="0" borderId="0" applyProtection="0"/>
    <xf numFmtId="168" fontId="26" fillId="0" borderId="47"/>
    <xf numFmtId="169" fontId="26" fillId="0" borderId="47"/>
    <xf numFmtId="168" fontId="26" fillId="0" borderId="47"/>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76" fillId="0" borderId="0"/>
    <xf numFmtId="181" fontId="2" fillId="0" borderId="0"/>
    <xf numFmtId="179" fontId="28" fillId="0" borderId="0"/>
    <xf numFmtId="0" fontId="7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7" fillId="0" borderId="0"/>
    <xf numFmtId="0" fontId="77" fillId="0" borderId="0"/>
    <xf numFmtId="0" fontId="76" fillId="0" borderId="0"/>
    <xf numFmtId="179" fontId="28" fillId="0" borderId="0"/>
    <xf numFmtId="179" fontId="2" fillId="0" borderId="0"/>
    <xf numFmtId="179" fontId="2" fillId="0" borderId="0"/>
    <xf numFmtId="0" fontId="2" fillId="0" borderId="0"/>
    <xf numFmtId="0" fontId="2"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8"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28"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8"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7"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28" fillId="0" borderId="0"/>
    <xf numFmtId="0" fontId="28" fillId="0" borderId="0"/>
    <xf numFmtId="0" fontId="28" fillId="0" borderId="0"/>
    <xf numFmtId="0" fontId="28" fillId="0" borderId="0"/>
    <xf numFmtId="0" fontId="28" fillId="0" borderId="0"/>
    <xf numFmtId="0" fontId="28" fillId="0" borderId="0"/>
    <xf numFmtId="0" fontId="28" fillId="0" borderId="0"/>
    <xf numFmtId="179"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28" fillId="0" borderId="0"/>
    <xf numFmtId="0" fontId="28" fillId="0" borderId="0"/>
    <xf numFmtId="168" fontId="28" fillId="0" borderId="0"/>
    <xf numFmtId="0" fontId="28"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28" fillId="0" borderId="0"/>
    <xf numFmtId="0" fontId="28" fillId="0" borderId="0"/>
    <xf numFmtId="0" fontId="28" fillId="0" borderId="0"/>
    <xf numFmtId="0" fontId="28" fillId="0" borderId="0"/>
    <xf numFmtId="179"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8" fillId="0" borderId="0"/>
    <xf numFmtId="168" fontId="28" fillId="0" borderId="0"/>
    <xf numFmtId="0" fontId="28" fillId="0" borderId="0"/>
    <xf numFmtId="0" fontId="28" fillId="0" borderId="0"/>
    <xf numFmtId="0" fontId="2" fillId="0" borderId="0"/>
    <xf numFmtId="179" fontId="28" fillId="0" borderId="0"/>
    <xf numFmtId="0" fontId="28" fillId="0" borderId="0"/>
    <xf numFmtId="0" fontId="28" fillId="0" borderId="0"/>
    <xf numFmtId="0" fontId="28" fillId="0" borderId="0"/>
    <xf numFmtId="0" fontId="28" fillId="0" borderId="0"/>
    <xf numFmtId="0" fontId="28" fillId="0" borderId="0"/>
    <xf numFmtId="0" fontId="28" fillId="0" borderId="0"/>
    <xf numFmtId="179"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7"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7" fillId="0" borderId="0"/>
    <xf numFmtId="179" fontId="28" fillId="0" borderId="0"/>
    <xf numFmtId="179" fontId="28"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8" fillId="0" borderId="0"/>
    <xf numFmtId="179" fontId="28" fillId="0" borderId="0"/>
    <xf numFmtId="179" fontId="28" fillId="0" borderId="0"/>
    <xf numFmtId="179" fontId="28" fillId="0" borderId="0"/>
    <xf numFmtId="179"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8" fillId="0" borderId="0"/>
    <xf numFmtId="179" fontId="2"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8"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5" fillId="0" borderId="0"/>
    <xf numFmtId="0" fontId="28" fillId="0" borderId="0"/>
    <xf numFmtId="0" fontId="2" fillId="0" borderId="0"/>
    <xf numFmtId="0" fontId="27" fillId="0" borderId="0"/>
    <xf numFmtId="168" fontId="25" fillId="0" borderId="0"/>
    <xf numFmtId="0" fontId="2"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28" fillId="0" borderId="0"/>
    <xf numFmtId="0" fontId="28" fillId="0" borderId="0"/>
    <xf numFmtId="0" fontId="28" fillId="0" borderId="0"/>
    <xf numFmtId="0" fontId="28" fillId="0" borderId="0"/>
    <xf numFmtId="179"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179" fontId="2" fillId="0" borderId="0"/>
    <xf numFmtId="0" fontId="28" fillId="0" borderId="0"/>
    <xf numFmtId="0" fontId="28" fillId="0" borderId="0"/>
    <xf numFmtId="168" fontId="25" fillId="0" borderId="0"/>
    <xf numFmtId="0" fontId="65" fillId="0" borderId="0"/>
    <xf numFmtId="0" fontId="2" fillId="0" borderId="0"/>
    <xf numFmtId="168" fontId="25" fillId="0" borderId="0"/>
    <xf numFmtId="0" fontId="1" fillId="0" borderId="0"/>
    <xf numFmtId="179" fontId="28" fillId="0" borderId="0"/>
    <xf numFmtId="0" fontId="28" fillId="0" borderId="0"/>
    <xf numFmtId="0" fontId="28" fillId="0" borderId="0"/>
    <xf numFmtId="0" fontId="28" fillId="0" borderId="0"/>
    <xf numFmtId="0" fontId="28" fillId="0" borderId="0"/>
    <xf numFmtId="0" fontId="28" fillId="0" borderId="0"/>
    <xf numFmtId="0" fontId="28" fillId="0" borderId="0"/>
    <xf numFmtId="179"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168" fontId="25" fillId="0" borderId="0"/>
    <xf numFmtId="168" fontId="25" fillId="0" borderId="0"/>
    <xf numFmtId="0" fontId="1" fillId="0" borderId="0"/>
    <xf numFmtId="179" fontId="28" fillId="0" borderId="0"/>
    <xf numFmtId="179" fontId="28" fillId="0" borderId="0"/>
    <xf numFmtId="179" fontId="2" fillId="0" borderId="0"/>
    <xf numFmtId="0" fontId="2" fillId="0" borderId="0"/>
    <xf numFmtId="179" fontId="2" fillId="0" borderId="0"/>
    <xf numFmtId="0" fontId="2" fillId="0" borderId="0"/>
    <xf numFmtId="179" fontId="2" fillId="0" borderId="0"/>
    <xf numFmtId="0" fontId="2" fillId="0" borderId="0"/>
    <xf numFmtId="0" fontId="6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2" fillId="0" borderId="0"/>
    <xf numFmtId="0" fontId="2" fillId="0" borderId="0"/>
    <xf numFmtId="0" fontId="28" fillId="0" borderId="0"/>
    <xf numFmtId="168" fontId="25" fillId="0" borderId="0"/>
    <xf numFmtId="168" fontId="25" fillId="0" borderId="0"/>
    <xf numFmtId="0" fontId="1" fillId="0" borderId="0"/>
    <xf numFmtId="179" fontId="28" fillId="0" borderId="0"/>
    <xf numFmtId="179" fontId="28" fillId="0" borderId="0"/>
    <xf numFmtId="0" fontId="6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179" fontId="28" fillId="0" borderId="0"/>
    <xf numFmtId="0" fontId="7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6" fillId="0" borderId="0"/>
    <xf numFmtId="179" fontId="28" fillId="0" borderId="0"/>
    <xf numFmtId="0" fontId="7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6" fillId="0" borderId="0"/>
    <xf numFmtId="179" fontId="2"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76"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36"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6"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2" fillId="0" borderId="0"/>
    <xf numFmtId="0" fontId="7" fillId="0" borderId="0"/>
    <xf numFmtId="0" fontId="2" fillId="0" borderId="0"/>
    <xf numFmtId="0" fontId="7" fillId="0" borderId="0"/>
    <xf numFmtId="0" fontId="2" fillId="0" borderId="0"/>
    <xf numFmtId="0" fontId="7" fillId="0" borderId="0"/>
    <xf numFmtId="0" fontId="2" fillId="0" borderId="0"/>
    <xf numFmtId="0" fontId="7" fillId="0" borderId="0"/>
    <xf numFmtId="0" fontId="2" fillId="0" borderId="0"/>
    <xf numFmtId="179" fontId="26" fillId="0" borderId="0"/>
    <xf numFmtId="0" fontId="7"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26" fillId="0" borderId="0"/>
    <xf numFmtId="0" fontId="26" fillId="0" borderId="0"/>
    <xf numFmtId="179" fontId="7" fillId="0" borderId="0"/>
    <xf numFmtId="0" fontId="26" fillId="0" borderId="0"/>
    <xf numFmtId="179" fontId="26" fillId="0" borderId="0"/>
    <xf numFmtId="0" fontId="26" fillId="0" borderId="0"/>
    <xf numFmtId="0" fontId="2" fillId="0" borderId="0"/>
    <xf numFmtId="0" fontId="26"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6" fillId="0" borderId="0"/>
    <xf numFmtId="179" fontId="7" fillId="0" borderId="0"/>
    <xf numFmtId="179" fontId="26" fillId="0" borderId="0"/>
    <xf numFmtId="179" fontId="26" fillId="0" borderId="0"/>
    <xf numFmtId="179" fontId="26" fillId="0" borderId="0"/>
    <xf numFmtId="179" fontId="26" fillId="0" borderId="0"/>
    <xf numFmtId="179" fontId="26" fillId="0" borderId="0"/>
    <xf numFmtId="179" fontId="26" fillId="0" borderId="0"/>
    <xf numFmtId="179" fontId="26" fillId="0" borderId="0"/>
    <xf numFmtId="179" fontId="26"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6" fillId="0" borderId="0"/>
    <xf numFmtId="0" fontId="26" fillId="0" borderId="0"/>
    <xf numFmtId="168" fontId="26" fillId="0" borderId="0"/>
    <xf numFmtId="0" fontId="76" fillId="0" borderId="0"/>
    <xf numFmtId="168"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76" fillId="0" borderId="0"/>
    <xf numFmtId="0" fontId="7" fillId="0" borderId="0"/>
    <xf numFmtId="0" fontId="76" fillId="0" borderId="0"/>
    <xf numFmtId="168" fontId="7" fillId="0" borderId="0"/>
    <xf numFmtId="0" fontId="76" fillId="0" borderId="0"/>
    <xf numFmtId="168" fontId="7" fillId="0" borderId="0"/>
    <xf numFmtId="0" fontId="76"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179" fontId="7"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2"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76" fillId="0" borderId="0"/>
    <xf numFmtId="179" fontId="2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76" fillId="0" borderId="0"/>
    <xf numFmtId="0" fontId="76" fillId="0" borderId="0"/>
    <xf numFmtId="0" fontId="76" fillId="0" borderId="0"/>
    <xf numFmtId="0" fontId="76" fillId="0" borderId="0"/>
    <xf numFmtId="0" fontId="7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179" fontId="7" fillId="0" borderId="0"/>
    <xf numFmtId="179" fontId="7" fillId="0" borderId="0"/>
    <xf numFmtId="179" fontId="7" fillId="0" borderId="0"/>
    <xf numFmtId="179" fontId="7" fillId="0" borderId="0"/>
    <xf numFmtId="179" fontId="7" fillId="0" borderId="0"/>
    <xf numFmtId="0" fontId="1" fillId="0" borderId="0"/>
    <xf numFmtId="179" fontId="26"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179" fontId="26" fillId="0" borderId="0"/>
    <xf numFmtId="179" fontId="26"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2"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44" fillId="0" borderId="0"/>
    <xf numFmtId="0" fontId="2" fillId="0" borderId="0"/>
    <xf numFmtId="0" fontId="76" fillId="0" borderId="0"/>
    <xf numFmtId="168" fontId="44"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6"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6" fillId="0" borderId="0"/>
    <xf numFmtId="0" fontId="2" fillId="0" borderId="0"/>
    <xf numFmtId="0" fontId="7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179" fontId="2" fillId="0" borderId="0"/>
    <xf numFmtId="0" fontId="76"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2" fillId="0" borderId="0"/>
    <xf numFmtId="169" fontId="2"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168" fontId="2" fillId="0" borderId="0"/>
    <xf numFmtId="0" fontId="76" fillId="0" borderId="0"/>
    <xf numFmtId="0" fontId="76" fillId="0" borderId="0"/>
    <xf numFmtId="0" fontId="76" fillId="0" borderId="0"/>
    <xf numFmtId="0" fontId="76" fillId="0" borderId="0"/>
    <xf numFmtId="0" fontId="7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168" fontId="2" fillId="0" borderId="0"/>
    <xf numFmtId="0" fontId="76"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168" fontId="2" fillId="0" borderId="0"/>
    <xf numFmtId="0" fontId="76" fillId="0" borderId="0"/>
    <xf numFmtId="0" fontId="76" fillId="0" borderId="0"/>
    <xf numFmtId="0" fontId="76" fillId="0" borderId="0"/>
    <xf numFmtId="0" fontId="76" fillId="0" borderId="0"/>
    <xf numFmtId="0" fontId="7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0" fillId="0" borderId="0"/>
    <xf numFmtId="0" fontId="27" fillId="74" borderId="48" applyNumberFormat="0" applyFont="0" applyAlignment="0" applyProtection="0"/>
    <xf numFmtId="0" fontId="28" fillId="11" borderId="38" applyNumberFormat="0" applyFont="0" applyAlignment="0" applyProtection="0"/>
    <xf numFmtId="0" fontId="27" fillId="74" borderId="48" applyNumberFormat="0" applyFont="0" applyAlignment="0" applyProtection="0"/>
    <xf numFmtId="0" fontId="27" fillId="74" borderId="48" applyNumberFormat="0" applyFont="0" applyAlignment="0" applyProtection="0"/>
    <xf numFmtId="0" fontId="27" fillId="74" borderId="48" applyNumberFormat="0" applyFont="0" applyAlignment="0" applyProtection="0"/>
    <xf numFmtId="0" fontId="27" fillId="74" borderId="48" applyNumberFormat="0" applyFont="0" applyAlignment="0" applyProtection="0"/>
    <xf numFmtId="0" fontId="28" fillId="11" borderId="38" applyNumberFormat="0" applyFont="0" applyAlignment="0" applyProtection="0"/>
    <xf numFmtId="0" fontId="27" fillId="74" borderId="48" applyNumberFormat="0" applyFont="0" applyAlignment="0" applyProtection="0"/>
    <xf numFmtId="0" fontId="27" fillId="74" borderId="48" applyNumberFormat="0" applyFont="0" applyAlignment="0" applyProtection="0"/>
    <xf numFmtId="0" fontId="27" fillId="74" borderId="48" applyNumberFormat="0" applyFont="0" applyAlignment="0" applyProtection="0"/>
    <xf numFmtId="0" fontId="27" fillId="74" borderId="48" applyNumberFormat="0" applyFont="0" applyAlignment="0" applyProtection="0"/>
    <xf numFmtId="0" fontId="28" fillId="11" borderId="38" applyNumberFormat="0" applyFont="0" applyAlignment="0" applyProtection="0"/>
    <xf numFmtId="0" fontId="27" fillId="74" borderId="48" applyNumberFormat="0" applyFont="0" applyAlignment="0" applyProtection="0"/>
    <xf numFmtId="0" fontId="27" fillId="74" borderId="48" applyNumberFormat="0" applyFont="0" applyAlignment="0" applyProtection="0"/>
    <xf numFmtId="0" fontId="27" fillId="74" borderId="48" applyNumberFormat="0" applyFont="0" applyAlignment="0" applyProtection="0"/>
    <xf numFmtId="0" fontId="27" fillId="74" borderId="48" applyNumberFormat="0" applyFont="0" applyAlignment="0" applyProtection="0"/>
    <xf numFmtId="168" fontId="2" fillId="0" borderId="0"/>
    <xf numFmtId="0" fontId="27" fillId="74" borderId="48" applyNumberFormat="0" applyFont="0" applyAlignment="0" applyProtection="0"/>
    <xf numFmtId="0" fontId="27" fillId="74" borderId="48" applyNumberFormat="0" applyFont="0" applyAlignment="0" applyProtection="0"/>
    <xf numFmtId="0" fontId="27" fillId="74" borderId="48" applyNumberFormat="0" applyFont="0" applyAlignment="0" applyProtection="0"/>
    <xf numFmtId="0" fontId="27" fillId="74" borderId="48" applyNumberFormat="0" applyFont="0" applyAlignment="0" applyProtection="0"/>
    <xf numFmtId="0" fontId="2" fillId="74" borderId="48" applyNumberFormat="0" applyFont="0" applyAlignment="0" applyProtection="0"/>
    <xf numFmtId="0" fontId="27" fillId="74" borderId="48" applyNumberFormat="0" applyFont="0" applyAlignment="0" applyProtection="0"/>
    <xf numFmtId="168" fontId="2" fillId="0" borderId="0"/>
    <xf numFmtId="0" fontId="27" fillId="74" borderId="48" applyNumberFormat="0" applyFont="0" applyAlignment="0" applyProtection="0"/>
    <xf numFmtId="0" fontId="27" fillId="74" borderId="48" applyNumberFormat="0" applyFont="0" applyAlignment="0" applyProtection="0"/>
    <xf numFmtId="0" fontId="2" fillId="74" borderId="48" applyNumberFormat="0" applyFont="0" applyAlignment="0" applyProtection="0"/>
    <xf numFmtId="0" fontId="2" fillId="74" borderId="48" applyNumberFormat="0" applyFont="0" applyAlignment="0" applyProtection="0"/>
    <xf numFmtId="0" fontId="27" fillId="74" borderId="48" applyNumberFormat="0" applyFont="0" applyAlignment="0" applyProtection="0"/>
    <xf numFmtId="0" fontId="2" fillId="74" borderId="48" applyNumberFormat="0" applyFont="0" applyAlignment="0" applyProtection="0"/>
    <xf numFmtId="0" fontId="27" fillId="74" borderId="48" applyNumberFormat="0" applyFont="0" applyAlignment="0" applyProtection="0"/>
    <xf numFmtId="0" fontId="27" fillId="74" borderId="48" applyNumberFormat="0" applyFont="0" applyAlignment="0" applyProtection="0"/>
    <xf numFmtId="0" fontId="27" fillId="74" borderId="48" applyNumberFormat="0" applyFont="0" applyAlignment="0" applyProtection="0"/>
    <xf numFmtId="0" fontId="27" fillId="74" borderId="48" applyNumberFormat="0" applyFont="0" applyAlignment="0" applyProtection="0"/>
    <xf numFmtId="169" fontId="2" fillId="0" borderId="0"/>
    <xf numFmtId="0" fontId="27" fillId="74" borderId="48" applyNumberFormat="0" applyFont="0" applyAlignment="0" applyProtection="0"/>
    <xf numFmtId="0" fontId="27" fillId="74" borderId="48" applyNumberFormat="0" applyFont="0" applyAlignment="0" applyProtection="0"/>
    <xf numFmtId="0" fontId="27" fillId="74" borderId="48" applyNumberFormat="0" applyFont="0" applyAlignment="0" applyProtection="0"/>
    <xf numFmtId="0" fontId="27" fillId="74" borderId="48" applyNumberFormat="0" applyFont="0" applyAlignment="0" applyProtection="0"/>
    <xf numFmtId="0" fontId="27" fillId="74" borderId="48" applyNumberFormat="0" applyFont="0" applyAlignment="0" applyProtection="0"/>
    <xf numFmtId="0" fontId="27" fillId="74" borderId="48" applyNumberFormat="0" applyFont="0" applyAlignment="0" applyProtection="0"/>
    <xf numFmtId="0" fontId="27" fillId="74" borderId="48" applyNumberFormat="0" applyFont="0" applyAlignment="0" applyProtection="0"/>
    <xf numFmtId="0" fontId="27" fillId="74" borderId="48" applyNumberFormat="0" applyFont="0" applyAlignment="0" applyProtection="0"/>
    <xf numFmtId="0" fontId="27" fillId="74" borderId="48" applyNumberFormat="0" applyFont="0" applyAlignment="0" applyProtection="0"/>
    <xf numFmtId="0" fontId="27" fillId="74" borderId="48" applyNumberFormat="0" applyFont="0" applyAlignment="0" applyProtection="0"/>
    <xf numFmtId="0" fontId="27" fillId="74" borderId="48" applyNumberFormat="0" applyFont="0" applyAlignment="0" applyProtection="0"/>
    <xf numFmtId="0" fontId="27" fillId="74" borderId="48" applyNumberFormat="0" applyFont="0" applyAlignment="0" applyProtection="0"/>
    <xf numFmtId="0" fontId="27" fillId="74" borderId="48" applyNumberFormat="0" applyFont="0" applyAlignment="0" applyProtection="0"/>
    <xf numFmtId="0" fontId="27" fillId="74" borderId="48" applyNumberFormat="0" applyFont="0" applyAlignment="0" applyProtection="0"/>
    <xf numFmtId="0" fontId="27" fillId="74" borderId="48" applyNumberFormat="0" applyFont="0" applyAlignment="0" applyProtection="0"/>
    <xf numFmtId="0" fontId="2" fillId="74" borderId="48" applyNumberFormat="0" applyFont="0" applyAlignment="0" applyProtection="0"/>
    <xf numFmtId="0" fontId="2" fillId="0" borderId="0"/>
    <xf numFmtId="0" fontId="27" fillId="74" borderId="48" applyNumberFormat="0" applyFont="0" applyAlignment="0" applyProtection="0"/>
    <xf numFmtId="0" fontId="27" fillId="74" borderId="48" applyNumberFormat="0" applyFont="0" applyAlignment="0" applyProtection="0"/>
    <xf numFmtId="0" fontId="27" fillId="74" borderId="48" applyNumberFormat="0" applyFont="0" applyAlignment="0" applyProtection="0"/>
    <xf numFmtId="0" fontId="27" fillId="74" borderId="48" applyNumberFormat="0" applyFont="0" applyAlignment="0" applyProtection="0"/>
    <xf numFmtId="0" fontId="28" fillId="11" borderId="38" applyNumberFormat="0" applyFont="0" applyAlignment="0" applyProtection="0"/>
    <xf numFmtId="0" fontId="28" fillId="11" borderId="38" applyNumberFormat="0" applyFont="0" applyAlignment="0" applyProtection="0"/>
    <xf numFmtId="0" fontId="27" fillId="74" borderId="48" applyNumberFormat="0" applyFont="0" applyAlignment="0" applyProtection="0"/>
    <xf numFmtId="0" fontId="28" fillId="11" borderId="38" applyNumberFormat="0" applyFont="0" applyAlignment="0" applyProtection="0"/>
    <xf numFmtId="0" fontId="27" fillId="74" borderId="48" applyNumberFormat="0" applyFont="0" applyAlignment="0" applyProtection="0"/>
    <xf numFmtId="0" fontId="28" fillId="11" borderId="38" applyNumberFormat="0" applyFont="0" applyAlignment="0" applyProtection="0"/>
    <xf numFmtId="0" fontId="27" fillId="74" borderId="48" applyNumberFormat="0" applyFont="0" applyAlignment="0" applyProtection="0"/>
    <xf numFmtId="0" fontId="28" fillId="11" borderId="38" applyNumberFormat="0" applyFont="0" applyAlignment="0" applyProtection="0"/>
    <xf numFmtId="0" fontId="28" fillId="11" borderId="38" applyNumberFormat="0" applyFont="0" applyAlignment="0" applyProtection="0"/>
    <xf numFmtId="0" fontId="27" fillId="74" borderId="48" applyNumberFormat="0" applyFont="0" applyAlignment="0" applyProtection="0"/>
    <xf numFmtId="0" fontId="28" fillId="11" borderId="38" applyNumberFormat="0" applyFont="0" applyAlignment="0" applyProtection="0"/>
    <xf numFmtId="0" fontId="28" fillId="11" borderId="38" applyNumberFormat="0" applyFont="0" applyAlignment="0" applyProtection="0"/>
    <xf numFmtId="0" fontId="27" fillId="74" borderId="48" applyNumberFormat="0" applyFont="0" applyAlignment="0" applyProtection="0"/>
    <xf numFmtId="0" fontId="28" fillId="11" borderId="38" applyNumberFormat="0" applyFont="0" applyAlignment="0" applyProtection="0"/>
    <xf numFmtId="0" fontId="27" fillId="74" borderId="48" applyNumberFormat="0" applyFont="0" applyAlignment="0" applyProtection="0"/>
    <xf numFmtId="0" fontId="28" fillId="11" borderId="38" applyNumberFormat="0" applyFont="0" applyAlignment="0" applyProtection="0"/>
    <xf numFmtId="0" fontId="27" fillId="74" borderId="48" applyNumberFormat="0" applyFont="0" applyAlignment="0" applyProtection="0"/>
    <xf numFmtId="0" fontId="28" fillId="11" borderId="38" applyNumberFormat="0" applyFont="0" applyAlignment="0" applyProtection="0"/>
    <xf numFmtId="0" fontId="28" fillId="11" borderId="38" applyNumberFormat="0" applyFont="0" applyAlignment="0" applyProtection="0"/>
    <xf numFmtId="0" fontId="27" fillId="74" borderId="48" applyNumberFormat="0" applyFont="0" applyAlignment="0" applyProtection="0"/>
    <xf numFmtId="0" fontId="28" fillId="11" borderId="38" applyNumberFormat="0" applyFont="0" applyAlignment="0" applyProtection="0"/>
    <xf numFmtId="0" fontId="28" fillId="11" borderId="38" applyNumberFormat="0" applyFont="0" applyAlignment="0" applyProtection="0"/>
    <xf numFmtId="0" fontId="27" fillId="74" borderId="48" applyNumberFormat="0" applyFont="0" applyAlignment="0" applyProtection="0"/>
    <xf numFmtId="0" fontId="28" fillId="11" borderId="38" applyNumberFormat="0" applyFont="0" applyAlignment="0" applyProtection="0"/>
    <xf numFmtId="0" fontId="27" fillId="74" borderId="48" applyNumberFormat="0" applyFont="0" applyAlignment="0" applyProtection="0"/>
    <xf numFmtId="0" fontId="28" fillId="11" borderId="38" applyNumberFormat="0" applyFont="0" applyAlignment="0" applyProtection="0"/>
    <xf numFmtId="0" fontId="27" fillId="74" borderId="48" applyNumberFormat="0" applyFont="0" applyAlignment="0" applyProtection="0"/>
    <xf numFmtId="0" fontId="28" fillId="11" borderId="38" applyNumberFormat="0" applyFont="0" applyAlignment="0" applyProtection="0"/>
    <xf numFmtId="0" fontId="28" fillId="11" borderId="38" applyNumberFormat="0" applyFont="0" applyAlignment="0" applyProtection="0"/>
    <xf numFmtId="0" fontId="27" fillId="74" borderId="48" applyNumberFormat="0" applyFont="0" applyAlignment="0" applyProtection="0"/>
    <xf numFmtId="0" fontId="28" fillId="11" borderId="38" applyNumberFormat="0" applyFont="0" applyAlignment="0" applyProtection="0"/>
    <xf numFmtId="0" fontId="28" fillId="11" borderId="38" applyNumberFormat="0" applyFont="0" applyAlignment="0" applyProtection="0"/>
    <xf numFmtId="0" fontId="27" fillId="74" borderId="48" applyNumberFormat="0" applyFont="0" applyAlignment="0" applyProtection="0"/>
    <xf numFmtId="0" fontId="28" fillId="11" borderId="38" applyNumberFormat="0" applyFont="0" applyAlignment="0" applyProtection="0"/>
    <xf numFmtId="0" fontId="27" fillId="74" borderId="48" applyNumberFormat="0" applyFont="0" applyAlignment="0" applyProtection="0"/>
    <xf numFmtId="0" fontId="28" fillId="11" borderId="38" applyNumberFormat="0" applyFont="0" applyAlignment="0" applyProtection="0"/>
    <xf numFmtId="0" fontId="27" fillId="74" borderId="48" applyNumberFormat="0" applyFont="0" applyAlignment="0" applyProtection="0"/>
    <xf numFmtId="0" fontId="28" fillId="11" borderId="38" applyNumberFormat="0" applyFont="0" applyAlignment="0" applyProtection="0"/>
    <xf numFmtId="0" fontId="28" fillId="11" borderId="38" applyNumberFormat="0" applyFont="0" applyAlignment="0" applyProtection="0"/>
    <xf numFmtId="0" fontId="27" fillId="74" borderId="48" applyNumberFormat="0" applyFont="0" applyAlignment="0" applyProtection="0"/>
    <xf numFmtId="0" fontId="28" fillId="11" borderId="38" applyNumberFormat="0" applyFont="0" applyAlignment="0" applyProtection="0"/>
    <xf numFmtId="0" fontId="27" fillId="74" borderId="48" applyNumberFormat="0" applyFont="0" applyAlignment="0" applyProtection="0"/>
    <xf numFmtId="0" fontId="27" fillId="74" borderId="48" applyNumberFormat="0" applyFont="0" applyAlignment="0" applyProtection="0"/>
    <xf numFmtId="0" fontId="27" fillId="74" borderId="48" applyNumberFormat="0" applyFont="0" applyAlignment="0" applyProtection="0"/>
    <xf numFmtId="0" fontId="27" fillId="74" borderId="48" applyNumberFormat="0" applyFont="0" applyAlignment="0" applyProtection="0"/>
    <xf numFmtId="0" fontId="28" fillId="11" borderId="38" applyNumberFormat="0" applyFont="0" applyAlignment="0" applyProtection="0"/>
    <xf numFmtId="0" fontId="27" fillId="74" borderId="48" applyNumberFormat="0" applyFont="0" applyAlignment="0" applyProtection="0"/>
    <xf numFmtId="0" fontId="27" fillId="74" borderId="48" applyNumberFormat="0" applyFont="0" applyAlignment="0" applyProtection="0"/>
    <xf numFmtId="0" fontId="27" fillId="74" borderId="48" applyNumberFormat="0" applyFont="0" applyAlignment="0" applyProtection="0"/>
    <xf numFmtId="0" fontId="27" fillId="74" borderId="48" applyNumberFormat="0" applyFont="0" applyAlignment="0" applyProtection="0"/>
    <xf numFmtId="0" fontId="2" fillId="74" borderId="48" applyNumberFormat="0" applyFont="0" applyAlignment="0" applyProtection="0"/>
    <xf numFmtId="0" fontId="2" fillId="74" borderId="48" applyNumberFormat="0" applyFont="0" applyAlignment="0" applyProtection="0"/>
    <xf numFmtId="169" fontId="2" fillId="0" borderId="0"/>
    <xf numFmtId="0" fontId="2" fillId="74" borderId="48" applyNumberFormat="0" applyFont="0" applyAlignment="0" applyProtection="0"/>
    <xf numFmtId="168" fontId="2" fillId="0" borderId="0"/>
    <xf numFmtId="0" fontId="2" fillId="74" borderId="48" applyNumberFormat="0" applyFont="0" applyAlignment="0" applyProtection="0"/>
    <xf numFmtId="168" fontId="2" fillId="0" borderId="0"/>
    <xf numFmtId="0" fontId="2" fillId="74" borderId="48" applyNumberFormat="0" applyFont="0" applyAlignment="0" applyProtection="0"/>
    <xf numFmtId="0" fontId="2" fillId="74" borderId="48" applyNumberFormat="0" applyFont="0" applyAlignment="0" applyProtection="0"/>
    <xf numFmtId="169" fontId="2" fillId="0" borderId="0"/>
    <xf numFmtId="168" fontId="2" fillId="0" borderId="0"/>
    <xf numFmtId="0" fontId="2" fillId="74" borderId="48" applyNumberFormat="0" applyFont="0" applyAlignment="0" applyProtection="0"/>
    <xf numFmtId="168" fontId="2" fillId="0" borderId="0"/>
    <xf numFmtId="0" fontId="2" fillId="74" borderId="48" applyNumberFormat="0" applyFont="0" applyAlignment="0" applyProtection="0"/>
    <xf numFmtId="0" fontId="2" fillId="74" borderId="48" applyNumberFormat="0" applyFont="0" applyAlignment="0" applyProtection="0"/>
    <xf numFmtId="169" fontId="2" fillId="0" borderId="0"/>
    <xf numFmtId="0" fontId="2" fillId="74" borderId="48" applyNumberFormat="0" applyFont="0" applyAlignment="0" applyProtection="0"/>
    <xf numFmtId="168" fontId="2" fillId="0" borderId="0"/>
    <xf numFmtId="0" fontId="2" fillId="74" borderId="48" applyNumberFormat="0" applyFont="0" applyAlignment="0" applyProtection="0"/>
    <xf numFmtId="168" fontId="2" fillId="0" borderId="0"/>
    <xf numFmtId="0" fontId="2" fillId="74" borderId="48" applyNumberFormat="0" applyFont="0" applyAlignment="0" applyProtection="0"/>
    <xf numFmtId="0" fontId="2" fillId="74" borderId="48" applyNumberFormat="0" applyFont="0" applyAlignment="0" applyProtection="0"/>
    <xf numFmtId="169" fontId="2" fillId="0" borderId="0"/>
    <xf numFmtId="168" fontId="2" fillId="0" borderId="0"/>
    <xf numFmtId="168" fontId="2" fillId="0" borderId="0"/>
    <xf numFmtId="0" fontId="2" fillId="74" borderId="48" applyNumberFormat="0" applyFont="0" applyAlignment="0" applyProtection="0"/>
    <xf numFmtId="0" fontId="2" fillId="74" borderId="48" applyNumberFormat="0" applyFont="0" applyAlignment="0" applyProtection="0"/>
    <xf numFmtId="0" fontId="2" fillId="74" borderId="48" applyNumberFormat="0" applyFont="0" applyAlignment="0" applyProtection="0"/>
    <xf numFmtId="0" fontId="2" fillId="74" borderId="48"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81"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82" fillId="0" borderId="0"/>
    <xf numFmtId="0" fontId="82" fillId="0" borderId="0"/>
    <xf numFmtId="168" fontId="82" fillId="0" borderId="0"/>
    <xf numFmtId="0" fontId="83" fillId="64" borderId="49" applyNumberFormat="0" applyAlignment="0" applyProtection="0"/>
    <xf numFmtId="0" fontId="84" fillId="9" borderId="35" applyNumberFormat="0" applyAlignment="0" applyProtection="0"/>
    <xf numFmtId="0" fontId="83" fillId="64" borderId="49" applyNumberFormat="0" applyAlignment="0" applyProtection="0"/>
    <xf numFmtId="0" fontId="83" fillId="64" borderId="49" applyNumberFormat="0" applyAlignment="0" applyProtection="0"/>
    <xf numFmtId="0" fontId="83" fillId="64" borderId="49" applyNumberFormat="0" applyAlignment="0" applyProtection="0"/>
    <xf numFmtId="0" fontId="83" fillId="64" borderId="49" applyNumberFormat="0" applyAlignment="0" applyProtection="0"/>
    <xf numFmtId="168" fontId="85" fillId="64" borderId="49" applyNumberFormat="0" applyAlignment="0" applyProtection="0"/>
    <xf numFmtId="0" fontId="83" fillId="64" borderId="49" applyNumberFormat="0" applyAlignment="0" applyProtection="0"/>
    <xf numFmtId="0" fontId="83" fillId="64" borderId="49" applyNumberFormat="0" applyAlignment="0" applyProtection="0"/>
    <xf numFmtId="0" fontId="83" fillId="64" borderId="49" applyNumberFormat="0" applyAlignment="0" applyProtection="0"/>
    <xf numFmtId="0" fontId="83" fillId="64" borderId="49" applyNumberFormat="0" applyAlignment="0" applyProtection="0"/>
    <xf numFmtId="168" fontId="85" fillId="64" borderId="49" applyNumberFormat="0" applyAlignment="0" applyProtection="0"/>
    <xf numFmtId="0" fontId="83" fillId="64" borderId="49" applyNumberFormat="0" applyAlignment="0" applyProtection="0"/>
    <xf numFmtId="0" fontId="83" fillId="64" borderId="49" applyNumberFormat="0" applyAlignment="0" applyProtection="0"/>
    <xf numFmtId="0" fontId="83" fillId="64" borderId="49" applyNumberFormat="0" applyAlignment="0" applyProtection="0"/>
    <xf numFmtId="0" fontId="83" fillId="64" borderId="49" applyNumberFormat="0" applyAlignment="0" applyProtection="0"/>
    <xf numFmtId="0" fontId="83" fillId="64" borderId="49" applyNumberFormat="0" applyAlignment="0" applyProtection="0"/>
    <xf numFmtId="0" fontId="83" fillId="64" borderId="49" applyNumberFormat="0" applyAlignment="0" applyProtection="0"/>
    <xf numFmtId="0" fontId="83" fillId="64" borderId="49" applyNumberFormat="0" applyAlignment="0" applyProtection="0"/>
    <xf numFmtId="0" fontId="83" fillId="64" borderId="49" applyNumberFormat="0" applyAlignment="0" applyProtection="0"/>
    <xf numFmtId="0" fontId="83" fillId="64" borderId="49" applyNumberFormat="0" applyAlignment="0" applyProtection="0"/>
    <xf numFmtId="0" fontId="83" fillId="64" borderId="49" applyNumberFormat="0" applyAlignment="0" applyProtection="0"/>
    <xf numFmtId="0" fontId="83" fillId="64" borderId="49" applyNumberFormat="0" applyAlignment="0" applyProtection="0"/>
    <xf numFmtId="169" fontId="85" fillId="64" borderId="49" applyNumberFormat="0" applyAlignment="0" applyProtection="0"/>
    <xf numFmtId="0" fontId="83" fillId="64" borderId="49" applyNumberFormat="0" applyAlignment="0" applyProtection="0"/>
    <xf numFmtId="0" fontId="83" fillId="64" borderId="49" applyNumberFormat="0" applyAlignment="0" applyProtection="0"/>
    <xf numFmtId="0" fontId="83" fillId="64" borderId="49" applyNumberFormat="0" applyAlignment="0" applyProtection="0"/>
    <xf numFmtId="0" fontId="83" fillId="64" borderId="49" applyNumberFormat="0" applyAlignment="0" applyProtection="0"/>
    <xf numFmtId="0" fontId="83" fillId="64" borderId="49" applyNumberFormat="0" applyAlignment="0" applyProtection="0"/>
    <xf numFmtId="0" fontId="83" fillId="64" borderId="49" applyNumberFormat="0" applyAlignment="0" applyProtection="0"/>
    <xf numFmtId="0" fontId="83" fillId="64" borderId="49" applyNumberFormat="0" applyAlignment="0" applyProtection="0"/>
    <xf numFmtId="0" fontId="83" fillId="64" borderId="49" applyNumberFormat="0" applyAlignment="0" applyProtection="0"/>
    <xf numFmtId="0" fontId="83" fillId="64" borderId="49" applyNumberFormat="0" applyAlignment="0" applyProtection="0"/>
    <xf numFmtId="0" fontId="83" fillId="64" borderId="49" applyNumberFormat="0" applyAlignment="0" applyProtection="0"/>
    <xf numFmtId="0" fontId="83" fillId="64" borderId="49" applyNumberFormat="0" applyAlignment="0" applyProtection="0"/>
    <xf numFmtId="0" fontId="83" fillId="64" borderId="49" applyNumberFormat="0" applyAlignment="0" applyProtection="0"/>
    <xf numFmtId="0" fontId="83" fillId="64" borderId="49" applyNumberFormat="0" applyAlignment="0" applyProtection="0"/>
    <xf numFmtId="0" fontId="83" fillId="64" borderId="49" applyNumberFormat="0" applyAlignment="0" applyProtection="0"/>
    <xf numFmtId="0" fontId="83" fillId="64" borderId="49" applyNumberFormat="0" applyAlignment="0" applyProtection="0"/>
    <xf numFmtId="0" fontId="83" fillId="64" borderId="49" applyNumberFormat="0" applyAlignment="0" applyProtection="0"/>
    <xf numFmtId="0" fontId="83" fillId="64" borderId="49" applyNumberFormat="0" applyAlignment="0" applyProtection="0"/>
    <xf numFmtId="0" fontId="83" fillId="64" borderId="49" applyNumberFormat="0" applyAlignment="0" applyProtection="0"/>
    <xf numFmtId="0" fontId="83" fillId="64" borderId="49" applyNumberFormat="0" applyAlignment="0" applyProtection="0"/>
    <xf numFmtId="0" fontId="83" fillId="64" borderId="49" applyNumberFormat="0" applyAlignment="0" applyProtection="0"/>
    <xf numFmtId="0" fontId="84" fillId="9" borderId="35" applyNumberFormat="0" applyAlignment="0" applyProtection="0"/>
    <xf numFmtId="0" fontId="83" fillId="64" borderId="49" applyNumberFormat="0" applyAlignment="0" applyProtection="0"/>
    <xf numFmtId="0" fontId="83" fillId="64" borderId="49" applyNumberFormat="0" applyAlignment="0" applyProtection="0"/>
    <xf numFmtId="0" fontId="83" fillId="64" borderId="49" applyNumberFormat="0" applyAlignment="0" applyProtection="0"/>
    <xf numFmtId="0" fontId="83" fillId="64" borderId="49" applyNumberFormat="0" applyAlignment="0" applyProtection="0"/>
    <xf numFmtId="0" fontId="84" fillId="9" borderId="35" applyNumberFormat="0" applyAlignment="0" applyProtection="0"/>
    <xf numFmtId="0" fontId="83" fillId="64" borderId="49" applyNumberFormat="0" applyAlignment="0" applyProtection="0"/>
    <xf numFmtId="0" fontId="83" fillId="64" borderId="49" applyNumberFormat="0" applyAlignment="0" applyProtection="0"/>
    <xf numFmtId="0" fontId="83" fillId="64" borderId="49" applyNumberFormat="0" applyAlignment="0" applyProtection="0"/>
    <xf numFmtId="0" fontId="83" fillId="64" borderId="49" applyNumberFormat="0" applyAlignment="0" applyProtection="0"/>
    <xf numFmtId="0" fontId="84" fillId="9" borderId="35" applyNumberFormat="0" applyAlignment="0" applyProtection="0"/>
    <xf numFmtId="0" fontId="83" fillId="64" borderId="49" applyNumberFormat="0" applyAlignment="0" applyProtection="0"/>
    <xf numFmtId="0" fontId="83" fillId="64" borderId="49" applyNumberFormat="0" applyAlignment="0" applyProtection="0"/>
    <xf numFmtId="0" fontId="83" fillId="64" borderId="49" applyNumberFormat="0" applyAlignment="0" applyProtection="0"/>
    <xf numFmtId="0" fontId="83" fillId="64" borderId="49" applyNumberFormat="0" applyAlignment="0" applyProtection="0"/>
    <xf numFmtId="0" fontId="84" fillId="9" borderId="35" applyNumberFormat="0" applyAlignment="0" applyProtection="0"/>
    <xf numFmtId="0" fontId="83" fillId="64" borderId="49" applyNumberFormat="0" applyAlignment="0" applyProtection="0"/>
    <xf numFmtId="0" fontId="83" fillId="64" borderId="49" applyNumberFormat="0" applyAlignment="0" applyProtection="0"/>
    <xf numFmtId="0" fontId="83" fillId="64" borderId="49" applyNumberFormat="0" applyAlignment="0" applyProtection="0"/>
    <xf numFmtId="0" fontId="83" fillId="64" borderId="49" applyNumberFormat="0" applyAlignment="0" applyProtection="0"/>
    <xf numFmtId="0" fontId="84" fillId="9" borderId="35" applyNumberFormat="0" applyAlignment="0" applyProtection="0"/>
    <xf numFmtId="0" fontId="83" fillId="64" borderId="49" applyNumberFormat="0" applyAlignment="0" applyProtection="0"/>
    <xf numFmtId="0" fontId="83" fillId="64" borderId="49" applyNumberFormat="0" applyAlignment="0" applyProtection="0"/>
    <xf numFmtId="0" fontId="83" fillId="64" borderId="49" applyNumberFormat="0" applyAlignment="0" applyProtection="0"/>
    <xf numFmtId="0" fontId="83" fillId="64" borderId="49" applyNumberFormat="0" applyAlignment="0" applyProtection="0"/>
    <xf numFmtId="0" fontId="84" fillId="9" borderId="35" applyNumberFormat="0" applyAlignment="0" applyProtection="0"/>
    <xf numFmtId="0" fontId="83" fillId="64" borderId="49" applyNumberFormat="0" applyAlignment="0" applyProtection="0"/>
    <xf numFmtId="0" fontId="83" fillId="64" borderId="49" applyNumberFormat="0" applyAlignment="0" applyProtection="0"/>
    <xf numFmtId="0" fontId="83" fillId="64" borderId="49" applyNumberFormat="0" applyAlignment="0" applyProtection="0"/>
    <xf numFmtId="0" fontId="83" fillId="64" borderId="49" applyNumberFormat="0" applyAlignment="0" applyProtection="0"/>
    <xf numFmtId="0" fontId="84" fillId="9" borderId="35" applyNumberFormat="0" applyAlignment="0" applyProtection="0"/>
    <xf numFmtId="0" fontId="83" fillId="64" borderId="49" applyNumberFormat="0" applyAlignment="0" applyProtection="0"/>
    <xf numFmtId="0" fontId="83" fillId="64" borderId="49" applyNumberFormat="0" applyAlignment="0" applyProtection="0"/>
    <xf numFmtId="0" fontId="83" fillId="64" borderId="49" applyNumberFormat="0" applyAlignment="0" applyProtection="0"/>
    <xf numFmtId="0" fontId="83" fillId="64" borderId="49" applyNumberFormat="0" applyAlignment="0" applyProtection="0"/>
    <xf numFmtId="168" fontId="85" fillId="64" borderId="49" applyNumberFormat="0" applyAlignment="0" applyProtection="0"/>
    <xf numFmtId="169" fontId="85" fillId="64" borderId="49" applyNumberFormat="0" applyAlignment="0" applyProtection="0"/>
    <xf numFmtId="168" fontId="85" fillId="64" borderId="49" applyNumberFormat="0" applyAlignment="0" applyProtection="0"/>
    <xf numFmtId="168" fontId="85" fillId="64" borderId="49" applyNumberFormat="0" applyAlignment="0" applyProtection="0"/>
    <xf numFmtId="169" fontId="85" fillId="64" borderId="49" applyNumberFormat="0" applyAlignment="0" applyProtection="0"/>
    <xf numFmtId="168" fontId="85" fillId="64" borderId="49" applyNumberFormat="0" applyAlignment="0" applyProtection="0"/>
    <xf numFmtId="168" fontId="85" fillId="64" borderId="49" applyNumberFormat="0" applyAlignment="0" applyProtection="0"/>
    <xf numFmtId="169" fontId="85" fillId="64" borderId="49" applyNumberFormat="0" applyAlignment="0" applyProtection="0"/>
    <xf numFmtId="168" fontId="85" fillId="64" borderId="49" applyNumberFormat="0" applyAlignment="0" applyProtection="0"/>
    <xf numFmtId="168" fontId="85" fillId="64" borderId="49" applyNumberFormat="0" applyAlignment="0" applyProtection="0"/>
    <xf numFmtId="169" fontId="85" fillId="64" borderId="49" applyNumberFormat="0" applyAlignment="0" applyProtection="0"/>
    <xf numFmtId="168" fontId="85" fillId="64" borderId="49" applyNumberFormat="0" applyAlignment="0" applyProtection="0"/>
    <xf numFmtId="0" fontId="83" fillId="64" borderId="49" applyNumberFormat="0" applyAlignment="0" applyProtection="0"/>
    <xf numFmtId="0" fontId="25" fillId="0" borderId="0"/>
    <xf numFmtId="175" fontId="37" fillId="0" borderId="0" applyFont="0" applyFill="0" applyBorder="0" applyAlignment="0" applyProtection="0"/>
    <xf numFmtId="186" fontId="3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7"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86"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37" fillId="0" borderId="0" applyFill="0" applyBorder="0" applyAlignment="0"/>
    <xf numFmtId="172" fontId="37" fillId="0" borderId="0" applyFill="0" applyBorder="0" applyAlignment="0"/>
    <xf numFmtId="171" fontId="37" fillId="0" borderId="0" applyFill="0" applyBorder="0" applyAlignment="0"/>
    <xf numFmtId="176" fontId="37" fillId="0" borderId="0" applyFill="0" applyBorder="0" applyAlignment="0"/>
    <xf numFmtId="172" fontId="37" fillId="0" borderId="0" applyFill="0" applyBorder="0" applyAlignment="0"/>
    <xf numFmtId="168" fontId="2" fillId="0" borderId="0"/>
    <xf numFmtId="0" fontId="2" fillId="0" borderId="0"/>
    <xf numFmtId="168" fontId="2" fillId="0" borderId="0"/>
    <xf numFmtId="187" fontId="65" fillId="0" borderId="3" applyNumberFormat="0">
      <alignment horizontal="center" vertical="top" wrapText="1"/>
    </xf>
    <xf numFmtId="0" fontId="87"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88" fillId="0" borderId="0"/>
    <xf numFmtId="0" fontId="25" fillId="0" borderId="0"/>
    <xf numFmtId="0" fontId="89" fillId="0" borderId="0"/>
    <xf numFmtId="0" fontId="89" fillId="0" borderId="0"/>
    <xf numFmtId="168" fontId="25" fillId="0" borderId="0"/>
    <xf numFmtId="168" fontId="25" fillId="0" borderId="0"/>
    <xf numFmtId="0" fontId="90" fillId="0" borderId="0"/>
    <xf numFmtId="0" fontId="91" fillId="0" borderId="0"/>
    <xf numFmtId="0" fontId="90" fillId="0" borderId="0"/>
    <xf numFmtId="0" fontId="90" fillId="0" borderId="0"/>
    <xf numFmtId="0" fontId="90" fillId="0" borderId="0"/>
    <xf numFmtId="0" fontId="90" fillId="0" borderId="0"/>
    <xf numFmtId="0" fontId="90" fillId="0" borderId="0"/>
    <xf numFmtId="49" fontId="46" fillId="0" borderId="0" applyFill="0" applyBorder="0" applyAlignment="0"/>
    <xf numFmtId="189" fontId="37" fillId="0" borderId="0" applyFill="0" applyBorder="0" applyAlignment="0"/>
    <xf numFmtId="190" fontId="37" fillId="0" borderId="0" applyFill="0" applyBorder="0" applyAlignment="0"/>
    <xf numFmtId="0" fontId="92" fillId="0" borderId="0">
      <alignment horizontal="center" vertical="top"/>
    </xf>
    <xf numFmtId="0" fontId="93" fillId="0" borderId="0" applyNumberFormat="0" applyFill="0" applyBorder="0" applyAlignment="0" applyProtection="0"/>
    <xf numFmtId="169" fontId="93" fillId="0" borderId="0" applyNumberFormat="0" applyFill="0" applyBorder="0" applyAlignment="0" applyProtection="0"/>
    <xf numFmtId="0" fontId="93" fillId="0" borderId="0" applyNumberFormat="0" applyFill="0" applyBorder="0" applyAlignment="0" applyProtection="0"/>
    <xf numFmtId="168" fontId="93" fillId="0" borderId="0" applyNumberFormat="0" applyFill="0" applyBorder="0" applyAlignment="0" applyProtection="0"/>
    <xf numFmtId="168" fontId="93" fillId="0" borderId="0" applyNumberFormat="0" applyFill="0" applyBorder="0" applyAlignment="0" applyProtection="0"/>
    <xf numFmtId="168" fontId="93" fillId="0" borderId="0" applyNumberFormat="0" applyFill="0" applyBorder="0" applyAlignment="0" applyProtection="0"/>
    <xf numFmtId="169" fontId="93" fillId="0" borderId="0" applyNumberFormat="0" applyFill="0" applyBorder="0" applyAlignment="0" applyProtection="0"/>
    <xf numFmtId="168" fontId="93" fillId="0" borderId="0" applyNumberFormat="0" applyFill="0" applyBorder="0" applyAlignment="0" applyProtection="0"/>
    <xf numFmtId="168" fontId="93" fillId="0" borderId="0" applyNumberFormat="0" applyFill="0" applyBorder="0" applyAlignment="0" applyProtection="0"/>
    <xf numFmtId="169" fontId="93" fillId="0" borderId="0" applyNumberFormat="0" applyFill="0" applyBorder="0" applyAlignment="0" applyProtection="0"/>
    <xf numFmtId="168" fontId="93" fillId="0" borderId="0" applyNumberFormat="0" applyFill="0" applyBorder="0" applyAlignment="0" applyProtection="0"/>
    <xf numFmtId="168" fontId="93" fillId="0" borderId="0" applyNumberFormat="0" applyFill="0" applyBorder="0" applyAlignment="0" applyProtection="0"/>
    <xf numFmtId="169" fontId="93" fillId="0" borderId="0" applyNumberFormat="0" applyFill="0" applyBorder="0" applyAlignment="0" applyProtection="0"/>
    <xf numFmtId="168" fontId="93" fillId="0" borderId="0" applyNumberFormat="0" applyFill="0" applyBorder="0" applyAlignment="0" applyProtection="0"/>
    <xf numFmtId="168" fontId="93" fillId="0" borderId="0" applyNumberFormat="0" applyFill="0" applyBorder="0" applyAlignment="0" applyProtection="0"/>
    <xf numFmtId="169" fontId="93" fillId="0" borderId="0" applyNumberFormat="0" applyFill="0" applyBorder="0" applyAlignment="0" applyProtection="0"/>
    <xf numFmtId="168" fontId="93" fillId="0" borderId="0" applyNumberFormat="0" applyFill="0" applyBorder="0" applyAlignment="0" applyProtection="0"/>
    <xf numFmtId="0" fontId="93" fillId="0" borderId="0" applyNumberFormat="0" applyFill="0" applyBorder="0" applyAlignment="0" applyProtection="0"/>
    <xf numFmtId="0" fontId="47" fillId="0" borderId="50" applyNumberFormat="0" applyFill="0" applyAlignment="0" applyProtection="0"/>
    <xf numFmtId="0" fontId="5" fillId="0" borderId="39"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168" fontId="94"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168" fontId="94"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169" fontId="94"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5" fillId="0" borderId="39"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5" fillId="0" borderId="39"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5" fillId="0" borderId="39"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5" fillId="0" borderId="39"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5" fillId="0" borderId="39"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5" fillId="0" borderId="39"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5" fillId="0" borderId="39"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0" fontId="47" fillId="0" borderId="50" applyNumberFormat="0" applyFill="0" applyAlignment="0" applyProtection="0"/>
    <xf numFmtId="168" fontId="94" fillId="0" borderId="50" applyNumberFormat="0" applyFill="0" applyAlignment="0" applyProtection="0"/>
    <xf numFmtId="169" fontId="94" fillId="0" borderId="50" applyNumberFormat="0" applyFill="0" applyAlignment="0" applyProtection="0"/>
    <xf numFmtId="168" fontId="94" fillId="0" borderId="50" applyNumberFormat="0" applyFill="0" applyAlignment="0" applyProtection="0"/>
    <xf numFmtId="168" fontId="94" fillId="0" borderId="50" applyNumberFormat="0" applyFill="0" applyAlignment="0" applyProtection="0"/>
    <xf numFmtId="169" fontId="94" fillId="0" borderId="50" applyNumberFormat="0" applyFill="0" applyAlignment="0" applyProtection="0"/>
    <xf numFmtId="168" fontId="94" fillId="0" borderId="50" applyNumberFormat="0" applyFill="0" applyAlignment="0" applyProtection="0"/>
    <xf numFmtId="168" fontId="94" fillId="0" borderId="50" applyNumberFormat="0" applyFill="0" applyAlignment="0" applyProtection="0"/>
    <xf numFmtId="169" fontId="94" fillId="0" borderId="50" applyNumberFormat="0" applyFill="0" applyAlignment="0" applyProtection="0"/>
    <xf numFmtId="168" fontId="94" fillId="0" borderId="50" applyNumberFormat="0" applyFill="0" applyAlignment="0" applyProtection="0"/>
    <xf numFmtId="168" fontId="94" fillId="0" borderId="50" applyNumberFormat="0" applyFill="0" applyAlignment="0" applyProtection="0"/>
    <xf numFmtId="169" fontId="94" fillId="0" borderId="50" applyNumberFormat="0" applyFill="0" applyAlignment="0" applyProtection="0"/>
    <xf numFmtId="168" fontId="94" fillId="0" borderId="50" applyNumberFormat="0" applyFill="0" applyAlignment="0" applyProtection="0"/>
    <xf numFmtId="0" fontId="47" fillId="0" borderId="50" applyNumberFormat="0" applyFill="0" applyAlignment="0" applyProtection="0"/>
    <xf numFmtId="0" fontId="25" fillId="0" borderId="51"/>
    <xf numFmtId="185" fontId="81"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26" fillId="0" borderId="0" applyFont="0" applyFill="0" applyBorder="0" applyAlignment="0" applyProtection="0"/>
    <xf numFmtId="192" fontId="2" fillId="0" borderId="0" applyFont="0" applyFill="0" applyBorder="0" applyAlignment="0" applyProtection="0"/>
    <xf numFmtId="0" fontId="95" fillId="0" borderId="0" applyNumberFormat="0" applyFill="0" applyBorder="0" applyAlignment="0" applyProtection="0"/>
    <xf numFmtId="0" fontId="24"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0" fontId="95"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168" fontId="96" fillId="0" borderId="0" applyNumberFormat="0" applyFill="0" applyBorder="0" applyAlignment="0" applyProtection="0"/>
    <xf numFmtId="0" fontId="95" fillId="0" borderId="0" applyNumberFormat="0" applyFill="0" applyBorder="0" applyAlignment="0" applyProtection="0"/>
    <xf numFmtId="1" fontId="97" fillId="0" borderId="0" applyFill="0" applyProtection="0">
      <alignment horizontal="right"/>
    </xf>
    <xf numFmtId="42" fontId="98" fillId="0" borderId="0" applyFont="0" applyFill="0" applyBorder="0" applyAlignment="0" applyProtection="0"/>
    <xf numFmtId="44" fontId="98" fillId="0" borderId="0" applyFont="0" applyFill="0" applyBorder="0" applyAlignment="0" applyProtection="0"/>
    <xf numFmtId="0" fontId="99" fillId="0" borderId="0"/>
    <xf numFmtId="0" fontId="100" fillId="0" borderId="0"/>
    <xf numFmtId="38" fontId="26" fillId="0" borderId="0" applyFont="0" applyFill="0" applyBorder="0" applyAlignment="0" applyProtection="0"/>
    <xf numFmtId="40" fontId="26" fillId="0" borderId="0" applyFont="0" applyFill="0" applyBorder="0" applyAlignment="0" applyProtection="0"/>
    <xf numFmtId="41" fontId="98" fillId="0" borderId="0" applyFont="0" applyFill="0" applyBorder="0" applyAlignment="0" applyProtection="0"/>
    <xf numFmtId="43" fontId="98" fillId="0" borderId="0" applyFont="0" applyFill="0" applyBorder="0" applyAlignment="0" applyProtection="0"/>
    <xf numFmtId="0" fontId="2" fillId="0" borderId="0"/>
    <xf numFmtId="9" fontId="1" fillId="0" borderId="0" applyFont="0" applyFill="0" applyBorder="0" applyAlignment="0" applyProtection="0"/>
    <xf numFmtId="0" fontId="47" fillId="0" borderId="107" applyNumberFormat="0" applyFill="0" applyAlignment="0" applyProtection="0"/>
    <xf numFmtId="168" fontId="94" fillId="0" borderId="107" applyNumberFormat="0" applyFill="0" applyAlignment="0" applyProtection="0"/>
    <xf numFmtId="169" fontId="94" fillId="0" borderId="107" applyNumberFormat="0" applyFill="0" applyAlignment="0" applyProtection="0"/>
    <xf numFmtId="168" fontId="94" fillId="0" borderId="107" applyNumberFormat="0" applyFill="0" applyAlignment="0" applyProtection="0"/>
    <xf numFmtId="168" fontId="94" fillId="0" borderId="107" applyNumberFormat="0" applyFill="0" applyAlignment="0" applyProtection="0"/>
    <xf numFmtId="169" fontId="94" fillId="0" borderId="107" applyNumberFormat="0" applyFill="0" applyAlignment="0" applyProtection="0"/>
    <xf numFmtId="168" fontId="94" fillId="0" borderId="107" applyNumberFormat="0" applyFill="0" applyAlignment="0" applyProtection="0"/>
    <xf numFmtId="168" fontId="94" fillId="0" borderId="107" applyNumberFormat="0" applyFill="0" applyAlignment="0" applyProtection="0"/>
    <xf numFmtId="169" fontId="94" fillId="0" borderId="107" applyNumberFormat="0" applyFill="0" applyAlignment="0" applyProtection="0"/>
    <xf numFmtId="168" fontId="94" fillId="0" borderId="107" applyNumberFormat="0" applyFill="0" applyAlignment="0" applyProtection="0"/>
    <xf numFmtId="168" fontId="94" fillId="0" borderId="107" applyNumberFormat="0" applyFill="0" applyAlignment="0" applyProtection="0"/>
    <xf numFmtId="169" fontId="94" fillId="0" borderId="107" applyNumberFormat="0" applyFill="0" applyAlignment="0" applyProtection="0"/>
    <xf numFmtId="168" fontId="94"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169" fontId="94"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168" fontId="94"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168" fontId="94"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0" fontId="47" fillId="0" borderId="107" applyNumberFormat="0" applyFill="0" applyAlignment="0" applyProtection="0"/>
    <xf numFmtId="188" fontId="2" fillId="70" borderId="102" applyFont="0">
      <alignment horizontal="right" vertical="center"/>
    </xf>
    <xf numFmtId="3" fontId="2" fillId="70" borderId="102" applyFont="0">
      <alignment horizontal="right" vertical="center"/>
    </xf>
    <xf numFmtId="0" fontId="83" fillId="64" borderId="106" applyNumberFormat="0" applyAlignment="0" applyProtection="0"/>
    <xf numFmtId="168" fontId="85" fillId="64" borderId="106" applyNumberFormat="0" applyAlignment="0" applyProtection="0"/>
    <xf numFmtId="169" fontId="85" fillId="64" borderId="106" applyNumberFormat="0" applyAlignment="0" applyProtection="0"/>
    <xf numFmtId="168" fontId="85" fillId="64" borderId="106" applyNumberFormat="0" applyAlignment="0" applyProtection="0"/>
    <xf numFmtId="168" fontId="85" fillId="64" borderId="106" applyNumberFormat="0" applyAlignment="0" applyProtection="0"/>
    <xf numFmtId="169" fontId="85" fillId="64" borderId="106" applyNumberFormat="0" applyAlignment="0" applyProtection="0"/>
    <xf numFmtId="168" fontId="85" fillId="64" borderId="106" applyNumberFormat="0" applyAlignment="0" applyProtection="0"/>
    <xf numFmtId="168" fontId="85" fillId="64" borderId="106" applyNumberFormat="0" applyAlignment="0" applyProtection="0"/>
    <xf numFmtId="169" fontId="85" fillId="64" borderId="106" applyNumberFormat="0" applyAlignment="0" applyProtection="0"/>
    <xf numFmtId="168" fontId="85" fillId="64" borderId="106" applyNumberFormat="0" applyAlignment="0" applyProtection="0"/>
    <xf numFmtId="168" fontId="85" fillId="64" borderId="106" applyNumberFormat="0" applyAlignment="0" applyProtection="0"/>
    <xf numFmtId="169" fontId="85" fillId="64" borderId="106" applyNumberFormat="0" applyAlignment="0" applyProtection="0"/>
    <xf numFmtId="168" fontId="85" fillId="64" borderId="106" applyNumberFormat="0" applyAlignment="0" applyProtection="0"/>
    <xf numFmtId="0" fontId="83" fillId="64" borderId="106" applyNumberFormat="0" applyAlignment="0" applyProtection="0"/>
    <xf numFmtId="0" fontId="83" fillId="64" borderId="106" applyNumberFormat="0" applyAlignment="0" applyProtection="0"/>
    <xf numFmtId="0" fontId="83" fillId="64" borderId="106" applyNumberFormat="0" applyAlignment="0" applyProtection="0"/>
    <xf numFmtId="0" fontId="83" fillId="64" borderId="106" applyNumberFormat="0" applyAlignment="0" applyProtection="0"/>
    <xf numFmtId="0" fontId="83" fillId="64" borderId="106" applyNumberFormat="0" applyAlignment="0" applyProtection="0"/>
    <xf numFmtId="0" fontId="83" fillId="64" borderId="106" applyNumberFormat="0" applyAlignment="0" applyProtection="0"/>
    <xf numFmtId="0" fontId="83" fillId="64" borderId="106" applyNumberFormat="0" applyAlignment="0" applyProtection="0"/>
    <xf numFmtId="0" fontId="83" fillId="64" borderId="106" applyNumberFormat="0" applyAlignment="0" applyProtection="0"/>
    <xf numFmtId="0" fontId="83" fillId="64" borderId="106" applyNumberFormat="0" applyAlignment="0" applyProtection="0"/>
    <xf numFmtId="0" fontId="83" fillId="64" borderId="106" applyNumberFormat="0" applyAlignment="0" applyProtection="0"/>
    <xf numFmtId="0" fontId="83" fillId="64" borderId="106" applyNumberFormat="0" applyAlignment="0" applyProtection="0"/>
    <xf numFmtId="0" fontId="83" fillId="64" borderId="106" applyNumberFormat="0" applyAlignment="0" applyProtection="0"/>
    <xf numFmtId="0" fontId="83" fillId="64" borderId="106" applyNumberFormat="0" applyAlignment="0" applyProtection="0"/>
    <xf numFmtId="0" fontId="83" fillId="64" borderId="106" applyNumberFormat="0" applyAlignment="0" applyProtection="0"/>
    <xf numFmtId="0" fontId="83" fillId="64" borderId="106" applyNumberFormat="0" applyAlignment="0" applyProtection="0"/>
    <xf numFmtId="0" fontId="83" fillId="64" borderId="106" applyNumberFormat="0" applyAlignment="0" applyProtection="0"/>
    <xf numFmtId="0" fontId="83" fillId="64" borderId="106" applyNumberFormat="0" applyAlignment="0" applyProtection="0"/>
    <xf numFmtId="0" fontId="83" fillId="64" borderId="106" applyNumberFormat="0" applyAlignment="0" applyProtection="0"/>
    <xf numFmtId="0" fontId="83" fillId="64" borderId="106" applyNumberFormat="0" applyAlignment="0" applyProtection="0"/>
    <xf numFmtId="0" fontId="83" fillId="64" borderId="106" applyNumberFormat="0" applyAlignment="0" applyProtection="0"/>
    <xf numFmtId="0" fontId="83" fillId="64" borderId="106" applyNumberFormat="0" applyAlignment="0" applyProtection="0"/>
    <xf numFmtId="0" fontId="83" fillId="64" borderId="106" applyNumberFormat="0" applyAlignment="0" applyProtection="0"/>
    <xf numFmtId="0" fontId="83" fillId="64" borderId="106" applyNumberFormat="0" applyAlignment="0" applyProtection="0"/>
    <xf numFmtId="0" fontId="83" fillId="64" borderId="106" applyNumberFormat="0" applyAlignment="0" applyProtection="0"/>
    <xf numFmtId="0" fontId="83" fillId="64" borderId="106" applyNumberFormat="0" applyAlignment="0" applyProtection="0"/>
    <xf numFmtId="0" fontId="83" fillId="64" borderId="106" applyNumberFormat="0" applyAlignment="0" applyProtection="0"/>
    <xf numFmtId="0" fontId="83" fillId="64" borderId="106" applyNumberFormat="0" applyAlignment="0" applyProtection="0"/>
    <xf numFmtId="0" fontId="83" fillId="64" borderId="106" applyNumberFormat="0" applyAlignment="0" applyProtection="0"/>
    <xf numFmtId="0" fontId="83" fillId="64" borderId="106" applyNumberFormat="0" applyAlignment="0" applyProtection="0"/>
    <xf numFmtId="0" fontId="83" fillId="64" borderId="106" applyNumberFormat="0" applyAlignment="0" applyProtection="0"/>
    <xf numFmtId="0" fontId="83" fillId="64" borderId="106" applyNumberFormat="0" applyAlignment="0" applyProtection="0"/>
    <xf numFmtId="0" fontId="83" fillId="64" borderId="106" applyNumberFormat="0" applyAlignment="0" applyProtection="0"/>
    <xf numFmtId="0" fontId="83" fillId="64" borderId="106" applyNumberFormat="0" applyAlignment="0" applyProtection="0"/>
    <xf numFmtId="0" fontId="83" fillId="64" borderId="106" applyNumberFormat="0" applyAlignment="0" applyProtection="0"/>
    <xf numFmtId="0" fontId="83" fillId="64" borderId="106" applyNumberFormat="0" applyAlignment="0" applyProtection="0"/>
    <xf numFmtId="0" fontId="83" fillId="64" borderId="106" applyNumberFormat="0" applyAlignment="0" applyProtection="0"/>
    <xf numFmtId="0" fontId="83" fillId="64" borderId="106" applyNumberFormat="0" applyAlignment="0" applyProtection="0"/>
    <xf numFmtId="0" fontId="83" fillId="64" borderId="106" applyNumberFormat="0" applyAlignment="0" applyProtection="0"/>
    <xf numFmtId="0" fontId="83" fillId="64" borderId="106" applyNumberFormat="0" applyAlignment="0" applyProtection="0"/>
    <xf numFmtId="0" fontId="83" fillId="64" borderId="106" applyNumberFormat="0" applyAlignment="0" applyProtection="0"/>
    <xf numFmtId="0" fontId="83" fillId="64" borderId="106" applyNumberFormat="0" applyAlignment="0" applyProtection="0"/>
    <xf numFmtId="0" fontId="83" fillId="64" borderId="106" applyNumberFormat="0" applyAlignment="0" applyProtection="0"/>
    <xf numFmtId="0" fontId="83" fillId="64" borderId="106" applyNumberFormat="0" applyAlignment="0" applyProtection="0"/>
    <xf numFmtId="0" fontId="83" fillId="64" borderId="106" applyNumberFormat="0" applyAlignment="0" applyProtection="0"/>
    <xf numFmtId="0" fontId="83" fillId="64" borderId="106" applyNumberFormat="0" applyAlignment="0" applyProtection="0"/>
    <xf numFmtId="0" fontId="83" fillId="64" borderId="106" applyNumberFormat="0" applyAlignment="0" applyProtection="0"/>
    <xf numFmtId="0" fontId="83" fillId="64" borderId="106" applyNumberFormat="0" applyAlignment="0" applyProtection="0"/>
    <xf numFmtId="0" fontId="83" fillId="64" borderId="106" applyNumberFormat="0" applyAlignment="0" applyProtection="0"/>
    <xf numFmtId="169" fontId="85" fillId="64" borderId="106" applyNumberFormat="0" applyAlignment="0" applyProtection="0"/>
    <xf numFmtId="0" fontId="83" fillId="64" borderId="106" applyNumberFormat="0" applyAlignment="0" applyProtection="0"/>
    <xf numFmtId="0" fontId="83" fillId="64" borderId="106" applyNumberFormat="0" applyAlignment="0" applyProtection="0"/>
    <xf numFmtId="0" fontId="83" fillId="64" borderId="106" applyNumberFormat="0" applyAlignment="0" applyProtection="0"/>
    <xf numFmtId="0" fontId="83" fillId="64" borderId="106" applyNumberFormat="0" applyAlignment="0" applyProtection="0"/>
    <xf numFmtId="0" fontId="83" fillId="64" borderId="106" applyNumberFormat="0" applyAlignment="0" applyProtection="0"/>
    <xf numFmtId="0" fontId="83" fillId="64" borderId="106" applyNumberFormat="0" applyAlignment="0" applyProtection="0"/>
    <xf numFmtId="0" fontId="83" fillId="64" borderId="106" applyNumberFormat="0" applyAlignment="0" applyProtection="0"/>
    <xf numFmtId="0" fontId="83" fillId="64" borderId="106" applyNumberFormat="0" applyAlignment="0" applyProtection="0"/>
    <xf numFmtId="0" fontId="83" fillId="64" borderId="106" applyNumberFormat="0" applyAlignment="0" applyProtection="0"/>
    <xf numFmtId="0" fontId="83" fillId="64" borderId="106" applyNumberFormat="0" applyAlignment="0" applyProtection="0"/>
    <xf numFmtId="0" fontId="83" fillId="64" borderId="106" applyNumberFormat="0" applyAlignment="0" applyProtection="0"/>
    <xf numFmtId="168" fontId="85" fillId="64" borderId="106" applyNumberFormat="0" applyAlignment="0" applyProtection="0"/>
    <xf numFmtId="0" fontId="83" fillId="64" borderId="106" applyNumberFormat="0" applyAlignment="0" applyProtection="0"/>
    <xf numFmtId="0" fontId="83" fillId="64" borderId="106" applyNumberFormat="0" applyAlignment="0" applyProtection="0"/>
    <xf numFmtId="0" fontId="83" fillId="64" borderId="106" applyNumberFormat="0" applyAlignment="0" applyProtection="0"/>
    <xf numFmtId="0" fontId="83" fillId="64" borderId="106" applyNumberFormat="0" applyAlignment="0" applyProtection="0"/>
    <xf numFmtId="168" fontId="85" fillId="64" borderId="106" applyNumberFormat="0" applyAlignment="0" applyProtection="0"/>
    <xf numFmtId="0" fontId="83" fillId="64" borderId="106" applyNumberFormat="0" applyAlignment="0" applyProtection="0"/>
    <xf numFmtId="0" fontId="83" fillId="64" borderId="106" applyNumberFormat="0" applyAlignment="0" applyProtection="0"/>
    <xf numFmtId="0" fontId="83" fillId="64" borderId="106" applyNumberFormat="0" applyAlignment="0" applyProtection="0"/>
    <xf numFmtId="0" fontId="83" fillId="64" borderId="106" applyNumberFormat="0" applyAlignment="0" applyProtection="0"/>
    <xf numFmtId="0" fontId="83" fillId="64" borderId="106" applyNumberFormat="0" applyAlignment="0" applyProtection="0"/>
    <xf numFmtId="3" fontId="2" fillId="75" borderId="102" applyFont="0">
      <alignment horizontal="right" vertical="center"/>
      <protection locked="0"/>
    </xf>
    <xf numFmtId="0" fontId="2" fillId="74" borderId="105" applyNumberFormat="0" applyFont="0" applyAlignment="0" applyProtection="0"/>
    <xf numFmtId="0" fontId="2" fillId="74" borderId="105" applyNumberFormat="0" applyFont="0" applyAlignment="0" applyProtection="0"/>
    <xf numFmtId="0" fontId="2" fillId="74" borderId="105" applyNumberFormat="0" applyFont="0" applyAlignment="0" applyProtection="0"/>
    <xf numFmtId="0" fontId="2" fillId="74" borderId="105" applyNumberFormat="0" applyFont="0" applyAlignment="0" applyProtection="0"/>
    <xf numFmtId="0" fontId="2" fillId="74" borderId="105" applyNumberFormat="0" applyFont="0" applyAlignment="0" applyProtection="0"/>
    <xf numFmtId="0" fontId="2" fillId="74" borderId="105" applyNumberFormat="0" applyFont="0" applyAlignment="0" applyProtection="0"/>
    <xf numFmtId="0" fontId="2" fillId="74" borderId="105" applyNumberFormat="0" applyFont="0" applyAlignment="0" applyProtection="0"/>
    <xf numFmtId="0" fontId="2" fillId="74" borderId="105" applyNumberFormat="0" applyFont="0" applyAlignment="0" applyProtection="0"/>
    <xf numFmtId="0" fontId="2" fillId="74" borderId="105" applyNumberFormat="0" applyFont="0" applyAlignment="0" applyProtection="0"/>
    <xf numFmtId="0" fontId="2" fillId="74" borderId="105" applyNumberFormat="0" applyFont="0" applyAlignment="0" applyProtection="0"/>
    <xf numFmtId="0" fontId="2" fillId="74" borderId="105" applyNumberFormat="0" applyFont="0" applyAlignment="0" applyProtection="0"/>
    <xf numFmtId="0" fontId="2" fillId="74" borderId="105" applyNumberFormat="0" applyFont="0" applyAlignment="0" applyProtection="0"/>
    <xf numFmtId="0" fontId="2" fillId="74" borderId="105" applyNumberFormat="0" applyFont="0" applyAlignment="0" applyProtection="0"/>
    <xf numFmtId="0" fontId="2" fillId="74" borderId="105" applyNumberFormat="0" applyFont="0" applyAlignment="0" applyProtection="0"/>
    <xf numFmtId="0" fontId="2" fillId="74" borderId="105" applyNumberFormat="0" applyFont="0" applyAlignment="0" applyProtection="0"/>
    <xf numFmtId="0" fontId="2" fillId="74" borderId="105" applyNumberFormat="0" applyFont="0" applyAlignment="0" applyProtection="0"/>
    <xf numFmtId="0" fontId="2"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 fillId="74" borderId="105" applyNumberFormat="0" applyFont="0" applyAlignment="0" applyProtection="0"/>
    <xf numFmtId="0" fontId="27" fillId="74" borderId="105" applyNumberFormat="0" applyFont="0" applyAlignment="0" applyProtection="0"/>
    <xf numFmtId="0" fontId="2" fillId="74" borderId="105" applyNumberFormat="0" applyFont="0" applyAlignment="0" applyProtection="0"/>
    <xf numFmtId="0" fontId="2"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0" fontId="27" fillId="74" borderId="105" applyNumberFormat="0" applyFont="0" applyAlignment="0" applyProtection="0"/>
    <xf numFmtId="3" fontId="2" fillId="72" borderId="102" applyFont="0">
      <alignment horizontal="right" vertical="center"/>
      <protection locked="0"/>
    </xf>
    <xf numFmtId="0" fontId="66" fillId="43" borderId="104" applyNumberFormat="0" applyAlignment="0" applyProtection="0"/>
    <xf numFmtId="168" fontId="68" fillId="43" borderId="104" applyNumberFormat="0" applyAlignment="0" applyProtection="0"/>
    <xf numFmtId="169" fontId="68" fillId="43" borderId="104" applyNumberFormat="0" applyAlignment="0" applyProtection="0"/>
    <xf numFmtId="168" fontId="68" fillId="43" borderId="104" applyNumberFormat="0" applyAlignment="0" applyProtection="0"/>
    <xf numFmtId="168" fontId="68" fillId="43" borderId="104" applyNumberFormat="0" applyAlignment="0" applyProtection="0"/>
    <xf numFmtId="169" fontId="68" fillId="43" borderId="104" applyNumberFormat="0" applyAlignment="0" applyProtection="0"/>
    <xf numFmtId="168" fontId="68" fillId="43" borderId="104" applyNumberFormat="0" applyAlignment="0" applyProtection="0"/>
    <xf numFmtId="168" fontId="68" fillId="43" borderId="104" applyNumberFormat="0" applyAlignment="0" applyProtection="0"/>
    <xf numFmtId="169" fontId="68" fillId="43" borderId="104" applyNumberFormat="0" applyAlignment="0" applyProtection="0"/>
    <xf numFmtId="168" fontId="68" fillId="43" borderId="104" applyNumberFormat="0" applyAlignment="0" applyProtection="0"/>
    <xf numFmtId="168" fontId="68" fillId="43" borderId="104" applyNumberFormat="0" applyAlignment="0" applyProtection="0"/>
    <xf numFmtId="169" fontId="68" fillId="43" borderId="104" applyNumberFormat="0" applyAlignment="0" applyProtection="0"/>
    <xf numFmtId="168" fontId="68" fillId="43" borderId="104" applyNumberFormat="0" applyAlignment="0" applyProtection="0"/>
    <xf numFmtId="0" fontId="66" fillId="43" borderId="104" applyNumberFormat="0" applyAlignment="0" applyProtection="0"/>
    <xf numFmtId="0" fontId="66" fillId="43" borderId="104" applyNumberFormat="0" applyAlignment="0" applyProtection="0"/>
    <xf numFmtId="0" fontId="66" fillId="43" borderId="104" applyNumberFormat="0" applyAlignment="0" applyProtection="0"/>
    <xf numFmtId="0" fontId="66" fillId="43" borderId="104" applyNumberFormat="0" applyAlignment="0" applyProtection="0"/>
    <xf numFmtId="0" fontId="66" fillId="43" borderId="104" applyNumberFormat="0" applyAlignment="0" applyProtection="0"/>
    <xf numFmtId="0" fontId="66" fillId="43" borderId="104" applyNumberFormat="0" applyAlignment="0" applyProtection="0"/>
    <xf numFmtId="0" fontId="66" fillId="43" borderId="104" applyNumberFormat="0" applyAlignment="0" applyProtection="0"/>
    <xf numFmtId="0" fontId="66" fillId="43" borderId="104" applyNumberFormat="0" applyAlignment="0" applyProtection="0"/>
    <xf numFmtId="0" fontId="66" fillId="43" borderId="104" applyNumberFormat="0" applyAlignment="0" applyProtection="0"/>
    <xf numFmtId="0" fontId="66" fillId="43" borderId="104" applyNumberFormat="0" applyAlignment="0" applyProtection="0"/>
    <xf numFmtId="0" fontId="66" fillId="43" borderId="104" applyNumberFormat="0" applyAlignment="0" applyProtection="0"/>
    <xf numFmtId="0" fontId="66" fillId="43" borderId="104" applyNumberFormat="0" applyAlignment="0" applyProtection="0"/>
    <xf numFmtId="0" fontId="66" fillId="43" borderId="104" applyNumberFormat="0" applyAlignment="0" applyProtection="0"/>
    <xf numFmtId="0" fontId="66" fillId="43" borderId="104" applyNumberFormat="0" applyAlignment="0" applyProtection="0"/>
    <xf numFmtId="0" fontId="66" fillId="43" borderId="104" applyNumberFormat="0" applyAlignment="0" applyProtection="0"/>
    <xf numFmtId="0" fontId="66" fillId="43" borderId="104" applyNumberFormat="0" applyAlignment="0" applyProtection="0"/>
    <xf numFmtId="0" fontId="66" fillId="43" borderId="104" applyNumberFormat="0" applyAlignment="0" applyProtection="0"/>
    <xf numFmtId="0" fontId="66" fillId="43" borderId="104" applyNumberFormat="0" applyAlignment="0" applyProtection="0"/>
    <xf numFmtId="0" fontId="66" fillId="43" borderId="104" applyNumberFormat="0" applyAlignment="0" applyProtection="0"/>
    <xf numFmtId="0" fontId="66" fillId="43" borderId="104" applyNumberFormat="0" applyAlignment="0" applyProtection="0"/>
    <xf numFmtId="0" fontId="66" fillId="43" borderId="104" applyNumberFormat="0" applyAlignment="0" applyProtection="0"/>
    <xf numFmtId="0" fontId="66" fillId="43" borderId="104" applyNumberFormat="0" applyAlignment="0" applyProtection="0"/>
    <xf numFmtId="0" fontId="66" fillId="43" borderId="104" applyNumberFormat="0" applyAlignment="0" applyProtection="0"/>
    <xf numFmtId="0" fontId="66" fillId="43" borderId="104" applyNumberFormat="0" applyAlignment="0" applyProtection="0"/>
    <xf numFmtId="0" fontId="66" fillId="43" borderId="104" applyNumberFormat="0" applyAlignment="0" applyProtection="0"/>
    <xf numFmtId="0" fontId="66" fillId="43" borderId="104" applyNumberFormat="0" applyAlignment="0" applyProtection="0"/>
    <xf numFmtId="0" fontId="66" fillId="43" borderId="104" applyNumberFormat="0" applyAlignment="0" applyProtection="0"/>
    <xf numFmtId="0" fontId="66" fillId="43" borderId="104" applyNumberFormat="0" applyAlignment="0" applyProtection="0"/>
    <xf numFmtId="0" fontId="66" fillId="43" borderId="104" applyNumberFormat="0" applyAlignment="0" applyProtection="0"/>
    <xf numFmtId="0" fontId="66" fillId="43" borderId="104" applyNumberFormat="0" applyAlignment="0" applyProtection="0"/>
    <xf numFmtId="0" fontId="66" fillId="43" borderId="104" applyNumberFormat="0" applyAlignment="0" applyProtection="0"/>
    <xf numFmtId="0" fontId="66" fillId="43" borderId="104" applyNumberFormat="0" applyAlignment="0" applyProtection="0"/>
    <xf numFmtId="0" fontId="66" fillId="43" borderId="104" applyNumberFormat="0" applyAlignment="0" applyProtection="0"/>
    <xf numFmtId="0" fontId="66" fillId="43" borderId="104" applyNumberFormat="0" applyAlignment="0" applyProtection="0"/>
    <xf numFmtId="0" fontId="66" fillId="43" borderId="104" applyNumberFormat="0" applyAlignment="0" applyProtection="0"/>
    <xf numFmtId="0" fontId="66" fillId="43" borderId="104" applyNumberFormat="0" applyAlignment="0" applyProtection="0"/>
    <xf numFmtId="0" fontId="66" fillId="43" borderId="104" applyNumberFormat="0" applyAlignment="0" applyProtection="0"/>
    <xf numFmtId="0" fontId="66" fillId="43" borderId="104" applyNumberFormat="0" applyAlignment="0" applyProtection="0"/>
    <xf numFmtId="0" fontId="66" fillId="43" borderId="104" applyNumberFormat="0" applyAlignment="0" applyProtection="0"/>
    <xf numFmtId="0" fontId="66" fillId="43" borderId="104" applyNumberFormat="0" applyAlignment="0" applyProtection="0"/>
    <xf numFmtId="0" fontId="66" fillId="43" borderId="104" applyNumberFormat="0" applyAlignment="0" applyProtection="0"/>
    <xf numFmtId="0" fontId="66" fillId="43" borderId="104" applyNumberFormat="0" applyAlignment="0" applyProtection="0"/>
    <xf numFmtId="0" fontId="66" fillId="43" borderId="104" applyNumberFormat="0" applyAlignment="0" applyProtection="0"/>
    <xf numFmtId="0" fontId="66" fillId="43" borderId="104" applyNumberFormat="0" applyAlignment="0" applyProtection="0"/>
    <xf numFmtId="0" fontId="66" fillId="43" borderId="104" applyNumberFormat="0" applyAlignment="0" applyProtection="0"/>
    <xf numFmtId="0" fontId="66" fillId="43" borderId="104" applyNumberFormat="0" applyAlignment="0" applyProtection="0"/>
    <xf numFmtId="0" fontId="66" fillId="43" borderId="104" applyNumberFormat="0" applyAlignment="0" applyProtection="0"/>
    <xf numFmtId="0" fontId="66" fillId="43" borderId="104" applyNumberFormat="0" applyAlignment="0" applyProtection="0"/>
    <xf numFmtId="169" fontId="68" fillId="43" borderId="104" applyNumberFormat="0" applyAlignment="0" applyProtection="0"/>
    <xf numFmtId="0" fontId="66" fillId="43" borderId="104" applyNumberFormat="0" applyAlignment="0" applyProtection="0"/>
    <xf numFmtId="0" fontId="66" fillId="43" borderId="104" applyNumberFormat="0" applyAlignment="0" applyProtection="0"/>
    <xf numFmtId="0" fontId="66" fillId="43" borderId="104" applyNumberFormat="0" applyAlignment="0" applyProtection="0"/>
    <xf numFmtId="0" fontId="66" fillId="43" borderId="104" applyNumberFormat="0" applyAlignment="0" applyProtection="0"/>
    <xf numFmtId="0" fontId="66" fillId="43" borderId="104" applyNumberFormat="0" applyAlignment="0" applyProtection="0"/>
    <xf numFmtId="0" fontId="66" fillId="43" borderId="104" applyNumberFormat="0" applyAlignment="0" applyProtection="0"/>
    <xf numFmtId="0" fontId="66" fillId="43" borderId="104" applyNumberFormat="0" applyAlignment="0" applyProtection="0"/>
    <xf numFmtId="0" fontId="66" fillId="43" borderId="104" applyNumberFormat="0" applyAlignment="0" applyProtection="0"/>
    <xf numFmtId="0" fontId="66" fillId="43" borderId="104" applyNumberFormat="0" applyAlignment="0" applyProtection="0"/>
    <xf numFmtId="0" fontId="66" fillId="43" borderId="104" applyNumberFormat="0" applyAlignment="0" applyProtection="0"/>
    <xf numFmtId="0" fontId="66" fillId="43" borderId="104" applyNumberFormat="0" applyAlignment="0" applyProtection="0"/>
    <xf numFmtId="168" fontId="68" fillId="43" borderId="104" applyNumberFormat="0" applyAlignment="0" applyProtection="0"/>
    <xf numFmtId="0" fontId="66" fillId="43" borderId="104" applyNumberFormat="0" applyAlignment="0" applyProtection="0"/>
    <xf numFmtId="0" fontId="66" fillId="43" borderId="104" applyNumberFormat="0" applyAlignment="0" applyProtection="0"/>
    <xf numFmtId="0" fontId="66" fillId="43" borderId="104" applyNumberFormat="0" applyAlignment="0" applyProtection="0"/>
    <xf numFmtId="0" fontId="66" fillId="43" borderId="104" applyNumberFormat="0" applyAlignment="0" applyProtection="0"/>
    <xf numFmtId="168" fontId="68" fillId="43" borderId="104" applyNumberFormat="0" applyAlignment="0" applyProtection="0"/>
    <xf numFmtId="0" fontId="66" fillId="43" borderId="104" applyNumberFormat="0" applyAlignment="0" applyProtection="0"/>
    <xf numFmtId="0" fontId="66" fillId="43" borderId="104" applyNumberFormat="0" applyAlignment="0" applyProtection="0"/>
    <xf numFmtId="0" fontId="66" fillId="43" borderId="104" applyNumberFormat="0" applyAlignment="0" applyProtection="0"/>
    <xf numFmtId="0" fontId="66" fillId="43" borderId="104" applyNumberFormat="0" applyAlignment="0" applyProtection="0"/>
    <xf numFmtId="0" fontId="66" fillId="43" borderId="104" applyNumberFormat="0" applyAlignment="0" applyProtection="0"/>
    <xf numFmtId="0" fontId="2" fillId="71" borderId="103" applyNumberFormat="0" applyFont="0" applyBorder="0" applyProtection="0">
      <alignment horizontal="left" vertical="center"/>
    </xf>
    <xf numFmtId="9" fontId="2" fillId="71" borderId="102" applyFont="0" applyProtection="0">
      <alignment horizontal="right" vertical="center"/>
    </xf>
    <xf numFmtId="3" fontId="2" fillId="71" borderId="102" applyFont="0" applyProtection="0">
      <alignment horizontal="right" vertical="center"/>
    </xf>
    <xf numFmtId="0" fontId="62" fillId="70" borderId="103" applyFont="0" applyBorder="0">
      <alignment horizontal="center" wrapText="1"/>
    </xf>
    <xf numFmtId="168" fontId="54" fillId="0" borderId="100">
      <alignment horizontal="left" vertical="center"/>
    </xf>
    <xf numFmtId="0" fontId="54" fillId="0" borderId="100">
      <alignment horizontal="left" vertical="center"/>
    </xf>
    <xf numFmtId="0" fontId="54" fillId="0" borderId="100">
      <alignment horizontal="left" vertical="center"/>
    </xf>
    <xf numFmtId="0" fontId="2" fillId="69" borderId="102" applyNumberFormat="0" applyFont="0" applyBorder="0" applyProtection="0">
      <alignment horizontal="center" vertical="center"/>
    </xf>
    <xf numFmtId="0" fontId="36" fillId="0" borderId="102" applyNumberFormat="0" applyAlignment="0">
      <alignment horizontal="right"/>
      <protection locked="0"/>
    </xf>
    <xf numFmtId="0" fontId="36" fillId="0" borderId="102" applyNumberFormat="0" applyAlignment="0">
      <alignment horizontal="right"/>
      <protection locked="0"/>
    </xf>
    <xf numFmtId="0" fontId="36" fillId="0" borderId="102" applyNumberFormat="0" applyAlignment="0">
      <alignment horizontal="right"/>
      <protection locked="0"/>
    </xf>
    <xf numFmtId="0" fontId="36" fillId="0" borderId="102" applyNumberFormat="0" applyAlignment="0">
      <alignment horizontal="right"/>
      <protection locked="0"/>
    </xf>
    <xf numFmtId="0" fontId="36" fillId="0" borderId="102" applyNumberFormat="0" applyAlignment="0">
      <alignment horizontal="right"/>
      <protection locked="0"/>
    </xf>
    <xf numFmtId="0" fontId="36" fillId="0" borderId="102" applyNumberFormat="0" applyAlignment="0">
      <alignment horizontal="right"/>
      <protection locked="0"/>
    </xf>
    <xf numFmtId="0" fontId="36" fillId="0" borderId="102" applyNumberFormat="0" applyAlignment="0">
      <alignment horizontal="right"/>
      <protection locked="0"/>
    </xf>
    <xf numFmtId="0" fontId="36" fillId="0" borderId="102" applyNumberFormat="0" applyAlignment="0">
      <alignment horizontal="right"/>
      <protection locked="0"/>
    </xf>
    <xf numFmtId="0" fontId="36" fillId="0" borderId="102" applyNumberFormat="0" applyAlignment="0">
      <alignment horizontal="right"/>
      <protection locked="0"/>
    </xf>
    <xf numFmtId="0" fontId="36" fillId="0" borderId="102" applyNumberFormat="0" applyAlignment="0">
      <alignment horizontal="right"/>
      <protection locked="0"/>
    </xf>
    <xf numFmtId="0" fontId="38" fillId="64" borderId="104" applyNumberFormat="0" applyAlignment="0" applyProtection="0"/>
    <xf numFmtId="168" fontId="40" fillId="64" borderId="104" applyNumberFormat="0" applyAlignment="0" applyProtection="0"/>
    <xf numFmtId="169" fontId="40" fillId="64" borderId="104" applyNumberFormat="0" applyAlignment="0" applyProtection="0"/>
    <xf numFmtId="168" fontId="40" fillId="64" borderId="104" applyNumberFormat="0" applyAlignment="0" applyProtection="0"/>
    <xf numFmtId="168" fontId="40" fillId="64" borderId="104" applyNumberFormat="0" applyAlignment="0" applyProtection="0"/>
    <xf numFmtId="169" fontId="40" fillId="64" borderId="104" applyNumberFormat="0" applyAlignment="0" applyProtection="0"/>
    <xf numFmtId="168" fontId="40" fillId="64" borderId="104" applyNumberFormat="0" applyAlignment="0" applyProtection="0"/>
    <xf numFmtId="168" fontId="40" fillId="64" borderId="104" applyNumberFormat="0" applyAlignment="0" applyProtection="0"/>
    <xf numFmtId="169" fontId="40" fillId="64" borderId="104" applyNumberFormat="0" applyAlignment="0" applyProtection="0"/>
    <xf numFmtId="168" fontId="40" fillId="64" borderId="104" applyNumberFormat="0" applyAlignment="0" applyProtection="0"/>
    <xf numFmtId="168" fontId="40" fillId="64" borderId="104" applyNumberFormat="0" applyAlignment="0" applyProtection="0"/>
    <xf numFmtId="169" fontId="40" fillId="64" borderId="104" applyNumberFormat="0" applyAlignment="0" applyProtection="0"/>
    <xf numFmtId="168" fontId="40" fillId="64" borderId="104" applyNumberFormat="0" applyAlignment="0" applyProtection="0"/>
    <xf numFmtId="0" fontId="38" fillId="64" borderId="104" applyNumberFormat="0" applyAlignment="0" applyProtection="0"/>
    <xf numFmtId="0" fontId="38" fillId="64" borderId="104" applyNumberFormat="0" applyAlignment="0" applyProtection="0"/>
    <xf numFmtId="0" fontId="38" fillId="64" borderId="104" applyNumberFormat="0" applyAlignment="0" applyProtection="0"/>
    <xf numFmtId="0" fontId="38" fillId="64" borderId="104" applyNumberFormat="0" applyAlignment="0" applyProtection="0"/>
    <xf numFmtId="0" fontId="38" fillId="64" borderId="104" applyNumberFormat="0" applyAlignment="0" applyProtection="0"/>
    <xf numFmtId="0" fontId="38" fillId="64" borderId="104" applyNumberFormat="0" applyAlignment="0" applyProtection="0"/>
    <xf numFmtId="0" fontId="38" fillId="64" borderId="104" applyNumberFormat="0" applyAlignment="0" applyProtection="0"/>
    <xf numFmtId="0" fontId="38" fillId="64" borderId="104" applyNumberFormat="0" applyAlignment="0" applyProtection="0"/>
    <xf numFmtId="0" fontId="38" fillId="64" borderId="104" applyNumberFormat="0" applyAlignment="0" applyProtection="0"/>
    <xf numFmtId="0" fontId="38" fillId="64" borderId="104" applyNumberFormat="0" applyAlignment="0" applyProtection="0"/>
    <xf numFmtId="0" fontId="38" fillId="64" borderId="104" applyNumberFormat="0" applyAlignment="0" applyProtection="0"/>
    <xf numFmtId="0" fontId="38" fillId="64" borderId="104" applyNumberFormat="0" applyAlignment="0" applyProtection="0"/>
    <xf numFmtId="0" fontId="38" fillId="64" borderId="104" applyNumberFormat="0" applyAlignment="0" applyProtection="0"/>
    <xf numFmtId="0" fontId="38" fillId="64" borderId="104" applyNumberFormat="0" applyAlignment="0" applyProtection="0"/>
    <xf numFmtId="0" fontId="38" fillId="64" borderId="104" applyNumberFormat="0" applyAlignment="0" applyProtection="0"/>
    <xf numFmtId="0" fontId="38" fillId="64" borderId="104" applyNumberFormat="0" applyAlignment="0" applyProtection="0"/>
    <xf numFmtId="0" fontId="38" fillId="64" borderId="104" applyNumberFormat="0" applyAlignment="0" applyProtection="0"/>
    <xf numFmtId="0" fontId="38" fillId="64" borderId="104" applyNumberFormat="0" applyAlignment="0" applyProtection="0"/>
    <xf numFmtId="0" fontId="38" fillId="64" borderId="104" applyNumberFormat="0" applyAlignment="0" applyProtection="0"/>
    <xf numFmtId="0" fontId="38" fillId="64" borderId="104" applyNumberFormat="0" applyAlignment="0" applyProtection="0"/>
    <xf numFmtId="0" fontId="38" fillId="64" borderId="104" applyNumberFormat="0" applyAlignment="0" applyProtection="0"/>
    <xf numFmtId="0" fontId="38" fillId="64" borderId="104" applyNumberFormat="0" applyAlignment="0" applyProtection="0"/>
    <xf numFmtId="0" fontId="38" fillId="64" borderId="104" applyNumberFormat="0" applyAlignment="0" applyProtection="0"/>
    <xf numFmtId="0" fontId="38" fillId="64" borderId="104" applyNumberFormat="0" applyAlignment="0" applyProtection="0"/>
    <xf numFmtId="0" fontId="38" fillId="64" borderId="104" applyNumberFormat="0" applyAlignment="0" applyProtection="0"/>
    <xf numFmtId="0" fontId="38" fillId="64" borderId="104" applyNumberFormat="0" applyAlignment="0" applyProtection="0"/>
    <xf numFmtId="0" fontId="38" fillId="64" borderId="104" applyNumberFormat="0" applyAlignment="0" applyProtection="0"/>
    <xf numFmtId="0" fontId="38" fillId="64" borderId="104" applyNumberFormat="0" applyAlignment="0" applyProtection="0"/>
    <xf numFmtId="0" fontId="38" fillId="64" borderId="104" applyNumberFormat="0" applyAlignment="0" applyProtection="0"/>
    <xf numFmtId="0" fontId="38" fillId="64" borderId="104" applyNumberFormat="0" applyAlignment="0" applyProtection="0"/>
    <xf numFmtId="0" fontId="38" fillId="64" borderId="104" applyNumberFormat="0" applyAlignment="0" applyProtection="0"/>
    <xf numFmtId="0" fontId="38" fillId="64" borderId="104" applyNumberFormat="0" applyAlignment="0" applyProtection="0"/>
    <xf numFmtId="0" fontId="38" fillId="64" borderId="104" applyNumberFormat="0" applyAlignment="0" applyProtection="0"/>
    <xf numFmtId="0" fontId="38" fillId="64" borderId="104" applyNumberFormat="0" applyAlignment="0" applyProtection="0"/>
    <xf numFmtId="0" fontId="38" fillId="64" borderId="104" applyNumberFormat="0" applyAlignment="0" applyProtection="0"/>
    <xf numFmtId="0" fontId="38" fillId="64" borderId="104" applyNumberFormat="0" applyAlignment="0" applyProtection="0"/>
    <xf numFmtId="0" fontId="38" fillId="64" borderId="104" applyNumberFormat="0" applyAlignment="0" applyProtection="0"/>
    <xf numFmtId="0" fontId="38" fillId="64" borderId="104" applyNumberFormat="0" applyAlignment="0" applyProtection="0"/>
    <xf numFmtId="0" fontId="38" fillId="64" borderId="104" applyNumberFormat="0" applyAlignment="0" applyProtection="0"/>
    <xf numFmtId="0" fontId="38" fillId="64" borderId="104" applyNumberFormat="0" applyAlignment="0" applyProtection="0"/>
    <xf numFmtId="0" fontId="38" fillId="64" borderId="104" applyNumberFormat="0" applyAlignment="0" applyProtection="0"/>
    <xf numFmtId="0" fontId="38" fillId="64" borderId="104" applyNumberFormat="0" applyAlignment="0" applyProtection="0"/>
    <xf numFmtId="0" fontId="38" fillId="64" borderId="104" applyNumberFormat="0" applyAlignment="0" applyProtection="0"/>
    <xf numFmtId="0" fontId="38" fillId="64" borderId="104" applyNumberFormat="0" applyAlignment="0" applyProtection="0"/>
    <xf numFmtId="0" fontId="38" fillId="64" borderId="104" applyNumberFormat="0" applyAlignment="0" applyProtection="0"/>
    <xf numFmtId="0" fontId="38" fillId="64" borderId="104" applyNumberFormat="0" applyAlignment="0" applyProtection="0"/>
    <xf numFmtId="0" fontId="38" fillId="64" borderId="104" applyNumberFormat="0" applyAlignment="0" applyProtection="0"/>
    <xf numFmtId="0" fontId="38" fillId="64" borderId="104" applyNumberFormat="0" applyAlignment="0" applyProtection="0"/>
    <xf numFmtId="169" fontId="40" fillId="64" borderId="104" applyNumberFormat="0" applyAlignment="0" applyProtection="0"/>
    <xf numFmtId="0" fontId="38" fillId="64" borderId="104" applyNumberFormat="0" applyAlignment="0" applyProtection="0"/>
    <xf numFmtId="0" fontId="38" fillId="64" borderId="104" applyNumberFormat="0" applyAlignment="0" applyProtection="0"/>
    <xf numFmtId="0" fontId="38" fillId="64" borderId="104" applyNumberFormat="0" applyAlignment="0" applyProtection="0"/>
    <xf numFmtId="0" fontId="38" fillId="64" borderId="104" applyNumberFormat="0" applyAlignment="0" applyProtection="0"/>
    <xf numFmtId="0" fontId="38" fillId="64" borderId="104" applyNumberFormat="0" applyAlignment="0" applyProtection="0"/>
    <xf numFmtId="0" fontId="38" fillId="64" borderId="104" applyNumberFormat="0" applyAlignment="0" applyProtection="0"/>
    <xf numFmtId="0" fontId="38" fillId="64" borderId="104" applyNumberFormat="0" applyAlignment="0" applyProtection="0"/>
    <xf numFmtId="0" fontId="38" fillId="64" borderId="104" applyNumberFormat="0" applyAlignment="0" applyProtection="0"/>
    <xf numFmtId="0" fontId="38" fillId="64" borderId="104" applyNumberFormat="0" applyAlignment="0" applyProtection="0"/>
    <xf numFmtId="0" fontId="38" fillId="64" borderId="104" applyNumberFormat="0" applyAlignment="0" applyProtection="0"/>
    <xf numFmtId="0" fontId="38" fillId="64" borderId="104" applyNumberFormat="0" applyAlignment="0" applyProtection="0"/>
    <xf numFmtId="168" fontId="40" fillId="64" borderId="104" applyNumberFormat="0" applyAlignment="0" applyProtection="0"/>
    <xf numFmtId="0" fontId="38" fillId="64" borderId="104" applyNumberFormat="0" applyAlignment="0" applyProtection="0"/>
    <xf numFmtId="0" fontId="38" fillId="64" borderId="104" applyNumberFormat="0" applyAlignment="0" applyProtection="0"/>
    <xf numFmtId="0" fontId="38" fillId="64" borderId="104" applyNumberFormat="0" applyAlignment="0" applyProtection="0"/>
    <xf numFmtId="0" fontId="38" fillId="64" borderId="104" applyNumberFormat="0" applyAlignment="0" applyProtection="0"/>
    <xf numFmtId="168" fontId="40" fillId="64" borderId="104" applyNumberFormat="0" applyAlignment="0" applyProtection="0"/>
    <xf numFmtId="0" fontId="38" fillId="64" borderId="104" applyNumberFormat="0" applyAlignment="0" applyProtection="0"/>
    <xf numFmtId="0" fontId="38" fillId="64" borderId="104" applyNumberFormat="0" applyAlignment="0" applyProtection="0"/>
    <xf numFmtId="0" fontId="38" fillId="64" borderId="104" applyNumberFormat="0" applyAlignment="0" applyProtection="0"/>
    <xf numFmtId="0" fontId="38" fillId="64" borderId="104" applyNumberFormat="0" applyAlignment="0" applyProtection="0"/>
    <xf numFmtId="0" fontId="38" fillId="64" borderId="104" applyNumberFormat="0" applyAlignment="0" applyProtection="0"/>
    <xf numFmtId="0" fontId="1" fillId="0" borderId="0"/>
    <xf numFmtId="169" fontId="26" fillId="37" borderId="0"/>
    <xf numFmtId="0" fontId="2" fillId="0" borderId="0">
      <alignment vertical="center"/>
    </xf>
    <xf numFmtId="166" fontId="1" fillId="0" borderId="0" applyFont="0" applyFill="0" applyBorder="0" applyAlignment="0" applyProtection="0"/>
    <xf numFmtId="0" fontId="38" fillId="64" borderId="135" applyNumberFormat="0" applyAlignment="0" applyProtection="0"/>
    <xf numFmtId="0" fontId="38" fillId="64" borderId="135" applyNumberFormat="0" applyAlignment="0" applyProtection="0"/>
    <xf numFmtId="0" fontId="38" fillId="64" borderId="135" applyNumberFormat="0" applyAlignment="0" applyProtection="0"/>
    <xf numFmtId="0" fontId="38" fillId="64" borderId="135" applyNumberFormat="0" applyAlignment="0" applyProtection="0"/>
    <xf numFmtId="0" fontId="38" fillId="64" borderId="135" applyNumberFormat="0" applyAlignment="0" applyProtection="0"/>
    <xf numFmtId="168" fontId="40" fillId="64" borderId="135" applyNumberFormat="0" applyAlignment="0" applyProtection="0"/>
    <xf numFmtId="0" fontId="38" fillId="64" borderId="135" applyNumberFormat="0" applyAlignment="0" applyProtection="0"/>
    <xf numFmtId="0" fontId="38" fillId="64" borderId="135" applyNumberFormat="0" applyAlignment="0" applyProtection="0"/>
    <xf numFmtId="0" fontId="38" fillId="64" borderId="135" applyNumberFormat="0" applyAlignment="0" applyProtection="0"/>
    <xf numFmtId="0" fontId="38" fillId="64" borderId="135" applyNumberFormat="0" applyAlignment="0" applyProtection="0"/>
    <xf numFmtId="168" fontId="40" fillId="64" borderId="135" applyNumberFormat="0" applyAlignment="0" applyProtection="0"/>
    <xf numFmtId="0" fontId="38" fillId="64" borderId="135" applyNumberFormat="0" applyAlignment="0" applyProtection="0"/>
    <xf numFmtId="0" fontId="38" fillId="64" borderId="135" applyNumberFormat="0" applyAlignment="0" applyProtection="0"/>
    <xf numFmtId="0" fontId="38" fillId="64" borderId="135" applyNumberFormat="0" applyAlignment="0" applyProtection="0"/>
    <xf numFmtId="0" fontId="38" fillId="64" borderId="135" applyNumberFormat="0" applyAlignment="0" applyProtection="0"/>
    <xf numFmtId="0" fontId="38" fillId="64" borderId="135" applyNumberFormat="0" applyAlignment="0" applyProtection="0"/>
    <xf numFmtId="0" fontId="38" fillId="64" borderId="135" applyNumberFormat="0" applyAlignment="0" applyProtection="0"/>
    <xf numFmtId="0" fontId="38" fillId="64" borderId="135" applyNumberFormat="0" applyAlignment="0" applyProtection="0"/>
    <xf numFmtId="0" fontId="38" fillId="64" borderId="135" applyNumberFormat="0" applyAlignment="0" applyProtection="0"/>
    <xf numFmtId="0" fontId="38" fillId="64" borderId="135" applyNumberFormat="0" applyAlignment="0" applyProtection="0"/>
    <xf numFmtId="0" fontId="38" fillId="64" borderId="135" applyNumberFormat="0" applyAlignment="0" applyProtection="0"/>
    <xf numFmtId="0" fontId="38" fillId="64" borderId="135" applyNumberFormat="0" applyAlignment="0" applyProtection="0"/>
    <xf numFmtId="169" fontId="40" fillId="64" borderId="135" applyNumberFormat="0" applyAlignment="0" applyProtection="0"/>
    <xf numFmtId="0" fontId="38" fillId="64" borderId="135" applyNumberFormat="0" applyAlignment="0" applyProtection="0"/>
    <xf numFmtId="0" fontId="38" fillId="64" borderId="135" applyNumberFormat="0" applyAlignment="0" applyProtection="0"/>
    <xf numFmtId="0" fontId="38" fillId="64" borderId="135" applyNumberFormat="0" applyAlignment="0" applyProtection="0"/>
    <xf numFmtId="0" fontId="38" fillId="64" borderId="135" applyNumberFormat="0" applyAlignment="0" applyProtection="0"/>
    <xf numFmtId="0" fontId="38" fillId="64" borderId="135" applyNumberFormat="0" applyAlignment="0" applyProtection="0"/>
    <xf numFmtId="0" fontId="38" fillId="64" borderId="135" applyNumberFormat="0" applyAlignment="0" applyProtection="0"/>
    <xf numFmtId="0" fontId="38" fillId="64" borderId="135" applyNumberFormat="0" applyAlignment="0" applyProtection="0"/>
    <xf numFmtId="0" fontId="38" fillId="64" borderId="135" applyNumberFormat="0" applyAlignment="0" applyProtection="0"/>
    <xf numFmtId="0" fontId="38" fillId="64" borderId="135" applyNumberFormat="0" applyAlignment="0" applyProtection="0"/>
    <xf numFmtId="0" fontId="38" fillId="64" borderId="135" applyNumberFormat="0" applyAlignment="0" applyProtection="0"/>
    <xf numFmtId="0" fontId="38" fillId="64" borderId="135" applyNumberFormat="0" applyAlignment="0" applyProtection="0"/>
    <xf numFmtId="0" fontId="38" fillId="64" borderId="135" applyNumberFormat="0" applyAlignment="0" applyProtection="0"/>
    <xf numFmtId="0" fontId="38" fillId="64" borderId="135" applyNumberFormat="0" applyAlignment="0" applyProtection="0"/>
    <xf numFmtId="0" fontId="38" fillId="64" borderId="135" applyNumberFormat="0" applyAlignment="0" applyProtection="0"/>
    <xf numFmtId="0" fontId="38" fillId="64" borderId="135" applyNumberFormat="0" applyAlignment="0" applyProtection="0"/>
    <xf numFmtId="0" fontId="38" fillId="64" borderId="135" applyNumberFormat="0" applyAlignment="0" applyProtection="0"/>
    <xf numFmtId="0" fontId="38" fillId="64" borderId="135" applyNumberFormat="0" applyAlignment="0" applyProtection="0"/>
    <xf numFmtId="0" fontId="38" fillId="64" borderId="135" applyNumberFormat="0" applyAlignment="0" applyProtection="0"/>
    <xf numFmtId="0" fontId="38" fillId="64" borderId="135" applyNumberFormat="0" applyAlignment="0" applyProtection="0"/>
    <xf numFmtId="0" fontId="38" fillId="64" borderId="135" applyNumberFormat="0" applyAlignment="0" applyProtection="0"/>
    <xf numFmtId="0" fontId="38" fillId="64" borderId="135" applyNumberFormat="0" applyAlignment="0" applyProtection="0"/>
    <xf numFmtId="0" fontId="38" fillId="64" borderId="135" applyNumberFormat="0" applyAlignment="0" applyProtection="0"/>
    <xf numFmtId="0" fontId="38" fillId="64" borderId="135" applyNumberFormat="0" applyAlignment="0" applyProtection="0"/>
    <xf numFmtId="0" fontId="38" fillId="64" borderId="135" applyNumberFormat="0" applyAlignment="0" applyProtection="0"/>
    <xf numFmtId="0" fontId="38" fillId="64" borderId="135" applyNumberFormat="0" applyAlignment="0" applyProtection="0"/>
    <xf numFmtId="0" fontId="38" fillId="64" borderId="135" applyNumberFormat="0" applyAlignment="0" applyProtection="0"/>
    <xf numFmtId="0" fontId="38" fillId="64" borderId="135" applyNumberFormat="0" applyAlignment="0" applyProtection="0"/>
    <xf numFmtId="0" fontId="38" fillId="64" borderId="135" applyNumberFormat="0" applyAlignment="0" applyProtection="0"/>
    <xf numFmtId="0" fontId="38" fillId="64" borderId="135" applyNumberFormat="0" applyAlignment="0" applyProtection="0"/>
    <xf numFmtId="0" fontId="38" fillId="64" borderId="135" applyNumberFormat="0" applyAlignment="0" applyProtection="0"/>
    <xf numFmtId="0" fontId="38" fillId="64" borderId="135" applyNumberFormat="0" applyAlignment="0" applyProtection="0"/>
    <xf numFmtId="0" fontId="38" fillId="64" borderId="135" applyNumberFormat="0" applyAlignment="0" applyProtection="0"/>
    <xf numFmtId="0" fontId="38" fillId="64" borderId="135" applyNumberFormat="0" applyAlignment="0" applyProtection="0"/>
    <xf numFmtId="0" fontId="38" fillId="64" borderId="135" applyNumberFormat="0" applyAlignment="0" applyProtection="0"/>
    <xf numFmtId="0" fontId="38" fillId="64" borderId="135" applyNumberFormat="0" applyAlignment="0" applyProtection="0"/>
    <xf numFmtId="0" fontId="38" fillId="64" borderId="135" applyNumberFormat="0" applyAlignment="0" applyProtection="0"/>
    <xf numFmtId="0" fontId="38" fillId="64" borderId="135" applyNumberFormat="0" applyAlignment="0" applyProtection="0"/>
    <xf numFmtId="0" fontId="38" fillId="64" borderId="135" applyNumberFormat="0" applyAlignment="0" applyProtection="0"/>
    <xf numFmtId="0" fontId="38" fillId="64" borderId="135" applyNumberFormat="0" applyAlignment="0" applyProtection="0"/>
    <xf numFmtId="0" fontId="38" fillId="64" borderId="135" applyNumberFormat="0" applyAlignment="0" applyProtection="0"/>
    <xf numFmtId="0" fontId="38" fillId="64" borderId="135" applyNumberFormat="0" applyAlignment="0" applyProtection="0"/>
    <xf numFmtId="0" fontId="38" fillId="64" borderId="135" applyNumberFormat="0" applyAlignment="0" applyProtection="0"/>
    <xf numFmtId="0" fontId="38" fillId="64" borderId="135" applyNumberFormat="0" applyAlignment="0" applyProtection="0"/>
    <xf numFmtId="0" fontId="38" fillId="64" borderId="135" applyNumberFormat="0" applyAlignment="0" applyProtection="0"/>
    <xf numFmtId="0" fontId="38" fillId="64" borderId="135" applyNumberFormat="0" applyAlignment="0" applyProtection="0"/>
    <xf numFmtId="0" fontId="38" fillId="64" borderId="135" applyNumberFormat="0" applyAlignment="0" applyProtection="0"/>
    <xf numFmtId="0" fontId="38" fillId="64" borderId="135" applyNumberFormat="0" applyAlignment="0" applyProtection="0"/>
    <xf numFmtId="0" fontId="38" fillId="64" borderId="135" applyNumberFormat="0" applyAlignment="0" applyProtection="0"/>
    <xf numFmtId="168" fontId="40" fillId="64" borderId="135" applyNumberFormat="0" applyAlignment="0" applyProtection="0"/>
    <xf numFmtId="169" fontId="40" fillId="64" borderId="135" applyNumberFormat="0" applyAlignment="0" applyProtection="0"/>
    <xf numFmtId="168" fontId="40" fillId="64" borderId="135" applyNumberFormat="0" applyAlignment="0" applyProtection="0"/>
    <xf numFmtId="168" fontId="40" fillId="64" borderId="135" applyNumberFormat="0" applyAlignment="0" applyProtection="0"/>
    <xf numFmtId="169" fontId="40" fillId="64" borderId="135" applyNumberFormat="0" applyAlignment="0" applyProtection="0"/>
    <xf numFmtId="168" fontId="40" fillId="64" borderId="135" applyNumberFormat="0" applyAlignment="0" applyProtection="0"/>
    <xf numFmtId="168" fontId="40" fillId="64" borderId="135" applyNumberFormat="0" applyAlignment="0" applyProtection="0"/>
    <xf numFmtId="169" fontId="40" fillId="64" borderId="135" applyNumberFormat="0" applyAlignment="0" applyProtection="0"/>
    <xf numFmtId="168" fontId="40" fillId="64" borderId="135" applyNumberFormat="0" applyAlignment="0" applyProtection="0"/>
    <xf numFmtId="168" fontId="40" fillId="64" borderId="135" applyNumberFormat="0" applyAlignment="0" applyProtection="0"/>
    <xf numFmtId="169" fontId="40" fillId="64" borderId="135" applyNumberFormat="0" applyAlignment="0" applyProtection="0"/>
    <xf numFmtId="168" fontId="40" fillId="64" borderId="135" applyNumberFormat="0" applyAlignment="0" applyProtection="0"/>
    <xf numFmtId="0" fontId="38" fillId="64" borderId="135" applyNumberFormat="0" applyAlignment="0" applyProtection="0"/>
    <xf numFmtId="0" fontId="66" fillId="43" borderId="135" applyNumberFormat="0" applyAlignment="0" applyProtection="0"/>
    <xf numFmtId="0" fontId="66" fillId="43" borderId="135" applyNumberFormat="0" applyAlignment="0" applyProtection="0"/>
    <xf numFmtId="0" fontId="66" fillId="43" borderId="135" applyNumberFormat="0" applyAlignment="0" applyProtection="0"/>
    <xf numFmtId="0" fontId="66" fillId="43" borderId="135" applyNumberFormat="0" applyAlignment="0" applyProtection="0"/>
    <xf numFmtId="0" fontId="66" fillId="43" borderId="135" applyNumberFormat="0" applyAlignment="0" applyProtection="0"/>
    <xf numFmtId="168" fontId="68" fillId="43" borderId="135" applyNumberFormat="0" applyAlignment="0" applyProtection="0"/>
    <xf numFmtId="0" fontId="66" fillId="43" borderId="135" applyNumberFormat="0" applyAlignment="0" applyProtection="0"/>
    <xf numFmtId="0" fontId="66" fillId="43" borderId="135" applyNumberFormat="0" applyAlignment="0" applyProtection="0"/>
    <xf numFmtId="0" fontId="66" fillId="43" borderId="135" applyNumberFormat="0" applyAlignment="0" applyProtection="0"/>
    <xf numFmtId="0" fontId="66" fillId="43" borderId="135" applyNumberFormat="0" applyAlignment="0" applyProtection="0"/>
    <xf numFmtId="168" fontId="68" fillId="43" borderId="135" applyNumberFormat="0" applyAlignment="0" applyProtection="0"/>
    <xf numFmtId="0" fontId="66" fillId="43" borderId="135" applyNumberFormat="0" applyAlignment="0" applyProtection="0"/>
    <xf numFmtId="0" fontId="66" fillId="43" borderId="135" applyNumberFormat="0" applyAlignment="0" applyProtection="0"/>
    <xf numFmtId="0" fontId="66" fillId="43" borderId="135" applyNumberFormat="0" applyAlignment="0" applyProtection="0"/>
    <xf numFmtId="0" fontId="66" fillId="43" borderId="135" applyNumberFormat="0" applyAlignment="0" applyProtection="0"/>
    <xf numFmtId="0" fontId="66" fillId="43" borderId="135" applyNumberFormat="0" applyAlignment="0" applyProtection="0"/>
    <xf numFmtId="0" fontId="66" fillId="43" borderId="135" applyNumberFormat="0" applyAlignment="0" applyProtection="0"/>
    <xf numFmtId="0" fontId="66" fillId="43" borderId="135" applyNumberFormat="0" applyAlignment="0" applyProtection="0"/>
    <xf numFmtId="0" fontId="66" fillId="43" borderId="135" applyNumberFormat="0" applyAlignment="0" applyProtection="0"/>
    <xf numFmtId="0" fontId="66" fillId="43" borderId="135" applyNumberFormat="0" applyAlignment="0" applyProtection="0"/>
    <xf numFmtId="0" fontId="66" fillId="43" borderId="135" applyNumberFormat="0" applyAlignment="0" applyProtection="0"/>
    <xf numFmtId="0" fontId="66" fillId="43" borderId="135" applyNumberFormat="0" applyAlignment="0" applyProtection="0"/>
    <xf numFmtId="169" fontId="68" fillId="43" borderId="135" applyNumberFormat="0" applyAlignment="0" applyProtection="0"/>
    <xf numFmtId="0" fontId="66" fillId="43" borderId="135" applyNumberFormat="0" applyAlignment="0" applyProtection="0"/>
    <xf numFmtId="0" fontId="66" fillId="43" borderId="135" applyNumberFormat="0" applyAlignment="0" applyProtection="0"/>
    <xf numFmtId="0" fontId="66" fillId="43" borderId="135" applyNumberFormat="0" applyAlignment="0" applyProtection="0"/>
    <xf numFmtId="0" fontId="66" fillId="43" borderId="135" applyNumberFormat="0" applyAlignment="0" applyProtection="0"/>
    <xf numFmtId="0" fontId="66" fillId="43" borderId="135" applyNumberFormat="0" applyAlignment="0" applyProtection="0"/>
    <xf numFmtId="0" fontId="66" fillId="43" borderId="135" applyNumberFormat="0" applyAlignment="0" applyProtection="0"/>
    <xf numFmtId="0" fontId="66" fillId="43" borderId="135" applyNumberFormat="0" applyAlignment="0" applyProtection="0"/>
    <xf numFmtId="0" fontId="66" fillId="43" borderId="135" applyNumberFormat="0" applyAlignment="0" applyProtection="0"/>
    <xf numFmtId="0" fontId="66" fillId="43" borderId="135" applyNumberFormat="0" applyAlignment="0" applyProtection="0"/>
    <xf numFmtId="0" fontId="66" fillId="43" borderId="135" applyNumberFormat="0" applyAlignment="0" applyProtection="0"/>
    <xf numFmtId="0" fontId="66" fillId="43" borderId="135" applyNumberFormat="0" applyAlignment="0" applyProtection="0"/>
    <xf numFmtId="0" fontId="66" fillId="43" borderId="135" applyNumberFormat="0" applyAlignment="0" applyProtection="0"/>
    <xf numFmtId="0" fontId="66" fillId="43" borderId="135" applyNumberFormat="0" applyAlignment="0" applyProtection="0"/>
    <xf numFmtId="0" fontId="66" fillId="43" borderId="135" applyNumberFormat="0" applyAlignment="0" applyProtection="0"/>
    <xf numFmtId="0" fontId="66" fillId="43" borderId="135" applyNumberFormat="0" applyAlignment="0" applyProtection="0"/>
    <xf numFmtId="0" fontId="66" fillId="43" borderId="135" applyNumberFormat="0" applyAlignment="0" applyProtection="0"/>
    <xf numFmtId="0" fontId="66" fillId="43" borderId="135" applyNumberFormat="0" applyAlignment="0" applyProtection="0"/>
    <xf numFmtId="0" fontId="66" fillId="43" borderId="135" applyNumberFormat="0" applyAlignment="0" applyProtection="0"/>
    <xf numFmtId="0" fontId="66" fillId="43" borderId="135" applyNumberFormat="0" applyAlignment="0" applyProtection="0"/>
    <xf numFmtId="0" fontId="66" fillId="43" borderId="135" applyNumberFormat="0" applyAlignment="0" applyProtection="0"/>
    <xf numFmtId="0" fontId="66" fillId="43" borderId="135" applyNumberFormat="0" applyAlignment="0" applyProtection="0"/>
    <xf numFmtId="0" fontId="66" fillId="43" borderId="135" applyNumberFormat="0" applyAlignment="0" applyProtection="0"/>
    <xf numFmtId="0" fontId="66" fillId="43" borderId="135" applyNumberFormat="0" applyAlignment="0" applyProtection="0"/>
    <xf numFmtId="0" fontId="66" fillId="43" borderId="135" applyNumberFormat="0" applyAlignment="0" applyProtection="0"/>
    <xf numFmtId="0" fontId="66" fillId="43" borderId="135" applyNumberFormat="0" applyAlignment="0" applyProtection="0"/>
    <xf numFmtId="0" fontId="66" fillId="43" borderId="135" applyNumberFormat="0" applyAlignment="0" applyProtection="0"/>
    <xf numFmtId="0" fontId="66" fillId="43" borderId="135" applyNumberFormat="0" applyAlignment="0" applyProtection="0"/>
    <xf numFmtId="0" fontId="66" fillId="43" borderId="135" applyNumberFormat="0" applyAlignment="0" applyProtection="0"/>
    <xf numFmtId="0" fontId="66" fillId="43" borderId="135" applyNumberFormat="0" applyAlignment="0" applyProtection="0"/>
    <xf numFmtId="0" fontId="66" fillId="43" borderId="135" applyNumberFormat="0" applyAlignment="0" applyProtection="0"/>
    <xf numFmtId="0" fontId="66" fillId="43" borderId="135" applyNumberFormat="0" applyAlignment="0" applyProtection="0"/>
    <xf numFmtId="0" fontId="66" fillId="43" borderId="135" applyNumberFormat="0" applyAlignment="0" applyProtection="0"/>
    <xf numFmtId="0" fontId="66" fillId="43" borderId="135" applyNumberFormat="0" applyAlignment="0" applyProtection="0"/>
    <xf numFmtId="0" fontId="66" fillId="43" borderId="135" applyNumberFormat="0" applyAlignment="0" applyProtection="0"/>
    <xf numFmtId="0" fontId="66" fillId="43" borderId="135" applyNumberFormat="0" applyAlignment="0" applyProtection="0"/>
    <xf numFmtId="0" fontId="66" fillId="43" borderId="135" applyNumberFormat="0" applyAlignment="0" applyProtection="0"/>
    <xf numFmtId="0" fontId="66" fillId="43" borderId="135" applyNumberFormat="0" applyAlignment="0" applyProtection="0"/>
    <xf numFmtId="0" fontId="66" fillId="43" borderId="135" applyNumberFormat="0" applyAlignment="0" applyProtection="0"/>
    <xf numFmtId="0" fontId="66" fillId="43" borderId="135" applyNumberFormat="0" applyAlignment="0" applyProtection="0"/>
    <xf numFmtId="0" fontId="66" fillId="43" borderId="135" applyNumberFormat="0" applyAlignment="0" applyProtection="0"/>
    <xf numFmtId="0" fontId="66" fillId="43" borderId="135" applyNumberFormat="0" applyAlignment="0" applyProtection="0"/>
    <xf numFmtId="0" fontId="66" fillId="43" borderId="135" applyNumberFormat="0" applyAlignment="0" applyProtection="0"/>
    <xf numFmtId="0" fontId="66" fillId="43" borderId="135" applyNumberFormat="0" applyAlignment="0" applyProtection="0"/>
    <xf numFmtId="0" fontId="66" fillId="43" borderId="135" applyNumberFormat="0" applyAlignment="0" applyProtection="0"/>
    <xf numFmtId="0" fontId="66" fillId="43" borderId="135" applyNumberFormat="0" applyAlignment="0" applyProtection="0"/>
    <xf numFmtId="0" fontId="66" fillId="43" borderId="135" applyNumberFormat="0" applyAlignment="0" applyProtection="0"/>
    <xf numFmtId="0" fontId="66" fillId="43" borderId="135" applyNumberFormat="0" applyAlignment="0" applyProtection="0"/>
    <xf numFmtId="0" fontId="66" fillId="43" borderId="135" applyNumberFormat="0" applyAlignment="0" applyProtection="0"/>
    <xf numFmtId="168" fontId="68" fillId="43" borderId="135" applyNumberFormat="0" applyAlignment="0" applyProtection="0"/>
    <xf numFmtId="169" fontId="68" fillId="43" borderId="135" applyNumberFormat="0" applyAlignment="0" applyProtection="0"/>
    <xf numFmtId="168" fontId="68" fillId="43" borderId="135" applyNumberFormat="0" applyAlignment="0" applyProtection="0"/>
    <xf numFmtId="168" fontId="68" fillId="43" borderId="135" applyNumberFormat="0" applyAlignment="0" applyProtection="0"/>
    <xf numFmtId="169" fontId="68" fillId="43" borderId="135" applyNumberFormat="0" applyAlignment="0" applyProtection="0"/>
    <xf numFmtId="168" fontId="68" fillId="43" borderId="135" applyNumberFormat="0" applyAlignment="0" applyProtection="0"/>
    <xf numFmtId="168" fontId="68" fillId="43" borderId="135" applyNumberFormat="0" applyAlignment="0" applyProtection="0"/>
    <xf numFmtId="169" fontId="68" fillId="43" borderId="135" applyNumberFormat="0" applyAlignment="0" applyProtection="0"/>
    <xf numFmtId="168" fontId="68" fillId="43" borderId="135" applyNumberFormat="0" applyAlignment="0" applyProtection="0"/>
    <xf numFmtId="168" fontId="68" fillId="43" borderId="135" applyNumberFormat="0" applyAlignment="0" applyProtection="0"/>
    <xf numFmtId="169" fontId="68" fillId="43" borderId="135" applyNumberFormat="0" applyAlignment="0" applyProtection="0"/>
    <xf numFmtId="168" fontId="68" fillId="43" borderId="135" applyNumberFormat="0" applyAlignment="0" applyProtection="0"/>
    <xf numFmtId="0" fontId="66" fillId="43" borderId="135" applyNumberFormat="0" applyAlignment="0" applyProtection="0"/>
    <xf numFmtId="0" fontId="27" fillId="74" borderId="136" applyNumberFormat="0" applyFont="0" applyAlignment="0" applyProtection="0"/>
    <xf numFmtId="0" fontId="27" fillId="74" borderId="136" applyNumberFormat="0" applyFont="0" applyAlignment="0" applyProtection="0"/>
    <xf numFmtId="0" fontId="27" fillId="74" borderId="136" applyNumberFormat="0" applyFont="0" applyAlignment="0" applyProtection="0"/>
    <xf numFmtId="0" fontId="27" fillId="74" borderId="136" applyNumberFormat="0" applyFont="0" applyAlignment="0" applyProtection="0"/>
    <xf numFmtId="0" fontId="27" fillId="74" borderId="136" applyNumberFormat="0" applyFont="0" applyAlignment="0" applyProtection="0"/>
    <xf numFmtId="0" fontId="27" fillId="74" borderId="136" applyNumberFormat="0" applyFont="0" applyAlignment="0" applyProtection="0"/>
    <xf numFmtId="0" fontId="27" fillId="74" borderId="136" applyNumberFormat="0" applyFont="0" applyAlignment="0" applyProtection="0"/>
    <xf numFmtId="0" fontId="27" fillId="74" borderId="136" applyNumberFormat="0" applyFont="0" applyAlignment="0" applyProtection="0"/>
    <xf numFmtId="0" fontId="27" fillId="74" borderId="136" applyNumberFormat="0" applyFont="0" applyAlignment="0" applyProtection="0"/>
    <xf numFmtId="0" fontId="27" fillId="74" borderId="136" applyNumberFormat="0" applyFont="0" applyAlignment="0" applyProtection="0"/>
    <xf numFmtId="0" fontId="27" fillId="74" borderId="136" applyNumberFormat="0" applyFont="0" applyAlignment="0" applyProtection="0"/>
    <xf numFmtId="0" fontId="27" fillId="74" borderId="136" applyNumberFormat="0" applyFont="0" applyAlignment="0" applyProtection="0"/>
    <xf numFmtId="0" fontId="27" fillId="74" borderId="136" applyNumberFormat="0" applyFont="0" applyAlignment="0" applyProtection="0"/>
    <xf numFmtId="0" fontId="27" fillId="74" borderId="136" applyNumberFormat="0" applyFont="0" applyAlignment="0" applyProtection="0"/>
    <xf numFmtId="0" fontId="27" fillId="74" borderId="136" applyNumberFormat="0" applyFont="0" applyAlignment="0" applyProtection="0"/>
    <xf numFmtId="0" fontId="27" fillId="74" borderId="136" applyNumberFormat="0" applyFont="0" applyAlignment="0" applyProtection="0"/>
    <xf numFmtId="0" fontId="27" fillId="74" borderId="136" applyNumberFormat="0" applyFont="0" applyAlignment="0" applyProtection="0"/>
    <xf numFmtId="0" fontId="2" fillId="74" borderId="136" applyNumberFormat="0" applyFont="0" applyAlignment="0" applyProtection="0"/>
    <xf numFmtId="0" fontId="27" fillId="74" borderId="136" applyNumberFormat="0" applyFont="0" applyAlignment="0" applyProtection="0"/>
    <xf numFmtId="0" fontId="27" fillId="74" borderId="136" applyNumberFormat="0" applyFont="0" applyAlignment="0" applyProtection="0"/>
    <xf numFmtId="0" fontId="27" fillId="74" borderId="136" applyNumberFormat="0" applyFont="0" applyAlignment="0" applyProtection="0"/>
    <xf numFmtId="0" fontId="2" fillId="74" borderId="136" applyNumberFormat="0" applyFont="0" applyAlignment="0" applyProtection="0"/>
    <xf numFmtId="0" fontId="2" fillId="74" borderId="136" applyNumberFormat="0" applyFont="0" applyAlignment="0" applyProtection="0"/>
    <xf numFmtId="0" fontId="27" fillId="74" borderId="136" applyNumberFormat="0" applyFont="0" applyAlignment="0" applyProtection="0"/>
    <xf numFmtId="0" fontId="2" fillId="74" borderId="136" applyNumberFormat="0" applyFont="0" applyAlignment="0" applyProtection="0"/>
    <xf numFmtId="0" fontId="27" fillId="74" borderId="136" applyNumberFormat="0" applyFont="0" applyAlignment="0" applyProtection="0"/>
    <xf numFmtId="0" fontId="27" fillId="74" borderId="136" applyNumberFormat="0" applyFont="0" applyAlignment="0" applyProtection="0"/>
    <xf numFmtId="0" fontId="27" fillId="74" borderId="136" applyNumberFormat="0" applyFont="0" applyAlignment="0" applyProtection="0"/>
    <xf numFmtId="0" fontId="27" fillId="74" borderId="136" applyNumberFormat="0" applyFont="0" applyAlignment="0" applyProtection="0"/>
    <xf numFmtId="0" fontId="27" fillId="74" borderId="136" applyNumberFormat="0" applyFont="0" applyAlignment="0" applyProtection="0"/>
    <xf numFmtId="0" fontId="27" fillId="74" borderId="136" applyNumberFormat="0" applyFont="0" applyAlignment="0" applyProtection="0"/>
    <xf numFmtId="0" fontId="27" fillId="74" borderId="136" applyNumberFormat="0" applyFont="0" applyAlignment="0" applyProtection="0"/>
    <xf numFmtId="0" fontId="27" fillId="74" borderId="136" applyNumberFormat="0" applyFont="0" applyAlignment="0" applyProtection="0"/>
    <xf numFmtId="0" fontId="27" fillId="74" borderId="136" applyNumberFormat="0" applyFont="0" applyAlignment="0" applyProtection="0"/>
    <xf numFmtId="0" fontId="27" fillId="74" borderId="136" applyNumberFormat="0" applyFont="0" applyAlignment="0" applyProtection="0"/>
    <xf numFmtId="0" fontId="27" fillId="74" borderId="136" applyNumberFormat="0" applyFont="0" applyAlignment="0" applyProtection="0"/>
    <xf numFmtId="0" fontId="27" fillId="74" borderId="136" applyNumberFormat="0" applyFont="0" applyAlignment="0" applyProtection="0"/>
    <xf numFmtId="0" fontId="27" fillId="74" borderId="136" applyNumberFormat="0" applyFont="0" applyAlignment="0" applyProtection="0"/>
    <xf numFmtId="0" fontId="27" fillId="74" borderId="136" applyNumberFormat="0" applyFont="0" applyAlignment="0" applyProtection="0"/>
    <xf numFmtId="0" fontId="27" fillId="74" borderId="136" applyNumberFormat="0" applyFont="0" applyAlignment="0" applyProtection="0"/>
    <xf numFmtId="0" fontId="27" fillId="74" borderId="136" applyNumberFormat="0" applyFont="0" applyAlignment="0" applyProtection="0"/>
    <xf numFmtId="0" fontId="27" fillId="74" borderId="136" applyNumberFormat="0" applyFont="0" applyAlignment="0" applyProtection="0"/>
    <xf numFmtId="0" fontId="27" fillId="74" borderId="136" applyNumberFormat="0" applyFont="0" applyAlignment="0" applyProtection="0"/>
    <xf numFmtId="0" fontId="27" fillId="74" borderId="136" applyNumberFormat="0" applyFont="0" applyAlignment="0" applyProtection="0"/>
    <xf numFmtId="0" fontId="2" fillId="74" borderId="136" applyNumberFormat="0" applyFont="0" applyAlignment="0" applyProtection="0"/>
    <xf numFmtId="0" fontId="27" fillId="74" borderId="136" applyNumberFormat="0" applyFont="0" applyAlignment="0" applyProtection="0"/>
    <xf numFmtId="0" fontId="27" fillId="74" borderId="136" applyNumberFormat="0" applyFont="0" applyAlignment="0" applyProtection="0"/>
    <xf numFmtId="0" fontId="27" fillId="74" borderId="136" applyNumberFormat="0" applyFont="0" applyAlignment="0" applyProtection="0"/>
    <xf numFmtId="0" fontId="27" fillId="74" borderId="136" applyNumberFormat="0" applyFont="0" applyAlignment="0" applyProtection="0"/>
    <xf numFmtId="0" fontId="27" fillId="74" borderId="136" applyNumberFormat="0" applyFont="0" applyAlignment="0" applyProtection="0"/>
    <xf numFmtId="0" fontId="27" fillId="74" borderId="136" applyNumberFormat="0" applyFont="0" applyAlignment="0" applyProtection="0"/>
    <xf numFmtId="0" fontId="27" fillId="74" borderId="136" applyNumberFormat="0" applyFont="0" applyAlignment="0" applyProtection="0"/>
    <xf numFmtId="0" fontId="27" fillId="74" borderId="136" applyNumberFormat="0" applyFont="0" applyAlignment="0" applyProtection="0"/>
    <xf numFmtId="0" fontId="27" fillId="74" borderId="136" applyNumberFormat="0" applyFont="0" applyAlignment="0" applyProtection="0"/>
    <xf numFmtId="0" fontId="27" fillId="74" borderId="136" applyNumberFormat="0" applyFont="0" applyAlignment="0" applyProtection="0"/>
    <xf numFmtId="0" fontId="27" fillId="74" borderId="136" applyNumberFormat="0" applyFont="0" applyAlignment="0" applyProtection="0"/>
    <xf numFmtId="0" fontId="27" fillId="74" borderId="136" applyNumberFormat="0" applyFont="0" applyAlignment="0" applyProtection="0"/>
    <xf numFmtId="0" fontId="27" fillId="74" borderId="136" applyNumberFormat="0" applyFont="0" applyAlignment="0" applyProtection="0"/>
    <xf numFmtId="0" fontId="27" fillId="74" borderId="136" applyNumberFormat="0" applyFont="0" applyAlignment="0" applyProtection="0"/>
    <xf numFmtId="0" fontId="27" fillId="74" borderId="136" applyNumberFormat="0" applyFont="0" applyAlignment="0" applyProtection="0"/>
    <xf numFmtId="0" fontId="27" fillId="74" borderId="136" applyNumberFormat="0" applyFont="0" applyAlignment="0" applyProtection="0"/>
    <xf numFmtId="0" fontId="27" fillId="74" borderId="136" applyNumberFormat="0" applyFont="0" applyAlignment="0" applyProtection="0"/>
    <xf numFmtId="0" fontId="27" fillId="74" borderId="136" applyNumberFormat="0" applyFont="0" applyAlignment="0" applyProtection="0"/>
    <xf numFmtId="0" fontId="27" fillId="74" borderId="136" applyNumberFormat="0" applyFont="0" applyAlignment="0" applyProtection="0"/>
    <xf numFmtId="0" fontId="27" fillId="74" borderId="136" applyNumberFormat="0" applyFont="0" applyAlignment="0" applyProtection="0"/>
    <xf numFmtId="0" fontId="27" fillId="74" borderId="136" applyNumberFormat="0" applyFont="0" applyAlignment="0" applyProtection="0"/>
    <xf numFmtId="0" fontId="27" fillId="74" borderId="136" applyNumberFormat="0" applyFont="0" applyAlignment="0" applyProtection="0"/>
    <xf numFmtId="0" fontId="27" fillId="74" borderId="136" applyNumberFormat="0" applyFont="0" applyAlignment="0" applyProtection="0"/>
    <xf numFmtId="0" fontId="27" fillId="74" borderId="136" applyNumberFormat="0" applyFont="0" applyAlignment="0" applyProtection="0"/>
    <xf numFmtId="0" fontId="27" fillId="74" borderId="136" applyNumberFormat="0" applyFont="0" applyAlignment="0" applyProtection="0"/>
    <xf numFmtId="0" fontId="27" fillId="74" borderId="136" applyNumberFormat="0" applyFont="0" applyAlignment="0" applyProtection="0"/>
    <xf numFmtId="0" fontId="27" fillId="74" borderId="136" applyNumberFormat="0" applyFont="0" applyAlignment="0" applyProtection="0"/>
    <xf numFmtId="0" fontId="27" fillId="74" borderId="136" applyNumberFormat="0" applyFont="0" applyAlignment="0" applyProtection="0"/>
    <xf numFmtId="0" fontId="2" fillId="74" borderId="136" applyNumberFormat="0" applyFont="0" applyAlignment="0" applyProtection="0"/>
    <xf numFmtId="0" fontId="2" fillId="74" borderId="136" applyNumberFormat="0" applyFont="0" applyAlignment="0" applyProtection="0"/>
    <xf numFmtId="0" fontId="2" fillId="74" borderId="136" applyNumberFormat="0" applyFont="0" applyAlignment="0" applyProtection="0"/>
    <xf numFmtId="0" fontId="2" fillId="74" borderId="136" applyNumberFormat="0" applyFont="0" applyAlignment="0" applyProtection="0"/>
    <xf numFmtId="0" fontId="2" fillId="74" borderId="136" applyNumberFormat="0" applyFont="0" applyAlignment="0" applyProtection="0"/>
    <xf numFmtId="0" fontId="2" fillId="74" borderId="136" applyNumberFormat="0" applyFont="0" applyAlignment="0" applyProtection="0"/>
    <xf numFmtId="0" fontId="2" fillId="74" borderId="136" applyNumberFormat="0" applyFont="0" applyAlignment="0" applyProtection="0"/>
    <xf numFmtId="0" fontId="2" fillId="74" borderId="136" applyNumberFormat="0" applyFont="0" applyAlignment="0" applyProtection="0"/>
    <xf numFmtId="0" fontId="2" fillId="74" borderId="136" applyNumberFormat="0" applyFont="0" applyAlignment="0" applyProtection="0"/>
    <xf numFmtId="0" fontId="2" fillId="74" borderId="136" applyNumberFormat="0" applyFont="0" applyAlignment="0" applyProtection="0"/>
    <xf numFmtId="0" fontId="2" fillId="74" borderId="136" applyNumberFormat="0" applyFont="0" applyAlignment="0" applyProtection="0"/>
    <xf numFmtId="0" fontId="2" fillId="74" borderId="136" applyNumberFormat="0" applyFont="0" applyAlignment="0" applyProtection="0"/>
    <xf numFmtId="0" fontId="2" fillId="74" borderId="136" applyNumberFormat="0" applyFont="0" applyAlignment="0" applyProtection="0"/>
    <xf numFmtId="0" fontId="2" fillId="74" borderId="136" applyNumberFormat="0" applyFont="0" applyAlignment="0" applyProtection="0"/>
    <xf numFmtId="0" fontId="2" fillId="74" borderId="136" applyNumberFormat="0" applyFont="0" applyAlignment="0" applyProtection="0"/>
    <xf numFmtId="0" fontId="2" fillId="74" borderId="136" applyNumberFormat="0" applyFont="0" applyAlignment="0" applyProtection="0"/>
    <xf numFmtId="0" fontId="2" fillId="74" borderId="136" applyNumberFormat="0" applyFont="0" applyAlignment="0" applyProtection="0"/>
    <xf numFmtId="0" fontId="83" fillId="64" borderId="137" applyNumberFormat="0" applyAlignment="0" applyProtection="0"/>
    <xf numFmtId="0" fontId="83" fillId="64" borderId="137" applyNumberFormat="0" applyAlignment="0" applyProtection="0"/>
    <xf numFmtId="0" fontId="83" fillId="64" borderId="137" applyNumberFormat="0" applyAlignment="0" applyProtection="0"/>
    <xf numFmtId="0" fontId="83" fillId="64" borderId="137" applyNumberFormat="0" applyAlignment="0" applyProtection="0"/>
    <xf numFmtId="0" fontId="83" fillId="64" borderId="137" applyNumberFormat="0" applyAlignment="0" applyProtection="0"/>
    <xf numFmtId="168" fontId="85" fillId="64" borderId="137" applyNumberFormat="0" applyAlignment="0" applyProtection="0"/>
    <xf numFmtId="0" fontId="83" fillId="64" borderId="137" applyNumberFormat="0" applyAlignment="0" applyProtection="0"/>
    <xf numFmtId="0" fontId="83" fillId="64" borderId="137" applyNumberFormat="0" applyAlignment="0" applyProtection="0"/>
    <xf numFmtId="0" fontId="83" fillId="64" borderId="137" applyNumberFormat="0" applyAlignment="0" applyProtection="0"/>
    <xf numFmtId="0" fontId="83" fillId="64" borderId="137" applyNumberFormat="0" applyAlignment="0" applyProtection="0"/>
    <xf numFmtId="168" fontId="85" fillId="64" borderId="137" applyNumberFormat="0" applyAlignment="0" applyProtection="0"/>
    <xf numFmtId="0" fontId="83" fillId="64" borderId="137" applyNumberFormat="0" applyAlignment="0" applyProtection="0"/>
    <xf numFmtId="0" fontId="83" fillId="64" borderId="137" applyNumberFormat="0" applyAlignment="0" applyProtection="0"/>
    <xf numFmtId="0" fontId="83" fillId="64" borderId="137" applyNumberFormat="0" applyAlignment="0" applyProtection="0"/>
    <xf numFmtId="0" fontId="83" fillId="64" borderId="137" applyNumberFormat="0" applyAlignment="0" applyProtection="0"/>
    <xf numFmtId="0" fontId="83" fillId="64" borderId="137" applyNumberFormat="0" applyAlignment="0" applyProtection="0"/>
    <xf numFmtId="0" fontId="83" fillId="64" borderId="137" applyNumberFormat="0" applyAlignment="0" applyProtection="0"/>
    <xf numFmtId="0" fontId="83" fillId="64" borderId="137" applyNumberFormat="0" applyAlignment="0" applyProtection="0"/>
    <xf numFmtId="0" fontId="83" fillId="64" borderId="137" applyNumberFormat="0" applyAlignment="0" applyProtection="0"/>
    <xf numFmtId="0" fontId="83" fillId="64" borderId="137" applyNumberFormat="0" applyAlignment="0" applyProtection="0"/>
    <xf numFmtId="0" fontId="83" fillId="64" borderId="137" applyNumberFormat="0" applyAlignment="0" applyProtection="0"/>
    <xf numFmtId="0" fontId="83" fillId="64" borderId="137" applyNumberFormat="0" applyAlignment="0" applyProtection="0"/>
    <xf numFmtId="169" fontId="85" fillId="64" borderId="137" applyNumberFormat="0" applyAlignment="0" applyProtection="0"/>
    <xf numFmtId="0" fontId="83" fillId="64" borderId="137" applyNumberFormat="0" applyAlignment="0" applyProtection="0"/>
    <xf numFmtId="0" fontId="83" fillId="64" borderId="137" applyNumberFormat="0" applyAlignment="0" applyProtection="0"/>
    <xf numFmtId="0" fontId="83" fillId="64" borderId="137" applyNumberFormat="0" applyAlignment="0" applyProtection="0"/>
    <xf numFmtId="0" fontId="83" fillId="64" borderId="137" applyNumberFormat="0" applyAlignment="0" applyProtection="0"/>
    <xf numFmtId="0" fontId="83" fillId="64" borderId="137" applyNumberFormat="0" applyAlignment="0" applyProtection="0"/>
    <xf numFmtId="0" fontId="83" fillId="64" borderId="137" applyNumberFormat="0" applyAlignment="0" applyProtection="0"/>
    <xf numFmtId="0" fontId="83" fillId="64" borderId="137" applyNumberFormat="0" applyAlignment="0" applyProtection="0"/>
    <xf numFmtId="0" fontId="83" fillId="64" borderId="137" applyNumberFormat="0" applyAlignment="0" applyProtection="0"/>
    <xf numFmtId="0" fontId="83" fillId="64" borderId="137" applyNumberFormat="0" applyAlignment="0" applyProtection="0"/>
    <xf numFmtId="0" fontId="83" fillId="64" borderId="137" applyNumberFormat="0" applyAlignment="0" applyProtection="0"/>
    <xf numFmtId="0" fontId="83" fillId="64" borderId="137" applyNumberFormat="0" applyAlignment="0" applyProtection="0"/>
    <xf numFmtId="0" fontId="83" fillId="64" borderId="137" applyNumberFormat="0" applyAlignment="0" applyProtection="0"/>
    <xf numFmtId="0" fontId="83" fillId="64" borderId="137" applyNumberFormat="0" applyAlignment="0" applyProtection="0"/>
    <xf numFmtId="0" fontId="83" fillId="64" borderId="137" applyNumberFormat="0" applyAlignment="0" applyProtection="0"/>
    <xf numFmtId="0" fontId="83" fillId="64" borderId="137" applyNumberFormat="0" applyAlignment="0" applyProtection="0"/>
    <xf numFmtId="0" fontId="83" fillId="64" borderId="137" applyNumberFormat="0" applyAlignment="0" applyProtection="0"/>
    <xf numFmtId="0" fontId="83" fillId="64" borderId="137" applyNumberFormat="0" applyAlignment="0" applyProtection="0"/>
    <xf numFmtId="0" fontId="83" fillId="64" borderId="137" applyNumberFormat="0" applyAlignment="0" applyProtection="0"/>
    <xf numFmtId="0" fontId="83" fillId="64" borderId="137" applyNumberFormat="0" applyAlignment="0" applyProtection="0"/>
    <xf numFmtId="0" fontId="83" fillId="64" borderId="137" applyNumberFormat="0" applyAlignment="0" applyProtection="0"/>
    <xf numFmtId="0" fontId="83" fillId="64" borderId="137" applyNumberFormat="0" applyAlignment="0" applyProtection="0"/>
    <xf numFmtId="0" fontId="83" fillId="64" borderId="137" applyNumberFormat="0" applyAlignment="0" applyProtection="0"/>
    <xf numFmtId="0" fontId="83" fillId="64" borderId="137" applyNumberFormat="0" applyAlignment="0" applyProtection="0"/>
    <xf numFmtId="0" fontId="83" fillId="64" borderId="137" applyNumberFormat="0" applyAlignment="0" applyProtection="0"/>
    <xf numFmtId="0" fontId="83" fillId="64" borderId="137" applyNumberFormat="0" applyAlignment="0" applyProtection="0"/>
    <xf numFmtId="0" fontId="83" fillId="64" borderId="137" applyNumberFormat="0" applyAlignment="0" applyProtection="0"/>
    <xf numFmtId="0" fontId="83" fillId="64" borderId="137" applyNumberFormat="0" applyAlignment="0" applyProtection="0"/>
    <xf numFmtId="0" fontId="83" fillId="64" borderId="137" applyNumberFormat="0" applyAlignment="0" applyProtection="0"/>
    <xf numFmtId="0" fontId="83" fillId="64" borderId="137" applyNumberFormat="0" applyAlignment="0" applyProtection="0"/>
    <xf numFmtId="0" fontId="83" fillId="64" borderId="137" applyNumberFormat="0" applyAlignment="0" applyProtection="0"/>
    <xf numFmtId="0" fontId="83" fillId="64" borderId="137" applyNumberFormat="0" applyAlignment="0" applyProtection="0"/>
    <xf numFmtId="0" fontId="83" fillId="64" borderId="137" applyNumberFormat="0" applyAlignment="0" applyProtection="0"/>
    <xf numFmtId="0" fontId="83" fillId="64" borderId="137" applyNumberFormat="0" applyAlignment="0" applyProtection="0"/>
    <xf numFmtId="0" fontId="83" fillId="64" borderId="137" applyNumberFormat="0" applyAlignment="0" applyProtection="0"/>
    <xf numFmtId="0" fontId="83" fillId="64" borderId="137" applyNumberFormat="0" applyAlignment="0" applyProtection="0"/>
    <xf numFmtId="0" fontId="83" fillId="64" borderId="137" applyNumberFormat="0" applyAlignment="0" applyProtection="0"/>
    <xf numFmtId="0" fontId="83" fillId="64" borderId="137" applyNumberFormat="0" applyAlignment="0" applyProtection="0"/>
    <xf numFmtId="0" fontId="83" fillId="64" borderId="137" applyNumberFormat="0" applyAlignment="0" applyProtection="0"/>
    <xf numFmtId="0" fontId="83" fillId="64" borderId="137" applyNumberFormat="0" applyAlignment="0" applyProtection="0"/>
    <xf numFmtId="0" fontId="83" fillId="64" borderId="137" applyNumberFormat="0" applyAlignment="0" applyProtection="0"/>
    <xf numFmtId="0" fontId="83" fillId="64" borderId="137" applyNumberFormat="0" applyAlignment="0" applyProtection="0"/>
    <xf numFmtId="0" fontId="83" fillId="64" borderId="137" applyNumberFormat="0" applyAlignment="0" applyProtection="0"/>
    <xf numFmtId="0" fontId="83" fillId="64" borderId="137" applyNumberFormat="0" applyAlignment="0" applyProtection="0"/>
    <xf numFmtId="0" fontId="83" fillId="64" borderId="137" applyNumberFormat="0" applyAlignment="0" applyProtection="0"/>
    <xf numFmtId="0" fontId="83" fillId="64" borderId="137" applyNumberFormat="0" applyAlignment="0" applyProtection="0"/>
    <xf numFmtId="0" fontId="83" fillId="64" borderId="137" applyNumberFormat="0" applyAlignment="0" applyProtection="0"/>
    <xf numFmtId="0" fontId="83" fillId="64" borderId="137" applyNumberFormat="0" applyAlignment="0" applyProtection="0"/>
    <xf numFmtId="0" fontId="83" fillId="64" borderId="137" applyNumberFormat="0" applyAlignment="0" applyProtection="0"/>
    <xf numFmtId="168" fontId="85" fillId="64" borderId="137" applyNumberFormat="0" applyAlignment="0" applyProtection="0"/>
    <xf numFmtId="169" fontId="85" fillId="64" borderId="137" applyNumberFormat="0" applyAlignment="0" applyProtection="0"/>
    <xf numFmtId="168" fontId="85" fillId="64" borderId="137" applyNumberFormat="0" applyAlignment="0" applyProtection="0"/>
    <xf numFmtId="168" fontId="85" fillId="64" borderId="137" applyNumberFormat="0" applyAlignment="0" applyProtection="0"/>
    <xf numFmtId="169" fontId="85" fillId="64" borderId="137" applyNumberFormat="0" applyAlignment="0" applyProtection="0"/>
    <xf numFmtId="168" fontId="85" fillId="64" borderId="137" applyNumberFormat="0" applyAlignment="0" applyProtection="0"/>
    <xf numFmtId="168" fontId="85" fillId="64" borderId="137" applyNumberFormat="0" applyAlignment="0" applyProtection="0"/>
    <xf numFmtId="169" fontId="85" fillId="64" borderId="137" applyNumberFormat="0" applyAlignment="0" applyProtection="0"/>
    <xf numFmtId="168" fontId="85" fillId="64" borderId="137" applyNumberFormat="0" applyAlignment="0" applyProtection="0"/>
    <xf numFmtId="168" fontId="85" fillId="64" borderId="137" applyNumberFormat="0" applyAlignment="0" applyProtection="0"/>
    <xf numFmtId="169" fontId="85" fillId="64" borderId="137" applyNumberFormat="0" applyAlignment="0" applyProtection="0"/>
    <xf numFmtId="168" fontId="85" fillId="64" borderId="137" applyNumberFormat="0" applyAlignment="0" applyProtection="0"/>
    <xf numFmtId="0" fontId="83" fillId="64" borderId="137" applyNumberFormat="0" applyAlignment="0" applyProtection="0"/>
    <xf numFmtId="0" fontId="47" fillId="0" borderId="138" applyNumberFormat="0" applyFill="0" applyAlignment="0" applyProtection="0"/>
    <xf numFmtId="0" fontId="47" fillId="0" borderId="138" applyNumberFormat="0" applyFill="0" applyAlignment="0" applyProtection="0"/>
    <xf numFmtId="0" fontId="47" fillId="0" borderId="138" applyNumberFormat="0" applyFill="0" applyAlignment="0" applyProtection="0"/>
    <xf numFmtId="0" fontId="47" fillId="0" borderId="138" applyNumberFormat="0" applyFill="0" applyAlignment="0" applyProtection="0"/>
    <xf numFmtId="0" fontId="47" fillId="0" borderId="138" applyNumberFormat="0" applyFill="0" applyAlignment="0" applyProtection="0"/>
    <xf numFmtId="168" fontId="94" fillId="0" borderId="138" applyNumberFormat="0" applyFill="0" applyAlignment="0" applyProtection="0"/>
    <xf numFmtId="0" fontId="47" fillId="0" borderId="138" applyNumberFormat="0" applyFill="0" applyAlignment="0" applyProtection="0"/>
    <xf numFmtId="0" fontId="47" fillId="0" borderId="138" applyNumberFormat="0" applyFill="0" applyAlignment="0" applyProtection="0"/>
    <xf numFmtId="0" fontId="47" fillId="0" borderId="138" applyNumberFormat="0" applyFill="0" applyAlignment="0" applyProtection="0"/>
    <xf numFmtId="0" fontId="47" fillId="0" borderId="138" applyNumberFormat="0" applyFill="0" applyAlignment="0" applyProtection="0"/>
    <xf numFmtId="168" fontId="94" fillId="0" borderId="138" applyNumberFormat="0" applyFill="0" applyAlignment="0" applyProtection="0"/>
    <xf numFmtId="0" fontId="47" fillId="0" borderId="138" applyNumberFormat="0" applyFill="0" applyAlignment="0" applyProtection="0"/>
    <xf numFmtId="0" fontId="47" fillId="0" borderId="138" applyNumberFormat="0" applyFill="0" applyAlignment="0" applyProtection="0"/>
    <xf numFmtId="0" fontId="47" fillId="0" borderId="138" applyNumberFormat="0" applyFill="0" applyAlignment="0" applyProtection="0"/>
    <xf numFmtId="0" fontId="47" fillId="0" borderId="138" applyNumberFormat="0" applyFill="0" applyAlignment="0" applyProtection="0"/>
    <xf numFmtId="0" fontId="47" fillId="0" borderId="138" applyNumberFormat="0" applyFill="0" applyAlignment="0" applyProtection="0"/>
    <xf numFmtId="0" fontId="47" fillId="0" borderId="138" applyNumberFormat="0" applyFill="0" applyAlignment="0" applyProtection="0"/>
    <xf numFmtId="0" fontId="47" fillId="0" borderId="138" applyNumberFormat="0" applyFill="0" applyAlignment="0" applyProtection="0"/>
    <xf numFmtId="0" fontId="47" fillId="0" borderId="138" applyNumberFormat="0" applyFill="0" applyAlignment="0" applyProtection="0"/>
    <xf numFmtId="0" fontId="47" fillId="0" borderId="138" applyNumberFormat="0" applyFill="0" applyAlignment="0" applyProtection="0"/>
    <xf numFmtId="0" fontId="47" fillId="0" borderId="138" applyNumberFormat="0" applyFill="0" applyAlignment="0" applyProtection="0"/>
    <xf numFmtId="0" fontId="47" fillId="0" borderId="138" applyNumberFormat="0" applyFill="0" applyAlignment="0" applyProtection="0"/>
    <xf numFmtId="169" fontId="94" fillId="0" borderId="138" applyNumberFormat="0" applyFill="0" applyAlignment="0" applyProtection="0"/>
    <xf numFmtId="0" fontId="47" fillId="0" borderId="138" applyNumberFormat="0" applyFill="0" applyAlignment="0" applyProtection="0"/>
    <xf numFmtId="0" fontId="47" fillId="0" borderId="138" applyNumberFormat="0" applyFill="0" applyAlignment="0" applyProtection="0"/>
    <xf numFmtId="0" fontId="47" fillId="0" borderId="138" applyNumberFormat="0" applyFill="0" applyAlignment="0" applyProtection="0"/>
    <xf numFmtId="0" fontId="47" fillId="0" borderId="138" applyNumberFormat="0" applyFill="0" applyAlignment="0" applyProtection="0"/>
    <xf numFmtId="0" fontId="47" fillId="0" borderId="138" applyNumberFormat="0" applyFill="0" applyAlignment="0" applyProtection="0"/>
    <xf numFmtId="0" fontId="47" fillId="0" borderId="138" applyNumberFormat="0" applyFill="0" applyAlignment="0" applyProtection="0"/>
    <xf numFmtId="0" fontId="47" fillId="0" borderId="138" applyNumberFormat="0" applyFill="0" applyAlignment="0" applyProtection="0"/>
    <xf numFmtId="0" fontId="47" fillId="0" borderId="138" applyNumberFormat="0" applyFill="0" applyAlignment="0" applyProtection="0"/>
    <xf numFmtId="0" fontId="47" fillId="0" borderId="138" applyNumberFormat="0" applyFill="0" applyAlignment="0" applyProtection="0"/>
    <xf numFmtId="0" fontId="47" fillId="0" borderId="138" applyNumberFormat="0" applyFill="0" applyAlignment="0" applyProtection="0"/>
    <xf numFmtId="0" fontId="47" fillId="0" borderId="138" applyNumberFormat="0" applyFill="0" applyAlignment="0" applyProtection="0"/>
    <xf numFmtId="0" fontId="47" fillId="0" borderId="138" applyNumberFormat="0" applyFill="0" applyAlignment="0" applyProtection="0"/>
    <xf numFmtId="0" fontId="47" fillId="0" borderId="138" applyNumberFormat="0" applyFill="0" applyAlignment="0" applyProtection="0"/>
    <xf numFmtId="0" fontId="47" fillId="0" borderId="138" applyNumberFormat="0" applyFill="0" applyAlignment="0" applyProtection="0"/>
    <xf numFmtId="0" fontId="47" fillId="0" borderId="138" applyNumberFormat="0" applyFill="0" applyAlignment="0" applyProtection="0"/>
    <xf numFmtId="0" fontId="47" fillId="0" borderId="138" applyNumberFormat="0" applyFill="0" applyAlignment="0" applyProtection="0"/>
    <xf numFmtId="0" fontId="47" fillId="0" borderId="138" applyNumberFormat="0" applyFill="0" applyAlignment="0" applyProtection="0"/>
    <xf numFmtId="0" fontId="47" fillId="0" borderId="138" applyNumberFormat="0" applyFill="0" applyAlignment="0" applyProtection="0"/>
    <xf numFmtId="0" fontId="47" fillId="0" borderId="138" applyNumberFormat="0" applyFill="0" applyAlignment="0" applyProtection="0"/>
    <xf numFmtId="0" fontId="47" fillId="0" borderId="138" applyNumberFormat="0" applyFill="0" applyAlignment="0" applyProtection="0"/>
    <xf numFmtId="0" fontId="47" fillId="0" borderId="138" applyNumberFormat="0" applyFill="0" applyAlignment="0" applyProtection="0"/>
    <xf numFmtId="0" fontId="47" fillId="0" borderId="138" applyNumberFormat="0" applyFill="0" applyAlignment="0" applyProtection="0"/>
    <xf numFmtId="0" fontId="47" fillId="0" borderId="138" applyNumberFormat="0" applyFill="0" applyAlignment="0" applyProtection="0"/>
    <xf numFmtId="0" fontId="47" fillId="0" borderId="138" applyNumberFormat="0" applyFill="0" applyAlignment="0" applyProtection="0"/>
    <xf numFmtId="0" fontId="47" fillId="0" borderId="138" applyNumberFormat="0" applyFill="0" applyAlignment="0" applyProtection="0"/>
    <xf numFmtId="0" fontId="47" fillId="0" borderId="138" applyNumberFormat="0" applyFill="0" applyAlignment="0" applyProtection="0"/>
    <xf numFmtId="0" fontId="47" fillId="0" borderId="138" applyNumberFormat="0" applyFill="0" applyAlignment="0" applyProtection="0"/>
    <xf numFmtId="0" fontId="47" fillId="0" borderId="138" applyNumberFormat="0" applyFill="0" applyAlignment="0" applyProtection="0"/>
    <xf numFmtId="0" fontId="47" fillId="0" borderId="138" applyNumberFormat="0" applyFill="0" applyAlignment="0" applyProtection="0"/>
    <xf numFmtId="0" fontId="47" fillId="0" borderId="138" applyNumberFormat="0" applyFill="0" applyAlignment="0" applyProtection="0"/>
    <xf numFmtId="0" fontId="47" fillId="0" borderId="138" applyNumberFormat="0" applyFill="0" applyAlignment="0" applyProtection="0"/>
    <xf numFmtId="0" fontId="47" fillId="0" borderId="138" applyNumberFormat="0" applyFill="0" applyAlignment="0" applyProtection="0"/>
    <xf numFmtId="0" fontId="47" fillId="0" borderId="138" applyNumberFormat="0" applyFill="0" applyAlignment="0" applyProtection="0"/>
    <xf numFmtId="0" fontId="47" fillId="0" borderId="138" applyNumberFormat="0" applyFill="0" applyAlignment="0" applyProtection="0"/>
    <xf numFmtId="0" fontId="47" fillId="0" borderId="138" applyNumberFormat="0" applyFill="0" applyAlignment="0" applyProtection="0"/>
    <xf numFmtId="0" fontId="47" fillId="0" borderId="138" applyNumberFormat="0" applyFill="0" applyAlignment="0" applyProtection="0"/>
    <xf numFmtId="0" fontId="47" fillId="0" borderId="138" applyNumberFormat="0" applyFill="0" applyAlignment="0" applyProtection="0"/>
    <xf numFmtId="0" fontId="47" fillId="0" borderId="138" applyNumberFormat="0" applyFill="0" applyAlignment="0" applyProtection="0"/>
    <xf numFmtId="0" fontId="47" fillId="0" borderId="138" applyNumberFormat="0" applyFill="0" applyAlignment="0" applyProtection="0"/>
    <xf numFmtId="0" fontId="47" fillId="0" borderId="138" applyNumberFormat="0" applyFill="0" applyAlignment="0" applyProtection="0"/>
    <xf numFmtId="0" fontId="47" fillId="0" borderId="138" applyNumberFormat="0" applyFill="0" applyAlignment="0" applyProtection="0"/>
    <xf numFmtId="0" fontId="47" fillId="0" borderId="138" applyNumberFormat="0" applyFill="0" applyAlignment="0" applyProtection="0"/>
    <xf numFmtId="0" fontId="47" fillId="0" borderId="138" applyNumberFormat="0" applyFill="0" applyAlignment="0" applyProtection="0"/>
    <xf numFmtId="0" fontId="47" fillId="0" borderId="138" applyNumberFormat="0" applyFill="0" applyAlignment="0" applyProtection="0"/>
    <xf numFmtId="0" fontId="47" fillId="0" borderId="138" applyNumberFormat="0" applyFill="0" applyAlignment="0" applyProtection="0"/>
    <xf numFmtId="0" fontId="47" fillId="0" borderId="138" applyNumberFormat="0" applyFill="0" applyAlignment="0" applyProtection="0"/>
    <xf numFmtId="0" fontId="47" fillId="0" borderId="138" applyNumberFormat="0" applyFill="0" applyAlignment="0" applyProtection="0"/>
    <xf numFmtId="0" fontId="47" fillId="0" borderId="138" applyNumberFormat="0" applyFill="0" applyAlignment="0" applyProtection="0"/>
    <xf numFmtId="168" fontId="94" fillId="0" borderId="138" applyNumberFormat="0" applyFill="0" applyAlignment="0" applyProtection="0"/>
    <xf numFmtId="169" fontId="94" fillId="0" borderId="138" applyNumberFormat="0" applyFill="0" applyAlignment="0" applyProtection="0"/>
    <xf numFmtId="168" fontId="94" fillId="0" borderId="138" applyNumberFormat="0" applyFill="0" applyAlignment="0" applyProtection="0"/>
    <xf numFmtId="168" fontId="94" fillId="0" borderId="138" applyNumberFormat="0" applyFill="0" applyAlignment="0" applyProtection="0"/>
    <xf numFmtId="169" fontId="94" fillId="0" borderId="138" applyNumberFormat="0" applyFill="0" applyAlignment="0" applyProtection="0"/>
    <xf numFmtId="168" fontId="94" fillId="0" borderId="138" applyNumberFormat="0" applyFill="0" applyAlignment="0" applyProtection="0"/>
    <xf numFmtId="168" fontId="94" fillId="0" borderId="138" applyNumberFormat="0" applyFill="0" applyAlignment="0" applyProtection="0"/>
    <xf numFmtId="169" fontId="94" fillId="0" borderId="138" applyNumberFormat="0" applyFill="0" applyAlignment="0" applyProtection="0"/>
    <xf numFmtId="168" fontId="94" fillId="0" borderId="138" applyNumberFormat="0" applyFill="0" applyAlignment="0" applyProtection="0"/>
    <xf numFmtId="168" fontId="94" fillId="0" borderId="138" applyNumberFormat="0" applyFill="0" applyAlignment="0" applyProtection="0"/>
    <xf numFmtId="169" fontId="94" fillId="0" borderId="138" applyNumberFormat="0" applyFill="0" applyAlignment="0" applyProtection="0"/>
    <xf numFmtId="168" fontId="94" fillId="0" borderId="138" applyNumberFormat="0" applyFill="0" applyAlignment="0" applyProtection="0"/>
    <xf numFmtId="0" fontId="47" fillId="0" borderId="138" applyNumberFormat="0" applyFill="0" applyAlignment="0" applyProtection="0"/>
    <xf numFmtId="0" fontId="47" fillId="0" borderId="143" applyNumberFormat="0" applyFill="0" applyAlignment="0" applyProtection="0"/>
    <xf numFmtId="168" fontId="94" fillId="0" borderId="143" applyNumberFormat="0" applyFill="0" applyAlignment="0" applyProtection="0"/>
    <xf numFmtId="169" fontId="94" fillId="0" borderId="143" applyNumberFormat="0" applyFill="0" applyAlignment="0" applyProtection="0"/>
    <xf numFmtId="168" fontId="94" fillId="0" borderId="143" applyNumberFormat="0" applyFill="0" applyAlignment="0" applyProtection="0"/>
    <xf numFmtId="168" fontId="94" fillId="0" borderId="143" applyNumberFormat="0" applyFill="0" applyAlignment="0" applyProtection="0"/>
    <xf numFmtId="169" fontId="94" fillId="0" borderId="143" applyNumberFormat="0" applyFill="0" applyAlignment="0" applyProtection="0"/>
    <xf numFmtId="168" fontId="94" fillId="0" borderId="143" applyNumberFormat="0" applyFill="0" applyAlignment="0" applyProtection="0"/>
    <xf numFmtId="168" fontId="94" fillId="0" borderId="143" applyNumberFormat="0" applyFill="0" applyAlignment="0" applyProtection="0"/>
    <xf numFmtId="169" fontId="94" fillId="0" borderId="143" applyNumberFormat="0" applyFill="0" applyAlignment="0" applyProtection="0"/>
    <xf numFmtId="168" fontId="94" fillId="0" borderId="143" applyNumberFormat="0" applyFill="0" applyAlignment="0" applyProtection="0"/>
    <xf numFmtId="168" fontId="94" fillId="0" borderId="143" applyNumberFormat="0" applyFill="0" applyAlignment="0" applyProtection="0"/>
    <xf numFmtId="169" fontId="94" fillId="0" borderId="143" applyNumberFormat="0" applyFill="0" applyAlignment="0" applyProtection="0"/>
    <xf numFmtId="168" fontId="94" fillId="0" borderId="143" applyNumberFormat="0" applyFill="0" applyAlignment="0" applyProtection="0"/>
    <xf numFmtId="0" fontId="47" fillId="0" borderId="143" applyNumberFormat="0" applyFill="0" applyAlignment="0" applyProtection="0"/>
    <xf numFmtId="0" fontId="47" fillId="0" borderId="143" applyNumberFormat="0" applyFill="0" applyAlignment="0" applyProtection="0"/>
    <xf numFmtId="0" fontId="47" fillId="0" borderId="143" applyNumberFormat="0" applyFill="0" applyAlignment="0" applyProtection="0"/>
    <xf numFmtId="0" fontId="47" fillId="0" borderId="143" applyNumberFormat="0" applyFill="0" applyAlignment="0" applyProtection="0"/>
    <xf numFmtId="0" fontId="47" fillId="0" borderId="143" applyNumberFormat="0" applyFill="0" applyAlignment="0" applyProtection="0"/>
    <xf numFmtId="0" fontId="47" fillId="0" borderId="143" applyNumberFormat="0" applyFill="0" applyAlignment="0" applyProtection="0"/>
    <xf numFmtId="0" fontId="47" fillId="0" borderId="143" applyNumberFormat="0" applyFill="0" applyAlignment="0" applyProtection="0"/>
    <xf numFmtId="0" fontId="47" fillId="0" borderId="143" applyNumberFormat="0" applyFill="0" applyAlignment="0" applyProtection="0"/>
    <xf numFmtId="0" fontId="47" fillId="0" borderId="143" applyNumberFormat="0" applyFill="0" applyAlignment="0" applyProtection="0"/>
    <xf numFmtId="0" fontId="47" fillId="0" borderId="143" applyNumberFormat="0" applyFill="0" applyAlignment="0" applyProtection="0"/>
    <xf numFmtId="0" fontId="47" fillId="0" borderId="143" applyNumberFormat="0" applyFill="0" applyAlignment="0" applyProtection="0"/>
    <xf numFmtId="0" fontId="47" fillId="0" borderId="143" applyNumberFormat="0" applyFill="0" applyAlignment="0" applyProtection="0"/>
    <xf numFmtId="0" fontId="47" fillId="0" borderId="143" applyNumberFormat="0" applyFill="0" applyAlignment="0" applyProtection="0"/>
    <xf numFmtId="0" fontId="47" fillId="0" borderId="143" applyNumberFormat="0" applyFill="0" applyAlignment="0" applyProtection="0"/>
    <xf numFmtId="0" fontId="47" fillId="0" borderId="143" applyNumberFormat="0" applyFill="0" applyAlignment="0" applyProtection="0"/>
    <xf numFmtId="0" fontId="47" fillId="0" borderId="143" applyNumberFormat="0" applyFill="0" applyAlignment="0" applyProtection="0"/>
    <xf numFmtId="0" fontId="47" fillId="0" borderId="143" applyNumberFormat="0" applyFill="0" applyAlignment="0" applyProtection="0"/>
    <xf numFmtId="0" fontId="47" fillId="0" borderId="143" applyNumberFormat="0" applyFill="0" applyAlignment="0" applyProtection="0"/>
    <xf numFmtId="0" fontId="47" fillId="0" borderId="143" applyNumberFormat="0" applyFill="0" applyAlignment="0" applyProtection="0"/>
    <xf numFmtId="0" fontId="47" fillId="0" borderId="143" applyNumberFormat="0" applyFill="0" applyAlignment="0" applyProtection="0"/>
    <xf numFmtId="0" fontId="47" fillId="0" borderId="143" applyNumberFormat="0" applyFill="0" applyAlignment="0" applyProtection="0"/>
    <xf numFmtId="0" fontId="47" fillId="0" borderId="143" applyNumberFormat="0" applyFill="0" applyAlignment="0" applyProtection="0"/>
    <xf numFmtId="0" fontId="47" fillId="0" borderId="143" applyNumberFormat="0" applyFill="0" applyAlignment="0" applyProtection="0"/>
    <xf numFmtId="0" fontId="47" fillId="0" borderId="143" applyNumberFormat="0" applyFill="0" applyAlignment="0" applyProtection="0"/>
    <xf numFmtId="0" fontId="47" fillId="0" borderId="143" applyNumberFormat="0" applyFill="0" applyAlignment="0" applyProtection="0"/>
    <xf numFmtId="0" fontId="47" fillId="0" borderId="143" applyNumberFormat="0" applyFill="0" applyAlignment="0" applyProtection="0"/>
    <xf numFmtId="0" fontId="47" fillId="0" borderId="143" applyNumberFormat="0" applyFill="0" applyAlignment="0" applyProtection="0"/>
    <xf numFmtId="0" fontId="47" fillId="0" borderId="143" applyNumberFormat="0" applyFill="0" applyAlignment="0" applyProtection="0"/>
    <xf numFmtId="0" fontId="47" fillId="0" borderId="143" applyNumberFormat="0" applyFill="0" applyAlignment="0" applyProtection="0"/>
    <xf numFmtId="0" fontId="47" fillId="0" borderId="143" applyNumberFormat="0" applyFill="0" applyAlignment="0" applyProtection="0"/>
    <xf numFmtId="0" fontId="47" fillId="0" borderId="143" applyNumberFormat="0" applyFill="0" applyAlignment="0" applyProtection="0"/>
    <xf numFmtId="0" fontId="47" fillId="0" borderId="143" applyNumberFormat="0" applyFill="0" applyAlignment="0" applyProtection="0"/>
    <xf numFmtId="0" fontId="47" fillId="0" borderId="143" applyNumberFormat="0" applyFill="0" applyAlignment="0" applyProtection="0"/>
    <xf numFmtId="0" fontId="47" fillId="0" borderId="143" applyNumberFormat="0" applyFill="0" applyAlignment="0" applyProtection="0"/>
    <xf numFmtId="0" fontId="47" fillId="0" borderId="143" applyNumberFormat="0" applyFill="0" applyAlignment="0" applyProtection="0"/>
    <xf numFmtId="0" fontId="47" fillId="0" borderId="143" applyNumberFormat="0" applyFill="0" applyAlignment="0" applyProtection="0"/>
    <xf numFmtId="0" fontId="47" fillId="0" borderId="143" applyNumberFormat="0" applyFill="0" applyAlignment="0" applyProtection="0"/>
    <xf numFmtId="0" fontId="47" fillId="0" borderId="143" applyNumberFormat="0" applyFill="0" applyAlignment="0" applyProtection="0"/>
    <xf numFmtId="0" fontId="47" fillId="0" borderId="143" applyNumberFormat="0" applyFill="0" applyAlignment="0" applyProtection="0"/>
    <xf numFmtId="0" fontId="47" fillId="0" borderId="143" applyNumberFormat="0" applyFill="0" applyAlignment="0" applyProtection="0"/>
    <xf numFmtId="0" fontId="47" fillId="0" borderId="143" applyNumberFormat="0" applyFill="0" applyAlignment="0" applyProtection="0"/>
    <xf numFmtId="0" fontId="47" fillId="0" borderId="143" applyNumberFormat="0" applyFill="0" applyAlignment="0" applyProtection="0"/>
    <xf numFmtId="0" fontId="47" fillId="0" borderId="143" applyNumberFormat="0" applyFill="0" applyAlignment="0" applyProtection="0"/>
    <xf numFmtId="0" fontId="47" fillId="0" borderId="143" applyNumberFormat="0" applyFill="0" applyAlignment="0" applyProtection="0"/>
    <xf numFmtId="0" fontId="47" fillId="0" borderId="143" applyNumberFormat="0" applyFill="0" applyAlignment="0" applyProtection="0"/>
    <xf numFmtId="0" fontId="47" fillId="0" borderId="143" applyNumberFormat="0" applyFill="0" applyAlignment="0" applyProtection="0"/>
    <xf numFmtId="0" fontId="47" fillId="0" borderId="143" applyNumberFormat="0" applyFill="0" applyAlignment="0" applyProtection="0"/>
    <xf numFmtId="0" fontId="47" fillId="0" borderId="143" applyNumberFormat="0" applyFill="0" applyAlignment="0" applyProtection="0"/>
    <xf numFmtId="169" fontId="94" fillId="0" borderId="143" applyNumberFormat="0" applyFill="0" applyAlignment="0" applyProtection="0"/>
    <xf numFmtId="0" fontId="47" fillId="0" borderId="143" applyNumberFormat="0" applyFill="0" applyAlignment="0" applyProtection="0"/>
    <xf numFmtId="0" fontId="47" fillId="0" borderId="143" applyNumberFormat="0" applyFill="0" applyAlignment="0" applyProtection="0"/>
    <xf numFmtId="0" fontId="47" fillId="0" borderId="143" applyNumberFormat="0" applyFill="0" applyAlignment="0" applyProtection="0"/>
    <xf numFmtId="0" fontId="47" fillId="0" borderId="143" applyNumberFormat="0" applyFill="0" applyAlignment="0" applyProtection="0"/>
    <xf numFmtId="0" fontId="47" fillId="0" borderId="143" applyNumberFormat="0" applyFill="0" applyAlignment="0" applyProtection="0"/>
    <xf numFmtId="0" fontId="47" fillId="0" borderId="143" applyNumberFormat="0" applyFill="0" applyAlignment="0" applyProtection="0"/>
    <xf numFmtId="0" fontId="47" fillId="0" borderId="143" applyNumberFormat="0" applyFill="0" applyAlignment="0" applyProtection="0"/>
    <xf numFmtId="0" fontId="47" fillId="0" borderId="143" applyNumberFormat="0" applyFill="0" applyAlignment="0" applyProtection="0"/>
    <xf numFmtId="0" fontId="47" fillId="0" borderId="143" applyNumberFormat="0" applyFill="0" applyAlignment="0" applyProtection="0"/>
    <xf numFmtId="0" fontId="47" fillId="0" borderId="143" applyNumberFormat="0" applyFill="0" applyAlignment="0" applyProtection="0"/>
    <xf numFmtId="0" fontId="47" fillId="0" borderId="143" applyNumberFormat="0" applyFill="0" applyAlignment="0" applyProtection="0"/>
    <xf numFmtId="168" fontId="94" fillId="0" borderId="143" applyNumberFormat="0" applyFill="0" applyAlignment="0" applyProtection="0"/>
    <xf numFmtId="0" fontId="47" fillId="0" borderId="143" applyNumberFormat="0" applyFill="0" applyAlignment="0" applyProtection="0"/>
    <xf numFmtId="0" fontId="47" fillId="0" borderId="143" applyNumberFormat="0" applyFill="0" applyAlignment="0" applyProtection="0"/>
    <xf numFmtId="0" fontId="47" fillId="0" borderId="143" applyNumberFormat="0" applyFill="0" applyAlignment="0" applyProtection="0"/>
    <xf numFmtId="0" fontId="47" fillId="0" borderId="143" applyNumberFormat="0" applyFill="0" applyAlignment="0" applyProtection="0"/>
    <xf numFmtId="168" fontId="94" fillId="0" borderId="143" applyNumberFormat="0" applyFill="0" applyAlignment="0" applyProtection="0"/>
    <xf numFmtId="0" fontId="47" fillId="0" borderId="143" applyNumberFormat="0" applyFill="0" applyAlignment="0" applyProtection="0"/>
    <xf numFmtId="0" fontId="47" fillId="0" borderId="143" applyNumberFormat="0" applyFill="0" applyAlignment="0" applyProtection="0"/>
    <xf numFmtId="0" fontId="47" fillId="0" borderId="143" applyNumberFormat="0" applyFill="0" applyAlignment="0" applyProtection="0"/>
    <xf numFmtId="0" fontId="47" fillId="0" borderId="143" applyNumberFormat="0" applyFill="0" applyAlignment="0" applyProtection="0"/>
    <xf numFmtId="0" fontId="47" fillId="0" borderId="143" applyNumberFormat="0" applyFill="0" applyAlignment="0" applyProtection="0"/>
    <xf numFmtId="0" fontId="83" fillId="64" borderId="142" applyNumberFormat="0" applyAlignment="0" applyProtection="0"/>
    <xf numFmtId="168" fontId="85" fillId="64" borderId="142" applyNumberFormat="0" applyAlignment="0" applyProtection="0"/>
    <xf numFmtId="169" fontId="85" fillId="64" borderId="142" applyNumberFormat="0" applyAlignment="0" applyProtection="0"/>
    <xf numFmtId="168" fontId="85" fillId="64" borderId="142" applyNumberFormat="0" applyAlignment="0" applyProtection="0"/>
    <xf numFmtId="168" fontId="85" fillId="64" borderId="142" applyNumberFormat="0" applyAlignment="0" applyProtection="0"/>
    <xf numFmtId="169" fontId="85" fillId="64" borderId="142" applyNumberFormat="0" applyAlignment="0" applyProtection="0"/>
    <xf numFmtId="168" fontId="85" fillId="64" borderId="142" applyNumberFormat="0" applyAlignment="0" applyProtection="0"/>
    <xf numFmtId="168" fontId="85" fillId="64" borderId="142" applyNumberFormat="0" applyAlignment="0" applyProtection="0"/>
    <xf numFmtId="169" fontId="85" fillId="64" borderId="142" applyNumberFormat="0" applyAlignment="0" applyProtection="0"/>
    <xf numFmtId="168" fontId="85" fillId="64" borderId="142" applyNumberFormat="0" applyAlignment="0" applyProtection="0"/>
    <xf numFmtId="168" fontId="85" fillId="64" borderId="142" applyNumberFormat="0" applyAlignment="0" applyProtection="0"/>
    <xf numFmtId="169" fontId="85" fillId="64" borderId="142" applyNumberFormat="0" applyAlignment="0" applyProtection="0"/>
    <xf numFmtId="168" fontId="85" fillId="64" borderId="142" applyNumberFormat="0" applyAlignment="0" applyProtection="0"/>
    <xf numFmtId="0" fontId="83" fillId="64" borderId="142" applyNumberFormat="0" applyAlignment="0" applyProtection="0"/>
    <xf numFmtId="0" fontId="83" fillId="64" borderId="142" applyNumberFormat="0" applyAlignment="0" applyProtection="0"/>
    <xf numFmtId="0" fontId="83" fillId="64" borderId="142" applyNumberFormat="0" applyAlignment="0" applyProtection="0"/>
    <xf numFmtId="0" fontId="83" fillId="64" borderId="142" applyNumberFormat="0" applyAlignment="0" applyProtection="0"/>
    <xf numFmtId="0" fontId="83" fillId="64" borderId="142" applyNumberFormat="0" applyAlignment="0" applyProtection="0"/>
    <xf numFmtId="0" fontId="83" fillId="64" borderId="142" applyNumberFormat="0" applyAlignment="0" applyProtection="0"/>
    <xf numFmtId="0" fontId="83" fillId="64" borderId="142" applyNumberFormat="0" applyAlignment="0" applyProtection="0"/>
    <xf numFmtId="0" fontId="83" fillId="64" borderId="142" applyNumberFormat="0" applyAlignment="0" applyProtection="0"/>
    <xf numFmtId="0" fontId="83" fillId="64" borderId="142" applyNumberFormat="0" applyAlignment="0" applyProtection="0"/>
    <xf numFmtId="0" fontId="83" fillId="64" borderId="142" applyNumberFormat="0" applyAlignment="0" applyProtection="0"/>
    <xf numFmtId="0" fontId="83" fillId="64" borderId="142" applyNumberFormat="0" applyAlignment="0" applyProtection="0"/>
    <xf numFmtId="0" fontId="83" fillId="64" borderId="142" applyNumberFormat="0" applyAlignment="0" applyProtection="0"/>
    <xf numFmtId="0" fontId="83" fillId="64" borderId="142" applyNumberFormat="0" applyAlignment="0" applyProtection="0"/>
    <xf numFmtId="0" fontId="83" fillId="64" borderId="142" applyNumberFormat="0" applyAlignment="0" applyProtection="0"/>
    <xf numFmtId="0" fontId="83" fillId="64" borderId="142" applyNumberFormat="0" applyAlignment="0" applyProtection="0"/>
    <xf numFmtId="0" fontId="83" fillId="64" borderId="142" applyNumberFormat="0" applyAlignment="0" applyProtection="0"/>
    <xf numFmtId="0" fontId="83" fillId="64" borderId="142" applyNumberFormat="0" applyAlignment="0" applyProtection="0"/>
    <xf numFmtId="0" fontId="83" fillId="64" borderId="142" applyNumberFormat="0" applyAlignment="0" applyProtection="0"/>
    <xf numFmtId="0" fontId="83" fillId="64" borderId="142" applyNumberFormat="0" applyAlignment="0" applyProtection="0"/>
    <xf numFmtId="0" fontId="83" fillId="64" borderId="142" applyNumberFormat="0" applyAlignment="0" applyProtection="0"/>
    <xf numFmtId="0" fontId="83" fillId="64" borderId="142" applyNumberFormat="0" applyAlignment="0" applyProtection="0"/>
    <xf numFmtId="0" fontId="83" fillId="64" borderId="142" applyNumberFormat="0" applyAlignment="0" applyProtection="0"/>
    <xf numFmtId="0" fontId="83" fillId="64" borderId="142" applyNumberFormat="0" applyAlignment="0" applyProtection="0"/>
    <xf numFmtId="0" fontId="83" fillId="64" borderId="142" applyNumberFormat="0" applyAlignment="0" applyProtection="0"/>
    <xf numFmtId="0" fontId="83" fillId="64" borderId="142" applyNumberFormat="0" applyAlignment="0" applyProtection="0"/>
    <xf numFmtId="0" fontId="83" fillId="64" borderId="142" applyNumberFormat="0" applyAlignment="0" applyProtection="0"/>
    <xf numFmtId="0" fontId="83" fillId="64" borderId="142" applyNumberFormat="0" applyAlignment="0" applyProtection="0"/>
    <xf numFmtId="0" fontId="83" fillId="64" borderId="142" applyNumberFormat="0" applyAlignment="0" applyProtection="0"/>
    <xf numFmtId="0" fontId="83" fillId="64" borderId="142" applyNumberFormat="0" applyAlignment="0" applyProtection="0"/>
    <xf numFmtId="0" fontId="83" fillId="64" borderId="142" applyNumberFormat="0" applyAlignment="0" applyProtection="0"/>
    <xf numFmtId="0" fontId="83" fillId="64" borderId="142" applyNumberFormat="0" applyAlignment="0" applyProtection="0"/>
    <xf numFmtId="0" fontId="83" fillId="64" borderId="142" applyNumberFormat="0" applyAlignment="0" applyProtection="0"/>
    <xf numFmtId="0" fontId="83" fillId="64" borderId="142" applyNumberFormat="0" applyAlignment="0" applyProtection="0"/>
    <xf numFmtId="0" fontId="83" fillId="64" borderId="142" applyNumberFormat="0" applyAlignment="0" applyProtection="0"/>
    <xf numFmtId="0" fontId="83" fillId="64" borderId="142" applyNumberFormat="0" applyAlignment="0" applyProtection="0"/>
    <xf numFmtId="0" fontId="83" fillId="64" borderId="142" applyNumberFormat="0" applyAlignment="0" applyProtection="0"/>
    <xf numFmtId="0" fontId="83" fillId="64" borderId="142" applyNumberFormat="0" applyAlignment="0" applyProtection="0"/>
    <xf numFmtId="0" fontId="83" fillId="64" borderId="142" applyNumberFormat="0" applyAlignment="0" applyProtection="0"/>
    <xf numFmtId="0" fontId="83" fillId="64" borderId="142" applyNumberFormat="0" applyAlignment="0" applyProtection="0"/>
    <xf numFmtId="0" fontId="83" fillId="64" borderId="142" applyNumberFormat="0" applyAlignment="0" applyProtection="0"/>
    <xf numFmtId="0" fontId="83" fillId="64" borderId="142" applyNumberFormat="0" applyAlignment="0" applyProtection="0"/>
    <xf numFmtId="0" fontId="83" fillId="64" borderId="142" applyNumberFormat="0" applyAlignment="0" applyProtection="0"/>
    <xf numFmtId="0" fontId="83" fillId="64" borderId="142" applyNumberFormat="0" applyAlignment="0" applyProtection="0"/>
    <xf numFmtId="0" fontId="83" fillId="64" borderId="142" applyNumberFormat="0" applyAlignment="0" applyProtection="0"/>
    <xf numFmtId="0" fontId="83" fillId="64" borderId="142" applyNumberFormat="0" applyAlignment="0" applyProtection="0"/>
    <xf numFmtId="0" fontId="83" fillId="64" borderId="142" applyNumberFormat="0" applyAlignment="0" applyProtection="0"/>
    <xf numFmtId="0" fontId="83" fillId="64" borderId="142" applyNumberFormat="0" applyAlignment="0" applyProtection="0"/>
    <xf numFmtId="0" fontId="83" fillId="64" borderId="142" applyNumberFormat="0" applyAlignment="0" applyProtection="0"/>
    <xf numFmtId="169" fontId="85" fillId="64" borderId="142" applyNumberFormat="0" applyAlignment="0" applyProtection="0"/>
    <xf numFmtId="0" fontId="83" fillId="64" borderId="142" applyNumberFormat="0" applyAlignment="0" applyProtection="0"/>
    <xf numFmtId="0" fontId="83" fillId="64" borderId="142" applyNumberFormat="0" applyAlignment="0" applyProtection="0"/>
    <xf numFmtId="0" fontId="83" fillId="64" borderId="142" applyNumberFormat="0" applyAlignment="0" applyProtection="0"/>
    <xf numFmtId="0" fontId="83" fillId="64" borderId="142" applyNumberFormat="0" applyAlignment="0" applyProtection="0"/>
    <xf numFmtId="0" fontId="83" fillId="64" borderId="142" applyNumberFormat="0" applyAlignment="0" applyProtection="0"/>
    <xf numFmtId="0" fontId="83" fillId="64" borderId="142" applyNumberFormat="0" applyAlignment="0" applyProtection="0"/>
    <xf numFmtId="0" fontId="83" fillId="64" borderId="142" applyNumberFormat="0" applyAlignment="0" applyProtection="0"/>
    <xf numFmtId="0" fontId="83" fillId="64" borderId="142" applyNumberFormat="0" applyAlignment="0" applyProtection="0"/>
    <xf numFmtId="0" fontId="83" fillId="64" borderId="142" applyNumberFormat="0" applyAlignment="0" applyProtection="0"/>
    <xf numFmtId="0" fontId="83" fillId="64" borderId="142" applyNumberFormat="0" applyAlignment="0" applyProtection="0"/>
    <xf numFmtId="0" fontId="83" fillId="64" borderId="142" applyNumberFormat="0" applyAlignment="0" applyProtection="0"/>
    <xf numFmtId="168" fontId="85" fillId="64" borderId="142" applyNumberFormat="0" applyAlignment="0" applyProtection="0"/>
    <xf numFmtId="0" fontId="83" fillId="64" borderId="142" applyNumberFormat="0" applyAlignment="0" applyProtection="0"/>
    <xf numFmtId="0" fontId="83" fillId="64" borderId="142" applyNumberFormat="0" applyAlignment="0" applyProtection="0"/>
    <xf numFmtId="0" fontId="83" fillId="64" borderId="142" applyNumberFormat="0" applyAlignment="0" applyProtection="0"/>
    <xf numFmtId="0" fontId="83" fillId="64" borderId="142" applyNumberFormat="0" applyAlignment="0" applyProtection="0"/>
    <xf numFmtId="168" fontId="85" fillId="64" borderId="142" applyNumberFormat="0" applyAlignment="0" applyProtection="0"/>
    <xf numFmtId="0" fontId="83" fillId="64" borderId="142" applyNumberFormat="0" applyAlignment="0" applyProtection="0"/>
    <xf numFmtId="0" fontId="83" fillId="64" borderId="142" applyNumberFormat="0" applyAlignment="0" applyProtection="0"/>
    <xf numFmtId="0" fontId="83" fillId="64" borderId="142" applyNumberFormat="0" applyAlignment="0" applyProtection="0"/>
    <xf numFmtId="0" fontId="83" fillId="64" borderId="142" applyNumberFormat="0" applyAlignment="0" applyProtection="0"/>
    <xf numFmtId="0" fontId="83" fillId="64" borderId="142" applyNumberFormat="0" applyAlignment="0" applyProtection="0"/>
    <xf numFmtId="0" fontId="2" fillId="74" borderId="141" applyNumberFormat="0" applyFont="0" applyAlignment="0" applyProtection="0"/>
    <xf numFmtId="0" fontId="2" fillId="74" borderId="141" applyNumberFormat="0" applyFont="0" applyAlignment="0" applyProtection="0"/>
    <xf numFmtId="0" fontId="2" fillId="74" borderId="141" applyNumberFormat="0" applyFont="0" applyAlignment="0" applyProtection="0"/>
    <xf numFmtId="0" fontId="2" fillId="74" borderId="141" applyNumberFormat="0" applyFont="0" applyAlignment="0" applyProtection="0"/>
    <xf numFmtId="0" fontId="2" fillId="74" borderId="141" applyNumberFormat="0" applyFont="0" applyAlignment="0" applyProtection="0"/>
    <xf numFmtId="0" fontId="2" fillId="74" borderId="141" applyNumberFormat="0" applyFont="0" applyAlignment="0" applyProtection="0"/>
    <xf numFmtId="0" fontId="2" fillId="74" borderId="141" applyNumberFormat="0" applyFont="0" applyAlignment="0" applyProtection="0"/>
    <xf numFmtId="0" fontId="2" fillId="74" borderId="141" applyNumberFormat="0" applyFont="0" applyAlignment="0" applyProtection="0"/>
    <xf numFmtId="0" fontId="2" fillId="74" borderId="141" applyNumberFormat="0" applyFont="0" applyAlignment="0" applyProtection="0"/>
    <xf numFmtId="0" fontId="2" fillId="74" borderId="141" applyNumberFormat="0" applyFont="0" applyAlignment="0" applyProtection="0"/>
    <xf numFmtId="0" fontId="2" fillId="74" borderId="141" applyNumberFormat="0" applyFont="0" applyAlignment="0" applyProtection="0"/>
    <xf numFmtId="0" fontId="2" fillId="74" borderId="141" applyNumberFormat="0" applyFont="0" applyAlignment="0" applyProtection="0"/>
    <xf numFmtId="0" fontId="2" fillId="74" borderId="141" applyNumberFormat="0" applyFont="0" applyAlignment="0" applyProtection="0"/>
    <xf numFmtId="0" fontId="2" fillId="74" borderId="141" applyNumberFormat="0" applyFont="0" applyAlignment="0" applyProtection="0"/>
    <xf numFmtId="0" fontId="2" fillId="74" borderId="141" applyNumberFormat="0" applyFont="0" applyAlignment="0" applyProtection="0"/>
    <xf numFmtId="0" fontId="2" fillId="74" borderId="141" applyNumberFormat="0" applyFont="0" applyAlignment="0" applyProtection="0"/>
    <xf numFmtId="0" fontId="2" fillId="74" borderId="141" applyNumberFormat="0" applyFont="0" applyAlignment="0" applyProtection="0"/>
    <xf numFmtId="0" fontId="27" fillId="74" borderId="141" applyNumberFormat="0" applyFont="0" applyAlignment="0" applyProtection="0"/>
    <xf numFmtId="0" fontId="27" fillId="74" borderId="141" applyNumberFormat="0" applyFont="0" applyAlignment="0" applyProtection="0"/>
    <xf numFmtId="0" fontId="27" fillId="74" borderId="141" applyNumberFormat="0" applyFont="0" applyAlignment="0" applyProtection="0"/>
    <xf numFmtId="0" fontId="27" fillId="74" borderId="141" applyNumberFormat="0" applyFont="0" applyAlignment="0" applyProtection="0"/>
    <xf numFmtId="0" fontId="27" fillId="74" borderId="141" applyNumberFormat="0" applyFont="0" applyAlignment="0" applyProtection="0"/>
    <xf numFmtId="0" fontId="27" fillId="74" borderId="141" applyNumberFormat="0" applyFont="0" applyAlignment="0" applyProtection="0"/>
    <xf numFmtId="0" fontId="27" fillId="74" borderId="141" applyNumberFormat="0" applyFont="0" applyAlignment="0" applyProtection="0"/>
    <xf numFmtId="0" fontId="27" fillId="74" borderId="141" applyNumberFormat="0" applyFont="0" applyAlignment="0" applyProtection="0"/>
    <xf numFmtId="0" fontId="27" fillId="74" borderId="141" applyNumberFormat="0" applyFont="0" applyAlignment="0" applyProtection="0"/>
    <xf numFmtId="0" fontId="27" fillId="74" borderId="141" applyNumberFormat="0" applyFont="0" applyAlignment="0" applyProtection="0"/>
    <xf numFmtId="0" fontId="27" fillId="74" borderId="141" applyNumberFormat="0" applyFont="0" applyAlignment="0" applyProtection="0"/>
    <xf numFmtId="0" fontId="27" fillId="74" borderId="141" applyNumberFormat="0" applyFont="0" applyAlignment="0" applyProtection="0"/>
    <xf numFmtId="0" fontId="27" fillId="74" borderId="141" applyNumberFormat="0" applyFont="0" applyAlignment="0" applyProtection="0"/>
    <xf numFmtId="0" fontId="27" fillId="74" borderId="141" applyNumberFormat="0" applyFont="0" applyAlignment="0" applyProtection="0"/>
    <xf numFmtId="0" fontId="27" fillId="74" borderId="141" applyNumberFormat="0" applyFont="0" applyAlignment="0" applyProtection="0"/>
    <xf numFmtId="0" fontId="27" fillId="74" borderId="141" applyNumberFormat="0" applyFont="0" applyAlignment="0" applyProtection="0"/>
    <xf numFmtId="0" fontId="27" fillId="74" borderId="141" applyNumberFormat="0" applyFont="0" applyAlignment="0" applyProtection="0"/>
    <xf numFmtId="0" fontId="27" fillId="74" borderId="141" applyNumberFormat="0" applyFont="0" applyAlignment="0" applyProtection="0"/>
    <xf numFmtId="0" fontId="27" fillId="74" borderId="141" applyNumberFormat="0" applyFont="0" applyAlignment="0" applyProtection="0"/>
    <xf numFmtId="0" fontId="27" fillId="74" borderId="141" applyNumberFormat="0" applyFont="0" applyAlignment="0" applyProtection="0"/>
    <xf numFmtId="0" fontId="27" fillId="74" borderId="141" applyNumberFormat="0" applyFont="0" applyAlignment="0" applyProtection="0"/>
    <xf numFmtId="0" fontId="27" fillId="74" borderId="141" applyNumberFormat="0" applyFont="0" applyAlignment="0" applyProtection="0"/>
    <xf numFmtId="0" fontId="27" fillId="74" borderId="141" applyNumberFormat="0" applyFont="0" applyAlignment="0" applyProtection="0"/>
    <xf numFmtId="0" fontId="27" fillId="74" borderId="141" applyNumberFormat="0" applyFont="0" applyAlignment="0" applyProtection="0"/>
    <xf numFmtId="0" fontId="27" fillId="74" borderId="141" applyNumberFormat="0" applyFont="0" applyAlignment="0" applyProtection="0"/>
    <xf numFmtId="0" fontId="27" fillId="74" borderId="141" applyNumberFormat="0" applyFont="0" applyAlignment="0" applyProtection="0"/>
    <xf numFmtId="0" fontId="27" fillId="74" borderId="141" applyNumberFormat="0" applyFont="0" applyAlignment="0" applyProtection="0"/>
    <xf numFmtId="0" fontId="27" fillId="74" borderId="141" applyNumberFormat="0" applyFont="0" applyAlignment="0" applyProtection="0"/>
    <xf numFmtId="0" fontId="2" fillId="74" borderId="141" applyNumberFormat="0" applyFont="0" applyAlignment="0" applyProtection="0"/>
    <xf numFmtId="0" fontId="27" fillId="74" borderId="141" applyNumberFormat="0" applyFont="0" applyAlignment="0" applyProtection="0"/>
    <xf numFmtId="0" fontId="27" fillId="74" borderId="141" applyNumberFormat="0" applyFont="0" applyAlignment="0" applyProtection="0"/>
    <xf numFmtId="0" fontId="27" fillId="74" borderId="141" applyNumberFormat="0" applyFont="0" applyAlignment="0" applyProtection="0"/>
    <xf numFmtId="0" fontId="27" fillId="74" borderId="141" applyNumberFormat="0" applyFont="0" applyAlignment="0" applyProtection="0"/>
    <xf numFmtId="0" fontId="27" fillId="74" borderId="141" applyNumberFormat="0" applyFont="0" applyAlignment="0" applyProtection="0"/>
    <xf numFmtId="0" fontId="27" fillId="74" borderId="141" applyNumberFormat="0" applyFont="0" applyAlignment="0" applyProtection="0"/>
    <xf numFmtId="0" fontId="27" fillId="74" borderId="141" applyNumberFormat="0" applyFont="0" applyAlignment="0" applyProtection="0"/>
    <xf numFmtId="0" fontId="27" fillId="74" borderId="141" applyNumberFormat="0" applyFont="0" applyAlignment="0" applyProtection="0"/>
    <xf numFmtId="0" fontId="27" fillId="74" borderId="141" applyNumberFormat="0" applyFont="0" applyAlignment="0" applyProtection="0"/>
    <xf numFmtId="0" fontId="27" fillId="74" borderId="141" applyNumberFormat="0" applyFont="0" applyAlignment="0" applyProtection="0"/>
    <xf numFmtId="0" fontId="27" fillId="74" borderId="141" applyNumberFormat="0" applyFont="0" applyAlignment="0" applyProtection="0"/>
    <xf numFmtId="0" fontId="27" fillId="74" borderId="141" applyNumberFormat="0" applyFont="0" applyAlignment="0" applyProtection="0"/>
    <xf numFmtId="0" fontId="27" fillId="74" borderId="141" applyNumberFormat="0" applyFont="0" applyAlignment="0" applyProtection="0"/>
    <xf numFmtId="0" fontId="27" fillId="74" borderId="141" applyNumberFormat="0" applyFont="0" applyAlignment="0" applyProtection="0"/>
    <xf numFmtId="0" fontId="27" fillId="74" borderId="141" applyNumberFormat="0" applyFont="0" applyAlignment="0" applyProtection="0"/>
    <xf numFmtId="0" fontId="27" fillId="74" borderId="141" applyNumberFormat="0" applyFont="0" applyAlignment="0" applyProtection="0"/>
    <xf numFmtId="0" fontId="27" fillId="74" borderId="141" applyNumberFormat="0" applyFont="0" applyAlignment="0" applyProtection="0"/>
    <xf numFmtId="0" fontId="27" fillId="74" borderId="141" applyNumberFormat="0" applyFont="0" applyAlignment="0" applyProtection="0"/>
    <xf numFmtId="0" fontId="27" fillId="74" borderId="141" applyNumberFormat="0" applyFont="0" applyAlignment="0" applyProtection="0"/>
    <xf numFmtId="0" fontId="2" fillId="74" borderId="141" applyNumberFormat="0" applyFont="0" applyAlignment="0" applyProtection="0"/>
    <xf numFmtId="0" fontId="27" fillId="74" borderId="141" applyNumberFormat="0" applyFont="0" applyAlignment="0" applyProtection="0"/>
    <xf numFmtId="0" fontId="2" fillId="74" borderId="141" applyNumberFormat="0" applyFont="0" applyAlignment="0" applyProtection="0"/>
    <xf numFmtId="0" fontId="2" fillId="74" borderId="141" applyNumberFormat="0" applyFont="0" applyAlignment="0" applyProtection="0"/>
    <xf numFmtId="0" fontId="27" fillId="74" borderId="141" applyNumberFormat="0" applyFont="0" applyAlignment="0" applyProtection="0"/>
    <xf numFmtId="0" fontId="27" fillId="74" borderId="141" applyNumberFormat="0" applyFont="0" applyAlignment="0" applyProtection="0"/>
    <xf numFmtId="0" fontId="27" fillId="74" borderId="141" applyNumberFormat="0" applyFont="0" applyAlignment="0" applyProtection="0"/>
    <xf numFmtId="0" fontId="2" fillId="74" borderId="141" applyNumberFormat="0" applyFont="0" applyAlignment="0" applyProtection="0"/>
    <xf numFmtId="0" fontId="27" fillId="74" borderId="141" applyNumberFormat="0" applyFont="0" applyAlignment="0" applyProtection="0"/>
    <xf numFmtId="0" fontId="27" fillId="74" borderId="141" applyNumberFormat="0" applyFont="0" applyAlignment="0" applyProtection="0"/>
    <xf numFmtId="0" fontId="27" fillId="74" borderId="141" applyNumberFormat="0" applyFont="0" applyAlignment="0" applyProtection="0"/>
    <xf numFmtId="0" fontId="27" fillId="74" borderId="141" applyNumberFormat="0" applyFont="0" applyAlignment="0" applyProtection="0"/>
    <xf numFmtId="0" fontId="27" fillId="74" borderId="141" applyNumberFormat="0" applyFont="0" applyAlignment="0" applyProtection="0"/>
    <xf numFmtId="0" fontId="27" fillId="74" borderId="141" applyNumberFormat="0" applyFont="0" applyAlignment="0" applyProtection="0"/>
    <xf numFmtId="0" fontId="27" fillId="74" borderId="141" applyNumberFormat="0" applyFont="0" applyAlignment="0" applyProtection="0"/>
    <xf numFmtId="0" fontId="27" fillId="74" borderId="141" applyNumberFormat="0" applyFont="0" applyAlignment="0" applyProtection="0"/>
    <xf numFmtId="0" fontId="27" fillId="74" borderId="141" applyNumberFormat="0" applyFont="0" applyAlignment="0" applyProtection="0"/>
    <xf numFmtId="0" fontId="27" fillId="74" borderId="141" applyNumberFormat="0" applyFont="0" applyAlignment="0" applyProtection="0"/>
    <xf numFmtId="0" fontId="27" fillId="74" borderId="141" applyNumberFormat="0" applyFont="0" applyAlignment="0" applyProtection="0"/>
    <xf numFmtId="0" fontId="27" fillId="74" borderId="141" applyNumberFormat="0" applyFont="0" applyAlignment="0" applyProtection="0"/>
    <xf numFmtId="0" fontId="27" fillId="74" borderId="141" applyNumberFormat="0" applyFont="0" applyAlignment="0" applyProtection="0"/>
    <xf numFmtId="0" fontId="27" fillId="74" borderId="141" applyNumberFormat="0" applyFont="0" applyAlignment="0" applyProtection="0"/>
    <xf numFmtId="0" fontId="27" fillId="74" borderId="141" applyNumberFormat="0" applyFont="0" applyAlignment="0" applyProtection="0"/>
    <xf numFmtId="0" fontId="27" fillId="74" borderId="141" applyNumberFormat="0" applyFont="0" applyAlignment="0" applyProtection="0"/>
    <xf numFmtId="0" fontId="27" fillId="74" borderId="141" applyNumberFormat="0" applyFont="0" applyAlignment="0" applyProtection="0"/>
    <xf numFmtId="0" fontId="66" fillId="43" borderId="140" applyNumberFormat="0" applyAlignment="0" applyProtection="0"/>
    <xf numFmtId="168" fontId="68" fillId="43" borderId="140" applyNumberFormat="0" applyAlignment="0" applyProtection="0"/>
    <xf numFmtId="169" fontId="68" fillId="43" borderId="140" applyNumberFormat="0" applyAlignment="0" applyProtection="0"/>
    <xf numFmtId="168" fontId="68" fillId="43" borderId="140" applyNumberFormat="0" applyAlignment="0" applyProtection="0"/>
    <xf numFmtId="168" fontId="68" fillId="43" borderId="140" applyNumberFormat="0" applyAlignment="0" applyProtection="0"/>
    <xf numFmtId="169" fontId="68" fillId="43" borderId="140" applyNumberFormat="0" applyAlignment="0" applyProtection="0"/>
    <xf numFmtId="168" fontId="68" fillId="43" borderId="140" applyNumberFormat="0" applyAlignment="0" applyProtection="0"/>
    <xf numFmtId="168" fontId="68" fillId="43" borderId="140" applyNumberFormat="0" applyAlignment="0" applyProtection="0"/>
    <xf numFmtId="169" fontId="68" fillId="43" borderId="140" applyNumberFormat="0" applyAlignment="0" applyProtection="0"/>
    <xf numFmtId="168" fontId="68" fillId="43" borderId="140" applyNumberFormat="0" applyAlignment="0" applyProtection="0"/>
    <xf numFmtId="168" fontId="68" fillId="43" borderId="140" applyNumberFormat="0" applyAlignment="0" applyProtection="0"/>
    <xf numFmtId="169" fontId="68" fillId="43" borderId="140" applyNumberFormat="0" applyAlignment="0" applyProtection="0"/>
    <xf numFmtId="168" fontId="68" fillId="43" borderId="140" applyNumberFormat="0" applyAlignment="0" applyProtection="0"/>
    <xf numFmtId="0" fontId="66" fillId="43" borderId="140" applyNumberFormat="0" applyAlignment="0" applyProtection="0"/>
    <xf numFmtId="0" fontId="66" fillId="43" borderId="140" applyNumberFormat="0" applyAlignment="0" applyProtection="0"/>
    <xf numFmtId="0" fontId="66" fillId="43" borderId="140" applyNumberFormat="0" applyAlignment="0" applyProtection="0"/>
    <xf numFmtId="0" fontId="66" fillId="43" borderId="140" applyNumberFormat="0" applyAlignment="0" applyProtection="0"/>
    <xf numFmtId="0" fontId="66" fillId="43" borderId="140" applyNumberFormat="0" applyAlignment="0" applyProtection="0"/>
    <xf numFmtId="0" fontId="66" fillId="43" borderId="140" applyNumberFormat="0" applyAlignment="0" applyProtection="0"/>
    <xf numFmtId="0" fontId="66" fillId="43" borderId="140" applyNumberFormat="0" applyAlignment="0" applyProtection="0"/>
    <xf numFmtId="0" fontId="66" fillId="43" borderId="140" applyNumberFormat="0" applyAlignment="0" applyProtection="0"/>
    <xf numFmtId="0" fontId="66" fillId="43" borderId="140" applyNumberFormat="0" applyAlignment="0" applyProtection="0"/>
    <xf numFmtId="0" fontId="66" fillId="43" borderId="140" applyNumberFormat="0" applyAlignment="0" applyProtection="0"/>
    <xf numFmtId="0" fontId="66" fillId="43" borderId="140" applyNumberFormat="0" applyAlignment="0" applyProtection="0"/>
    <xf numFmtId="0" fontId="66" fillId="43" borderId="140" applyNumberFormat="0" applyAlignment="0" applyProtection="0"/>
    <xf numFmtId="0" fontId="66" fillId="43" borderId="140" applyNumberFormat="0" applyAlignment="0" applyProtection="0"/>
    <xf numFmtId="0" fontId="66" fillId="43" borderId="140" applyNumberFormat="0" applyAlignment="0" applyProtection="0"/>
    <xf numFmtId="0" fontId="66" fillId="43" borderId="140" applyNumberFormat="0" applyAlignment="0" applyProtection="0"/>
    <xf numFmtId="0" fontId="66" fillId="43" borderId="140" applyNumberFormat="0" applyAlignment="0" applyProtection="0"/>
    <xf numFmtId="0" fontId="66" fillId="43" borderId="140" applyNumberFormat="0" applyAlignment="0" applyProtection="0"/>
    <xf numFmtId="0" fontId="66" fillId="43" borderId="140" applyNumberFormat="0" applyAlignment="0" applyProtection="0"/>
    <xf numFmtId="0" fontId="66" fillId="43" borderId="140" applyNumberFormat="0" applyAlignment="0" applyProtection="0"/>
    <xf numFmtId="0" fontId="66" fillId="43" borderId="140" applyNumberFormat="0" applyAlignment="0" applyProtection="0"/>
    <xf numFmtId="0" fontId="66" fillId="43" borderId="140" applyNumberFormat="0" applyAlignment="0" applyProtection="0"/>
    <xf numFmtId="0" fontId="66" fillId="43" borderId="140" applyNumberFormat="0" applyAlignment="0" applyProtection="0"/>
    <xf numFmtId="0" fontId="66" fillId="43" borderId="140" applyNumberFormat="0" applyAlignment="0" applyProtection="0"/>
    <xf numFmtId="0" fontId="66" fillId="43" borderId="140" applyNumberFormat="0" applyAlignment="0" applyProtection="0"/>
    <xf numFmtId="0" fontId="66" fillId="43" borderId="140" applyNumberFormat="0" applyAlignment="0" applyProtection="0"/>
    <xf numFmtId="0" fontId="66" fillId="43" borderId="140" applyNumberFormat="0" applyAlignment="0" applyProtection="0"/>
    <xf numFmtId="0" fontId="66" fillId="43" borderId="140" applyNumberFormat="0" applyAlignment="0" applyProtection="0"/>
    <xf numFmtId="0" fontId="66" fillId="43" borderId="140" applyNumberFormat="0" applyAlignment="0" applyProtection="0"/>
    <xf numFmtId="0" fontId="66" fillId="43" borderId="140" applyNumberFormat="0" applyAlignment="0" applyProtection="0"/>
    <xf numFmtId="0" fontId="66" fillId="43" borderId="140" applyNumberFormat="0" applyAlignment="0" applyProtection="0"/>
    <xf numFmtId="0" fontId="66" fillId="43" borderId="140" applyNumberFormat="0" applyAlignment="0" applyProtection="0"/>
    <xf numFmtId="0" fontId="66" fillId="43" borderId="140" applyNumberFormat="0" applyAlignment="0" applyProtection="0"/>
    <xf numFmtId="0" fontId="66" fillId="43" borderId="140" applyNumberFormat="0" applyAlignment="0" applyProtection="0"/>
    <xf numFmtId="0" fontId="66" fillId="43" borderId="140" applyNumberFormat="0" applyAlignment="0" applyProtection="0"/>
    <xf numFmtId="0" fontId="66" fillId="43" borderId="140" applyNumberFormat="0" applyAlignment="0" applyProtection="0"/>
    <xf numFmtId="0" fontId="66" fillId="43" borderId="140" applyNumberFormat="0" applyAlignment="0" applyProtection="0"/>
    <xf numFmtId="0" fontId="66" fillId="43" borderId="140" applyNumberFormat="0" applyAlignment="0" applyProtection="0"/>
    <xf numFmtId="0" fontId="66" fillId="43" borderId="140" applyNumberFormat="0" applyAlignment="0" applyProtection="0"/>
    <xf numFmtId="0" fontId="66" fillId="43" borderId="140" applyNumberFormat="0" applyAlignment="0" applyProtection="0"/>
    <xf numFmtId="0" fontId="66" fillId="43" borderId="140" applyNumberFormat="0" applyAlignment="0" applyProtection="0"/>
    <xf numFmtId="0" fontId="66" fillId="43" borderId="140" applyNumberFormat="0" applyAlignment="0" applyProtection="0"/>
    <xf numFmtId="0" fontId="66" fillId="43" borderId="140" applyNumberFormat="0" applyAlignment="0" applyProtection="0"/>
    <xf numFmtId="0" fontId="66" fillId="43" borderId="140" applyNumberFormat="0" applyAlignment="0" applyProtection="0"/>
    <xf numFmtId="0" fontId="66" fillId="43" borderId="140" applyNumberFormat="0" applyAlignment="0" applyProtection="0"/>
    <xf numFmtId="0" fontId="66" fillId="43" borderId="140" applyNumberFormat="0" applyAlignment="0" applyProtection="0"/>
    <xf numFmtId="0" fontId="66" fillId="43" borderId="140" applyNumberFormat="0" applyAlignment="0" applyProtection="0"/>
    <xf numFmtId="0" fontId="66" fillId="43" borderId="140" applyNumberFormat="0" applyAlignment="0" applyProtection="0"/>
    <xf numFmtId="0" fontId="66" fillId="43" borderId="140" applyNumberFormat="0" applyAlignment="0" applyProtection="0"/>
    <xf numFmtId="169" fontId="68" fillId="43" borderId="140" applyNumberFormat="0" applyAlignment="0" applyProtection="0"/>
    <xf numFmtId="0" fontId="66" fillId="43" borderId="140" applyNumberFormat="0" applyAlignment="0" applyProtection="0"/>
    <xf numFmtId="0" fontId="66" fillId="43" borderId="140" applyNumberFormat="0" applyAlignment="0" applyProtection="0"/>
    <xf numFmtId="0" fontId="66" fillId="43" borderId="140" applyNumberFormat="0" applyAlignment="0" applyProtection="0"/>
    <xf numFmtId="0" fontId="66" fillId="43" borderId="140" applyNumberFormat="0" applyAlignment="0" applyProtection="0"/>
    <xf numFmtId="0" fontId="66" fillId="43" borderId="140" applyNumberFormat="0" applyAlignment="0" applyProtection="0"/>
    <xf numFmtId="0" fontId="66" fillId="43" borderId="140" applyNumberFormat="0" applyAlignment="0" applyProtection="0"/>
    <xf numFmtId="0" fontId="66" fillId="43" borderId="140" applyNumberFormat="0" applyAlignment="0" applyProtection="0"/>
    <xf numFmtId="0" fontId="66" fillId="43" borderId="140" applyNumberFormat="0" applyAlignment="0" applyProtection="0"/>
    <xf numFmtId="0" fontId="66" fillId="43" borderId="140" applyNumberFormat="0" applyAlignment="0" applyProtection="0"/>
    <xf numFmtId="0" fontId="66" fillId="43" borderId="140" applyNumberFormat="0" applyAlignment="0" applyProtection="0"/>
    <xf numFmtId="0" fontId="66" fillId="43" borderId="140" applyNumberFormat="0" applyAlignment="0" applyProtection="0"/>
    <xf numFmtId="168" fontId="68" fillId="43" borderId="140" applyNumberFormat="0" applyAlignment="0" applyProtection="0"/>
    <xf numFmtId="0" fontId="66" fillId="43" borderId="140" applyNumberFormat="0" applyAlignment="0" applyProtection="0"/>
    <xf numFmtId="0" fontId="66" fillId="43" borderId="140" applyNumberFormat="0" applyAlignment="0" applyProtection="0"/>
    <xf numFmtId="0" fontId="66" fillId="43" borderId="140" applyNumberFormat="0" applyAlignment="0" applyProtection="0"/>
    <xf numFmtId="0" fontId="66" fillId="43" borderId="140" applyNumberFormat="0" applyAlignment="0" applyProtection="0"/>
    <xf numFmtId="168" fontId="68" fillId="43" borderId="140" applyNumberFormat="0" applyAlignment="0" applyProtection="0"/>
    <xf numFmtId="0" fontId="66" fillId="43" borderId="140" applyNumberFormat="0" applyAlignment="0" applyProtection="0"/>
    <xf numFmtId="0" fontId="66" fillId="43" borderId="140" applyNumberFormat="0" applyAlignment="0" applyProtection="0"/>
    <xf numFmtId="0" fontId="66" fillId="43" borderId="140" applyNumberFormat="0" applyAlignment="0" applyProtection="0"/>
    <xf numFmtId="0" fontId="66" fillId="43" borderId="140" applyNumberFormat="0" applyAlignment="0" applyProtection="0"/>
    <xf numFmtId="0" fontId="66" fillId="43" borderId="140" applyNumberFormat="0" applyAlignment="0" applyProtection="0"/>
    <xf numFmtId="168" fontId="54" fillId="0" borderId="139">
      <alignment horizontal="left" vertical="center"/>
    </xf>
    <xf numFmtId="0" fontId="54" fillId="0" borderId="139">
      <alignment horizontal="left" vertical="center"/>
    </xf>
    <xf numFmtId="0" fontId="54" fillId="0" borderId="139">
      <alignment horizontal="left" vertical="center"/>
    </xf>
    <xf numFmtId="0" fontId="38" fillId="64" borderId="140" applyNumberFormat="0" applyAlignment="0" applyProtection="0"/>
    <xf numFmtId="168" fontId="40" fillId="64" borderId="140" applyNumberFormat="0" applyAlignment="0" applyProtection="0"/>
    <xf numFmtId="169" fontId="40" fillId="64" borderId="140" applyNumberFormat="0" applyAlignment="0" applyProtection="0"/>
    <xf numFmtId="168" fontId="40" fillId="64" borderId="140" applyNumberFormat="0" applyAlignment="0" applyProtection="0"/>
    <xf numFmtId="168" fontId="40" fillId="64" borderId="140" applyNumberFormat="0" applyAlignment="0" applyProtection="0"/>
    <xf numFmtId="169" fontId="40" fillId="64" borderId="140" applyNumberFormat="0" applyAlignment="0" applyProtection="0"/>
    <xf numFmtId="168" fontId="40" fillId="64" borderId="140" applyNumberFormat="0" applyAlignment="0" applyProtection="0"/>
    <xf numFmtId="168" fontId="40" fillId="64" borderId="140" applyNumberFormat="0" applyAlignment="0" applyProtection="0"/>
    <xf numFmtId="169" fontId="40" fillId="64" borderId="140" applyNumberFormat="0" applyAlignment="0" applyProtection="0"/>
    <xf numFmtId="168" fontId="40" fillId="64" borderId="140" applyNumberFormat="0" applyAlignment="0" applyProtection="0"/>
    <xf numFmtId="168" fontId="40" fillId="64" borderId="140" applyNumberFormat="0" applyAlignment="0" applyProtection="0"/>
    <xf numFmtId="169" fontId="40" fillId="64" borderId="140" applyNumberFormat="0" applyAlignment="0" applyProtection="0"/>
    <xf numFmtId="168" fontId="40" fillId="64" borderId="140" applyNumberFormat="0" applyAlignment="0" applyProtection="0"/>
    <xf numFmtId="0" fontId="38" fillId="64" borderId="140" applyNumberFormat="0" applyAlignment="0" applyProtection="0"/>
    <xf numFmtId="0" fontId="38" fillId="64" borderId="140" applyNumberFormat="0" applyAlignment="0" applyProtection="0"/>
    <xf numFmtId="0" fontId="38" fillId="64" borderId="140" applyNumberFormat="0" applyAlignment="0" applyProtection="0"/>
    <xf numFmtId="0" fontId="38" fillId="64" borderId="140" applyNumberFormat="0" applyAlignment="0" applyProtection="0"/>
    <xf numFmtId="0" fontId="38" fillId="64" borderId="140" applyNumberFormat="0" applyAlignment="0" applyProtection="0"/>
    <xf numFmtId="0" fontId="38" fillId="64" borderId="140" applyNumberFormat="0" applyAlignment="0" applyProtection="0"/>
    <xf numFmtId="0" fontId="38" fillId="64" borderId="140" applyNumberFormat="0" applyAlignment="0" applyProtection="0"/>
    <xf numFmtId="0" fontId="38" fillId="64" borderId="140" applyNumberFormat="0" applyAlignment="0" applyProtection="0"/>
    <xf numFmtId="0" fontId="38" fillId="64" borderId="140" applyNumberFormat="0" applyAlignment="0" applyProtection="0"/>
    <xf numFmtId="0" fontId="38" fillId="64" borderId="140" applyNumberFormat="0" applyAlignment="0" applyProtection="0"/>
    <xf numFmtId="0" fontId="38" fillId="64" borderId="140" applyNumberFormat="0" applyAlignment="0" applyProtection="0"/>
    <xf numFmtId="0" fontId="38" fillId="64" borderId="140" applyNumberFormat="0" applyAlignment="0" applyProtection="0"/>
    <xf numFmtId="0" fontId="38" fillId="64" borderId="140" applyNumberFormat="0" applyAlignment="0" applyProtection="0"/>
    <xf numFmtId="0" fontId="38" fillId="64" borderId="140" applyNumberFormat="0" applyAlignment="0" applyProtection="0"/>
    <xf numFmtId="0" fontId="38" fillId="64" borderId="140" applyNumberFormat="0" applyAlignment="0" applyProtection="0"/>
    <xf numFmtId="0" fontId="38" fillId="64" borderId="140" applyNumberFormat="0" applyAlignment="0" applyProtection="0"/>
    <xf numFmtId="0" fontId="38" fillId="64" borderId="140" applyNumberFormat="0" applyAlignment="0" applyProtection="0"/>
    <xf numFmtId="0" fontId="38" fillId="64" borderId="140" applyNumberFormat="0" applyAlignment="0" applyProtection="0"/>
    <xf numFmtId="0" fontId="38" fillId="64" borderId="140" applyNumberFormat="0" applyAlignment="0" applyProtection="0"/>
    <xf numFmtId="0" fontId="38" fillId="64" borderId="140" applyNumberFormat="0" applyAlignment="0" applyProtection="0"/>
    <xf numFmtId="0" fontId="38" fillId="64" borderId="140" applyNumberFormat="0" applyAlignment="0" applyProtection="0"/>
    <xf numFmtId="0" fontId="38" fillId="64" borderId="140" applyNumberFormat="0" applyAlignment="0" applyProtection="0"/>
    <xf numFmtId="0" fontId="38" fillId="64" borderId="140" applyNumberFormat="0" applyAlignment="0" applyProtection="0"/>
    <xf numFmtId="0" fontId="38" fillId="64" borderId="140" applyNumberFormat="0" applyAlignment="0" applyProtection="0"/>
    <xf numFmtId="0" fontId="38" fillId="64" borderId="140" applyNumberFormat="0" applyAlignment="0" applyProtection="0"/>
    <xf numFmtId="0" fontId="38" fillId="64" borderId="140" applyNumberFormat="0" applyAlignment="0" applyProtection="0"/>
    <xf numFmtId="0" fontId="38" fillId="64" borderId="140" applyNumberFormat="0" applyAlignment="0" applyProtection="0"/>
    <xf numFmtId="0" fontId="38" fillId="64" borderId="140" applyNumberFormat="0" applyAlignment="0" applyProtection="0"/>
    <xf numFmtId="0" fontId="38" fillId="64" borderId="140" applyNumberFormat="0" applyAlignment="0" applyProtection="0"/>
    <xf numFmtId="0" fontId="38" fillId="64" borderId="140" applyNumberFormat="0" applyAlignment="0" applyProtection="0"/>
    <xf numFmtId="0" fontId="38" fillId="64" borderId="140" applyNumberFormat="0" applyAlignment="0" applyProtection="0"/>
    <xf numFmtId="0" fontId="38" fillId="64" borderId="140" applyNumberFormat="0" applyAlignment="0" applyProtection="0"/>
    <xf numFmtId="0" fontId="38" fillId="64" borderId="140" applyNumberFormat="0" applyAlignment="0" applyProtection="0"/>
    <xf numFmtId="0" fontId="38" fillId="64" borderId="140" applyNumberFormat="0" applyAlignment="0" applyProtection="0"/>
    <xf numFmtId="0" fontId="38" fillId="64" borderId="140" applyNumberFormat="0" applyAlignment="0" applyProtection="0"/>
    <xf numFmtId="0" fontId="38" fillId="64" borderId="140" applyNumberFormat="0" applyAlignment="0" applyProtection="0"/>
    <xf numFmtId="0" fontId="38" fillId="64" borderId="140" applyNumberFormat="0" applyAlignment="0" applyProtection="0"/>
    <xf numFmtId="0" fontId="38" fillId="64" borderId="140" applyNumberFormat="0" applyAlignment="0" applyProtection="0"/>
    <xf numFmtId="0" fontId="38" fillId="64" borderId="140" applyNumberFormat="0" applyAlignment="0" applyProtection="0"/>
    <xf numFmtId="0" fontId="38" fillId="64" borderId="140" applyNumberFormat="0" applyAlignment="0" applyProtection="0"/>
    <xf numFmtId="0" fontId="38" fillId="64" borderId="140" applyNumberFormat="0" applyAlignment="0" applyProtection="0"/>
    <xf numFmtId="0" fontId="38" fillId="64" borderId="140" applyNumberFormat="0" applyAlignment="0" applyProtection="0"/>
    <xf numFmtId="0" fontId="38" fillId="64" borderId="140" applyNumberFormat="0" applyAlignment="0" applyProtection="0"/>
    <xf numFmtId="0" fontId="38" fillId="64" borderId="140" applyNumberFormat="0" applyAlignment="0" applyProtection="0"/>
    <xf numFmtId="0" fontId="38" fillId="64" borderId="140" applyNumberFormat="0" applyAlignment="0" applyProtection="0"/>
    <xf numFmtId="0" fontId="38" fillId="64" borderId="140" applyNumberFormat="0" applyAlignment="0" applyProtection="0"/>
    <xf numFmtId="0" fontId="38" fillId="64" borderId="140" applyNumberFormat="0" applyAlignment="0" applyProtection="0"/>
    <xf numFmtId="0" fontId="38" fillId="64" borderId="140" applyNumberFormat="0" applyAlignment="0" applyProtection="0"/>
    <xf numFmtId="169" fontId="40" fillId="64" borderId="140" applyNumberFormat="0" applyAlignment="0" applyProtection="0"/>
    <xf numFmtId="0" fontId="38" fillId="64" borderId="140" applyNumberFormat="0" applyAlignment="0" applyProtection="0"/>
    <xf numFmtId="0" fontId="38" fillId="64" borderId="140" applyNumberFormat="0" applyAlignment="0" applyProtection="0"/>
    <xf numFmtId="0" fontId="38" fillId="64" borderId="140" applyNumberFormat="0" applyAlignment="0" applyProtection="0"/>
    <xf numFmtId="0" fontId="38" fillId="64" borderId="140" applyNumberFormat="0" applyAlignment="0" applyProtection="0"/>
    <xf numFmtId="0" fontId="38" fillId="64" borderId="140" applyNumberFormat="0" applyAlignment="0" applyProtection="0"/>
    <xf numFmtId="0" fontId="38" fillId="64" borderId="140" applyNumberFormat="0" applyAlignment="0" applyProtection="0"/>
    <xf numFmtId="0" fontId="38" fillId="64" borderId="140" applyNumberFormat="0" applyAlignment="0" applyProtection="0"/>
    <xf numFmtId="0" fontId="38" fillId="64" borderId="140" applyNumberFormat="0" applyAlignment="0" applyProtection="0"/>
    <xf numFmtId="0" fontId="38" fillId="64" borderId="140" applyNumberFormat="0" applyAlignment="0" applyProtection="0"/>
    <xf numFmtId="0" fontId="38" fillId="64" borderId="140" applyNumberFormat="0" applyAlignment="0" applyProtection="0"/>
    <xf numFmtId="0" fontId="38" fillId="64" borderId="140" applyNumberFormat="0" applyAlignment="0" applyProtection="0"/>
    <xf numFmtId="168" fontId="40" fillId="64" borderId="140" applyNumberFormat="0" applyAlignment="0" applyProtection="0"/>
    <xf numFmtId="0" fontId="38" fillId="64" borderId="140" applyNumberFormat="0" applyAlignment="0" applyProtection="0"/>
    <xf numFmtId="0" fontId="38" fillId="64" borderId="140" applyNumberFormat="0" applyAlignment="0" applyProtection="0"/>
    <xf numFmtId="0" fontId="38" fillId="64" borderId="140" applyNumberFormat="0" applyAlignment="0" applyProtection="0"/>
    <xf numFmtId="0" fontId="38" fillId="64" borderId="140" applyNumberFormat="0" applyAlignment="0" applyProtection="0"/>
    <xf numFmtId="168" fontId="40" fillId="64" borderId="140" applyNumberFormat="0" applyAlignment="0" applyProtection="0"/>
    <xf numFmtId="0" fontId="38" fillId="64" borderId="140" applyNumberFormat="0" applyAlignment="0" applyProtection="0"/>
    <xf numFmtId="0" fontId="38" fillId="64" borderId="140" applyNumberFormat="0" applyAlignment="0" applyProtection="0"/>
    <xf numFmtId="0" fontId="38" fillId="64" borderId="140" applyNumberFormat="0" applyAlignment="0" applyProtection="0"/>
    <xf numFmtId="0" fontId="38" fillId="64" borderId="140" applyNumberFormat="0" applyAlignment="0" applyProtection="0"/>
    <xf numFmtId="0" fontId="38" fillId="64" borderId="140" applyNumberFormat="0" applyAlignment="0" applyProtection="0"/>
  </cellStyleXfs>
  <cellXfs count="958">
    <xf numFmtId="0" fontId="0" fillId="0" borderId="0" xfId="0"/>
    <xf numFmtId="0" fontId="4" fillId="0" borderId="0" xfId="0" applyFont="1"/>
    <xf numFmtId="0" fontId="0" fillId="0" borderId="0" xfId="0" applyFill="1"/>
    <xf numFmtId="0" fontId="0" fillId="0" borderId="0" xfId="0" applyAlignment="1">
      <alignment wrapText="1"/>
    </xf>
    <xf numFmtId="0" fontId="4" fillId="0" borderId="0" xfId="0" applyFont="1" applyFill="1"/>
    <xf numFmtId="167" fontId="0" fillId="0" borderId="0" xfId="0" applyNumberFormat="1"/>
    <xf numFmtId="0" fontId="4" fillId="0" borderId="3" xfId="0" applyFont="1" applyBorder="1"/>
    <xf numFmtId="0" fontId="11" fillId="0" borderId="0" xfId="0" applyFont="1"/>
    <xf numFmtId="0" fontId="8" fillId="0" borderId="0" xfId="0" applyFont="1" applyBorder="1" applyAlignment="1">
      <alignment horizontal="right" wrapText="1"/>
    </xf>
    <xf numFmtId="0" fontId="6" fillId="0" borderId="0" xfId="0" applyFont="1"/>
    <xf numFmtId="0" fontId="8" fillId="0" borderId="0" xfId="11" applyFont="1" applyFill="1" applyBorder="1" applyProtection="1"/>
    <xf numFmtId="0" fontId="4" fillId="0" borderId="0" xfId="0" applyFont="1" applyBorder="1"/>
    <xf numFmtId="0" fontId="8" fillId="0" borderId="0" xfId="0" applyFont="1"/>
    <xf numFmtId="0" fontId="8" fillId="0" borderId="0" xfId="0" applyFont="1" applyAlignment="1">
      <alignment horizontal="right"/>
    </xf>
    <xf numFmtId="0" fontId="8" fillId="0" borderId="0" xfId="11" applyFont="1" applyFill="1" applyBorder="1" applyAlignment="1" applyProtection="1"/>
    <xf numFmtId="0" fontId="4" fillId="0" borderId="7" xfId="0" applyFont="1" applyBorder="1"/>
    <xf numFmtId="0" fontId="4" fillId="0" borderId="0" xfId="0" applyFont="1" applyAlignment="1">
      <alignment wrapText="1"/>
    </xf>
    <xf numFmtId="0" fontId="11" fillId="0" borderId="0" xfId="0" applyFont="1" applyAlignment="1">
      <alignment wrapText="1"/>
    </xf>
    <xf numFmtId="0" fontId="11" fillId="0" borderId="0" xfId="0" applyFont="1" applyAlignment="1">
      <alignment horizontal="center"/>
    </xf>
    <xf numFmtId="0" fontId="9" fillId="0" borderId="0" xfId="11" applyFont="1" applyFill="1" applyBorder="1" applyAlignment="1" applyProtection="1"/>
    <xf numFmtId="0" fontId="6" fillId="0" borderId="0" xfId="0" applyFont="1" applyBorder="1"/>
    <xf numFmtId="0" fontId="9" fillId="0" borderId="0" xfId="0" applyFont="1" applyAlignment="1">
      <alignment horizontal="center"/>
    </xf>
    <xf numFmtId="0" fontId="8" fillId="0" borderId="0" xfId="0" applyFont="1" applyFill="1" applyBorder="1" applyProtection="1"/>
    <xf numFmtId="10" fontId="8" fillId="0" borderId="0" xfId="6" applyNumberFormat="1" applyFont="1" applyFill="1" applyBorder="1" applyProtection="1">
      <protection locked="0"/>
    </xf>
    <xf numFmtId="0" fontId="8" fillId="0" borderId="0" xfId="0" applyFont="1" applyFill="1" applyBorder="1" applyProtection="1">
      <protection locked="0"/>
    </xf>
    <xf numFmtId="0" fontId="16" fillId="0" borderId="0" xfId="0" applyFont="1" applyFill="1" applyBorder="1" applyProtection="1">
      <protection locked="0"/>
    </xf>
    <xf numFmtId="0" fontId="9" fillId="0" borderId="19" xfId="0" applyFont="1" applyFill="1" applyBorder="1" applyAlignment="1" applyProtection="1">
      <alignment horizontal="center" vertical="center"/>
    </xf>
    <xf numFmtId="0" fontId="8" fillId="0" borderId="20" xfId="0" applyFont="1" applyFill="1" applyBorder="1" applyProtection="1"/>
    <xf numFmtId="0" fontId="8" fillId="0" borderId="22" xfId="0" applyFont="1" applyFill="1" applyBorder="1" applyAlignment="1" applyProtection="1">
      <alignment horizontal="left" indent="1"/>
    </xf>
    <xf numFmtId="0" fontId="9" fillId="0" borderId="8" xfId="0" applyFont="1" applyFill="1" applyBorder="1" applyAlignment="1" applyProtection="1">
      <alignment horizontal="center"/>
    </xf>
    <xf numFmtId="0" fontId="8" fillId="0" borderId="3" xfId="0" applyFont="1" applyFill="1" applyBorder="1" applyAlignment="1" applyProtection="1">
      <alignment horizontal="center" vertical="center" wrapText="1"/>
    </xf>
    <xf numFmtId="0" fontId="8" fillId="0" borderId="23" xfId="0" applyFont="1" applyFill="1" applyBorder="1" applyAlignment="1" applyProtection="1">
      <alignment horizontal="center" vertical="center" wrapText="1"/>
    </xf>
    <xf numFmtId="0" fontId="8" fillId="0" borderId="8" xfId="0" applyFont="1" applyFill="1" applyBorder="1" applyAlignment="1" applyProtection="1">
      <alignment horizontal="left" indent="1"/>
    </xf>
    <xf numFmtId="0" fontId="8" fillId="0" borderId="8" xfId="0" applyFont="1" applyFill="1" applyBorder="1" applyAlignment="1" applyProtection="1">
      <alignment horizontal="left" indent="2"/>
    </xf>
    <xf numFmtId="0" fontId="9" fillId="0" borderId="8" xfId="0" applyFont="1" applyFill="1" applyBorder="1" applyAlignment="1" applyProtection="1"/>
    <xf numFmtId="0" fontId="8" fillId="0" borderId="25" xfId="0" applyFont="1" applyFill="1" applyBorder="1" applyAlignment="1" applyProtection="1">
      <alignment horizontal="left" indent="1"/>
    </xf>
    <xf numFmtId="0" fontId="9" fillId="0" borderId="28" xfId="0" applyFont="1" applyFill="1" applyBorder="1" applyAlignment="1" applyProtection="1"/>
    <xf numFmtId="0" fontId="17" fillId="0" borderId="0" xfId="0" applyFont="1" applyAlignment="1">
      <alignment vertical="center"/>
    </xf>
    <xf numFmtId="0" fontId="8" fillId="0" borderId="0" xfId="0" applyFont="1" applyFill="1" applyBorder="1"/>
    <xf numFmtId="0" fontId="16" fillId="0" borderId="0" xfId="0" applyFont="1" applyFill="1"/>
    <xf numFmtId="0" fontId="18" fillId="0" borderId="3" xfId="0" applyFont="1" applyFill="1" applyBorder="1" applyAlignment="1">
      <alignment horizontal="left" vertical="center"/>
    </xf>
    <xf numFmtId="0" fontId="18" fillId="0" borderId="3" xfId="0" applyFont="1" applyFill="1" applyBorder="1" applyAlignment="1">
      <alignment horizontal="center" vertical="center" wrapText="1"/>
    </xf>
    <xf numFmtId="0" fontId="18" fillId="0" borderId="3" xfId="0" applyFont="1" applyFill="1" applyBorder="1" applyAlignment="1">
      <alignment horizontal="left" indent="1"/>
    </xf>
    <xf numFmtId="0" fontId="19" fillId="0" borderId="3" xfId="0" applyFont="1" applyFill="1" applyBorder="1" applyAlignment="1">
      <alignment horizontal="center"/>
    </xf>
    <xf numFmtId="38" fontId="18" fillId="0" borderId="3" xfId="0" applyNumberFormat="1" applyFont="1" applyFill="1" applyBorder="1" applyAlignment="1" applyProtection="1">
      <alignment horizontal="right"/>
      <protection locked="0"/>
    </xf>
    <xf numFmtId="0" fontId="18" fillId="0" borderId="3" xfId="0" applyFont="1" applyFill="1" applyBorder="1" applyAlignment="1">
      <alignment horizontal="left" wrapText="1" indent="1"/>
    </xf>
    <xf numFmtId="0" fontId="18" fillId="0" borderId="3" xfId="0" applyFont="1" applyFill="1" applyBorder="1" applyAlignment="1">
      <alignment horizontal="left" wrapText="1" indent="2"/>
    </xf>
    <xf numFmtId="0" fontId="19" fillId="0" borderId="3" xfId="0" applyFont="1" applyFill="1" applyBorder="1" applyAlignment="1"/>
    <xf numFmtId="0" fontId="19" fillId="0" borderId="3" xfId="0" applyFont="1" applyFill="1" applyBorder="1" applyAlignment="1">
      <alignment horizontal="left"/>
    </xf>
    <xf numFmtId="0" fontId="19" fillId="0" borderId="3" xfId="0" applyFont="1" applyFill="1" applyBorder="1" applyAlignment="1">
      <alignment horizontal="left" indent="1"/>
    </xf>
    <xf numFmtId="0" fontId="19" fillId="0" borderId="3" xfId="0" applyFont="1" applyFill="1" applyBorder="1" applyAlignment="1">
      <alignment horizontal="center" vertical="center" wrapText="1"/>
    </xf>
    <xf numFmtId="0" fontId="5" fillId="0" borderId="0" xfId="0" applyFont="1" applyAlignment="1">
      <alignment horizontal="center"/>
    </xf>
    <xf numFmtId="0" fontId="9" fillId="0" borderId="0" xfId="0" applyFont="1" applyFill="1" applyBorder="1" applyAlignment="1">
      <alignment horizontal="center" wrapText="1"/>
    </xf>
    <xf numFmtId="0" fontId="23" fillId="0" borderId="0" xfId="0" applyFont="1" applyAlignment="1">
      <alignment horizontal="center" vertical="center"/>
    </xf>
    <xf numFmtId="0" fontId="23"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23" fillId="0" borderId="0" xfId="0" applyFont="1"/>
    <xf numFmtId="0" fontId="9" fillId="0" borderId="0" xfId="0" applyFont="1" applyFill="1" applyBorder="1" applyAlignment="1" applyProtection="1">
      <alignment horizontal="center" vertical="center"/>
    </xf>
    <xf numFmtId="0" fontId="4" fillId="0" borderId="0" xfId="0" applyFont="1" applyBorder="1" applyAlignment="1">
      <alignment horizontal="center" vertical="center" wrapText="1"/>
    </xf>
    <xf numFmtId="0" fontId="6" fillId="3" borderId="3" xfId="13" applyFont="1" applyFill="1" applyBorder="1" applyAlignment="1" applyProtection="1">
      <alignment vertical="center" wrapText="1"/>
      <protection locked="0"/>
    </xf>
    <xf numFmtId="0" fontId="6" fillId="3" borderId="3" xfId="13" applyFont="1" applyFill="1" applyBorder="1" applyAlignment="1" applyProtection="1">
      <alignment horizontal="left" vertical="center" wrapText="1"/>
      <protection locked="0"/>
    </xf>
    <xf numFmtId="0" fontId="6" fillId="3" borderId="3" xfId="9" applyFont="1" applyFill="1" applyBorder="1" applyAlignment="1" applyProtection="1">
      <alignment horizontal="left" vertical="center" wrapText="1"/>
      <protection locked="0"/>
    </xf>
    <xf numFmtId="0" fontId="6" fillId="0" borderId="3" xfId="13" applyFont="1" applyBorder="1" applyAlignment="1" applyProtection="1">
      <alignment horizontal="left" vertical="center" wrapText="1"/>
      <protection locked="0"/>
    </xf>
    <xf numFmtId="0" fontId="6" fillId="0" borderId="3" xfId="13" applyFont="1" applyFill="1" applyBorder="1" applyAlignment="1" applyProtection="1">
      <alignment horizontal="left" vertical="center" wrapText="1"/>
      <protection locked="0"/>
    </xf>
    <xf numFmtId="0" fontId="14" fillId="3" borderId="3" xfId="13" applyFont="1" applyFill="1" applyBorder="1" applyAlignment="1" applyProtection="1">
      <alignment vertical="center" wrapText="1"/>
      <protection locked="0"/>
    </xf>
    <xf numFmtId="0" fontId="6" fillId="3" borderId="7" xfId="13" applyFont="1" applyFill="1" applyBorder="1" applyAlignment="1" applyProtection="1">
      <alignment vertical="center" wrapText="1"/>
      <protection locked="0"/>
    </xf>
    <xf numFmtId="0" fontId="6" fillId="3" borderId="2" xfId="13" applyFont="1" applyFill="1" applyBorder="1" applyAlignment="1" applyProtection="1">
      <alignment vertical="center" wrapText="1"/>
      <protection locked="0"/>
    </xf>
    <xf numFmtId="0" fontId="6" fillId="3" borderId="7" xfId="13" applyFont="1" applyFill="1" applyBorder="1" applyAlignment="1" applyProtection="1">
      <alignment horizontal="left" vertical="center" wrapText="1"/>
      <protection locked="0"/>
    </xf>
    <xf numFmtId="0" fontId="5" fillId="36" borderId="3" xfId="0" applyFont="1" applyFill="1" applyBorder="1" applyAlignment="1">
      <alignment horizontal="left" vertical="top" wrapText="1"/>
    </xf>
    <xf numFmtId="1" fontId="14" fillId="36" borderId="3" xfId="2" applyNumberFormat="1" applyFont="1" applyFill="1" applyBorder="1" applyAlignment="1" applyProtection="1">
      <alignment horizontal="left" vertical="top" wrapText="1"/>
    </xf>
    <xf numFmtId="0" fontId="14" fillId="36" borderId="3" xfId="13" applyFont="1" applyFill="1" applyBorder="1" applyAlignment="1" applyProtection="1">
      <alignment vertical="center" wrapText="1"/>
      <protection locked="0"/>
    </xf>
    <xf numFmtId="0" fontId="4" fillId="0" borderId="22" xfId="0" applyFont="1" applyBorder="1"/>
    <xf numFmtId="0" fontId="23" fillId="0" borderId="3" xfId="0" applyFont="1" applyBorder="1"/>
    <xf numFmtId="0" fontId="22" fillId="0" borderId="0" xfId="0" applyFont="1"/>
    <xf numFmtId="0" fontId="6" fillId="0" borderId="3" xfId="13" applyFont="1" applyBorder="1" applyAlignment="1" applyProtection="1">
      <alignment horizontal="center" vertical="center" wrapText="1"/>
      <protection locked="0"/>
    </xf>
    <xf numFmtId="0" fontId="4" fillId="0" borderId="0" xfId="0" applyFont="1" applyBorder="1" applyAlignment="1">
      <alignment vertical="center"/>
    </xf>
    <xf numFmtId="0" fontId="4" fillId="0" borderId="0" xfId="0" applyFont="1" applyBorder="1" applyAlignment="1">
      <alignment vertical="center" wrapText="1"/>
    </xf>
    <xf numFmtId="164" fontId="6" fillId="3" borderId="3" xfId="1" applyNumberFormat="1" applyFont="1" applyFill="1" applyBorder="1" applyAlignment="1" applyProtection="1">
      <alignment horizontal="center" vertical="center" wrapText="1"/>
      <protection locked="0"/>
    </xf>
    <xf numFmtId="164" fontId="6" fillId="3" borderId="22" xfId="1" applyNumberFormat="1" applyFont="1" applyFill="1" applyBorder="1" applyAlignment="1" applyProtection="1">
      <alignment horizontal="center" vertical="center" wrapText="1"/>
      <protection locked="0"/>
    </xf>
    <xf numFmtId="164" fontId="6" fillId="3" borderId="23" xfId="1" applyNumberFormat="1" applyFont="1" applyFill="1" applyBorder="1" applyAlignment="1" applyProtection="1">
      <alignment horizontal="center" vertical="center" wrapText="1"/>
      <protection locked="0"/>
    </xf>
    <xf numFmtId="0" fontId="4" fillId="0" borderId="19" xfId="0" applyFont="1" applyBorder="1"/>
    <xf numFmtId="0" fontId="4" fillId="0" borderId="21" xfId="0" applyFont="1" applyBorder="1"/>
    <xf numFmtId="0" fontId="6" fillId="3" borderId="25" xfId="9" applyFont="1" applyFill="1" applyBorder="1" applyAlignment="1" applyProtection="1">
      <alignment horizontal="left" vertical="center"/>
      <protection locked="0"/>
    </xf>
    <xf numFmtId="0" fontId="14" fillId="3" borderId="27" xfId="16" applyFont="1" applyFill="1" applyBorder="1" applyAlignment="1" applyProtection="1">
      <protection locked="0"/>
    </xf>
    <xf numFmtId="0" fontId="4" fillId="0" borderId="0" xfId="0" applyFont="1" applyFill="1" applyBorder="1" applyAlignment="1">
      <alignment wrapText="1"/>
    </xf>
    <xf numFmtId="0" fontId="8" fillId="3" borderId="3" xfId="5" applyFont="1" applyFill="1" applyBorder="1" applyProtection="1">
      <protection locked="0"/>
    </xf>
    <xf numFmtId="0" fontId="8" fillId="0" borderId="3" xfId="13" applyFont="1" applyFill="1" applyBorder="1" applyAlignment="1" applyProtection="1">
      <alignment horizontal="center" vertical="center" wrapText="1"/>
      <protection locked="0"/>
    </xf>
    <xf numFmtId="0" fontId="8" fillId="3" borderId="3" xfId="13" applyFont="1" applyFill="1" applyBorder="1" applyAlignment="1" applyProtection="1">
      <alignment horizontal="center" vertical="center" wrapText="1"/>
      <protection locked="0"/>
    </xf>
    <xf numFmtId="3" fontId="8" fillId="3" borderId="3" xfId="1" applyNumberFormat="1" applyFont="1" applyFill="1" applyBorder="1" applyAlignment="1" applyProtection="1">
      <alignment horizontal="center" vertical="center" wrapText="1"/>
      <protection locked="0"/>
    </xf>
    <xf numFmtId="9" fontId="8" fillId="3" borderId="3" xfId="15" applyNumberFormat="1" applyFont="1" applyFill="1" applyBorder="1" applyAlignment="1" applyProtection="1">
      <alignment horizontal="center" vertical="center"/>
      <protection locked="0"/>
    </xf>
    <xf numFmtId="0" fontId="9" fillId="3" borderId="3" xfId="13" applyFont="1" applyFill="1" applyBorder="1" applyAlignment="1" applyProtection="1">
      <alignment wrapText="1"/>
      <protection locked="0"/>
    </xf>
    <xf numFmtId="0" fontId="8" fillId="3" borderId="3" xfId="13" applyFont="1" applyFill="1" applyBorder="1" applyAlignment="1" applyProtection="1">
      <alignment horizontal="left" vertical="center" wrapText="1"/>
      <protection locked="0"/>
    </xf>
    <xf numFmtId="0" fontId="8" fillId="0" borderId="3" xfId="13" applyFont="1" applyFill="1" applyBorder="1" applyAlignment="1" applyProtection="1">
      <alignment horizontal="left" vertical="center" wrapText="1"/>
      <protection locked="0"/>
    </xf>
    <xf numFmtId="0" fontId="9" fillId="0" borderId="3" xfId="13" applyFont="1" applyFill="1" applyBorder="1" applyAlignment="1" applyProtection="1">
      <alignment wrapText="1"/>
      <protection locked="0"/>
    </xf>
    <xf numFmtId="0" fontId="4" fillId="0" borderId="22" xfId="0" applyFont="1" applyBorder="1" applyAlignment="1">
      <alignment horizontal="center" vertical="center"/>
    </xf>
    <xf numFmtId="0" fontId="6" fillId="0" borderId="0" xfId="11" applyFont="1" applyFill="1" applyBorder="1" applyAlignment="1" applyProtection="1">
      <alignment vertical="center"/>
    </xf>
    <xf numFmtId="0" fontId="4" fillId="0" borderId="22" xfId="0" applyFont="1" applyBorder="1" applyAlignment="1">
      <alignment vertical="center"/>
    </xf>
    <xf numFmtId="0" fontId="8" fillId="2" borderId="25" xfId="0" applyFont="1" applyFill="1" applyBorder="1" applyAlignment="1">
      <alignment horizontal="right" vertical="center"/>
    </xf>
    <xf numFmtId="0" fontId="18" fillId="0" borderId="19" xfId="0" applyFont="1" applyFill="1" applyBorder="1" applyAlignment="1">
      <alignment horizontal="left" vertical="center" indent="1"/>
    </xf>
    <xf numFmtId="0" fontId="18" fillId="0" borderId="20" xfId="0" applyFont="1" applyFill="1" applyBorder="1" applyAlignment="1">
      <alignment horizontal="left" vertical="center"/>
    </xf>
    <xf numFmtId="0" fontId="18" fillId="0" borderId="22" xfId="0" applyFont="1" applyFill="1" applyBorder="1" applyAlignment="1">
      <alignment horizontal="left" vertical="center" indent="1"/>
    </xf>
    <xf numFmtId="0" fontId="18" fillId="0" borderId="23" xfId="0" applyFont="1" applyFill="1" applyBorder="1" applyAlignment="1">
      <alignment horizontal="center" vertical="center" wrapText="1"/>
    </xf>
    <xf numFmtId="0" fontId="18" fillId="0" borderId="22" xfId="0" applyFont="1" applyFill="1" applyBorder="1" applyAlignment="1">
      <alignment horizontal="left" indent="1"/>
    </xf>
    <xf numFmtId="38" fontId="18" fillId="0" borderId="23" xfId="0" applyNumberFormat="1" applyFont="1" applyFill="1" applyBorder="1" applyAlignment="1" applyProtection="1">
      <alignment horizontal="right"/>
      <protection locked="0"/>
    </xf>
    <xf numFmtId="0" fontId="18" fillId="0" borderId="25" xfId="0" applyFont="1" applyFill="1" applyBorder="1" applyAlignment="1">
      <alignment horizontal="left" vertical="center" indent="1"/>
    </xf>
    <xf numFmtId="0" fontId="19" fillId="0" borderId="26" xfId="0" applyFont="1" applyFill="1" applyBorder="1" applyAlignment="1"/>
    <xf numFmtId="0" fontId="4" fillId="0" borderId="56" xfId="0" applyFont="1" applyBorder="1"/>
    <xf numFmtId="0" fontId="20" fillId="0" borderId="25" xfId="0" applyFont="1" applyBorder="1" applyAlignment="1">
      <alignment horizontal="center" vertical="center" wrapText="1"/>
    </xf>
    <xf numFmtId="0" fontId="4" fillId="0" borderId="57" xfId="0" applyFont="1" applyBorder="1"/>
    <xf numFmtId="0" fontId="6" fillId="0" borderId="19" xfId="9" applyFont="1" applyFill="1" applyBorder="1" applyAlignment="1" applyProtection="1">
      <alignment horizontal="center" vertical="center"/>
      <protection locked="0"/>
    </xf>
    <xf numFmtId="0" fontId="14" fillId="3" borderId="5" xfId="9" applyFont="1" applyFill="1" applyBorder="1" applyAlignment="1" applyProtection="1">
      <alignment horizontal="center" vertical="center" wrapText="1"/>
      <protection locked="0"/>
    </xf>
    <xf numFmtId="164" fontId="6" fillId="3" borderId="21" xfId="2" applyNumberFormat="1" applyFont="1" applyFill="1" applyBorder="1" applyAlignment="1" applyProtection="1">
      <alignment horizontal="center" vertical="center"/>
      <protection locked="0"/>
    </xf>
    <xf numFmtId="0" fontId="6" fillId="0" borderId="22" xfId="9" applyFont="1" applyFill="1" applyBorder="1" applyAlignment="1" applyProtection="1">
      <alignment horizontal="center" vertical="center"/>
      <protection locked="0"/>
    </xf>
    <xf numFmtId="0" fontId="6" fillId="0" borderId="0" xfId="13" applyFont="1" applyBorder="1" applyAlignment="1" applyProtection="1">
      <alignment wrapText="1"/>
      <protection locked="0"/>
    </xf>
    <xf numFmtId="0" fontId="6" fillId="0" borderId="22" xfId="9" applyFont="1" applyFill="1" applyBorder="1" applyAlignment="1" applyProtection="1">
      <alignment horizontal="center" vertical="center" wrapText="1"/>
      <protection locked="0"/>
    </xf>
    <xf numFmtId="0" fontId="6" fillId="0" borderId="25" xfId="9" applyFont="1" applyFill="1" applyBorder="1" applyAlignment="1" applyProtection="1">
      <alignment horizontal="center" vertical="center" wrapText="1"/>
      <protection locked="0"/>
    </xf>
    <xf numFmtId="0" fontId="14" fillId="36" borderId="26" xfId="13" applyFont="1" applyFill="1" applyBorder="1" applyAlignment="1" applyProtection="1">
      <alignment vertical="center" wrapText="1"/>
      <protection locked="0"/>
    </xf>
    <xf numFmtId="167" fontId="23" fillId="0" borderId="63" xfId="0" applyNumberFormat="1" applyFont="1" applyBorder="1" applyAlignment="1">
      <alignment horizontal="center"/>
    </xf>
    <xf numFmtId="167" fontId="23" fillId="0" borderId="65" xfId="0" applyNumberFormat="1" applyFont="1" applyBorder="1" applyAlignment="1">
      <alignment horizontal="center"/>
    </xf>
    <xf numFmtId="167" fontId="22" fillId="36" borderId="58" xfId="0" applyNumberFormat="1" applyFont="1" applyFill="1" applyBorder="1" applyAlignment="1">
      <alignment horizontal="center"/>
    </xf>
    <xf numFmtId="167" fontId="23" fillId="0" borderId="62" xfId="0" applyNumberFormat="1" applyFont="1" applyBorder="1" applyAlignment="1">
      <alignment horizontal="center"/>
    </xf>
    <xf numFmtId="167" fontId="23" fillId="0" borderId="66" xfId="0" applyNumberFormat="1" applyFont="1" applyBorder="1" applyAlignment="1">
      <alignment horizontal="center"/>
    </xf>
    <xf numFmtId="0" fontId="23" fillId="0" borderId="25" xfId="0" applyFont="1" applyBorder="1" applyAlignment="1">
      <alignment horizontal="center"/>
    </xf>
    <xf numFmtId="167" fontId="22" fillId="36" borderId="61" xfId="0" applyNumberFormat="1" applyFont="1" applyFill="1" applyBorder="1" applyAlignment="1">
      <alignment horizontal="center"/>
    </xf>
    <xf numFmtId="0" fontId="4" fillId="0" borderId="4" xfId="0" applyFont="1" applyFill="1" applyBorder="1" applyAlignment="1">
      <alignment horizontal="center" vertical="center" wrapText="1"/>
    </xf>
    <xf numFmtId="0" fontId="0" fillId="0" borderId="0" xfId="0" applyFont="1" applyFill="1"/>
    <xf numFmtId="0" fontId="4" fillId="0" borderId="67" xfId="0" applyFont="1" applyBorder="1"/>
    <xf numFmtId="0" fontId="4" fillId="0" borderId="20" xfId="0" applyFont="1" applyBorder="1"/>
    <xf numFmtId="0" fontId="4" fillId="0" borderId="25" xfId="0" applyFont="1" applyBorder="1"/>
    <xf numFmtId="0" fontId="6" fillId="3" borderId="23" xfId="13" applyFont="1" applyFill="1" applyBorder="1" applyAlignment="1" applyProtection="1">
      <alignment horizontal="left" vertical="center"/>
      <protection locked="0"/>
    </xf>
    <xf numFmtId="0" fontId="11" fillId="0" borderId="0" xfId="0" applyFont="1" applyAlignment="1"/>
    <xf numFmtId="0" fontId="6" fillId="3" borderId="22" xfId="5" applyFont="1" applyFill="1" applyBorder="1" applyAlignment="1" applyProtection="1">
      <alignment horizontal="right" vertical="center"/>
      <protection locked="0"/>
    </xf>
    <xf numFmtId="0" fontId="14" fillId="3" borderId="26" xfId="16" applyFont="1" applyFill="1" applyBorder="1" applyAlignment="1" applyProtection="1">
      <protection locked="0"/>
    </xf>
    <xf numFmtId="0" fontId="4" fillId="0" borderId="20" xfId="0" applyFont="1" applyBorder="1" applyAlignment="1">
      <alignment wrapText="1"/>
    </xf>
    <xf numFmtId="0" fontId="4" fillId="0" borderId="21" xfId="0" applyFont="1" applyBorder="1" applyAlignment="1">
      <alignment wrapText="1"/>
    </xf>
    <xf numFmtId="0" fontId="5" fillId="0" borderId="26" xfId="0" applyFont="1" applyBorder="1"/>
    <xf numFmtId="0" fontId="8" fillId="3" borderId="22" xfId="5" applyFont="1" applyFill="1" applyBorder="1" applyAlignment="1" applyProtection="1">
      <alignment horizontal="left" vertical="center"/>
      <protection locked="0"/>
    </xf>
    <xf numFmtId="0" fontId="8" fillId="3" borderId="23" xfId="13" applyFont="1" applyFill="1" applyBorder="1" applyAlignment="1" applyProtection="1">
      <alignment horizontal="center" vertical="center" wrapText="1"/>
      <protection locked="0"/>
    </xf>
    <xf numFmtId="0" fontId="8" fillId="3" borderId="22" xfId="5" applyFont="1" applyFill="1" applyBorder="1" applyAlignment="1" applyProtection="1">
      <alignment horizontal="right" vertical="center"/>
      <protection locked="0"/>
    </xf>
    <xf numFmtId="0" fontId="8" fillId="3" borderId="25" xfId="9" applyFont="1" applyFill="1" applyBorder="1" applyAlignment="1" applyProtection="1">
      <alignment horizontal="right" vertical="center"/>
      <protection locked="0"/>
    </xf>
    <xf numFmtId="0" fontId="9" fillId="3" borderId="26" xfId="16" applyFont="1" applyFill="1" applyBorder="1" applyAlignment="1" applyProtection="1">
      <protection locked="0"/>
    </xf>
    <xf numFmtId="3" fontId="9" fillId="36" borderId="26" xfId="16" applyNumberFormat="1" applyFont="1" applyFill="1" applyBorder="1" applyAlignment="1" applyProtection="1">
      <protection locked="0"/>
    </xf>
    <xf numFmtId="164" fontId="9" fillId="36" borderId="27" xfId="1" applyNumberFormat="1" applyFont="1" applyFill="1" applyBorder="1" applyAlignment="1" applyProtection="1">
      <protection locked="0"/>
    </xf>
    <xf numFmtId="0" fontId="4" fillId="0" borderId="56" xfId="0" applyFont="1" applyBorder="1" applyAlignment="1">
      <alignment horizontal="center"/>
    </xf>
    <xf numFmtId="0" fontId="4" fillId="0" borderId="57" xfId="0" applyFont="1" applyBorder="1" applyAlignment="1">
      <alignment horizontal="center"/>
    </xf>
    <xf numFmtId="0" fontId="4" fillId="0" borderId="20" xfId="0" applyFont="1" applyBorder="1" applyAlignment="1">
      <alignment horizontal="center"/>
    </xf>
    <xf numFmtId="0" fontId="4" fillId="0" borderId="21" xfId="0" applyFont="1" applyBorder="1" applyAlignment="1">
      <alignment horizontal="center"/>
    </xf>
    <xf numFmtId="0" fontId="6" fillId="3" borderId="3" xfId="13" applyFont="1" applyFill="1" applyBorder="1" applyAlignment="1" applyProtection="1">
      <alignment horizontal="left" vertical="center"/>
      <protection locked="0"/>
    </xf>
    <xf numFmtId="0" fontId="6" fillId="3" borderId="3" xfId="13" applyFont="1" applyFill="1" applyBorder="1" applyAlignment="1" applyProtection="1">
      <alignment horizontal="left" vertical="center" wrapText="1" indent="3"/>
      <protection locked="0"/>
    </xf>
    <xf numFmtId="0" fontId="4" fillId="0" borderId="23" xfId="0" applyFont="1" applyBorder="1" applyAlignment="1">
      <alignment horizontal="center" vertical="center"/>
    </xf>
    <xf numFmtId="0" fontId="0" fillId="0" borderId="0" xfId="0" applyAlignment="1"/>
    <xf numFmtId="0" fontId="1" fillId="0" borderId="0" xfId="0" applyFont="1"/>
    <xf numFmtId="0" fontId="8" fillId="0" borderId="3" xfId="20960" applyFont="1" applyFill="1" applyBorder="1" applyAlignment="1" applyProtection="1">
      <alignment horizontal="left" wrapText="1" indent="1"/>
    </xf>
    <xf numFmtId="0" fontId="103" fillId="0" borderId="3" xfId="20960" applyFont="1" applyFill="1" applyBorder="1" applyAlignment="1" applyProtection="1">
      <alignment horizontal="center" vertical="center"/>
    </xf>
    <xf numFmtId="0" fontId="104" fillId="0" borderId="0" xfId="0" applyFont="1" applyBorder="1" applyAlignment="1">
      <alignment wrapText="1"/>
    </xf>
    <xf numFmtId="0" fontId="8" fillId="0" borderId="2" xfId="20960" applyFont="1" applyFill="1" applyBorder="1" applyAlignment="1" applyProtection="1">
      <alignment horizontal="left" wrapText="1" indent="1"/>
    </xf>
    <xf numFmtId="0" fontId="14" fillId="0" borderId="20" xfId="11" applyFont="1" applyFill="1" applyBorder="1" applyAlignment="1" applyProtection="1">
      <alignment horizontal="center" vertical="center"/>
    </xf>
    <xf numFmtId="0" fontId="8" fillId="0" borderId="0" xfId="11" applyFont="1" applyFill="1" applyBorder="1" applyAlignment="1" applyProtection="1">
      <alignment horizontal="left"/>
    </xf>
    <xf numFmtId="0" fontId="16" fillId="0" borderId="0" xfId="11" applyFont="1" applyFill="1" applyBorder="1" applyAlignment="1" applyProtection="1">
      <alignment horizontal="right"/>
    </xf>
    <xf numFmtId="0" fontId="0" fillId="0" borderId="19" xfId="0" applyBorder="1" applyAlignment="1">
      <alignment horizontal="center" vertical="center"/>
    </xf>
    <xf numFmtId="0" fontId="5" fillId="36" borderId="30" xfId="0" applyFont="1" applyFill="1" applyBorder="1" applyAlignment="1">
      <alignment wrapText="1"/>
    </xf>
    <xf numFmtId="0" fontId="4" fillId="0" borderId="9" xfId="0" applyFont="1" applyFill="1" applyBorder="1" applyAlignment="1">
      <alignment vertical="center" wrapText="1"/>
    </xf>
    <xf numFmtId="0" fontId="5" fillId="36" borderId="9" xfId="0" applyFont="1" applyFill="1" applyBorder="1" applyAlignment="1">
      <alignment wrapText="1"/>
    </xf>
    <xf numFmtId="0" fontId="5" fillId="36" borderId="72" xfId="0" applyFont="1" applyFill="1" applyBorder="1" applyAlignment="1">
      <alignment wrapText="1"/>
    </xf>
    <xf numFmtId="0" fontId="14" fillId="0" borderId="0" xfId="11" applyFont="1" applyFill="1" applyBorder="1" applyAlignment="1" applyProtection="1">
      <alignment horizontal="center" vertical="center" wrapText="1"/>
    </xf>
    <xf numFmtId="0" fontId="4" fillId="0" borderId="22" xfId="0" applyFont="1" applyBorder="1" applyAlignment="1">
      <alignment horizontal="center" vertical="center" wrapText="1"/>
    </xf>
    <xf numFmtId="0" fontId="4" fillId="0" borderId="9" xfId="0" applyFont="1" applyFill="1" applyBorder="1" applyAlignment="1"/>
    <xf numFmtId="0" fontId="4" fillId="0" borderId="9" xfId="0" applyFont="1" applyBorder="1" applyAlignment="1">
      <alignment wrapText="1"/>
    </xf>
    <xf numFmtId="0" fontId="4" fillId="0" borderId="25" xfId="0" applyFont="1" applyBorder="1" applyAlignment="1">
      <alignment horizontal="center" vertical="center" wrapText="1"/>
    </xf>
    <xf numFmtId="0" fontId="4" fillId="0" borderId="9" xfId="0" applyFont="1" applyFill="1" applyBorder="1" applyAlignment="1">
      <alignment vertical="center"/>
    </xf>
    <xf numFmtId="0" fontId="4" fillId="0" borderId="6" xfId="0" applyFont="1" applyFill="1" applyBorder="1" applyAlignment="1">
      <alignment horizontal="center" vertical="center" wrapText="1"/>
    </xf>
    <xf numFmtId="0" fontId="16" fillId="0" borderId="0" xfId="0" applyFont="1" applyFill="1" applyBorder="1" applyAlignment="1" applyProtection="1">
      <alignment horizontal="right"/>
      <protection locked="0"/>
    </xf>
    <xf numFmtId="0" fontId="0" fillId="0" borderId="0" xfId="0" applyAlignment="1">
      <alignment horizontal="left" indent="1"/>
    </xf>
    <xf numFmtId="0" fontId="11" fillId="0" borderId="0" xfId="0" applyFont="1" applyAlignment="1">
      <alignment horizontal="left" indent="1"/>
    </xf>
    <xf numFmtId="0" fontId="4" fillId="0" borderId="25" xfId="0" applyFont="1" applyFill="1" applyBorder="1" applyAlignment="1">
      <alignment horizontal="center" vertical="center"/>
    </xf>
    <xf numFmtId="0" fontId="106" fillId="0" borderId="0" xfId="0" applyFont="1" applyFill="1" applyBorder="1" applyAlignment="1"/>
    <xf numFmtId="49" fontId="106" fillId="0" borderId="7" xfId="0" applyNumberFormat="1" applyFont="1" applyFill="1" applyBorder="1" applyAlignment="1">
      <alignment horizontal="right" vertical="center"/>
    </xf>
    <xf numFmtId="49" fontId="106" fillId="0" borderId="80" xfId="0" applyNumberFormat="1" applyFont="1" applyFill="1" applyBorder="1" applyAlignment="1">
      <alignment horizontal="right" vertical="center"/>
    </xf>
    <xf numFmtId="49" fontId="106" fillId="0" borderId="83" xfId="0" applyNumberFormat="1" applyFont="1" applyFill="1" applyBorder="1" applyAlignment="1">
      <alignment horizontal="right" vertical="center"/>
    </xf>
    <xf numFmtId="49" fontId="106" fillId="0" borderId="88" xfId="0" applyNumberFormat="1" applyFont="1" applyFill="1" applyBorder="1" applyAlignment="1">
      <alignment horizontal="right" vertical="center"/>
    </xf>
    <xf numFmtId="0" fontId="106" fillId="0" borderId="0" xfId="0" applyFont="1" applyFill="1" applyBorder="1" applyAlignment="1">
      <alignment horizontal="left"/>
    </xf>
    <xf numFmtId="0" fontId="106" fillId="0" borderId="88" xfId="0" applyNumberFormat="1" applyFont="1" applyFill="1" applyBorder="1" applyAlignment="1">
      <alignment horizontal="right" vertical="center"/>
    </xf>
    <xf numFmtId="49" fontId="106" fillId="0" borderId="0" xfId="0" applyNumberFormat="1" applyFont="1" applyFill="1" applyBorder="1" applyAlignment="1">
      <alignment horizontal="right" vertical="center"/>
    </xf>
    <xf numFmtId="0" fontId="106" fillId="0" borderId="0" xfId="0" applyFont="1" applyFill="1" applyBorder="1" applyAlignment="1">
      <alignment vertical="center" wrapText="1"/>
    </xf>
    <xf numFmtId="0" fontId="106" fillId="0" borderId="0" xfId="0" applyFont="1" applyFill="1" applyBorder="1" applyAlignment="1">
      <alignment horizontal="left" vertical="center" wrapText="1"/>
    </xf>
    <xf numFmtId="0" fontId="8" fillId="0" borderId="0" xfId="0" applyFont="1" applyBorder="1" applyAlignment="1">
      <alignment horizontal="left" wrapText="1"/>
    </xf>
    <xf numFmtId="0" fontId="8" fillId="0" borderId="1" xfId="11" applyFont="1" applyFill="1" applyBorder="1" applyAlignment="1" applyProtection="1"/>
    <xf numFmtId="0" fontId="14" fillId="0" borderId="1" xfId="11" applyFont="1" applyFill="1" applyBorder="1" applyAlignment="1" applyProtection="1">
      <alignment horizontal="left" vertical="center"/>
    </xf>
    <xf numFmtId="0" fontId="6" fillId="3" borderId="3" xfId="20960" applyFont="1" applyFill="1" applyBorder="1" applyAlignment="1" applyProtection="1">
      <alignment horizontal="right" indent="1"/>
    </xf>
    <xf numFmtId="0" fontId="6" fillId="3" borderId="2" xfId="20960" applyFont="1" applyFill="1" applyBorder="1" applyAlignment="1" applyProtection="1">
      <alignment horizontal="right" indent="1"/>
    </xf>
    <xf numFmtId="167" fontId="16" fillId="77" borderId="63" xfId="0" applyNumberFormat="1" applyFont="1" applyFill="1" applyBorder="1" applyAlignment="1">
      <alignment horizontal="center"/>
    </xf>
    <xf numFmtId="193" fontId="8" fillId="2" borderId="26" xfId="0" applyNumberFormat="1" applyFont="1" applyFill="1" applyBorder="1" applyAlignment="1" applyProtection="1">
      <alignment vertical="center"/>
      <protection locked="0"/>
    </xf>
    <xf numFmtId="193" fontId="8" fillId="0" borderId="3" xfId="7" applyNumberFormat="1" applyFont="1" applyFill="1" applyBorder="1" applyAlignment="1" applyProtection="1">
      <alignment horizontal="right"/>
    </xf>
    <xf numFmtId="193" fontId="8" fillId="36" borderId="3" xfId="7" applyNumberFormat="1" applyFont="1" applyFill="1" applyBorder="1" applyAlignment="1" applyProtection="1">
      <alignment horizontal="right"/>
    </xf>
    <xf numFmtId="193" fontId="8" fillId="0" borderId="3" xfId="7" applyNumberFormat="1" applyFont="1" applyFill="1" applyBorder="1" applyAlignment="1" applyProtection="1">
      <alignment horizontal="right"/>
      <protection locked="0"/>
    </xf>
    <xf numFmtId="193" fontId="8" fillId="36" borderId="26" xfId="7" applyNumberFormat="1" applyFont="1" applyFill="1" applyBorder="1" applyAlignment="1" applyProtection="1">
      <alignment horizontal="right"/>
    </xf>
    <xf numFmtId="193" fontId="8" fillId="36" borderId="27" xfId="0" applyNumberFormat="1" applyFont="1" applyFill="1" applyBorder="1" applyAlignment="1" applyProtection="1">
      <alignment horizontal="right"/>
    </xf>
    <xf numFmtId="193" fontId="18" fillId="0" borderId="3" xfId="0" applyNumberFormat="1" applyFont="1" applyFill="1" applyBorder="1" applyAlignment="1" applyProtection="1">
      <alignment horizontal="right"/>
      <protection locked="0"/>
    </xf>
    <xf numFmtId="193" fontId="19" fillId="0" borderId="3" xfId="0" applyNumberFormat="1" applyFont="1" applyFill="1" applyBorder="1" applyAlignment="1">
      <alignment horizontal="center"/>
    </xf>
    <xf numFmtId="193" fontId="8" fillId="36" borderId="3" xfId="7" applyNumberFormat="1" applyFont="1" applyFill="1" applyBorder="1" applyAlignment="1" applyProtection="1"/>
    <xf numFmtId="193" fontId="18" fillId="36" borderId="26" xfId="0" applyNumberFormat="1" applyFont="1" applyFill="1" applyBorder="1" applyAlignment="1">
      <alignment horizontal="right"/>
    </xf>
    <xf numFmtId="3" fontId="21" fillId="36" borderId="26" xfId="0" applyNumberFormat="1" applyFont="1" applyFill="1" applyBorder="1" applyAlignment="1">
      <alignment vertical="center" wrapText="1"/>
    </xf>
    <xf numFmtId="193" fontId="0" fillId="36" borderId="21" xfId="0" applyNumberFormat="1" applyFill="1" applyBorder="1" applyAlignment="1">
      <alignment horizontal="center" vertical="center"/>
    </xf>
    <xf numFmtId="193" fontId="0" fillId="36" borderId="27" xfId="0" applyNumberFormat="1" applyFill="1" applyBorder="1" applyAlignment="1">
      <alignment horizontal="center" vertical="center" wrapText="1"/>
    </xf>
    <xf numFmtId="193" fontId="6" fillId="36" borderId="27" xfId="2" applyNumberFormat="1" applyFont="1" applyFill="1" applyBorder="1" applyAlignment="1" applyProtection="1">
      <alignment vertical="top" wrapText="1"/>
    </xf>
    <xf numFmtId="193" fontId="23" fillId="0" borderId="14" xfId="0" applyNumberFormat="1" applyFont="1" applyBorder="1" applyAlignment="1">
      <alignment vertical="center"/>
    </xf>
    <xf numFmtId="193" fontId="17" fillId="0" borderId="14" xfId="0" applyNumberFormat="1" applyFont="1" applyBorder="1" applyAlignment="1">
      <alignment vertical="center"/>
    </xf>
    <xf numFmtId="193" fontId="23" fillId="0" borderId="15" xfId="0" applyNumberFormat="1" applyFont="1" applyBorder="1" applyAlignment="1">
      <alignment vertical="center"/>
    </xf>
    <xf numFmtId="193" fontId="22" fillId="36" borderId="17" xfId="0" applyNumberFormat="1" applyFont="1" applyFill="1" applyBorder="1" applyAlignment="1">
      <alignment vertical="center"/>
    </xf>
    <xf numFmtId="193" fontId="23" fillId="0" borderId="18" xfId="0" applyNumberFormat="1" applyFont="1" applyBorder="1" applyAlignment="1">
      <alignment vertical="center"/>
    </xf>
    <xf numFmtId="193" fontId="17" fillId="0" borderId="15" xfId="0" applyNumberFormat="1" applyFont="1" applyBorder="1" applyAlignment="1">
      <alignment vertical="center"/>
    </xf>
    <xf numFmtId="193" fontId="22" fillId="36" borderId="60" xfId="0" applyNumberFormat="1" applyFont="1" applyFill="1" applyBorder="1" applyAlignment="1">
      <alignment vertical="center"/>
    </xf>
    <xf numFmtId="193" fontId="23" fillId="36" borderId="14" xfId="0" applyNumberFormat="1" applyFont="1" applyFill="1" applyBorder="1" applyAlignment="1">
      <alignment vertical="center"/>
    </xf>
    <xf numFmtId="193" fontId="4" fillId="36" borderId="26" xfId="0" applyNumberFormat="1" applyFont="1" applyFill="1" applyBorder="1"/>
    <xf numFmtId="193" fontId="4" fillId="36" borderId="53" xfId="0" applyNumberFormat="1" applyFont="1" applyFill="1" applyBorder="1" applyAlignment="1"/>
    <xf numFmtId="193" fontId="4" fillId="36" borderId="25" xfId="0" applyNumberFormat="1" applyFont="1" applyFill="1" applyBorder="1"/>
    <xf numFmtId="193" fontId="4" fillId="36" borderId="27" xfId="0" applyNumberFormat="1" applyFont="1" applyFill="1" applyBorder="1"/>
    <xf numFmtId="193" fontId="4" fillId="36" borderId="54" xfId="0" applyNumberFormat="1" applyFont="1" applyFill="1" applyBorder="1"/>
    <xf numFmtId="193" fontId="9" fillId="36" borderId="26" xfId="16" applyNumberFormat="1" applyFont="1" applyFill="1" applyBorder="1" applyAlignment="1" applyProtection="1">
      <protection locked="0"/>
    </xf>
    <xf numFmtId="193" fontId="9" fillId="36" borderId="26" xfId="1" applyNumberFormat="1" applyFont="1" applyFill="1" applyBorder="1" applyAlignment="1" applyProtection="1">
      <protection locked="0"/>
    </xf>
    <xf numFmtId="193" fontId="8" fillId="3" borderId="26" xfId="5" applyNumberFormat="1" applyFont="1" applyFill="1" applyBorder="1" applyProtection="1">
      <protection locked="0"/>
    </xf>
    <xf numFmtId="193" fontId="23" fillId="0" borderId="0" xfId="0" applyNumberFormat="1" applyFont="1"/>
    <xf numFmtId="0" fontId="4" fillId="0" borderId="29" xfId="0" applyFont="1" applyBorder="1" applyAlignment="1">
      <alignment wrapText="1"/>
    </xf>
    <xf numFmtId="193" fontId="4" fillId="0" borderId="24" xfId="0" applyNumberFormat="1" applyFont="1" applyBorder="1" applyAlignment="1"/>
    <xf numFmtId="193" fontId="4" fillId="0" borderId="24" xfId="0" applyNumberFormat="1" applyFont="1" applyBorder="1" applyAlignment="1">
      <alignment wrapText="1"/>
    </xf>
    <xf numFmtId="0" fontId="4" fillId="0" borderId="3" xfId="0" applyFont="1" applyFill="1" applyBorder="1" applyAlignment="1">
      <alignment horizontal="center" vertical="center" wrapText="1"/>
    </xf>
    <xf numFmtId="0" fontId="5" fillId="0" borderId="0" xfId="0" applyFont="1" applyFill="1" applyAlignment="1">
      <alignment horizontal="center"/>
    </xf>
    <xf numFmtId="0" fontId="5" fillId="0" borderId="0" xfId="0" applyFont="1" applyFill="1" applyBorder="1" applyAlignment="1">
      <alignment horizontal="center" wrapText="1"/>
    </xf>
    <xf numFmtId="0" fontId="5" fillId="0" borderId="0" xfId="0" applyFont="1" applyFill="1" applyAlignment="1">
      <alignment horizontal="center" wrapText="1"/>
    </xf>
    <xf numFmtId="0" fontId="6" fillId="0" borderId="3" xfId="13" applyFont="1" applyFill="1" applyBorder="1" applyAlignment="1" applyProtection="1">
      <alignment horizontal="center" vertical="center" wrapText="1"/>
      <protection locked="0"/>
    </xf>
    <xf numFmtId="9" fontId="4" fillId="0" borderId="23" xfId="20961" applyFont="1" applyBorder="1"/>
    <xf numFmtId="9" fontId="4" fillId="36" borderId="27" xfId="20961" applyFont="1" applyFill="1" applyBorder="1"/>
    <xf numFmtId="167" fontId="5" fillId="36" borderId="26" xfId="0" applyNumberFormat="1" applyFont="1" applyFill="1" applyBorder="1" applyAlignment="1">
      <alignment horizontal="center" vertical="center"/>
    </xf>
    <xf numFmtId="0" fontId="8" fillId="0" borderId="19" xfId="0" applyFont="1" applyFill="1" applyBorder="1" applyAlignment="1">
      <alignment horizontal="right" vertical="center" wrapText="1"/>
    </xf>
    <xf numFmtId="0" fontId="6" fillId="0" borderId="20" xfId="0" applyFont="1" applyFill="1" applyBorder="1" applyAlignment="1">
      <alignment vertical="center" wrapText="1"/>
    </xf>
    <xf numFmtId="0" fontId="4" fillId="0" borderId="7" xfId="0" applyFont="1" applyFill="1" applyBorder="1" applyAlignment="1">
      <alignment vertical="center"/>
    </xf>
    <xf numFmtId="0" fontId="4" fillId="0" borderId="20" xfId="0" applyFont="1" applyFill="1" applyBorder="1" applyAlignment="1">
      <alignment vertical="center"/>
    </xf>
    <xf numFmtId="0" fontId="4" fillId="0" borderId="99" xfId="0" applyFont="1" applyFill="1" applyBorder="1" applyAlignment="1">
      <alignment vertical="center"/>
    </xf>
    <xf numFmtId="0" fontId="4" fillId="0" borderId="19" xfId="0" applyFont="1" applyFill="1" applyBorder="1" applyAlignment="1">
      <alignment horizontal="center" vertical="center"/>
    </xf>
    <xf numFmtId="0" fontId="4" fillId="0" borderId="109" xfId="0" applyFont="1" applyFill="1" applyBorder="1" applyAlignment="1">
      <alignment horizontal="center" vertical="center"/>
    </xf>
    <xf numFmtId="0" fontId="4" fillId="3" borderId="67" xfId="0" applyFont="1" applyFill="1" applyBorder="1" applyAlignment="1">
      <alignment horizontal="center" vertical="center"/>
    </xf>
    <xf numFmtId="0" fontId="4" fillId="3" borderId="0" xfId="0" applyFont="1" applyFill="1" applyBorder="1" applyAlignment="1">
      <alignment vertical="center"/>
    </xf>
    <xf numFmtId="0" fontId="4" fillId="0" borderId="73" xfId="0" applyFont="1" applyFill="1" applyBorder="1" applyAlignment="1">
      <alignment horizontal="center" vertical="center"/>
    </xf>
    <xf numFmtId="0" fontId="13" fillId="3" borderId="111" xfId="0" applyFont="1" applyFill="1" applyBorder="1" applyAlignment="1">
      <alignment horizontal="left"/>
    </xf>
    <xf numFmtId="0" fontId="4" fillId="0" borderId="0" xfId="0" applyFont="1"/>
    <xf numFmtId="0" fontId="4" fillId="0" borderId="0" xfId="0" applyFont="1" applyFill="1"/>
    <xf numFmtId="0" fontId="106" fillId="0" borderId="90" xfId="0" applyFont="1" applyFill="1" applyBorder="1" applyAlignment="1">
      <alignment horizontal="right" vertical="center"/>
    </xf>
    <xf numFmtId="0" fontId="4" fillId="0" borderId="114" xfId="0" applyFont="1" applyFill="1" applyBorder="1" applyAlignment="1">
      <alignment horizontal="center" vertical="center"/>
    </xf>
    <xf numFmtId="0" fontId="5" fillId="0" borderId="26" xfId="0" applyFont="1" applyFill="1" applyBorder="1" applyAlignment="1">
      <alignment vertical="center"/>
    </xf>
    <xf numFmtId="0" fontId="4" fillId="0" borderId="7" xfId="0" applyFont="1" applyFill="1" applyBorder="1" applyAlignment="1">
      <alignment horizontal="center" vertical="center" wrapText="1"/>
    </xf>
    <xf numFmtId="0" fontId="4" fillId="0" borderId="68" xfId="0" applyFont="1" applyFill="1" applyBorder="1" applyAlignment="1">
      <alignment horizontal="center" vertical="center" wrapText="1"/>
    </xf>
    <xf numFmtId="0" fontId="6" fillId="0" borderId="19" xfId="11" applyFont="1" applyFill="1" applyBorder="1" applyAlignment="1" applyProtection="1">
      <alignment vertical="center"/>
    </xf>
    <xf numFmtId="0" fontId="6" fillId="0" borderId="20" xfId="11" applyFont="1" applyFill="1" applyBorder="1" applyAlignment="1" applyProtection="1">
      <alignment vertical="center"/>
    </xf>
    <xf numFmtId="0" fontId="14" fillId="0" borderId="21" xfId="11" applyFont="1" applyFill="1" applyBorder="1" applyAlignment="1" applyProtection="1">
      <alignment horizontal="center" vertical="center"/>
    </xf>
    <xf numFmtId="0" fontId="0" fillId="0" borderId="114" xfId="0" applyBorder="1"/>
    <xf numFmtId="0" fontId="0" fillId="0" borderId="114" xfId="0" applyBorder="1" applyAlignment="1">
      <alignment horizontal="center"/>
    </xf>
    <xf numFmtId="0" fontId="4" fillId="0" borderId="101" xfId="0" applyFont="1" applyBorder="1" applyAlignment="1">
      <alignment vertical="center" wrapText="1"/>
    </xf>
    <xf numFmtId="0" fontId="13" fillId="0" borderId="101" xfId="0" applyFont="1" applyBorder="1" applyAlignment="1">
      <alignment vertical="center" wrapText="1"/>
    </xf>
    <xf numFmtId="0" fontId="0" fillId="0" borderId="25" xfId="0" applyBorder="1"/>
    <xf numFmtId="0" fontId="5" fillId="36" borderId="115" xfId="0" applyFont="1" applyFill="1" applyBorder="1" applyAlignment="1">
      <alignment vertical="center" wrapText="1"/>
    </xf>
    <xf numFmtId="167" fontId="5" fillId="36" borderId="27" xfId="0" applyNumberFormat="1" applyFont="1" applyFill="1" applyBorder="1" applyAlignment="1">
      <alignment horizontal="center" vertical="center"/>
    </xf>
    <xf numFmtId="0" fontId="5" fillId="36" borderId="20" xfId="0" applyFont="1" applyFill="1" applyBorder="1" applyAlignment="1">
      <alignment horizontal="center" vertical="center" wrapText="1"/>
    </xf>
    <xf numFmtId="0" fontId="5" fillId="36" borderId="114" xfId="0" applyFont="1" applyFill="1" applyBorder="1" applyAlignment="1">
      <alignment horizontal="left" vertical="center" wrapText="1"/>
    </xf>
    <xf numFmtId="0" fontId="5" fillId="36" borderId="102" xfId="0" applyFont="1" applyFill="1" applyBorder="1" applyAlignment="1">
      <alignment horizontal="left" vertical="center" wrapText="1"/>
    </xf>
    <xf numFmtId="0" fontId="4" fillId="0" borderId="114" xfId="0" applyFont="1" applyFill="1" applyBorder="1" applyAlignment="1">
      <alignment horizontal="right" vertical="center" wrapText="1"/>
    </xf>
    <xf numFmtId="0" fontId="4" fillId="0" borderId="102" xfId="0" applyFont="1" applyFill="1" applyBorder="1" applyAlignment="1">
      <alignment horizontal="left" vertical="center" wrapText="1"/>
    </xf>
    <xf numFmtId="0" fontId="109" fillId="0" borderId="114" xfId="0" applyFont="1" applyFill="1" applyBorder="1" applyAlignment="1">
      <alignment horizontal="right" vertical="center" wrapText="1"/>
    </xf>
    <xf numFmtId="0" fontId="109" fillId="0" borderId="102" xfId="0" applyFont="1" applyFill="1" applyBorder="1" applyAlignment="1">
      <alignment horizontal="left" vertical="center" wrapText="1"/>
    </xf>
    <xf numFmtId="0" fontId="5" fillId="0" borderId="114" xfId="0" applyFont="1" applyFill="1" applyBorder="1" applyAlignment="1">
      <alignment horizontal="left" vertical="center" wrapText="1"/>
    </xf>
    <xf numFmtId="0" fontId="5" fillId="0" borderId="0" xfId="21410" applyFont="1" applyFill="1" applyAlignment="1" applyProtection="1">
      <alignment horizontal="left" vertical="center"/>
      <protection locked="0"/>
    </xf>
    <xf numFmtId="0" fontId="4" fillId="0" borderId="0" xfId="0" applyFont="1" applyFill="1" applyAlignment="1">
      <alignment horizontal="center" vertical="center"/>
    </xf>
    <xf numFmtId="0" fontId="4" fillId="0" borderId="0" xfId="0" applyFont="1" applyFill="1" applyAlignment="1">
      <alignment horizontal="left" vertical="center"/>
    </xf>
    <xf numFmtId="0" fontId="109" fillId="0" borderId="0" xfId="0" applyFont="1" applyFill="1" applyAlignment="1">
      <alignment horizontal="left" vertical="center"/>
    </xf>
    <xf numFmtId="49" fontId="110" fillId="0" borderId="25" xfId="5" applyNumberFormat="1" applyFont="1" applyFill="1" applyBorder="1" applyAlignment="1" applyProtection="1">
      <alignment horizontal="left" vertical="center"/>
      <protection locked="0"/>
    </xf>
    <xf numFmtId="0" fontId="111" fillId="0" borderId="26" xfId="9" applyFont="1" applyFill="1" applyBorder="1" applyAlignment="1" applyProtection="1">
      <alignment horizontal="left" vertical="center" wrapText="1"/>
      <protection locked="0"/>
    </xf>
    <xf numFmtId="0" fontId="20" fillId="0" borderId="114" xfId="0" applyFont="1" applyBorder="1" applyAlignment="1">
      <alignment horizontal="center" vertical="center" wrapText="1"/>
    </xf>
    <xf numFmtId="3" fontId="21" fillId="36" borderId="102" xfId="0" applyNumberFormat="1" applyFont="1" applyFill="1" applyBorder="1" applyAlignment="1">
      <alignment vertical="center" wrapText="1"/>
    </xf>
    <xf numFmtId="14" fontId="6" fillId="3" borderId="102" xfId="8" quotePrefix="1" applyNumberFormat="1" applyFont="1" applyFill="1" applyBorder="1" applyAlignment="1" applyProtection="1">
      <alignment horizontal="left" vertical="center" wrapText="1" indent="2"/>
      <protection locked="0"/>
    </xf>
    <xf numFmtId="3" fontId="21" fillId="0" borderId="102" xfId="0" applyNumberFormat="1" applyFont="1" applyBorder="1" applyAlignment="1">
      <alignment vertical="center" wrapText="1"/>
    </xf>
    <xf numFmtId="14" fontId="6" fillId="3" borderId="102" xfId="8" quotePrefix="1" applyNumberFormat="1" applyFont="1" applyFill="1" applyBorder="1" applyAlignment="1" applyProtection="1">
      <alignment horizontal="left" vertical="center" wrapText="1" indent="3"/>
      <protection locked="0"/>
    </xf>
    <xf numFmtId="3" fontId="21" fillId="0" borderId="102" xfId="0" applyNumberFormat="1" applyFont="1" applyFill="1" applyBorder="1" applyAlignment="1">
      <alignment vertical="center" wrapText="1"/>
    </xf>
    <xf numFmtId="49" fontId="109" fillId="0" borderId="114" xfId="0" applyNumberFormat="1" applyFont="1" applyFill="1" applyBorder="1" applyAlignment="1">
      <alignment horizontal="right" vertical="center" wrapText="1"/>
    </xf>
    <xf numFmtId="0" fontId="20" fillId="0" borderId="114" xfId="0" applyFont="1" applyFill="1" applyBorder="1" applyAlignment="1">
      <alignment horizontal="center" vertical="center" wrapText="1"/>
    </xf>
    <xf numFmtId="0" fontId="112" fillId="79" borderId="103" xfId="21412" applyFont="1" applyFill="1" applyBorder="1" applyAlignment="1" applyProtection="1">
      <alignment vertical="center" wrapText="1"/>
      <protection locked="0"/>
    </xf>
    <xf numFmtId="0" fontId="113" fillId="70" borderId="97" xfId="21412" applyFont="1" applyFill="1" applyBorder="1" applyAlignment="1" applyProtection="1">
      <alignment horizontal="center" vertical="center"/>
      <protection locked="0"/>
    </xf>
    <xf numFmtId="0" fontId="112" fillId="80" borderId="102" xfId="21412" applyFont="1" applyFill="1" applyBorder="1" applyAlignment="1" applyProtection="1">
      <alignment horizontal="center" vertical="center"/>
      <protection locked="0"/>
    </xf>
    <xf numFmtId="0" fontId="112" fillId="79" borderId="103" xfId="21412" applyFont="1" applyFill="1" applyBorder="1" applyAlignment="1" applyProtection="1">
      <alignment vertical="center"/>
      <protection locked="0"/>
    </xf>
    <xf numFmtId="0" fontId="114" fillId="70" borderId="97" xfId="21412" applyFont="1" applyFill="1" applyBorder="1" applyAlignment="1" applyProtection="1">
      <alignment horizontal="center" vertical="center"/>
      <protection locked="0"/>
    </xf>
    <xf numFmtId="0" fontId="114" fillId="3" borderId="97" xfId="21412" applyFont="1" applyFill="1" applyBorder="1" applyAlignment="1" applyProtection="1">
      <alignment horizontal="center" vertical="center"/>
      <protection locked="0"/>
    </xf>
    <xf numFmtId="0" fontId="114" fillId="0" borderId="97" xfId="21412" applyFont="1" applyFill="1" applyBorder="1" applyAlignment="1" applyProtection="1">
      <alignment horizontal="center" vertical="center"/>
      <protection locked="0"/>
    </xf>
    <xf numFmtId="0" fontId="115" fillId="80" borderId="102" xfId="21412" applyFont="1" applyFill="1" applyBorder="1" applyAlignment="1" applyProtection="1">
      <alignment horizontal="center" vertical="center"/>
      <protection locked="0"/>
    </xf>
    <xf numFmtId="0" fontId="112" fillId="79" borderId="103" xfId="21412" applyFont="1" applyFill="1" applyBorder="1" applyAlignment="1" applyProtection="1">
      <alignment horizontal="center" vertical="center"/>
      <protection locked="0"/>
    </xf>
    <xf numFmtId="0" fontId="62" fillId="79" borderId="103" xfId="21412" applyFont="1" applyFill="1" applyBorder="1" applyAlignment="1" applyProtection="1">
      <alignment vertical="center"/>
      <protection locked="0"/>
    </xf>
    <xf numFmtId="0" fontId="114" fillId="70" borderId="102" xfId="21412" applyFont="1" applyFill="1" applyBorder="1" applyAlignment="1" applyProtection="1">
      <alignment horizontal="center" vertical="center"/>
      <protection locked="0"/>
    </xf>
    <xf numFmtId="0" fontId="36" fillId="70" borderId="102" xfId="21412" applyFont="1" applyFill="1" applyBorder="1" applyAlignment="1" applyProtection="1">
      <alignment horizontal="center" vertical="center"/>
      <protection locked="0"/>
    </xf>
    <xf numFmtId="0" fontId="62" fillId="79" borderId="101" xfId="21412" applyFont="1" applyFill="1" applyBorder="1" applyAlignment="1" applyProtection="1">
      <alignment vertical="center"/>
      <protection locked="0"/>
    </xf>
    <xf numFmtId="0" fontId="113" fillId="0" borderId="101" xfId="21412" applyFont="1" applyFill="1" applyBorder="1" applyAlignment="1" applyProtection="1">
      <alignment horizontal="left" vertical="center" wrapText="1"/>
      <protection locked="0"/>
    </xf>
    <xf numFmtId="164" fontId="113" fillId="0" borderId="102" xfId="948" applyNumberFormat="1" applyFont="1" applyFill="1" applyBorder="1" applyAlignment="1" applyProtection="1">
      <alignment horizontal="right" vertical="center"/>
      <protection locked="0"/>
    </xf>
    <xf numFmtId="0" fontId="112" fillId="80" borderId="101" xfId="21412" applyFont="1" applyFill="1" applyBorder="1" applyAlignment="1" applyProtection="1">
      <alignment vertical="top" wrapText="1"/>
      <protection locked="0"/>
    </xf>
    <xf numFmtId="164" fontId="113" fillId="80" borderId="102" xfId="948" applyNumberFormat="1" applyFont="1" applyFill="1" applyBorder="1" applyAlignment="1" applyProtection="1">
      <alignment horizontal="right" vertical="center"/>
    </xf>
    <xf numFmtId="164" fontId="62" fillId="79" borderId="101" xfId="948" applyNumberFormat="1" applyFont="1" applyFill="1" applyBorder="1" applyAlignment="1" applyProtection="1">
      <alignment horizontal="right" vertical="center"/>
      <protection locked="0"/>
    </xf>
    <xf numFmtId="0" fontId="113" fillId="70" borderId="101" xfId="21412" applyFont="1" applyFill="1" applyBorder="1" applyAlignment="1" applyProtection="1">
      <alignment vertical="center" wrapText="1"/>
      <protection locked="0"/>
    </xf>
    <xf numFmtId="0" fontId="113" fillId="70" borderId="101" xfId="21412" applyFont="1" applyFill="1" applyBorder="1" applyAlignment="1" applyProtection="1">
      <alignment horizontal="left" vertical="center" wrapText="1"/>
      <protection locked="0"/>
    </xf>
    <xf numFmtId="0" fontId="113" fillId="0" borderId="101" xfId="21412" applyFont="1" applyFill="1" applyBorder="1" applyAlignment="1" applyProtection="1">
      <alignment vertical="center" wrapText="1"/>
      <protection locked="0"/>
    </xf>
    <xf numFmtId="0" fontId="113" fillId="3" borderId="101" xfId="21412" applyFont="1" applyFill="1" applyBorder="1" applyAlignment="1" applyProtection="1">
      <alignment horizontal="left" vertical="center" wrapText="1"/>
      <protection locked="0"/>
    </xf>
    <xf numFmtId="0" fontId="112" fillId="80" borderId="101" xfId="21412" applyFont="1" applyFill="1" applyBorder="1" applyAlignment="1" applyProtection="1">
      <alignment vertical="center" wrapText="1"/>
      <protection locked="0"/>
    </xf>
    <xf numFmtId="164" fontId="112" fillId="79" borderId="101" xfId="948" applyNumberFormat="1" applyFont="1" applyFill="1" applyBorder="1" applyAlignment="1" applyProtection="1">
      <alignment horizontal="right" vertical="center"/>
      <protection locked="0"/>
    </xf>
    <xf numFmtId="164" fontId="113" fillId="3" borderId="102" xfId="948" applyNumberFormat="1" applyFont="1" applyFill="1" applyBorder="1" applyAlignment="1" applyProtection="1">
      <alignment horizontal="right" vertical="center"/>
      <protection locked="0"/>
    </xf>
    <xf numFmtId="10" fontId="6" fillId="0" borderId="102" xfId="20961" applyNumberFormat="1" applyFont="1" applyFill="1" applyBorder="1" applyAlignment="1">
      <alignment horizontal="left" vertical="center" wrapText="1"/>
    </xf>
    <xf numFmtId="10" fontId="4" fillId="0" borderId="102" xfId="20961" applyNumberFormat="1" applyFont="1" applyFill="1" applyBorder="1" applyAlignment="1">
      <alignment horizontal="left" vertical="center" wrapText="1"/>
    </xf>
    <xf numFmtId="10" fontId="5" fillId="36" borderId="102" xfId="0" applyNumberFormat="1" applyFont="1" applyFill="1" applyBorder="1" applyAlignment="1">
      <alignment horizontal="left" vertical="center" wrapText="1"/>
    </xf>
    <xf numFmtId="10" fontId="109" fillId="0" borderId="102" xfId="20961" applyNumberFormat="1" applyFont="1" applyFill="1" applyBorder="1" applyAlignment="1">
      <alignment horizontal="left" vertical="center" wrapText="1"/>
    </xf>
    <xf numFmtId="10" fontId="5" fillId="36" borderId="102" xfId="20961" applyNumberFormat="1" applyFont="1" applyFill="1" applyBorder="1" applyAlignment="1">
      <alignment horizontal="left" vertical="center" wrapText="1"/>
    </xf>
    <xf numFmtId="10" fontId="5" fillId="36" borderId="102" xfId="0" applyNumberFormat="1" applyFont="1" applyFill="1" applyBorder="1" applyAlignment="1">
      <alignment horizontal="center" vertical="center" wrapText="1"/>
    </xf>
    <xf numFmtId="10" fontId="111" fillId="0" borderId="26" xfId="20961" applyNumberFormat="1" applyFont="1" applyFill="1" applyBorder="1" applyAlignment="1" applyProtection="1">
      <alignment horizontal="left" vertical="center"/>
    </xf>
    <xf numFmtId="43" fontId="6" fillId="0" borderId="0" xfId="7" applyFont="1"/>
    <xf numFmtId="0" fontId="107" fillId="0" borderId="0" xfId="0" applyFont="1" applyAlignment="1">
      <alignment wrapText="1"/>
    </xf>
    <xf numFmtId="0" fontId="8" fillId="0" borderId="114" xfId="0" applyFont="1" applyBorder="1" applyAlignment="1">
      <alignment horizontal="right" vertical="center" wrapText="1"/>
    </xf>
    <xf numFmtId="0" fontId="8" fillId="0" borderId="114" xfId="0" applyFont="1" applyFill="1" applyBorder="1" applyAlignment="1">
      <alignment horizontal="right" vertical="center" wrapText="1"/>
    </xf>
    <xf numFmtId="0" fontId="4" fillId="0" borderId="102" xfId="0" applyFont="1" applyBorder="1" applyAlignment="1">
      <alignment vertical="center" wrapText="1"/>
    </xf>
    <xf numFmtId="0" fontId="4" fillId="0" borderId="102" xfId="0" applyFont="1" applyFill="1" applyBorder="1" applyAlignment="1">
      <alignment horizontal="left" vertical="center" wrapText="1" indent="2"/>
    </xf>
    <xf numFmtId="0" fontId="4" fillId="0" borderId="102" xfId="0" applyFont="1" applyFill="1" applyBorder="1" applyAlignment="1">
      <alignment vertical="center" wrapText="1"/>
    </xf>
    <xf numFmtId="0" fontId="5" fillId="0" borderId="26" xfId="0" applyFont="1" applyBorder="1" applyAlignment="1">
      <alignment vertical="center" wrapText="1"/>
    </xf>
    <xf numFmtId="14" fontId="6" fillId="0" borderId="0" xfId="0" applyNumberFormat="1" applyFont="1"/>
    <xf numFmtId="0" fontId="2" fillId="0" borderId="20" xfId="0" applyNumberFormat="1" applyFont="1" applyFill="1" applyBorder="1" applyAlignment="1">
      <alignment horizontal="left" vertical="center" wrapText="1" indent="1"/>
    </xf>
    <xf numFmtId="0" fontId="8" fillId="0" borderId="114" xfId="0" applyFont="1" applyFill="1" applyBorder="1" applyAlignment="1">
      <alignment horizontal="center" vertical="center" wrapText="1"/>
    </xf>
    <xf numFmtId="0" fontId="8" fillId="2" borderId="114" xfId="0" applyFont="1" applyFill="1" applyBorder="1" applyAlignment="1">
      <alignment horizontal="right" vertical="center"/>
    </xf>
    <xf numFmtId="0" fontId="14" fillId="0" borderId="114" xfId="0" applyFont="1" applyFill="1" applyBorder="1" applyAlignment="1">
      <alignment horizontal="center" vertical="center" wrapText="1"/>
    </xf>
    <xf numFmtId="14" fontId="4" fillId="0" borderId="0" xfId="0" applyNumberFormat="1" applyFont="1"/>
    <xf numFmtId="0" fontId="5" fillId="0" borderId="0" xfId="0" applyFont="1" applyAlignment="1">
      <alignment horizontal="center" wrapText="1"/>
    </xf>
    <xf numFmtId="0" fontId="4" fillId="0" borderId="114" xfId="0" applyFont="1" applyBorder="1"/>
    <xf numFmtId="0" fontId="5" fillId="0" borderId="114" xfId="0" applyFont="1" applyBorder="1"/>
    <xf numFmtId="0" fontId="5" fillId="0" borderId="25" xfId="0" applyFont="1" applyBorder="1"/>
    <xf numFmtId="0" fontId="5" fillId="0" borderId="26" xfId="0" applyFont="1" applyBorder="1" applyAlignment="1">
      <alignment wrapText="1"/>
    </xf>
    <xf numFmtId="10" fontId="5" fillId="0" borderId="27" xfId="20961" applyNumberFormat="1" applyFont="1" applyBorder="1"/>
    <xf numFmtId="0" fontId="106" fillId="0" borderId="90" xfId="0" applyFont="1" applyFill="1" applyBorder="1" applyAlignment="1">
      <alignment horizontal="left" vertical="center"/>
    </xf>
    <xf numFmtId="0" fontId="106" fillId="0" borderId="88" xfId="0" applyFont="1" applyFill="1" applyBorder="1" applyAlignment="1">
      <alignment vertical="center" wrapText="1"/>
    </xf>
    <xf numFmtId="0" fontId="106" fillId="0" borderId="88" xfId="0" applyFont="1" applyFill="1" applyBorder="1" applyAlignment="1">
      <alignment horizontal="left" vertical="center" wrapText="1"/>
    </xf>
    <xf numFmtId="0" fontId="116" fillId="0" borderId="0" xfId="11" applyFont="1" applyFill="1" applyBorder="1" applyProtection="1"/>
    <xf numFmtId="0" fontId="117" fillId="0" borderId="0" xfId="0" applyFont="1"/>
    <xf numFmtId="0" fontId="116" fillId="0" borderId="0" xfId="11" applyFont="1" applyFill="1" applyBorder="1" applyAlignment="1" applyProtection="1"/>
    <xf numFmtId="0" fontId="118" fillId="0" borderId="0" xfId="11" applyFont="1" applyFill="1" applyBorder="1" applyAlignment="1" applyProtection="1"/>
    <xf numFmtId="14" fontId="117" fillId="0" borderId="0" xfId="0" applyNumberFormat="1" applyFont="1"/>
    <xf numFmtId="0" fontId="120" fillId="0" borderId="102" xfId="0" applyFont="1" applyBorder="1" applyAlignment="1">
      <alignment horizontal="center" vertical="center" wrapText="1"/>
    </xf>
    <xf numFmtId="49" fontId="121" fillId="3" borderId="102" xfId="5" applyNumberFormat="1" applyFont="1" applyFill="1" applyBorder="1" applyAlignment="1" applyProtection="1">
      <alignment horizontal="right" vertical="center"/>
      <protection locked="0"/>
    </xf>
    <xf numFmtId="0" fontId="121" fillId="3" borderId="102" xfId="13" applyFont="1" applyFill="1" applyBorder="1" applyAlignment="1" applyProtection="1">
      <alignment horizontal="left" vertical="center" wrapText="1"/>
      <protection locked="0"/>
    </xf>
    <xf numFmtId="0" fontId="120" fillId="0" borderId="102" xfId="0" applyFont="1" applyBorder="1"/>
    <xf numFmtId="0" fontId="121" fillId="0" borderId="102" xfId="13" applyFont="1" applyFill="1" applyBorder="1" applyAlignment="1" applyProtection="1">
      <alignment horizontal="left" vertical="center" wrapText="1"/>
      <protection locked="0"/>
    </xf>
    <xf numFmtId="49" fontId="121" fillId="0" borderId="102" xfId="5" applyNumberFormat="1" applyFont="1" applyFill="1" applyBorder="1" applyAlignment="1" applyProtection="1">
      <alignment horizontal="right" vertical="center"/>
      <protection locked="0"/>
    </xf>
    <xf numFmtId="49" fontId="122" fillId="0" borderId="102" xfId="5" applyNumberFormat="1" applyFont="1" applyFill="1" applyBorder="1" applyAlignment="1" applyProtection="1">
      <alignment horizontal="right" vertical="center"/>
      <protection locked="0"/>
    </xf>
    <xf numFmtId="0" fontId="117" fillId="0" borderId="0" xfId="0" applyFont="1" applyAlignment="1">
      <alignment wrapText="1"/>
    </xf>
    <xf numFmtId="0" fontId="117" fillId="0" borderId="102" xfId="0" applyFont="1" applyBorder="1" applyAlignment="1">
      <alignment horizontal="center" vertical="center"/>
    </xf>
    <xf numFmtId="0" fontId="117" fillId="0" borderId="102" xfId="0" applyFont="1" applyBorder="1" applyAlignment="1">
      <alignment horizontal="center" vertical="center" wrapText="1"/>
    </xf>
    <xf numFmtId="49" fontId="121" fillId="3" borderId="102" xfId="5" applyNumberFormat="1" applyFont="1" applyFill="1" applyBorder="1" applyAlignment="1" applyProtection="1">
      <alignment horizontal="right" vertical="center" wrapText="1"/>
      <protection locked="0"/>
    </xf>
    <xf numFmtId="0" fontId="117" fillId="0" borderId="102" xfId="0" applyFont="1" applyBorder="1"/>
    <xf numFmtId="0" fontId="117" fillId="0" borderId="102" xfId="0" applyFont="1" applyFill="1" applyBorder="1"/>
    <xf numFmtId="166" fontId="116" fillId="36" borderId="102" xfId="21413" applyFont="1" applyFill="1" applyBorder="1"/>
    <xf numFmtId="49" fontId="121" fillId="0" borderId="102" xfId="5" applyNumberFormat="1" applyFont="1" applyFill="1" applyBorder="1" applyAlignment="1" applyProtection="1">
      <alignment horizontal="right" vertical="center" wrapText="1"/>
      <protection locked="0"/>
    </xf>
    <xf numFmtId="49" fontId="122" fillId="0" borderId="102" xfId="5" applyNumberFormat="1" applyFont="1" applyFill="1" applyBorder="1" applyAlignment="1" applyProtection="1">
      <alignment horizontal="right" vertical="center" wrapText="1"/>
      <protection locked="0"/>
    </xf>
    <xf numFmtId="0" fontId="120" fillId="0" borderId="0" xfId="0" applyFont="1"/>
    <xf numFmtId="0" fontId="117" fillId="0" borderId="102" xfId="0" applyFont="1" applyBorder="1" applyAlignment="1">
      <alignment wrapText="1"/>
    </xf>
    <xf numFmtId="0" fontId="117" fillId="0" borderId="102" xfId="0" applyFont="1" applyBorder="1" applyAlignment="1">
      <alignment horizontal="left" indent="8"/>
    </xf>
    <xf numFmtId="0" fontId="117" fillId="0" borderId="0" xfId="0" applyFont="1" applyFill="1"/>
    <xf numFmtId="0" fontId="116" fillId="0" borderId="102" xfId="0" applyNumberFormat="1" applyFont="1" applyFill="1" applyBorder="1" applyAlignment="1">
      <alignment horizontal="left" vertical="center" wrapText="1"/>
    </xf>
    <xf numFmtId="0" fontId="117" fillId="0" borderId="0" xfId="0" applyFont="1" applyBorder="1"/>
    <xf numFmtId="0" fontId="120" fillId="0" borderId="102" xfId="0" applyFont="1" applyFill="1" applyBorder="1"/>
    <xf numFmtId="0" fontId="117" fillId="0" borderId="0" xfId="0" applyFont="1" applyFill="1" applyBorder="1"/>
    <xf numFmtId="0" fontId="119" fillId="0" borderId="102" xfId="0" applyFont="1" applyFill="1" applyBorder="1" applyAlignment="1">
      <alignment horizontal="left" indent="1"/>
    </xf>
    <xf numFmtId="0" fontId="119" fillId="0" borderId="102" xfId="0" applyFont="1" applyFill="1" applyBorder="1" applyAlignment="1">
      <alignment horizontal="left" wrapText="1" indent="1"/>
    </xf>
    <xf numFmtId="0" fontId="116" fillId="0" borderId="102" xfId="0" applyFont="1" applyFill="1" applyBorder="1" applyAlignment="1">
      <alignment horizontal="left" indent="1"/>
    </xf>
    <xf numFmtId="0" fontId="116" fillId="0" borderId="102" xfId="0" applyNumberFormat="1" applyFont="1" applyFill="1" applyBorder="1" applyAlignment="1">
      <alignment horizontal="left" indent="1"/>
    </xf>
    <xf numFmtId="0" fontId="116" fillId="0" borderId="102" xfId="0" applyFont="1" applyFill="1" applyBorder="1" applyAlignment="1">
      <alignment horizontal="left" wrapText="1" indent="2"/>
    </xf>
    <xf numFmtId="0" fontId="119" fillId="0" borderId="102" xfId="0" applyFont="1" applyFill="1" applyBorder="1" applyAlignment="1">
      <alignment horizontal="left" vertical="center" indent="1"/>
    </xf>
    <xf numFmtId="0" fontId="117" fillId="81" borderId="102" xfId="0" applyFont="1" applyFill="1" applyBorder="1"/>
    <xf numFmtId="0" fontId="117" fillId="0" borderId="102" xfId="0" applyFont="1" applyFill="1" applyBorder="1" applyAlignment="1">
      <alignment horizontal="left" wrapText="1"/>
    </xf>
    <xf numFmtId="0" fontId="117" fillId="0" borderId="102" xfId="0" applyFont="1" applyFill="1" applyBorder="1" applyAlignment="1">
      <alignment horizontal="left" wrapText="1" indent="2"/>
    </xf>
    <xf numFmtId="0" fontId="120" fillId="0" borderId="7" xfId="0" applyFont="1" applyBorder="1"/>
    <xf numFmtId="0" fontId="120" fillId="81" borderId="102" xfId="0" applyFont="1" applyFill="1" applyBorder="1"/>
    <xf numFmtId="0" fontId="117" fillId="0" borderId="0" xfId="0" applyFont="1" applyBorder="1" applyAlignment="1">
      <alignment horizontal="center" vertical="center"/>
    </xf>
    <xf numFmtId="0" fontId="117" fillId="0" borderId="0" xfId="0" applyFont="1" applyBorder="1" applyAlignment="1">
      <alignment horizontal="center" vertical="center" wrapText="1"/>
    </xf>
    <xf numFmtId="0" fontId="117" fillId="0" borderId="102" xfId="0" applyFont="1" applyBorder="1" applyAlignment="1">
      <alignment horizontal="center"/>
    </xf>
    <xf numFmtId="0" fontId="117" fillId="0" borderId="102" xfId="0" applyFont="1" applyBorder="1" applyAlignment="1">
      <alignment horizontal="left" indent="1"/>
    </xf>
    <xf numFmtId="0" fontId="117" fillId="0" borderId="7" xfId="0" applyFont="1" applyBorder="1"/>
    <xf numFmtId="0" fontId="117" fillId="0" borderId="102" xfId="0" applyFont="1" applyBorder="1" applyAlignment="1">
      <alignment horizontal="left" indent="2"/>
    </xf>
    <xf numFmtId="49" fontId="117" fillId="0" borderId="102" xfId="0" applyNumberFormat="1" applyFont="1" applyBorder="1" applyAlignment="1">
      <alignment horizontal="left" indent="3"/>
    </xf>
    <xf numFmtId="49" fontId="117" fillId="0" borderId="102" xfId="0" applyNumberFormat="1" applyFont="1" applyFill="1" applyBorder="1" applyAlignment="1">
      <alignment horizontal="left" indent="3"/>
    </xf>
    <xf numFmtId="49" fontId="117" fillId="0" borderId="102" xfId="0" applyNumberFormat="1" applyFont="1" applyBorder="1" applyAlignment="1">
      <alignment horizontal="left" indent="1"/>
    </xf>
    <xf numFmtId="49" fontId="117" fillId="0" borderId="102" xfId="0" applyNumberFormat="1" applyFont="1" applyFill="1" applyBorder="1" applyAlignment="1">
      <alignment horizontal="left" indent="1"/>
    </xf>
    <xf numFmtId="0" fontId="117" fillId="0" borderId="102" xfId="0" applyNumberFormat="1" applyFont="1" applyBorder="1" applyAlignment="1">
      <alignment horizontal="left" indent="1"/>
    </xf>
    <xf numFmtId="0" fontId="117" fillId="82" borderId="102" xfId="0" applyFont="1" applyFill="1" applyBorder="1"/>
    <xf numFmtId="49" fontId="117" fillId="0" borderId="102" xfId="0" applyNumberFormat="1" applyFont="1" applyBorder="1" applyAlignment="1">
      <alignment horizontal="left" wrapText="1" indent="2"/>
    </xf>
    <xf numFmtId="49" fontId="117" fillId="0" borderId="102" xfId="0" applyNumberFormat="1" applyFont="1" applyFill="1" applyBorder="1" applyAlignment="1">
      <alignment horizontal="left" vertical="top" wrapText="1" indent="2"/>
    </xf>
    <xf numFmtId="49" fontId="117" fillId="0" borderId="102" xfId="0" applyNumberFormat="1" applyFont="1" applyFill="1" applyBorder="1" applyAlignment="1">
      <alignment horizontal="left" wrapText="1" indent="3"/>
    </xf>
    <xf numFmtId="49" fontId="117" fillId="0" borderId="102" xfId="0" applyNumberFormat="1" applyFont="1" applyFill="1" applyBorder="1" applyAlignment="1">
      <alignment horizontal="left" wrapText="1" indent="2"/>
    </xf>
    <xf numFmtId="0" fontId="117" fillId="0" borderId="102" xfId="0" applyNumberFormat="1" applyFont="1" applyFill="1" applyBorder="1" applyAlignment="1">
      <alignment horizontal="left" wrapText="1" indent="1"/>
    </xf>
    <xf numFmtId="0" fontId="119" fillId="0" borderId="126" xfId="0" applyNumberFormat="1" applyFont="1" applyFill="1" applyBorder="1" applyAlignment="1">
      <alignment horizontal="left" vertical="center" wrapText="1"/>
    </xf>
    <xf numFmtId="0" fontId="117" fillId="0" borderId="97" xfId="0" applyFont="1" applyFill="1" applyBorder="1" applyAlignment="1">
      <alignment horizontal="center" vertical="center" wrapText="1"/>
    </xf>
    <xf numFmtId="0" fontId="117" fillId="0" borderId="7" xfId="0" applyFont="1" applyFill="1" applyBorder="1" applyAlignment="1">
      <alignment horizontal="center" vertical="center" wrapText="1"/>
    </xf>
    <xf numFmtId="0" fontId="119" fillId="0" borderId="102" xfId="0" applyNumberFormat="1" applyFont="1" applyFill="1" applyBorder="1" applyAlignment="1">
      <alignment horizontal="left" vertical="center" wrapText="1"/>
    </xf>
    <xf numFmtId="0" fontId="117" fillId="0" borderId="0" xfId="0" applyFont="1" applyAlignment="1">
      <alignment horizontal="center" vertical="center"/>
    </xf>
    <xf numFmtId="0" fontId="125" fillId="0" borderId="0" xfId="0" applyFont="1"/>
    <xf numFmtId="0" fontId="125" fillId="0" borderId="0" xfId="0" applyFont="1" applyAlignment="1">
      <alignment horizontal="center" vertical="center"/>
    </xf>
    <xf numFmtId="0" fontId="117" fillId="0" borderId="102" xfId="0" applyFont="1" applyFill="1" applyBorder="1" applyAlignment="1">
      <alignment horizontal="left" indent="1"/>
    </xf>
    <xf numFmtId="0" fontId="127" fillId="0" borderId="0" xfId="0" applyFont="1" applyFill="1" applyBorder="1" applyAlignment="1"/>
    <xf numFmtId="0" fontId="128" fillId="0" borderId="7" xfId="0" applyFont="1" applyBorder="1"/>
    <xf numFmtId="49" fontId="117" fillId="0" borderId="102" xfId="0" applyNumberFormat="1" applyFont="1" applyFill="1" applyBorder="1" applyAlignment="1">
      <alignment horizontal="left" wrapText="1" indent="1"/>
    </xf>
    <xf numFmtId="0" fontId="117" fillId="0" borderId="0" xfId="0" applyFont="1" applyBorder="1" applyAlignment="1">
      <alignment horizontal="left" indent="1"/>
    </xf>
    <xf numFmtId="0" fontId="117" fillId="0" borderId="0" xfId="0" applyFont="1" applyBorder="1" applyAlignment="1">
      <alignment horizontal="left" indent="2"/>
    </xf>
    <xf numFmtId="49" fontId="117" fillId="0" borderId="0" xfId="0" applyNumberFormat="1" applyFont="1" applyBorder="1" applyAlignment="1">
      <alignment horizontal="left" indent="3"/>
    </xf>
    <xf numFmtId="49" fontId="117" fillId="0" borderId="0" xfId="0" applyNumberFormat="1" applyFont="1" applyBorder="1" applyAlignment="1">
      <alignment horizontal="left" indent="1"/>
    </xf>
    <xf numFmtId="49" fontId="117" fillId="0" borderId="0" xfId="0" applyNumberFormat="1" applyFont="1" applyBorder="1" applyAlignment="1">
      <alignment horizontal="left" wrapText="1" indent="2"/>
    </xf>
    <xf numFmtId="49" fontId="117" fillId="0" borderId="0" xfId="0" applyNumberFormat="1" applyFont="1" applyFill="1" applyBorder="1" applyAlignment="1">
      <alignment horizontal="left" wrapText="1" indent="3"/>
    </xf>
    <xf numFmtId="0" fontId="117" fillId="0" borderId="0" xfId="0" applyNumberFormat="1" applyFont="1" applyFill="1" applyBorder="1" applyAlignment="1">
      <alignment horizontal="left" wrapText="1" indent="1"/>
    </xf>
    <xf numFmtId="0" fontId="117" fillId="0" borderId="0" xfId="0" applyFont="1" applyFill="1" applyBorder="1" applyAlignment="1">
      <alignment horizontal="center" vertical="center" wrapText="1"/>
    </xf>
    <xf numFmtId="0" fontId="4" fillId="0" borderId="64" xfId="0" applyFont="1" applyFill="1" applyBorder="1" applyAlignment="1">
      <alignment horizontal="center" vertical="center" wrapText="1"/>
    </xf>
    <xf numFmtId="0" fontId="117" fillId="0" borderId="0" xfId="0" applyFont="1" applyFill="1" applyAlignment="1">
      <alignment horizontal="left" vertical="top" wrapText="1"/>
    </xf>
    <xf numFmtId="0" fontId="123" fillId="0" borderId="102" xfId="13" applyFont="1" applyFill="1" applyBorder="1" applyAlignment="1" applyProtection="1">
      <alignment horizontal="left" vertical="center" wrapText="1"/>
      <protection locked="0"/>
    </xf>
    <xf numFmtId="0" fontId="117" fillId="0" borderId="102" xfId="0" applyFont="1" applyFill="1" applyBorder="1" applyAlignment="1">
      <alignment horizontal="center" vertical="center" wrapText="1"/>
    </xf>
    <xf numFmtId="0" fontId="117" fillId="0" borderId="0" xfId="0" applyFont="1" applyFill="1" applyBorder="1" applyAlignment="1">
      <alignment horizontal="center" vertical="center"/>
    </xf>
    <xf numFmtId="0" fontId="117" fillId="0" borderId="7" xfId="0" applyFont="1" applyFill="1" applyBorder="1"/>
    <xf numFmtId="49" fontId="117" fillId="0" borderId="102" xfId="0" applyNumberFormat="1" applyFont="1" applyFill="1" applyBorder="1" applyAlignment="1">
      <alignment horizontal="center" vertical="center" wrapText="1"/>
    </xf>
    <xf numFmtId="10" fontId="8" fillId="83" borderId="26" xfId="0" applyNumberFormat="1" applyFont="1" applyFill="1" applyBorder="1" applyAlignment="1" applyProtection="1">
      <alignment vertical="center"/>
      <protection locked="0"/>
    </xf>
    <xf numFmtId="193" fontId="8" fillId="0" borderId="102" xfId="7" applyNumberFormat="1" applyFont="1" applyFill="1" applyBorder="1" applyAlignment="1" applyProtection="1">
      <alignment horizontal="right"/>
    </xf>
    <xf numFmtId="193" fontId="8" fillId="36" borderId="102" xfId="7" applyNumberFormat="1" applyFont="1" applyFill="1" applyBorder="1" applyAlignment="1" applyProtection="1">
      <alignment horizontal="right"/>
    </xf>
    <xf numFmtId="193" fontId="8" fillId="0" borderId="102" xfId="7" applyNumberFormat="1" applyFont="1" applyFill="1" applyBorder="1" applyAlignment="1" applyProtection="1">
      <alignment horizontal="right"/>
      <protection locked="0"/>
    </xf>
    <xf numFmtId="193" fontId="18" fillId="0" borderId="102" xfId="0" applyNumberFormat="1" applyFont="1" applyFill="1" applyBorder="1" applyAlignment="1" applyProtection="1">
      <alignment horizontal="right"/>
      <protection locked="0"/>
    </xf>
    <xf numFmtId="193" fontId="18" fillId="36" borderId="102" xfId="0" applyNumberFormat="1" applyFont="1" applyFill="1" applyBorder="1" applyAlignment="1">
      <alignment horizontal="right"/>
    </xf>
    <xf numFmtId="193" fontId="19" fillId="0" borderId="102" xfId="0" applyNumberFormat="1" applyFont="1" applyFill="1" applyBorder="1" applyAlignment="1">
      <alignment horizontal="center"/>
    </xf>
    <xf numFmtId="193" fontId="18" fillId="36" borderId="102" xfId="0" applyNumberFormat="1" applyFont="1" applyFill="1" applyBorder="1" applyAlignment="1" applyProtection="1">
      <alignment horizontal="right"/>
    </xf>
    <xf numFmtId="193" fontId="18" fillId="0" borderId="102" xfId="0" applyNumberFormat="1" applyFont="1" applyFill="1" applyBorder="1" applyAlignment="1" applyProtection="1">
      <alignment horizontal="right" vertical="center"/>
      <protection locked="0"/>
    </xf>
    <xf numFmtId="193" fontId="4" fillId="0" borderId="102" xfId="0" applyNumberFormat="1" applyFont="1" applyBorder="1" applyAlignment="1">
      <alignment horizontal="center" vertical="center"/>
    </xf>
    <xf numFmtId="193" fontId="4" fillId="0" borderId="112" xfId="0" applyNumberFormat="1" applyFont="1" applyBorder="1" applyAlignment="1">
      <alignment horizontal="center" vertical="center"/>
    </xf>
    <xf numFmtId="3" fontId="0" fillId="0" borderId="112" xfId="0" applyNumberFormat="1" applyBorder="1" applyAlignment="1"/>
    <xf numFmtId="3" fontId="0" fillId="0" borderId="112" xfId="0" applyNumberFormat="1" applyBorder="1" applyAlignment="1">
      <alignment wrapText="1"/>
    </xf>
    <xf numFmtId="193" fontId="0" fillId="36" borderId="112" xfId="0" applyNumberFormat="1" applyFill="1" applyBorder="1" applyAlignment="1">
      <alignment horizontal="center" vertical="center" wrapText="1"/>
    </xf>
    <xf numFmtId="193" fontId="6" fillId="36" borderId="112" xfId="2" applyNumberFormat="1" applyFont="1" applyFill="1" applyBorder="1" applyAlignment="1" applyProtection="1">
      <alignment vertical="top"/>
    </xf>
    <xf numFmtId="3" fontId="0" fillId="0" borderId="0" xfId="0" applyNumberFormat="1"/>
    <xf numFmtId="193" fontId="6" fillId="3" borderId="112" xfId="2" applyNumberFormat="1" applyFont="1" applyFill="1" applyBorder="1" applyAlignment="1" applyProtection="1">
      <alignment vertical="top"/>
      <protection locked="0"/>
    </xf>
    <xf numFmtId="193" fontId="6" fillId="36" borderId="112" xfId="2" applyNumberFormat="1" applyFont="1" applyFill="1" applyBorder="1" applyAlignment="1" applyProtection="1">
      <alignment vertical="top" wrapText="1"/>
    </xf>
    <xf numFmtId="194" fontId="0" fillId="0" borderId="0" xfId="0" applyNumberFormat="1" applyAlignment="1">
      <alignment wrapText="1"/>
    </xf>
    <xf numFmtId="193" fontId="6" fillId="3" borderId="112" xfId="2" applyNumberFormat="1" applyFont="1" applyFill="1" applyBorder="1" applyAlignment="1" applyProtection="1">
      <alignment vertical="top" wrapText="1"/>
      <protection locked="0"/>
    </xf>
    <xf numFmtId="193" fontId="0" fillId="0" borderId="0" xfId="0" applyNumberFormat="1" applyAlignment="1">
      <alignment wrapText="1"/>
    </xf>
    <xf numFmtId="193" fontId="6" fillId="36" borderId="112" xfId="2" applyNumberFormat="1" applyFont="1" applyFill="1" applyBorder="1" applyAlignment="1" applyProtection="1">
      <alignment vertical="top" wrapText="1"/>
      <protection locked="0"/>
    </xf>
    <xf numFmtId="10" fontId="4" fillId="0" borderId="0" xfId="0" applyNumberFormat="1" applyFont="1" applyFill="1" applyAlignment="1">
      <alignment horizontal="left" vertical="center"/>
    </xf>
    <xf numFmtId="3" fontId="4" fillId="0" borderId="0" xfId="0" applyNumberFormat="1" applyFont="1" applyFill="1" applyAlignment="1">
      <alignment horizontal="left" vertical="center"/>
    </xf>
    <xf numFmtId="0" fontId="8" fillId="0" borderId="0" xfId="0" applyFont="1" applyAlignment="1">
      <alignment horizontal="left"/>
    </xf>
    <xf numFmtId="14" fontId="4" fillId="0" borderId="0" xfId="0" applyNumberFormat="1" applyFont="1" applyAlignment="1">
      <alignment horizontal="left"/>
    </xf>
    <xf numFmtId="0" fontId="9" fillId="0" borderId="0" xfId="11" applyFont="1" applyFill="1" applyBorder="1" applyAlignment="1" applyProtection="1">
      <alignment horizontal="left"/>
    </xf>
    <xf numFmtId="0" fontId="4" fillId="0" borderId="5" xfId="0" applyFont="1" applyFill="1" applyBorder="1" applyAlignment="1">
      <alignment horizontal="left" vertical="center" wrapText="1"/>
    </xf>
    <xf numFmtId="0" fontId="23" fillId="0" borderId="114" xfId="0" applyFont="1" applyBorder="1" applyAlignment="1">
      <alignment horizontal="center"/>
    </xf>
    <xf numFmtId="0" fontId="23" fillId="0" borderId="130" xfId="0" applyFont="1" applyBorder="1" applyAlignment="1">
      <alignment horizontal="left" wrapText="1"/>
    </xf>
    <xf numFmtId="193" fontId="23" fillId="0" borderId="131" xfId="0" applyNumberFormat="1" applyFont="1" applyBorder="1" applyAlignment="1">
      <alignment vertical="center"/>
    </xf>
    <xf numFmtId="167" fontId="23" fillId="0" borderId="132" xfId="0" applyNumberFormat="1" applyFont="1" applyBorder="1" applyAlignment="1">
      <alignment horizontal="center"/>
    </xf>
    <xf numFmtId="0" fontId="23" fillId="0" borderId="12" xfId="0" applyFont="1" applyBorder="1" applyAlignment="1">
      <alignment horizontal="left" wrapText="1"/>
    </xf>
    <xf numFmtId="0" fontId="17" fillId="0" borderId="12" xfId="0" applyFont="1" applyBorder="1" applyAlignment="1">
      <alignment horizontal="left" wrapText="1"/>
    </xf>
    <xf numFmtId="0" fontId="23" fillId="0" borderId="13" xfId="0" applyFont="1" applyBorder="1" applyAlignment="1">
      <alignment horizontal="left" wrapText="1"/>
    </xf>
    <xf numFmtId="0" fontId="23" fillId="0" borderId="133" xfId="0" applyFont="1" applyBorder="1" applyAlignment="1">
      <alignment horizontal="left" wrapText="1"/>
    </xf>
    <xf numFmtId="193" fontId="23" fillId="0" borderId="134" xfId="0" applyNumberFormat="1" applyFont="1" applyBorder="1" applyAlignment="1">
      <alignment vertical="center"/>
    </xf>
    <xf numFmtId="0" fontId="22" fillId="36" borderId="16" xfId="0" applyFont="1" applyFill="1" applyBorder="1" applyAlignment="1">
      <alignment horizontal="left" wrapText="1"/>
    </xf>
    <xf numFmtId="0" fontId="17" fillId="0" borderId="13" xfId="0" applyFont="1" applyBorder="1" applyAlignment="1">
      <alignment horizontal="left" wrapText="1"/>
    </xf>
    <xf numFmtId="193" fontId="17" fillId="0" borderId="134" xfId="0" applyNumberFormat="1" applyFont="1" applyBorder="1" applyAlignment="1">
      <alignment vertical="center"/>
    </xf>
    <xf numFmtId="0" fontId="22" fillId="36" borderId="59" xfId="0" applyFont="1" applyFill="1" applyBorder="1" applyAlignment="1">
      <alignment horizontal="left" wrapText="1"/>
    </xf>
    <xf numFmtId="0" fontId="23" fillId="0" borderId="0" xfId="0" applyFont="1" applyAlignment="1">
      <alignment horizontal="left"/>
    </xf>
    <xf numFmtId="193" fontId="4" fillId="0" borderId="102" xfId="0" applyNumberFormat="1" applyFont="1" applyBorder="1" applyAlignment="1"/>
    <xf numFmtId="193" fontId="4" fillId="0" borderId="114" xfId="0" applyNumberFormat="1" applyFont="1" applyBorder="1" applyAlignment="1"/>
    <xf numFmtId="193" fontId="4" fillId="0" borderId="102" xfId="0" applyNumberFormat="1" applyFont="1" applyBorder="1"/>
    <xf numFmtId="193" fontId="4" fillId="0" borderId="102" xfId="0" applyNumberFormat="1" applyFont="1" applyFill="1" applyBorder="1"/>
    <xf numFmtId="193" fontId="4" fillId="0" borderId="103" xfId="0" applyNumberFormat="1" applyFont="1" applyBorder="1"/>
    <xf numFmtId="193" fontId="8" fillId="36" borderId="102" xfId="5" applyNumberFormat="1" applyFont="1" applyFill="1" applyBorder="1" applyProtection="1">
      <protection locked="0"/>
    </xf>
    <xf numFmtId="0" fontId="8" fillId="3" borderId="102" xfId="5" applyFont="1" applyFill="1" applyBorder="1" applyProtection="1">
      <protection locked="0"/>
    </xf>
    <xf numFmtId="193" fontId="8" fillId="36" borderId="102" xfId="1" applyNumberFormat="1" applyFont="1" applyFill="1" applyBorder="1" applyProtection="1">
      <protection locked="0"/>
    </xf>
    <xf numFmtId="3" fontId="8" fillId="36" borderId="112" xfId="5" applyNumberFormat="1" applyFont="1" applyFill="1" applyBorder="1" applyProtection="1">
      <protection locked="0"/>
    </xf>
    <xf numFmtId="193" fontId="8" fillId="3" borderId="102" xfId="5" applyNumberFormat="1" applyFont="1" applyFill="1" applyBorder="1" applyProtection="1">
      <protection locked="0"/>
    </xf>
    <xf numFmtId="165" fontId="8" fillId="3" borderId="102" xfId="8" applyNumberFormat="1" applyFont="1" applyFill="1" applyBorder="1" applyAlignment="1" applyProtection="1">
      <alignment horizontal="right" wrapText="1"/>
      <protection locked="0"/>
    </xf>
    <xf numFmtId="165" fontId="8" fillId="4" borderId="102" xfId="8" applyNumberFormat="1" applyFont="1" applyFill="1" applyBorder="1" applyAlignment="1" applyProtection="1">
      <alignment horizontal="right" wrapText="1"/>
      <protection locked="0"/>
    </xf>
    <xf numFmtId="193" fontId="8" fillId="0" borderId="102" xfId="1" applyNumberFormat="1" applyFont="1" applyFill="1" applyBorder="1" applyProtection="1">
      <protection locked="0"/>
    </xf>
    <xf numFmtId="10" fontId="113" fillId="80" borderId="102" xfId="20961" applyNumberFormat="1" applyFont="1" applyFill="1" applyBorder="1" applyAlignment="1" applyProtection="1">
      <alignment horizontal="right" vertical="center"/>
    </xf>
    <xf numFmtId="0" fontId="5" fillId="0" borderId="0" xfId="0" applyFont="1" applyBorder="1" applyAlignment="1">
      <alignment horizontal="center"/>
    </xf>
    <xf numFmtId="0" fontId="16" fillId="0" borderId="0" xfId="0" applyFont="1" applyFill="1" applyBorder="1" applyAlignment="1">
      <alignment horizontal="center"/>
    </xf>
    <xf numFmtId="0" fontId="4" fillId="0" borderId="19" xfId="0" applyFont="1" applyBorder="1" applyAlignment="1">
      <alignment vertical="center" wrapText="1"/>
    </xf>
    <xf numFmtId="0" fontId="5" fillId="0" borderId="20" xfId="0" applyFont="1" applyBorder="1" applyAlignment="1">
      <alignment vertical="center" wrapText="1"/>
    </xf>
    <xf numFmtId="3" fontId="117" fillId="0" borderId="102" xfId="0" applyNumberFormat="1" applyFont="1" applyFill="1" applyBorder="1"/>
    <xf numFmtId="3" fontId="117" fillId="0" borderId="102" xfId="0" applyNumberFormat="1" applyFont="1" applyBorder="1"/>
    <xf numFmtId="3" fontId="23" fillId="0" borderId="102" xfId="0" applyNumberFormat="1" applyFont="1" applyBorder="1"/>
    <xf numFmtId="195" fontId="22" fillId="0" borderId="102" xfId="0" applyNumberFormat="1" applyFont="1" applyBorder="1"/>
    <xf numFmtId="4" fontId="120" fillId="0" borderId="102" xfId="0" applyNumberFormat="1" applyFont="1" applyBorder="1"/>
    <xf numFmtId="4" fontId="22" fillId="0" borderId="102" xfId="0" applyNumberFormat="1" applyFont="1" applyBorder="1"/>
    <xf numFmtId="4" fontId="120" fillId="0" borderId="102" xfId="0" applyNumberFormat="1" applyFont="1" applyFill="1" applyBorder="1" applyAlignment="1">
      <alignment horizontal="center" vertical="center" wrapText="1"/>
    </xf>
    <xf numFmtId="4" fontId="120" fillId="0" borderId="102" xfId="0" applyNumberFormat="1" applyFont="1" applyBorder="1" applyAlignment="1">
      <alignment horizontal="center" vertical="center" wrapText="1"/>
    </xf>
    <xf numFmtId="4" fontId="117" fillId="0" borderId="0" xfId="0" applyNumberFormat="1" applyFont="1"/>
    <xf numFmtId="3" fontId="4" fillId="36" borderId="27" xfId="0" applyNumberFormat="1" applyFont="1" applyFill="1" applyBorder="1"/>
    <xf numFmtId="3" fontId="4" fillId="36" borderId="26" xfId="0" applyNumberFormat="1" applyFont="1" applyFill="1" applyBorder="1"/>
    <xf numFmtId="3" fontId="4" fillId="0" borderId="112" xfId="0" applyNumberFormat="1" applyFont="1" applyBorder="1" applyAlignment="1"/>
    <xf numFmtId="3" fontId="4" fillId="0" borderId="103" xfId="0" applyNumberFormat="1" applyFont="1" applyBorder="1" applyAlignment="1"/>
    <xf numFmtId="3" fontId="4" fillId="0" borderId="102" xfId="0" applyNumberFormat="1" applyFont="1" applyBorder="1" applyAlignment="1"/>
    <xf numFmtId="3" fontId="107" fillId="0" borderId="3" xfId="0" applyNumberFormat="1" applyFont="1" applyFill="1" applyBorder="1" applyAlignment="1">
      <alignment horizontal="center" vertical="center"/>
    </xf>
    <xf numFmtId="3" fontId="4" fillId="0" borderId="21" xfId="0" applyNumberFormat="1" applyFont="1" applyBorder="1" applyAlignment="1">
      <alignment horizontal="center" vertical="center"/>
    </xf>
    <xf numFmtId="3" fontId="4" fillId="0" borderId="29" xfId="0" applyNumberFormat="1" applyFont="1" applyBorder="1" applyAlignment="1">
      <alignment horizontal="center" vertical="center"/>
    </xf>
    <xf numFmtId="3" fontId="4" fillId="0" borderId="20" xfId="0" applyNumberFormat="1" applyFont="1" applyBorder="1" applyAlignment="1">
      <alignment horizontal="center" vertical="center"/>
    </xf>
    <xf numFmtId="4" fontId="6" fillId="0" borderId="27" xfId="1" applyNumberFormat="1" applyFont="1" applyFill="1" applyBorder="1" applyAlignment="1" applyProtection="1">
      <alignment horizontal="right" vertical="center"/>
    </xf>
    <xf numFmtId="4" fontId="5" fillId="36" borderId="112" xfId="0" applyNumberFormat="1" applyFont="1" applyFill="1" applyBorder="1" applyAlignment="1">
      <alignment horizontal="center" vertical="center" wrapText="1"/>
    </xf>
    <xf numFmtId="4" fontId="109" fillId="0" borderId="112" xfId="0" applyNumberFormat="1" applyFont="1" applyFill="1" applyBorder="1" applyAlignment="1">
      <alignment horizontal="right" vertical="center" wrapText="1"/>
    </xf>
    <xf numFmtId="4" fontId="5" fillId="36" borderId="112" xfId="0" applyNumberFormat="1" applyFont="1" applyFill="1" applyBorder="1" applyAlignment="1">
      <alignment horizontal="right" vertical="center" wrapText="1"/>
    </xf>
    <xf numFmtId="4" fontId="4" fillId="0" borderId="112" xfId="0" applyNumberFormat="1" applyFont="1" applyFill="1" applyBorder="1" applyAlignment="1">
      <alignment horizontal="right" vertical="center" wrapText="1"/>
    </xf>
    <xf numFmtId="4" fontId="5" fillId="36" borderId="112" xfId="0" applyNumberFormat="1" applyFont="1" applyFill="1" applyBorder="1" applyAlignment="1">
      <alignment horizontal="left" vertical="center" wrapText="1"/>
    </xf>
    <xf numFmtId="4" fontId="5" fillId="36" borderId="21" xfId="0" applyNumberFormat="1" applyFont="1" applyFill="1" applyBorder="1" applyAlignment="1">
      <alignment horizontal="center" vertical="center" wrapText="1"/>
    </xf>
    <xf numFmtId="4" fontId="8" fillId="0" borderId="0" xfId="11" applyNumberFormat="1" applyFont="1" applyFill="1" applyBorder="1" applyAlignment="1" applyProtection="1"/>
    <xf numFmtId="4" fontId="4" fillId="0" borderId="0" xfId="0" applyNumberFormat="1" applyFont="1"/>
    <xf numFmtId="0" fontId="9" fillId="0" borderId="20" xfId="0" applyFont="1" applyBorder="1" applyAlignment="1">
      <alignment horizontal="center" wrapText="1"/>
    </xf>
    <xf numFmtId="164" fontId="0" fillId="0" borderId="0" xfId="7" applyNumberFormat="1" applyFont="1"/>
    <xf numFmtId="0" fontId="0" fillId="0" borderId="0" xfId="0"/>
    <xf numFmtId="167" fontId="0" fillId="0" borderId="0" xfId="0" applyNumberFormat="1"/>
    <xf numFmtId="0" fontId="8" fillId="0" borderId="19" xfId="0" applyFont="1" applyBorder="1"/>
    <xf numFmtId="0" fontId="8" fillId="0" borderId="114" xfId="0" applyFont="1" applyBorder="1" applyAlignment="1">
      <alignment vertical="center"/>
    </xf>
    <xf numFmtId="0" fontId="102" fillId="0" borderId="102" xfId="0" applyFont="1" applyBorder="1"/>
    <xf numFmtId="0" fontId="8" fillId="0" borderId="0" xfId="0" applyFont="1" applyFill="1" applyAlignment="1">
      <alignment horizontal="center"/>
    </xf>
    <xf numFmtId="0" fontId="16" fillId="0" borderId="0" xfId="0" applyFont="1" applyFill="1" applyAlignment="1">
      <alignment horizontal="center"/>
    </xf>
    <xf numFmtId="193" fontId="8" fillId="0" borderId="26" xfId="0" applyNumberFormat="1" applyFont="1" applyFill="1" applyBorder="1" applyAlignment="1" applyProtection="1">
      <alignment horizontal="right"/>
    </xf>
    <xf numFmtId="193" fontId="4" fillId="36" borderId="26" xfId="0" applyNumberFormat="1" applyFont="1" applyFill="1" applyBorder="1"/>
    <xf numFmtId="10" fontId="6" fillId="0" borderId="102" xfId="20961" applyNumberFormat="1" applyFont="1" applyFill="1" applyBorder="1" applyAlignment="1">
      <alignment horizontal="left" vertical="center" wrapText="1"/>
    </xf>
    <xf numFmtId="0" fontId="9" fillId="0" borderId="21" xfId="0" applyFont="1" applyBorder="1" applyAlignment="1">
      <alignment horizontal="center"/>
    </xf>
    <xf numFmtId="3" fontId="4" fillId="0" borderId="0" xfId="0" applyNumberFormat="1" applyFont="1"/>
    <xf numFmtId="3" fontId="117" fillId="0" borderId="0" xfId="0" applyNumberFormat="1" applyFont="1"/>
    <xf numFmtId="3" fontId="117" fillId="0" borderId="102" xfId="0" applyNumberFormat="1" applyFont="1" applyBorder="1" applyAlignment="1">
      <alignment horizontal="center" vertical="center"/>
    </xf>
    <xf numFmtId="3" fontId="117" fillId="0" borderId="97" xfId="0" applyNumberFormat="1" applyFont="1" applyFill="1" applyBorder="1" applyAlignment="1">
      <alignment horizontal="center" vertical="center" wrapText="1"/>
    </xf>
    <xf numFmtId="3" fontId="117" fillId="0" borderId="0" xfId="0" applyNumberFormat="1" applyFont="1" applyFill="1"/>
    <xf numFmtId="3" fontId="120" fillId="0" borderId="102" xfId="0" applyNumberFormat="1" applyFont="1" applyBorder="1"/>
    <xf numFmtId="3" fontId="117" fillId="0" borderId="0" xfId="0" applyNumberFormat="1" applyFont="1" applyBorder="1"/>
    <xf numFmtId="3" fontId="116" fillId="0" borderId="102" xfId="0" applyNumberFormat="1" applyFont="1" applyFill="1" applyBorder="1" applyAlignment="1">
      <alignment horizontal="left" vertical="center" wrapText="1"/>
    </xf>
    <xf numFmtId="3" fontId="120" fillId="0" borderId="7" xfId="0" applyNumberFormat="1" applyFont="1" applyBorder="1"/>
    <xf numFmtId="3" fontId="23" fillId="82" borderId="102" xfId="0" applyNumberFormat="1" applyFont="1" applyFill="1" applyBorder="1"/>
    <xf numFmtId="3" fontId="23" fillId="0" borderId="102" xfId="0" applyNumberFormat="1" applyFont="1" applyFill="1" applyBorder="1"/>
    <xf numFmtId="3" fontId="120" fillId="0" borderId="102" xfId="0" applyNumberFormat="1" applyFont="1" applyFill="1" applyBorder="1" applyAlignment="1">
      <alignment horizontal="center" vertical="center" wrapText="1"/>
    </xf>
    <xf numFmtId="3" fontId="117" fillId="0" borderId="102" xfId="0" applyNumberFormat="1" applyFont="1" applyBorder="1" applyAlignment="1">
      <alignment horizontal="center" vertical="center" wrapText="1"/>
    </xf>
    <xf numFmtId="3" fontId="117" fillId="0" borderId="7" xfId="0" applyNumberFormat="1" applyFont="1" applyBorder="1" applyAlignment="1">
      <alignment horizontal="center" vertical="center" wrapText="1"/>
    </xf>
    <xf numFmtId="38" fontId="117" fillId="0" borderId="0" xfId="0" applyNumberFormat="1" applyFont="1" applyFill="1"/>
    <xf numFmtId="3" fontId="117" fillId="0" borderId="0" xfId="0" applyNumberFormat="1" applyFont="1" applyAlignment="1">
      <alignment wrapText="1"/>
    </xf>
    <xf numFmtId="3" fontId="117" fillId="0" borderId="0" xfId="0" applyNumberFormat="1" applyFont="1" applyFill="1" applyBorder="1" applyAlignment="1">
      <alignment horizontal="center" vertical="center" wrapText="1"/>
    </xf>
    <xf numFmtId="3" fontId="117" fillId="0" borderId="7" xfId="0" applyNumberFormat="1" applyFont="1" applyBorder="1" applyAlignment="1">
      <alignment wrapText="1"/>
    </xf>
    <xf numFmtId="3" fontId="117" fillId="0" borderId="102" xfId="0" applyNumberFormat="1" applyFont="1" applyFill="1" applyBorder="1" applyAlignment="1">
      <alignment horizontal="center" vertical="center" wrapText="1"/>
    </xf>
    <xf numFmtId="193" fontId="8" fillId="0" borderId="144" xfId="0" applyNumberFormat="1" applyFont="1" applyBorder="1" applyAlignment="1">
      <alignment horizontal="right"/>
    </xf>
    <xf numFmtId="193" fontId="8" fillId="85" borderId="144" xfId="0" applyNumberFormat="1" applyFont="1" applyFill="1" applyBorder="1" applyAlignment="1">
      <alignment horizontal="right"/>
    </xf>
    <xf numFmtId="193" fontId="8" fillId="0" borderId="7" xfId="0" applyNumberFormat="1" applyFont="1" applyBorder="1" applyAlignment="1">
      <alignment horizontal="right"/>
    </xf>
    <xf numFmtId="193" fontId="8" fillId="0" borderId="11" xfId="0" applyNumberFormat="1" applyFont="1" applyBorder="1" applyAlignment="1">
      <alignment horizontal="right"/>
    </xf>
    <xf numFmtId="193" fontId="8" fillId="85" borderId="7" xfId="0" applyNumberFormat="1" applyFont="1" applyFill="1" applyBorder="1" applyAlignment="1">
      <alignment horizontal="right"/>
    </xf>
    <xf numFmtId="193" fontId="8" fillId="85" borderId="11" xfId="0" applyNumberFormat="1" applyFont="1" applyFill="1" applyBorder="1" applyAlignment="1">
      <alignment horizontal="right"/>
    </xf>
    <xf numFmtId="193" fontId="8" fillId="0" borderId="7" xfId="0" applyNumberFormat="1" applyFont="1" applyBorder="1" applyAlignment="1" applyProtection="1">
      <alignment horizontal="right"/>
      <protection locked="0"/>
    </xf>
    <xf numFmtId="193" fontId="8" fillId="0" borderId="11" xfId="0" applyNumberFormat="1" applyFont="1" applyBorder="1" applyAlignment="1" applyProtection="1">
      <alignment horizontal="right"/>
      <protection locked="0"/>
    </xf>
    <xf numFmtId="193" fontId="8" fillId="85" borderId="26" xfId="0" applyNumberFormat="1" applyFont="1" applyFill="1" applyBorder="1" applyAlignment="1">
      <alignment horizontal="right"/>
    </xf>
    <xf numFmtId="193" fontId="8" fillId="85" borderId="115" xfId="0" applyNumberFormat="1" applyFont="1" applyFill="1" applyBorder="1" applyAlignment="1">
      <alignment horizontal="right"/>
    </xf>
    <xf numFmtId="193" fontId="8" fillId="85" borderId="146" xfId="0" applyNumberFormat="1" applyFont="1" applyFill="1" applyBorder="1" applyAlignment="1">
      <alignment horizontal="right"/>
    </xf>
    <xf numFmtId="193" fontId="18" fillId="0" borderId="144" xfId="0" applyNumberFormat="1" applyFont="1" applyBorder="1" applyAlignment="1" applyProtection="1">
      <alignment horizontal="right"/>
      <protection locked="0"/>
    </xf>
    <xf numFmtId="193" fontId="18" fillId="0" borderId="145" xfId="0" applyNumberFormat="1" applyFont="1" applyBorder="1" applyAlignment="1" applyProtection="1">
      <alignment horizontal="right"/>
      <protection locked="0"/>
    </xf>
    <xf numFmtId="193" fontId="18" fillId="85" borderId="7" xfId="0" applyNumberFormat="1" applyFont="1" applyFill="1" applyBorder="1" applyAlignment="1">
      <alignment horizontal="right"/>
    </xf>
    <xf numFmtId="193" fontId="18" fillId="85" borderId="11" xfId="0" applyNumberFormat="1" applyFont="1" applyFill="1" applyBorder="1" applyAlignment="1">
      <alignment horizontal="right"/>
    </xf>
    <xf numFmtId="193" fontId="18" fillId="0" borderId="7" xfId="0" applyNumberFormat="1" applyFont="1" applyBorder="1" applyAlignment="1" applyProtection="1">
      <alignment horizontal="right"/>
      <protection locked="0"/>
    </xf>
    <xf numFmtId="193" fontId="18" fillId="0" borderId="11" xfId="0" applyNumberFormat="1" applyFont="1" applyBorder="1" applyAlignment="1" applyProtection="1">
      <alignment horizontal="right"/>
      <protection locked="0"/>
    </xf>
    <xf numFmtId="193" fontId="19" fillId="0" borderId="7" xfId="0" applyNumberFormat="1" applyFont="1" applyBorder="1" applyAlignment="1">
      <alignment horizontal="center"/>
    </xf>
    <xf numFmtId="193" fontId="19" fillId="0" borderId="11" xfId="0" applyNumberFormat="1" applyFont="1" applyBorder="1" applyAlignment="1">
      <alignment horizontal="center"/>
    </xf>
    <xf numFmtId="193" fontId="8" fillId="85" borderId="7" xfId="0" applyNumberFormat="1" applyFont="1" applyFill="1" applyBorder="1"/>
    <xf numFmtId="193" fontId="18" fillId="0" borderId="7" xfId="0" applyNumberFormat="1" applyFont="1" applyBorder="1" applyAlignment="1" applyProtection="1">
      <alignment horizontal="right" vertical="center"/>
      <protection locked="0"/>
    </xf>
    <xf numFmtId="193" fontId="18" fillId="0" borderId="11" xfId="0" applyNumberFormat="1" applyFont="1" applyBorder="1" applyAlignment="1" applyProtection="1">
      <alignment horizontal="right" vertical="center"/>
      <protection locked="0"/>
    </xf>
    <xf numFmtId="193" fontId="18" fillId="85" borderId="26" xfId="0" applyNumberFormat="1" applyFont="1" applyFill="1" applyBorder="1" applyAlignment="1">
      <alignment horizontal="right"/>
    </xf>
    <xf numFmtId="193" fontId="18" fillId="85" borderId="115" xfId="0" applyNumberFormat="1" applyFont="1" applyFill="1" applyBorder="1" applyAlignment="1">
      <alignment horizontal="right"/>
    </xf>
    <xf numFmtId="0" fontId="13" fillId="3" borderId="147" xfId="0" applyFont="1" applyFill="1" applyBorder="1" applyAlignment="1">
      <alignment horizontal="left"/>
    </xf>
    <xf numFmtId="0" fontId="5" fillId="3" borderId="150" xfId="0" applyFont="1" applyFill="1" applyBorder="1" applyAlignment="1">
      <alignment vertical="center"/>
    </xf>
    <xf numFmtId="0" fontId="4" fillId="3" borderId="151" xfId="0" applyFont="1" applyFill="1" applyBorder="1" applyAlignment="1">
      <alignment vertical="center"/>
    </xf>
    <xf numFmtId="0" fontId="4" fillId="0" borderId="148" xfId="0" applyFont="1" applyFill="1" applyBorder="1" applyAlignment="1">
      <alignment vertical="center"/>
    </xf>
    <xf numFmtId="164" fontId="4" fillId="0" borderId="148" xfId="7" applyNumberFormat="1" applyFont="1" applyFill="1" applyBorder="1" applyAlignment="1">
      <alignment vertical="center"/>
    </xf>
    <xf numFmtId="0" fontId="5" fillId="0" borderId="148" xfId="0" applyFont="1" applyFill="1" applyBorder="1" applyAlignment="1">
      <alignment vertical="center"/>
    </xf>
    <xf numFmtId="0" fontId="4" fillId="0" borderId="154" xfId="0" applyFont="1" applyFill="1" applyBorder="1" applyAlignment="1">
      <alignment horizontal="center" vertical="center"/>
    </xf>
    <xf numFmtId="0" fontId="4" fillId="0" borderId="155" xfId="0" applyFont="1" applyFill="1" applyBorder="1" applyAlignment="1">
      <alignment vertical="center"/>
    </xf>
    <xf numFmtId="0" fontId="125" fillId="0" borderId="148" xfId="0" applyFont="1" applyBorder="1" applyAlignment="1">
      <alignment horizontal="left" indent="2"/>
    </xf>
    <xf numFmtId="0" fontId="133" fillId="0" borderId="158" xfId="0" applyNumberFormat="1" applyFont="1" applyFill="1" applyBorder="1" applyAlignment="1">
      <alignment vertical="center" wrapText="1" readingOrder="1"/>
    </xf>
    <xf numFmtId="164" fontId="125" fillId="0" borderId="148" xfId="7" applyNumberFormat="1" applyFont="1" applyBorder="1"/>
    <xf numFmtId="0" fontId="125" fillId="0" borderId="148" xfId="0" applyFont="1" applyBorder="1"/>
    <xf numFmtId="0" fontId="133" fillId="0" borderId="159" xfId="0" applyNumberFormat="1" applyFont="1" applyFill="1" applyBorder="1" applyAlignment="1">
      <alignment vertical="center" wrapText="1" readingOrder="1"/>
    </xf>
    <xf numFmtId="0" fontId="133" fillId="0" borderId="159" xfId="0" applyNumberFormat="1" applyFont="1" applyFill="1" applyBorder="1" applyAlignment="1">
      <alignment horizontal="left" vertical="center" wrapText="1" indent="1" readingOrder="1"/>
    </xf>
    <xf numFmtId="0" fontId="125" fillId="0" borderId="155" xfId="0" applyFont="1" applyBorder="1" applyAlignment="1">
      <alignment horizontal="left" indent="2"/>
    </xf>
    <xf numFmtId="0" fontId="133" fillId="0" borderId="160" xfId="0" applyNumberFormat="1" applyFont="1" applyFill="1" applyBorder="1" applyAlignment="1">
      <alignment vertical="center" wrapText="1" readingOrder="1"/>
    </xf>
    <xf numFmtId="0" fontId="125" fillId="0" borderId="148" xfId="0" applyFont="1" applyFill="1" applyBorder="1" applyAlignment="1">
      <alignment horizontal="left" indent="2"/>
    </xf>
    <xf numFmtId="0" fontId="134" fillId="0" borderId="148" xfId="0" applyNumberFormat="1" applyFont="1" applyFill="1" applyBorder="1" applyAlignment="1">
      <alignment vertical="center" wrapText="1" readingOrder="1"/>
    </xf>
    <xf numFmtId="169" fontId="26" fillId="37" borderId="148" xfId="20" applyBorder="1"/>
    <xf numFmtId="0" fontId="8" fillId="0" borderId="0" xfId="0" applyFont="1" applyBorder="1"/>
    <xf numFmtId="0" fontId="9" fillId="0" borderId="0" xfId="0" applyFont="1" applyBorder="1" applyAlignment="1">
      <alignment horizontal="center"/>
    </xf>
    <xf numFmtId="0" fontId="14" fillId="0" borderId="0" xfId="0" applyFont="1" applyBorder="1" applyAlignment="1">
      <alignment horizontal="center" vertical="center"/>
    </xf>
    <xf numFmtId="0" fontId="2" fillId="0" borderId="21" xfId="0" applyNumberFormat="1" applyFont="1" applyFill="1" applyBorder="1" applyAlignment="1">
      <alignment horizontal="left" vertical="center" wrapText="1" indent="1"/>
    </xf>
    <xf numFmtId="195" fontId="0" fillId="0" borderId="0" xfId="0" applyNumberFormat="1"/>
    <xf numFmtId="3" fontId="4" fillId="0" borderId="0" xfId="0" applyNumberFormat="1" applyFont="1" applyBorder="1" applyAlignment="1">
      <alignment horizontal="center" vertical="center" wrapText="1"/>
    </xf>
    <xf numFmtId="193" fontId="4" fillId="0" borderId="0" xfId="0" applyNumberFormat="1" applyFont="1"/>
    <xf numFmtId="0" fontId="8" fillId="0" borderId="148" xfId="0" applyFont="1" applyFill="1" applyBorder="1" applyAlignment="1" applyProtection="1">
      <alignment horizontal="center" vertical="center" wrapText="1"/>
    </xf>
    <xf numFmtId="0" fontId="14" fillId="0" borderId="148" xfId="0" applyNumberFormat="1" applyFont="1" applyFill="1" applyBorder="1" applyAlignment="1">
      <alignment vertical="center" wrapText="1"/>
    </xf>
    <xf numFmtId="193" fontId="8" fillId="0" borderId="148" xfId="0" applyNumberFormat="1" applyFont="1" applyFill="1" applyBorder="1" applyAlignment="1" applyProtection="1">
      <alignment horizontal="right"/>
    </xf>
    <xf numFmtId="193" fontId="8" fillId="36" borderId="148" xfId="0" applyNumberFormat="1" applyFont="1" applyFill="1" applyBorder="1" applyAlignment="1" applyProtection="1">
      <alignment horizontal="right"/>
    </xf>
    <xf numFmtId="0" fontId="6" fillId="0" borderId="148" xfId="0" applyNumberFormat="1" applyFont="1" applyFill="1" applyBorder="1" applyAlignment="1">
      <alignment horizontal="left" vertical="center" wrapText="1"/>
    </xf>
    <xf numFmtId="0" fontId="16" fillId="0" borderId="148" xfId="0" applyFont="1" applyFill="1" applyBorder="1" applyAlignment="1" applyProtection="1">
      <alignment horizontal="left" vertical="center" indent="1"/>
      <protection locked="0"/>
    </xf>
    <xf numFmtId="0" fontId="16" fillId="0" borderId="148" xfId="0" applyFont="1" applyFill="1" applyBorder="1" applyAlignment="1" applyProtection="1">
      <alignment horizontal="left" vertical="center"/>
      <protection locked="0"/>
    </xf>
    <xf numFmtId="0" fontId="8" fillId="0" borderId="149" xfId="0" applyFont="1" applyFill="1" applyBorder="1" applyAlignment="1" applyProtection="1">
      <alignment horizontal="center" vertical="center" wrapText="1"/>
    </xf>
    <xf numFmtId="193" fontId="8" fillId="36" borderId="149" xfId="0" applyNumberFormat="1" applyFont="1" applyFill="1" applyBorder="1" applyAlignment="1" applyProtection="1">
      <alignment horizontal="right"/>
    </xf>
    <xf numFmtId="0" fontId="14" fillId="0" borderId="26" xfId="0" applyNumberFormat="1" applyFont="1" applyFill="1" applyBorder="1" applyAlignment="1">
      <alignment vertical="center" wrapText="1"/>
    </xf>
    <xf numFmtId="193" fontId="8" fillId="36" borderId="26" xfId="0" applyNumberFormat="1" applyFont="1" applyFill="1" applyBorder="1" applyAlignment="1" applyProtection="1">
      <alignment horizontal="right"/>
    </xf>
    <xf numFmtId="0" fontId="4" fillId="3" borderId="148" xfId="0" applyFont="1" applyFill="1" applyBorder="1"/>
    <xf numFmtId="0" fontId="4" fillId="3" borderId="148" xfId="0" applyFont="1" applyFill="1" applyBorder="1" applyAlignment="1">
      <alignment wrapText="1"/>
    </xf>
    <xf numFmtId="0" fontId="5" fillId="3" borderId="148" xfId="0" applyFont="1" applyFill="1" applyBorder="1" applyAlignment="1">
      <alignment horizontal="center" wrapText="1"/>
    </xf>
    <xf numFmtId="0" fontId="4" fillId="0" borderId="148" xfId="0" applyFont="1" applyFill="1" applyBorder="1" applyAlignment="1">
      <alignment horizontal="center"/>
    </xf>
    <xf numFmtId="0" fontId="4" fillId="0" borderId="148" xfId="0" applyFont="1" applyBorder="1" applyAlignment="1">
      <alignment horizontal="center"/>
    </xf>
    <xf numFmtId="0" fontId="4" fillId="0" borderId="148" xfId="0" applyFont="1" applyBorder="1" applyAlignment="1">
      <alignment wrapText="1"/>
    </xf>
    <xf numFmtId="164" fontId="4" fillId="0" borderId="148" xfId="7" applyNumberFormat="1" applyFont="1" applyBorder="1"/>
    <xf numFmtId="0" fontId="13" fillId="0" borderId="148" xfId="0" applyFont="1" applyBorder="1" applyAlignment="1">
      <alignment horizontal="left" wrapText="1" indent="2"/>
    </xf>
    <xf numFmtId="164" fontId="4" fillId="0" borderId="148" xfId="7" applyNumberFormat="1" applyFont="1" applyBorder="1" applyAlignment="1">
      <alignment vertical="center"/>
    </xf>
    <xf numFmtId="0" fontId="5" fillId="0" borderId="148" xfId="0" applyFont="1" applyBorder="1" applyAlignment="1">
      <alignment wrapText="1"/>
    </xf>
    <xf numFmtId="0" fontId="5" fillId="3" borderId="148" xfId="0" applyFont="1" applyFill="1" applyBorder="1" applyAlignment="1">
      <alignment horizontal="center"/>
    </xf>
    <xf numFmtId="164" fontId="4" fillId="3" borderId="148" xfId="7" applyNumberFormat="1" applyFont="1" applyFill="1" applyBorder="1"/>
    <xf numFmtId="164" fontId="4" fillId="3" borderId="148" xfId="7" applyNumberFormat="1" applyFont="1" applyFill="1" applyBorder="1" applyAlignment="1">
      <alignment vertical="center"/>
    </xf>
    <xf numFmtId="164" fontId="4" fillId="0" borderId="148" xfId="7" applyNumberFormat="1" applyFont="1" applyFill="1" applyBorder="1"/>
    <xf numFmtId="0" fontId="13" fillId="0" borderId="148" xfId="0" applyFont="1" applyBorder="1" applyAlignment="1">
      <alignment horizontal="left" wrapText="1" indent="4"/>
    </xf>
    <xf numFmtId="0" fontId="4" fillId="3" borderId="19" xfId="0" applyFont="1" applyFill="1" applyBorder="1"/>
    <xf numFmtId="0" fontId="4" fillId="3" borderId="20" xfId="0" applyFont="1" applyFill="1" applyBorder="1" applyAlignment="1">
      <alignment wrapText="1"/>
    </xf>
    <xf numFmtId="0" fontId="4" fillId="3" borderId="114" xfId="0" applyFont="1" applyFill="1" applyBorder="1"/>
    <xf numFmtId="164" fontId="4" fillId="0" borderId="149" xfId="7" applyNumberFormat="1" applyFont="1" applyBorder="1"/>
    <xf numFmtId="0" fontId="3" fillId="3" borderId="114" xfId="0" applyFont="1" applyFill="1" applyBorder="1" applyAlignment="1">
      <alignment horizontal="left"/>
    </xf>
    <xf numFmtId="164" fontId="4" fillId="3" borderId="149" xfId="7" applyNumberFormat="1" applyFont="1" applyFill="1" applyBorder="1"/>
    <xf numFmtId="0" fontId="4" fillId="3" borderId="149" xfId="0" applyFont="1" applyFill="1" applyBorder="1"/>
    <xf numFmtId="169" fontId="26" fillId="37" borderId="26" xfId="20" applyBorder="1"/>
    <xf numFmtId="10" fontId="4" fillId="0" borderId="96" xfId="20961" applyNumberFormat="1" applyFont="1" applyFill="1" applyBorder="1" applyAlignment="1">
      <alignment vertical="center"/>
    </xf>
    <xf numFmtId="3" fontId="23" fillId="0" borderId="148" xfId="0" applyNumberFormat="1" applyFont="1" applyBorder="1"/>
    <xf numFmtId="3" fontId="120" fillId="0" borderId="148" xfId="0" applyNumberFormat="1" applyFont="1" applyBorder="1"/>
    <xf numFmtId="196" fontId="117" fillId="0" borderId="102" xfId="0" applyNumberFormat="1" applyFont="1" applyFill="1" applyBorder="1"/>
    <xf numFmtId="3" fontId="4" fillId="0" borderId="0" xfId="0" applyNumberFormat="1" applyFont="1" applyFill="1"/>
    <xf numFmtId="3" fontId="4" fillId="0" borderId="148" xfId="0" applyNumberFormat="1" applyFont="1" applyFill="1" applyBorder="1" applyAlignment="1">
      <alignment horizontal="center" vertical="center" wrapText="1"/>
    </xf>
    <xf numFmtId="3" fontId="4" fillId="0" borderId="149" xfId="0" applyNumberFormat="1" applyFont="1" applyFill="1" applyBorder="1" applyAlignment="1">
      <alignment horizontal="center" vertical="center" wrapText="1"/>
    </xf>
    <xf numFmtId="3" fontId="4" fillId="3" borderId="151" xfId="0" applyNumberFormat="1" applyFont="1" applyFill="1" applyBorder="1" applyAlignment="1">
      <alignment vertical="center"/>
    </xf>
    <xf numFmtId="3" fontId="4" fillId="3" borderId="152" xfId="0" applyNumberFormat="1" applyFont="1" applyFill="1" applyBorder="1" applyAlignment="1">
      <alignment vertical="center"/>
    </xf>
    <xf numFmtId="3" fontId="26" fillId="37" borderId="0" xfId="20" applyNumberFormat="1" applyBorder="1"/>
    <xf numFmtId="3" fontId="4" fillId="0" borderId="55" xfId="0" applyNumberFormat="1" applyFont="1" applyFill="1" applyBorder="1" applyAlignment="1">
      <alignment vertical="center"/>
    </xf>
    <xf numFmtId="3" fontId="4" fillId="0" borderId="68" xfId="0" applyNumberFormat="1" applyFont="1" applyFill="1" applyBorder="1" applyAlignment="1">
      <alignment vertical="center"/>
    </xf>
    <xf numFmtId="3" fontId="4" fillId="0" borderId="148" xfId="0" applyNumberFormat="1" applyFont="1" applyFill="1" applyBorder="1" applyAlignment="1">
      <alignment vertical="center"/>
    </xf>
    <xf numFmtId="3" fontId="4" fillId="0" borderId="153" xfId="0" applyNumberFormat="1" applyFont="1" applyFill="1" applyBorder="1" applyAlignment="1">
      <alignment vertical="center"/>
    </xf>
    <xf numFmtId="3" fontId="4" fillId="0" borderId="149" xfId="0" applyNumberFormat="1" applyFont="1" applyFill="1" applyBorder="1" applyAlignment="1">
      <alignment vertical="center"/>
    </xf>
    <xf numFmtId="3" fontId="4" fillId="0" borderId="26" xfId="0" applyNumberFormat="1" applyFont="1" applyFill="1" applyBorder="1" applyAlignment="1">
      <alignment vertical="center"/>
    </xf>
    <xf numFmtId="3" fontId="4" fillId="0" borderId="28" xfId="0" applyNumberFormat="1" applyFont="1" applyFill="1" applyBorder="1" applyAlignment="1">
      <alignment vertical="center"/>
    </xf>
    <xf numFmtId="3" fontId="4" fillId="0" borderId="27" xfId="0" applyNumberFormat="1" applyFont="1" applyFill="1" applyBorder="1" applyAlignment="1">
      <alignment vertical="center"/>
    </xf>
    <xf numFmtId="3" fontId="4" fillId="3" borderId="0" xfId="0" applyNumberFormat="1" applyFont="1" applyFill="1" applyBorder="1" applyAlignment="1">
      <alignment vertical="center"/>
    </xf>
    <xf numFmtId="3" fontId="26" fillId="37" borderId="57" xfId="20" applyNumberFormat="1" applyBorder="1"/>
    <xf numFmtId="3" fontId="4" fillId="0" borderId="29" xfId="0" applyNumberFormat="1" applyFont="1" applyFill="1" applyBorder="1" applyAlignment="1">
      <alignment vertical="center"/>
    </xf>
    <xf numFmtId="3" fontId="4" fillId="0" borderId="21" xfId="0" applyNumberFormat="1" applyFont="1" applyFill="1" applyBorder="1" applyAlignment="1">
      <alignment vertical="center"/>
    </xf>
    <xf numFmtId="3" fontId="26" fillId="37" borderId="28" xfId="20" applyNumberFormat="1" applyBorder="1"/>
    <xf numFmtId="3" fontId="26" fillId="37" borderId="110" xfId="20" applyNumberFormat="1" applyBorder="1"/>
    <xf numFmtId="3" fontId="26" fillId="37" borderId="115" xfId="20" applyNumberFormat="1" applyBorder="1"/>
    <xf numFmtId="3" fontId="4" fillId="0" borderId="156" xfId="0" applyNumberFormat="1" applyFont="1" applyFill="1" applyBorder="1" applyAlignment="1">
      <alignment vertical="center"/>
    </xf>
    <xf numFmtId="3" fontId="4" fillId="0" borderId="157" xfId="0" applyNumberFormat="1" applyFont="1" applyFill="1" applyBorder="1" applyAlignment="1">
      <alignment vertical="center"/>
    </xf>
    <xf numFmtId="3" fontId="26" fillId="37" borderId="33" xfId="20" applyNumberFormat="1" applyBorder="1"/>
    <xf numFmtId="164" fontId="0" fillId="0" borderId="7" xfId="7" applyNumberFormat="1" applyFont="1" applyBorder="1"/>
    <xf numFmtId="164" fontId="117" fillId="0" borderId="155" xfId="7" applyNumberFormat="1" applyFont="1" applyFill="1" applyBorder="1" applyAlignment="1">
      <alignment horizontal="center" vertical="center" wrapText="1"/>
    </xf>
    <xf numFmtId="10" fontId="125" fillId="0" borderId="148" xfId="20961" applyNumberFormat="1" applyFont="1" applyBorder="1"/>
    <xf numFmtId="43" fontId="125" fillId="0" borderId="148" xfId="7" applyFont="1" applyBorder="1"/>
    <xf numFmtId="10" fontId="125" fillId="0" borderId="148" xfId="20961" applyNumberFormat="1" applyFont="1" applyFill="1" applyBorder="1"/>
    <xf numFmtId="164" fontId="135" fillId="0" borderId="148" xfId="7" applyNumberFormat="1" applyFont="1" applyBorder="1"/>
    <xf numFmtId="0" fontId="125" fillId="0" borderId="148" xfId="0" applyFont="1" applyBorder="1" applyAlignment="1">
      <alignment horizontal="left" indent="3"/>
    </xf>
    <xf numFmtId="14" fontId="8" fillId="3" borderId="3" xfId="20960" applyNumberFormat="1" applyFont="1" applyFill="1" applyBorder="1" applyAlignment="1" applyProtection="1">
      <alignment horizontal="left" wrapText="1" indent="1"/>
    </xf>
    <xf numFmtId="193" fontId="8" fillId="0" borderId="161" xfId="0" applyNumberFormat="1" applyFont="1" applyBorder="1" applyAlignment="1">
      <alignment horizontal="right"/>
    </xf>
    <xf numFmtId="193" fontId="6" fillId="0" borderId="144" xfId="0" applyNumberFormat="1" applyFont="1" applyBorder="1" applyAlignment="1" applyProtection="1">
      <alignment vertical="center" wrapText="1"/>
      <protection locked="0"/>
    </xf>
    <xf numFmtId="3" fontId="137" fillId="0" borderId="144" xfId="0" applyNumberFormat="1" applyFont="1" applyBorder="1" applyAlignment="1">
      <alignment vertical="center" wrapText="1"/>
    </xf>
    <xf numFmtId="3" fontId="137" fillId="0" borderId="161" xfId="0" applyNumberFormat="1" applyFont="1" applyBorder="1" applyAlignment="1">
      <alignment vertical="center" wrapText="1"/>
    </xf>
    <xf numFmtId="3" fontId="137" fillId="0" borderId="7" xfId="0" applyNumberFormat="1" applyFont="1" applyBorder="1" applyAlignment="1">
      <alignment vertical="center" wrapText="1"/>
    </xf>
    <xf numFmtId="3" fontId="137" fillId="0" borderId="11" xfId="0" applyNumberFormat="1" applyFont="1" applyBorder="1" applyAlignment="1">
      <alignment vertical="center" wrapText="1"/>
    </xf>
    <xf numFmtId="0" fontId="102" fillId="0" borderId="144" xfId="0" applyFont="1" applyFill="1" applyBorder="1" applyAlignment="1">
      <alignment horizontal="left" vertical="center" wrapText="1"/>
    </xf>
    <xf numFmtId="0" fontId="12" fillId="0" borderId="144" xfId="0" applyFont="1" applyBorder="1" applyAlignment="1">
      <alignment wrapText="1"/>
    </xf>
    <xf numFmtId="0" fontId="9" fillId="0" borderId="144" xfId="0" applyFont="1" applyBorder="1" applyAlignment="1">
      <alignment horizontal="center" vertical="center" wrapText="1"/>
    </xf>
    <xf numFmtId="0" fontId="8" fillId="0" borderId="144" xfId="0" applyFont="1" applyBorder="1" applyAlignment="1">
      <alignment wrapText="1"/>
    </xf>
    <xf numFmtId="0" fontId="8" fillId="0" borderId="144" xfId="11" applyFont="1" applyFill="1" applyBorder="1" applyAlignment="1" applyProtection="1">
      <alignment horizontal="left"/>
      <protection locked="0"/>
    </xf>
    <xf numFmtId="0" fontId="18" fillId="0" borderId="144" xfId="0" applyFont="1" applyFill="1" applyBorder="1" applyAlignment="1" applyProtection="1">
      <alignment horizontal="left"/>
      <protection locked="0"/>
    </xf>
    <xf numFmtId="0" fontId="8" fillId="0" borderId="114" xfId="0" applyFont="1" applyBorder="1"/>
    <xf numFmtId="0" fontId="102" fillId="0" borderId="112" xfId="0" applyFont="1" applyFill="1" applyBorder="1" applyAlignment="1">
      <alignment horizontal="left" vertical="center" wrapText="1"/>
    </xf>
    <xf numFmtId="0" fontId="4" fillId="0" borderId="112" xfId="0" applyFont="1" applyBorder="1" applyAlignment="1"/>
    <xf numFmtId="0" fontId="9" fillId="0" borderId="112" xfId="0" applyFont="1" applyBorder="1" applyAlignment="1">
      <alignment horizontal="center" vertical="center" wrapText="1"/>
    </xf>
    <xf numFmtId="0" fontId="8" fillId="0" borderId="112" xfId="0" applyFont="1" applyBorder="1" applyAlignment="1">
      <alignment wrapText="1"/>
    </xf>
    <xf numFmtId="10" fontId="130" fillId="0" borderId="112" xfId="0" applyNumberFormat="1" applyFont="1" applyBorder="1" applyAlignment="1">
      <alignment horizontal="right" vertical="center"/>
    </xf>
    <xf numFmtId="0" fontId="8" fillId="0" borderId="25" xfId="0" applyFont="1" applyBorder="1" applyAlignment="1">
      <alignment vertical="center"/>
    </xf>
    <xf numFmtId="0" fontId="8" fillId="0" borderId="26" xfId="0" applyFont="1" applyBorder="1" applyAlignment="1">
      <alignment horizontal="left" vertical="center" wrapText="1"/>
    </xf>
    <xf numFmtId="10" fontId="130" fillId="0" borderId="27" xfId="0" applyNumberFormat="1" applyFont="1" applyBorder="1" applyAlignment="1">
      <alignment horizontal="right" vertical="center"/>
    </xf>
    <xf numFmtId="0" fontId="102" fillId="0" borderId="144" xfId="0" applyFont="1" applyFill="1" applyBorder="1" applyAlignment="1">
      <alignment horizontal="left" vertical="center"/>
    </xf>
    <xf numFmtId="0" fontId="138" fillId="0" borderId="144" xfId="0" applyFont="1" applyFill="1" applyBorder="1" applyAlignment="1">
      <alignment horizontal="left" vertical="center"/>
    </xf>
    <xf numFmtId="0" fontId="102" fillId="0" borderId="144" xfId="0" applyFont="1" applyBorder="1" applyAlignment="1">
      <alignment horizontal="left" vertical="center" wrapText="1"/>
    </xf>
    <xf numFmtId="0" fontId="102" fillId="0" borderId="112" xfId="0" applyFont="1" applyFill="1" applyBorder="1" applyAlignment="1">
      <alignment horizontal="left" vertical="center"/>
    </xf>
    <xf numFmtId="0" fontId="138" fillId="0" borderId="112" xfId="0" applyFont="1" applyFill="1" applyBorder="1" applyAlignment="1">
      <alignment horizontal="left" vertical="center"/>
    </xf>
    <xf numFmtId="0" fontId="6" fillId="0" borderId="144" xfId="0" applyFont="1" applyFill="1" applyBorder="1" applyAlignment="1">
      <alignment vertical="center" wrapText="1"/>
    </xf>
    <xf numFmtId="0" fontId="14" fillId="0" borderId="144" xfId="0" applyFont="1" applyFill="1" applyBorder="1" applyAlignment="1">
      <alignment horizontal="center" vertical="center" wrapText="1"/>
    </xf>
    <xf numFmtId="169" fontId="26" fillId="37" borderId="144" xfId="20" applyBorder="1"/>
    <xf numFmtId="0" fontId="15" fillId="0" borderId="144" xfId="0" applyFont="1" applyFill="1" applyBorder="1" applyAlignment="1">
      <alignment horizontal="left" vertical="center" wrapText="1"/>
    </xf>
    <xf numFmtId="169" fontId="26" fillId="84" borderId="144" xfId="0" applyNumberFormat="1" applyFont="1" applyFill="1" applyBorder="1"/>
    <xf numFmtId="193" fontId="6" fillId="0" borderId="144" xfId="0" applyNumberFormat="1" applyFont="1" applyBorder="1" applyAlignment="1" applyProtection="1">
      <alignment horizontal="right" vertical="center" wrapText="1"/>
      <protection locked="0"/>
    </xf>
    <xf numFmtId="0" fontId="6" fillId="0" borderId="144" xfId="0" applyFont="1" applyBorder="1" applyAlignment="1">
      <alignment vertical="center" wrapText="1"/>
    </xf>
    <xf numFmtId="10" fontId="131" fillId="0" borderId="144" xfId="0" applyNumberFormat="1" applyFont="1" applyBorder="1" applyAlignment="1" applyProtection="1">
      <alignment horizontal="right" vertical="center" wrapText="1"/>
      <protection locked="0"/>
    </xf>
    <xf numFmtId="165" fontId="131" fillId="0" borderId="144" xfId="0" applyNumberFormat="1" applyFont="1" applyBorder="1" applyAlignment="1" applyProtection="1">
      <alignment horizontal="right" vertical="center" wrapText="1"/>
      <protection locked="0"/>
    </xf>
    <xf numFmtId="0" fontId="8" fillId="2" borderId="144" xfId="0" applyFont="1" applyFill="1" applyBorder="1" applyAlignment="1">
      <alignment vertical="center"/>
    </xf>
    <xf numFmtId="10" fontId="8" fillId="83" borderId="144" xfId="0" applyNumberFormat="1" applyFont="1" applyFill="1" applyBorder="1" applyAlignment="1" applyProtection="1">
      <alignment vertical="center"/>
      <protection locked="0"/>
    </xf>
    <xf numFmtId="193" fontId="8" fillId="2" borderId="144" xfId="0" applyNumberFormat="1" applyFont="1" applyFill="1" applyBorder="1" applyAlignment="1" applyProtection="1">
      <alignment vertical="center"/>
      <protection locked="0"/>
    </xf>
    <xf numFmtId="0" fontId="8" fillId="0" borderId="144" xfId="0" applyFont="1" applyFill="1" applyBorder="1" applyAlignment="1">
      <alignment horizontal="left" vertical="center" wrapText="1"/>
    </xf>
    <xf numFmtId="3" fontId="8" fillId="83" borderId="144" xfId="0" applyNumberFormat="1" applyFont="1" applyFill="1" applyBorder="1" applyAlignment="1" applyProtection="1">
      <alignment vertical="center"/>
      <protection locked="0"/>
    </xf>
    <xf numFmtId="169" fontId="26" fillId="37" borderId="112" xfId="20" applyBorder="1"/>
    <xf numFmtId="193" fontId="6" fillId="0" borderId="112" xfId="0" applyNumberFormat="1" applyFont="1" applyBorder="1" applyAlignment="1" applyProtection="1">
      <alignment vertical="center" wrapText="1"/>
      <protection locked="0"/>
    </xf>
    <xf numFmtId="169" fontId="26" fillId="84" borderId="112" xfId="0" applyNumberFormat="1" applyFont="1" applyFill="1" applyBorder="1"/>
    <xf numFmtId="193" fontId="6" fillId="0" borderId="112" xfId="0" applyNumberFormat="1" applyFont="1" applyBorder="1" applyAlignment="1" applyProtection="1">
      <alignment horizontal="right" vertical="center" wrapText="1"/>
      <protection locked="0"/>
    </xf>
    <xf numFmtId="10" fontId="131" fillId="0" borderId="112" xfId="0" applyNumberFormat="1" applyFont="1" applyBorder="1" applyAlignment="1" applyProtection="1">
      <alignment horizontal="right" vertical="center" wrapText="1"/>
      <protection locked="0"/>
    </xf>
    <xf numFmtId="165" fontId="131" fillId="0" borderId="112" xfId="0" applyNumberFormat="1" applyFont="1" applyBorder="1" applyAlignment="1" applyProtection="1">
      <alignment horizontal="right" vertical="center" wrapText="1"/>
      <protection locked="0"/>
    </xf>
    <xf numFmtId="10" fontId="8" fillId="83" borderId="112" xfId="0" applyNumberFormat="1" applyFont="1" applyFill="1" applyBorder="1" applyAlignment="1" applyProtection="1">
      <alignment vertical="center"/>
      <protection locked="0"/>
    </xf>
    <xf numFmtId="3" fontId="8" fillId="83" borderId="112" xfId="0" applyNumberFormat="1" applyFont="1" applyFill="1" applyBorder="1" applyAlignment="1" applyProtection="1">
      <alignment vertical="center"/>
      <protection locked="0"/>
    </xf>
    <xf numFmtId="10" fontId="8" fillId="83" borderId="27" xfId="0" applyNumberFormat="1" applyFont="1" applyFill="1" applyBorder="1" applyAlignment="1" applyProtection="1">
      <alignment vertical="center"/>
      <protection locked="0"/>
    </xf>
    <xf numFmtId="179" fontId="4" fillId="0" borderId="0" xfId="0" applyNumberFormat="1" applyFont="1" applyAlignment="1">
      <alignment horizontal="left"/>
    </xf>
    <xf numFmtId="14" fontId="6" fillId="0" borderId="0" xfId="0" applyNumberFormat="1" applyFont="1" applyAlignment="1">
      <alignment horizontal="left"/>
    </xf>
    <xf numFmtId="164" fontId="4" fillId="0" borderId="112" xfId="7" applyNumberFormat="1" applyFont="1" applyBorder="1"/>
    <xf numFmtId="164" fontId="4" fillId="0" borderId="144" xfId="7" applyNumberFormat="1" applyFont="1" applyBorder="1"/>
    <xf numFmtId="164" fontId="4" fillId="0" borderId="144" xfId="7" applyNumberFormat="1" applyFont="1" applyBorder="1" applyAlignment="1">
      <alignment vertical="center"/>
    </xf>
    <xf numFmtId="164" fontId="4" fillId="0" borderId="0" xfId="0" applyNumberFormat="1" applyFont="1"/>
    <xf numFmtId="43" fontId="4" fillId="0" borderId="0" xfId="0" applyNumberFormat="1" applyFont="1"/>
    <xf numFmtId="49" fontId="106" fillId="0" borderId="144" xfId="0" applyNumberFormat="1" applyFont="1" applyFill="1" applyBorder="1" applyAlignment="1">
      <alignment horizontal="right" vertical="center"/>
    </xf>
    <xf numFmtId="0" fontId="106" fillId="3" borderId="144" xfId="5" applyNumberFormat="1" applyFont="1" applyFill="1" applyBorder="1" applyAlignment="1" applyProtection="1">
      <alignment horizontal="right" vertical="center"/>
      <protection locked="0"/>
    </xf>
    <xf numFmtId="0" fontId="106" fillId="0" borderId="144" xfId="0" applyNumberFormat="1" applyFont="1" applyFill="1" applyBorder="1" applyAlignment="1">
      <alignment vertical="center" wrapText="1"/>
    </xf>
    <xf numFmtId="0" fontId="106" fillId="0" borderId="144" xfId="0" applyNumberFormat="1" applyFont="1" applyFill="1" applyBorder="1" applyAlignment="1">
      <alignment horizontal="left" vertical="center" wrapText="1"/>
    </xf>
    <xf numFmtId="0" fontId="126" fillId="0" borderId="144" xfId="0" applyNumberFormat="1" applyFont="1" applyFill="1" applyBorder="1" applyAlignment="1">
      <alignment horizontal="left" vertical="center" wrapText="1"/>
    </xf>
    <xf numFmtId="0" fontId="106" fillId="0" borderId="144" xfId="0" applyNumberFormat="1" applyFont="1" applyFill="1" applyBorder="1" applyAlignment="1">
      <alignment vertical="center"/>
    </xf>
    <xf numFmtId="0" fontId="126" fillId="0" borderId="144" xfId="0" applyNumberFormat="1" applyFont="1" applyFill="1" applyBorder="1" applyAlignment="1">
      <alignment vertical="center" wrapText="1"/>
    </xf>
    <xf numFmtId="2" fontId="106" fillId="3" borderId="144" xfId="5" applyNumberFormat="1" applyFont="1" applyFill="1" applyBorder="1" applyAlignment="1" applyProtection="1">
      <alignment horizontal="right" vertical="center"/>
      <protection locked="0"/>
    </xf>
    <xf numFmtId="0" fontId="106" fillId="0" borderId="144" xfId="0" applyNumberFormat="1" applyFont="1" applyFill="1" applyBorder="1" applyAlignment="1">
      <alignment horizontal="right" vertical="center"/>
    </xf>
    <xf numFmtId="0" fontId="106" fillId="0" borderId="144" xfId="12672" applyFont="1" applyFill="1" applyBorder="1" applyAlignment="1">
      <alignment horizontal="left" vertical="center" wrapText="1"/>
    </xf>
    <xf numFmtId="0" fontId="106" fillId="0" borderId="155" xfId="0" applyNumberFormat="1" applyFont="1" applyFill="1" applyBorder="1" applyAlignment="1">
      <alignment horizontal="left" vertical="top" wrapText="1"/>
    </xf>
    <xf numFmtId="0" fontId="128" fillId="0" borderId="144" xfId="0" applyFont="1" applyBorder="1"/>
    <xf numFmtId="0" fontId="126" fillId="0" borderId="144" xfId="0" applyFont="1" applyBorder="1" applyAlignment="1">
      <alignment horizontal="left" vertical="top" wrapText="1"/>
    </xf>
    <xf numFmtId="0" fontId="126" fillId="0" borderId="144" xfId="0" applyFont="1" applyBorder="1"/>
    <xf numFmtId="0" fontId="126" fillId="0" borderId="144" xfId="0" applyFont="1" applyBorder="1" applyAlignment="1">
      <alignment horizontal="left" wrapText="1" indent="2"/>
    </xf>
    <xf numFmtId="0" fontId="106" fillId="0" borderId="144" xfId="12672" applyFont="1" applyFill="1" applyBorder="1" applyAlignment="1">
      <alignment horizontal="left" vertical="center" wrapText="1" indent="2"/>
    </xf>
    <xf numFmtId="0" fontId="126" fillId="0" borderId="144" xfId="0" applyFont="1" applyBorder="1" applyAlignment="1">
      <alignment horizontal="left" vertical="center" wrapText="1" indent="2"/>
    </xf>
    <xf numFmtId="0" fontId="126" fillId="0" borderId="144" xfId="0" applyFont="1" applyBorder="1" applyAlignment="1">
      <alignment horizontal="left" vertical="top" wrapText="1" indent="2"/>
    </xf>
    <xf numFmtId="49" fontId="105" fillId="0" borderId="144" xfId="0" applyNumberFormat="1" applyFont="1" applyFill="1" applyBorder="1" applyAlignment="1">
      <alignment horizontal="right" vertical="center"/>
    </xf>
    <xf numFmtId="0" fontId="126" fillId="0" borderId="144" xfId="0" applyFont="1" applyFill="1" applyBorder="1" applyAlignment="1">
      <alignment horizontal="left" wrapText="1" indent="2"/>
    </xf>
    <xf numFmtId="0" fontId="126" fillId="0" borderId="144" xfId="0" applyFont="1" applyBorder="1" applyAlignment="1">
      <alignment horizontal="left" indent="1"/>
    </xf>
    <xf numFmtId="0" fontId="126" fillId="0" borderId="144" xfId="0" applyFont="1" applyBorder="1" applyAlignment="1">
      <alignment horizontal="left" indent="2"/>
    </xf>
    <xf numFmtId="49" fontId="126" fillId="0" borderId="144" xfId="0" applyNumberFormat="1" applyFont="1" applyFill="1" applyBorder="1" applyAlignment="1">
      <alignment horizontal="left" indent="3"/>
    </xf>
    <xf numFmtId="49" fontId="126" fillId="0" borderId="144" xfId="0" applyNumberFormat="1" applyFont="1" applyFill="1" applyBorder="1" applyAlignment="1">
      <alignment horizontal="left" vertical="center" indent="1"/>
    </xf>
    <xf numFmtId="0" fontId="106" fillId="0" borderId="144" xfId="0" applyFont="1" applyFill="1" applyBorder="1" applyAlignment="1">
      <alignment vertical="center" wrapText="1"/>
    </xf>
    <xf numFmtId="49" fontId="126" fillId="0" borderId="144" xfId="0" applyNumberFormat="1" applyFont="1" applyFill="1" applyBorder="1" applyAlignment="1">
      <alignment horizontal="left" vertical="top" wrapText="1" indent="2"/>
    </xf>
    <xf numFmtId="49" fontId="126" fillId="0" borderId="144" xfId="0" applyNumberFormat="1" applyFont="1" applyFill="1" applyBorder="1" applyAlignment="1">
      <alignment horizontal="left" vertical="top" wrapText="1"/>
    </xf>
    <xf numFmtId="49" fontId="126" fillId="0" borderId="144" xfId="0" applyNumberFormat="1" applyFont="1" applyFill="1" applyBorder="1" applyAlignment="1">
      <alignment horizontal="left" wrapText="1" indent="3"/>
    </xf>
    <xf numFmtId="49" fontId="126" fillId="0" borderId="144" xfId="0" applyNumberFormat="1" applyFont="1" applyFill="1" applyBorder="1" applyAlignment="1">
      <alignment horizontal="left" wrapText="1" indent="2"/>
    </xf>
    <xf numFmtId="49" fontId="126" fillId="0" borderId="144" xfId="0" applyNumberFormat="1" applyFont="1" applyFill="1" applyBorder="1" applyAlignment="1">
      <alignment horizontal="left" vertical="center" wrapText="1" indent="3"/>
    </xf>
    <xf numFmtId="49" fontId="126" fillId="0" borderId="144" xfId="0" applyNumberFormat="1" applyFont="1" applyFill="1" applyBorder="1" applyAlignment="1">
      <alignment vertical="top" wrapText="1"/>
    </xf>
    <xf numFmtId="0" fontId="125" fillId="0" borderId="144" xfId="0" applyFont="1" applyBorder="1" applyAlignment="1">
      <alignment horizontal="left" indent="2"/>
    </xf>
    <xf numFmtId="0" fontId="116" fillId="0" borderId="144" xfId="0" applyNumberFormat="1" applyFont="1" applyFill="1" applyBorder="1" applyAlignment="1">
      <alignment vertical="center" wrapText="1"/>
    </xf>
    <xf numFmtId="0" fontId="116" fillId="0" borderId="144" xfId="0" applyFont="1" applyFill="1" applyBorder="1" applyAlignment="1">
      <alignment vertical="center" wrapText="1"/>
    </xf>
    <xf numFmtId="0" fontId="116" fillId="0" borderId="144" xfId="0" applyNumberFormat="1" applyFont="1" applyFill="1" applyBorder="1" applyAlignment="1">
      <alignment horizontal="left" vertical="center" wrapText="1" indent="1"/>
    </xf>
    <xf numFmtId="0" fontId="116" fillId="0" borderId="144" xfId="0" applyNumberFormat="1" applyFont="1" applyFill="1" applyBorder="1" applyAlignment="1">
      <alignment horizontal="left" vertical="center" indent="1"/>
    </xf>
    <xf numFmtId="0" fontId="133" fillId="0" borderId="159" xfId="0" applyNumberFormat="1" applyFont="1" applyFill="1" applyBorder="1" applyAlignment="1">
      <alignment horizontal="left" vertical="center" wrapText="1" readingOrder="1"/>
    </xf>
    <xf numFmtId="0" fontId="125" fillId="0" borderId="144" xfId="0" applyFont="1" applyBorder="1" applyAlignment="1">
      <alignment horizontal="left" vertical="center" wrapText="1"/>
    </xf>
    <xf numFmtId="0" fontId="116" fillId="0" borderId="144" xfId="0" applyFont="1" applyFill="1" applyBorder="1" applyAlignment="1">
      <alignment horizontal="left" vertical="center" wrapText="1"/>
    </xf>
    <xf numFmtId="0" fontId="6" fillId="3" borderId="144" xfId="20960" applyFont="1" applyFill="1" applyBorder="1" applyAlignment="1" applyProtection="1"/>
    <xf numFmtId="0" fontId="103" fillId="0" borderId="144" xfId="20960" applyFont="1" applyFill="1" applyBorder="1" applyAlignment="1" applyProtection="1">
      <alignment horizontal="center" vertical="center"/>
    </xf>
    <xf numFmtId="0" fontId="4" fillId="0" borderId="144" xfId="0" applyFont="1" applyBorder="1"/>
    <xf numFmtId="0" fontId="10" fillId="0" borderId="144" xfId="17" applyFill="1" applyBorder="1" applyAlignment="1" applyProtection="1"/>
    <xf numFmtId="0" fontId="10" fillId="0" borderId="144" xfId="17" applyFill="1" applyBorder="1" applyAlignment="1" applyProtection="1">
      <alignment horizontal="left" vertical="center" wrapText="1"/>
    </xf>
    <xf numFmtId="49" fontId="109" fillId="0" borderId="144" xfId="0" applyNumberFormat="1" applyFont="1" applyFill="1" applyBorder="1" applyAlignment="1">
      <alignment horizontal="right" vertical="center" wrapText="1"/>
    </xf>
    <xf numFmtId="0" fontId="10" fillId="0" borderId="144" xfId="17" applyFill="1" applyBorder="1" applyAlignment="1" applyProtection="1">
      <alignment horizontal="left" vertical="center"/>
    </xf>
    <xf numFmtId="0" fontId="10" fillId="0" borderId="144" xfId="17" applyBorder="1" applyAlignment="1" applyProtection="1"/>
    <xf numFmtId="0" fontId="4" fillId="0" borderId="144" xfId="0" applyFont="1" applyFill="1" applyBorder="1"/>
    <xf numFmtId="0" fontId="10" fillId="0" borderId="144" xfId="17" applyFill="1" applyBorder="1" applyAlignment="1" applyProtection="1">
      <alignment wrapText="1"/>
    </xf>
    <xf numFmtId="193" fontId="0" fillId="0" borderId="0" xfId="0" applyNumberFormat="1"/>
    <xf numFmtId="38" fontId="18" fillId="0" borderId="47" xfId="0" applyNumberFormat="1" applyFont="1" applyFill="1" applyBorder="1" applyAlignment="1" applyProtection="1">
      <alignment horizontal="right"/>
      <protection locked="0"/>
    </xf>
    <xf numFmtId="38" fontId="18" fillId="86" borderId="47" xfId="0" applyNumberFormat="1" applyFont="1" applyFill="1" applyBorder="1" applyAlignment="1" applyProtection="1">
      <alignment horizontal="right"/>
    </xf>
    <xf numFmtId="0" fontId="106" fillId="0" borderId="144" xfId="0" applyFont="1" applyFill="1" applyBorder="1" applyAlignment="1">
      <alignment horizontal="left" vertical="center" wrapText="1"/>
    </xf>
    <xf numFmtId="0" fontId="106" fillId="0" borderId="161" xfId="0" applyNumberFormat="1" applyFont="1" applyFill="1" applyBorder="1" applyAlignment="1">
      <alignment horizontal="left" vertical="center" wrapText="1"/>
    </xf>
    <xf numFmtId="166" fontId="117" fillId="0" borderId="0" xfId="0" applyNumberFormat="1" applyFont="1"/>
    <xf numFmtId="0" fontId="21" fillId="3" borderId="148" xfId="0" applyFont="1" applyFill="1" applyBorder="1" applyAlignment="1">
      <alignment horizontal="center"/>
    </xf>
    <xf numFmtId="0" fontId="21" fillId="3" borderId="149" xfId="0" applyFont="1" applyFill="1" applyBorder="1" applyAlignment="1">
      <alignment horizontal="center" vertical="center" wrapText="1"/>
    </xf>
    <xf numFmtId="164" fontId="21" fillId="0" borderId="148" xfId="7" applyNumberFormat="1" applyFont="1" applyBorder="1"/>
    <xf numFmtId="164" fontId="21" fillId="0" borderId="149" xfId="7" applyNumberFormat="1" applyFont="1" applyBorder="1"/>
    <xf numFmtId="169" fontId="130" fillId="37" borderId="148" xfId="20" applyFont="1" applyBorder="1"/>
    <xf numFmtId="164" fontId="21" fillId="0" borderId="148" xfId="7" applyNumberFormat="1" applyFont="1" applyBorder="1" applyAlignment="1">
      <alignment vertical="center"/>
    </xf>
    <xf numFmtId="164" fontId="136" fillId="0" borderId="149" xfId="7" applyNumberFormat="1" applyFont="1" applyBorder="1"/>
    <xf numFmtId="164" fontId="5" fillId="0" borderId="112" xfId="7" applyNumberFormat="1" applyFont="1" applyBorder="1"/>
    <xf numFmtId="193" fontId="18" fillId="0" borderId="47" xfId="0" applyNumberFormat="1" applyFont="1" applyFill="1" applyBorder="1" applyAlignment="1" applyProtection="1">
      <alignment horizontal="right" vertical="center"/>
      <protection locked="0"/>
    </xf>
    <xf numFmtId="3" fontId="11" fillId="0" borderId="0" xfId="0" applyNumberFormat="1" applyFont="1"/>
    <xf numFmtId="43" fontId="6" fillId="3" borderId="112" xfId="7" applyFont="1" applyFill="1" applyBorder="1" applyAlignment="1" applyProtection="1">
      <alignment vertical="top"/>
      <protection locked="0"/>
    </xf>
    <xf numFmtId="0" fontId="104" fillId="0" borderId="70" xfId="0" applyFont="1" applyBorder="1" applyAlignment="1">
      <alignment horizontal="left" vertical="center" wrapText="1"/>
    </xf>
    <xf numFmtId="0" fontId="104" fillId="0" borderId="69" xfId="0" applyFont="1" applyBorder="1" applyAlignment="1">
      <alignment horizontal="left" vertical="center" wrapText="1"/>
    </xf>
    <xf numFmtId="0" fontId="8" fillId="0" borderId="29" xfId="0" applyFont="1" applyFill="1" applyBorder="1" applyAlignment="1" applyProtection="1">
      <alignment horizontal="center"/>
    </xf>
    <xf numFmtId="0" fontId="8" fillId="0" borderId="30" xfId="0" applyFont="1" applyFill="1" applyBorder="1" applyAlignment="1" applyProtection="1">
      <alignment horizontal="center"/>
    </xf>
    <xf numFmtId="0" fontId="8" fillId="0" borderId="32" xfId="0" applyFont="1" applyFill="1" applyBorder="1" applyAlignment="1" applyProtection="1">
      <alignment horizontal="center"/>
    </xf>
    <xf numFmtId="0" fontId="8" fillId="0" borderId="31" xfId="0" applyFont="1" applyFill="1" applyBorder="1" applyAlignment="1" applyProtection="1">
      <alignment horizontal="center"/>
    </xf>
    <xf numFmtId="0" fontId="5" fillId="0" borderId="19" xfId="0" applyFont="1" applyBorder="1" applyAlignment="1">
      <alignment horizontal="center" vertical="center"/>
    </xf>
    <xf numFmtId="0" fontId="5" fillId="0" borderId="114" xfId="0" applyFont="1" applyBorder="1" applyAlignment="1">
      <alignment horizontal="center" vertical="center"/>
    </xf>
    <xf numFmtId="0" fontId="9" fillId="0" borderId="20" xfId="0" applyFont="1" applyFill="1" applyBorder="1" applyAlignment="1">
      <alignment horizontal="center" vertical="center"/>
    </xf>
    <xf numFmtId="0" fontId="9" fillId="0" borderId="148" xfId="0" applyFont="1" applyFill="1" applyBorder="1" applyAlignment="1">
      <alignment horizontal="center" vertical="center"/>
    </xf>
    <xf numFmtId="0" fontId="9" fillId="0" borderId="20" xfId="0" applyFont="1" applyFill="1" applyBorder="1" applyAlignment="1" applyProtection="1">
      <alignment horizontal="center"/>
    </xf>
    <xf numFmtId="0" fontId="9" fillId="0" borderId="21" xfId="0" applyFont="1" applyFill="1" applyBorder="1" applyAlignment="1" applyProtection="1">
      <alignment horizontal="center"/>
    </xf>
    <xf numFmtId="0" fontId="12" fillId="0" borderId="144" xfId="0" applyFont="1" applyBorder="1" applyAlignment="1">
      <alignment wrapText="1"/>
    </xf>
    <xf numFmtId="0" fontId="4" fillId="0" borderId="112" xfId="0" applyFont="1" applyBorder="1" applyAlignment="1"/>
    <xf numFmtId="0" fontId="9" fillId="0" borderId="144" xfId="0" applyFont="1" applyBorder="1" applyAlignment="1">
      <alignment horizontal="center" vertical="center" wrapText="1"/>
    </xf>
    <xf numFmtId="0" fontId="9" fillId="0" borderId="112" xfId="0" applyFont="1" applyBorder="1" applyAlignment="1">
      <alignment horizontal="center" vertical="center" wrapText="1"/>
    </xf>
    <xf numFmtId="0" fontId="9" fillId="0" borderId="144" xfId="0" applyFont="1" applyBorder="1" applyAlignment="1">
      <alignment horizontal="left" vertical="center" wrapText="1"/>
    </xf>
    <xf numFmtId="0" fontId="9" fillId="0" borderId="112" xfId="0" applyFont="1" applyBorder="1" applyAlignment="1">
      <alignment horizontal="left" vertical="center" wrapText="1"/>
    </xf>
    <xf numFmtId="0" fontId="4" fillId="0" borderId="102" xfId="0" applyFont="1" applyFill="1" applyBorder="1" applyAlignment="1">
      <alignment horizontal="center" vertical="center" wrapText="1"/>
    </xf>
    <xf numFmtId="0" fontId="4" fillId="0" borderId="103" xfId="0" applyFont="1" applyFill="1" applyBorder="1" applyAlignment="1">
      <alignment horizontal="center"/>
    </xf>
    <xf numFmtId="0" fontId="4" fillId="0" borderId="24" xfId="0" applyFont="1" applyFill="1" applyBorder="1" applyAlignment="1">
      <alignment horizontal="center"/>
    </xf>
    <xf numFmtId="0" fontId="5" fillId="36" borderId="116" xfId="0" applyFont="1" applyFill="1" applyBorder="1" applyAlignment="1">
      <alignment horizontal="center" vertical="center" wrapText="1"/>
    </xf>
    <xf numFmtId="0" fontId="5" fillId="36" borderId="32" xfId="0" applyFont="1" applyFill="1" applyBorder="1" applyAlignment="1">
      <alignment horizontal="center" vertical="center" wrapText="1"/>
    </xf>
    <xf numFmtId="0" fontId="5" fillId="36" borderId="113" xfId="0" applyFont="1" applyFill="1" applyBorder="1" applyAlignment="1">
      <alignment horizontal="center" vertical="center" wrapText="1"/>
    </xf>
    <xf numFmtId="0" fontId="5" fillId="36" borderId="101" xfId="0" applyFont="1" applyFill="1" applyBorder="1" applyAlignment="1">
      <alignment horizontal="center" vertical="center" wrapText="1"/>
    </xf>
    <xf numFmtId="3" fontId="101" fillId="3" borderId="71" xfId="13" applyNumberFormat="1" applyFont="1" applyFill="1" applyBorder="1" applyAlignment="1" applyProtection="1">
      <alignment horizontal="center" vertical="center" wrapText="1"/>
      <protection locked="0"/>
    </xf>
    <xf numFmtId="3" fontId="101" fillId="3" borderId="68" xfId="13" applyNumberFormat="1" applyFont="1" applyFill="1" applyBorder="1" applyAlignment="1" applyProtection="1">
      <alignment horizontal="center" vertical="center" wrapText="1"/>
      <protection locked="0"/>
    </xf>
    <xf numFmtId="3" fontId="4" fillId="0" borderId="8" xfId="0" applyNumberFormat="1" applyFont="1" applyBorder="1" applyAlignment="1">
      <alignment horizontal="center" vertical="center"/>
    </xf>
    <xf numFmtId="3" fontId="4" fillId="0" borderId="10" xfId="0" applyNumberFormat="1" applyFont="1" applyBorder="1" applyAlignment="1">
      <alignment horizontal="center" vertical="center"/>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164" fontId="14" fillId="3" borderId="19" xfId="1" applyNumberFormat="1" applyFont="1" applyFill="1" applyBorder="1" applyAlignment="1" applyProtection="1">
      <alignment horizontal="center"/>
      <protection locked="0"/>
    </xf>
    <xf numFmtId="164" fontId="14" fillId="3" borderId="20" xfId="1" applyNumberFormat="1" applyFont="1" applyFill="1" applyBorder="1" applyAlignment="1" applyProtection="1">
      <alignment horizontal="center"/>
      <protection locked="0"/>
    </xf>
    <xf numFmtId="164" fontId="14" fillId="3" borderId="21" xfId="1" applyNumberFormat="1" applyFont="1" applyFill="1" applyBorder="1" applyAlignment="1" applyProtection="1">
      <alignment horizontal="center"/>
      <protection locked="0"/>
    </xf>
    <xf numFmtId="0" fontId="5" fillId="0" borderId="52" xfId="0" applyFont="1" applyBorder="1" applyAlignment="1">
      <alignment horizontal="center" vertical="center" wrapText="1"/>
    </xf>
    <xf numFmtId="0" fontId="5" fillId="0" borderId="53" xfId="0" applyFont="1" applyBorder="1" applyAlignment="1">
      <alignment horizontal="center" vertical="center" wrapText="1"/>
    </xf>
    <xf numFmtId="164" fontId="14" fillId="0" borderId="94" xfId="1" applyNumberFormat="1" applyFont="1" applyFill="1" applyBorder="1" applyAlignment="1" applyProtection="1">
      <alignment horizontal="center" vertical="center" wrapText="1"/>
      <protection locked="0"/>
    </xf>
    <xf numFmtId="164" fontId="14" fillId="0" borderId="95" xfId="1" applyNumberFormat="1" applyFont="1" applyFill="1" applyBorder="1" applyAlignment="1" applyProtection="1">
      <alignment horizontal="center" vertical="center" wrapText="1"/>
      <protection locked="0"/>
    </xf>
    <xf numFmtId="0" fontId="4" fillId="0" borderId="2"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71" xfId="0" applyFont="1" applyFill="1" applyBorder="1" applyAlignment="1">
      <alignment horizontal="center" vertical="center" wrapText="1"/>
    </xf>
    <xf numFmtId="0" fontId="4" fillId="0" borderId="68" xfId="0" applyFont="1" applyFill="1" applyBorder="1" applyAlignment="1">
      <alignment horizontal="center" vertical="center" wrapText="1"/>
    </xf>
    <xf numFmtId="0" fontId="4" fillId="0" borderId="8" xfId="0" applyFont="1" applyFill="1" applyBorder="1" applyAlignment="1">
      <alignment horizontal="center" wrapText="1"/>
    </xf>
    <xf numFmtId="0" fontId="4" fillId="0" borderId="10" xfId="0" applyFont="1" applyFill="1" applyBorder="1" applyAlignment="1">
      <alignment horizontal="center" wrapText="1"/>
    </xf>
    <xf numFmtId="0" fontId="13" fillId="0" borderId="56" xfId="0" applyFont="1" applyFill="1" applyBorder="1" applyAlignment="1">
      <alignment horizontal="left" vertical="center"/>
    </xf>
    <xf numFmtId="0" fontId="13" fillId="0" borderId="57" xfId="0" applyFont="1" applyFill="1" applyBorder="1" applyAlignment="1">
      <alignment horizontal="left" vertical="center"/>
    </xf>
    <xf numFmtId="3" fontId="4" fillId="0" borderId="57" xfId="0" applyNumberFormat="1" applyFont="1" applyFill="1" applyBorder="1" applyAlignment="1">
      <alignment horizontal="center" vertical="center" wrapText="1"/>
    </xf>
    <xf numFmtId="3" fontId="4" fillId="0" borderId="108" xfId="0" applyNumberFormat="1" applyFont="1" applyFill="1" applyBorder="1" applyAlignment="1">
      <alignment horizontal="center" vertical="center" wrapText="1"/>
    </xf>
    <xf numFmtId="3" fontId="4" fillId="0" borderId="64" xfId="0" applyNumberFormat="1" applyFont="1" applyFill="1" applyBorder="1" applyAlignment="1">
      <alignment horizontal="center" vertical="center" wrapText="1"/>
    </xf>
    <xf numFmtId="0" fontId="4" fillId="0" borderId="20" xfId="0" applyFont="1" applyBorder="1" applyAlignment="1">
      <alignment horizontal="center"/>
    </xf>
    <xf numFmtId="0" fontId="4" fillId="0" borderId="21" xfId="0" applyFont="1" applyBorder="1" applyAlignment="1">
      <alignment horizontal="center" vertical="center" wrapText="1"/>
    </xf>
    <xf numFmtId="0" fontId="4" fillId="0" borderId="149" xfId="0" applyFont="1" applyBorder="1" applyAlignment="1">
      <alignment horizontal="center" vertical="center" wrapText="1"/>
    </xf>
    <xf numFmtId="0" fontId="119" fillId="0" borderId="117" xfId="0" applyNumberFormat="1" applyFont="1" applyFill="1" applyBorder="1" applyAlignment="1">
      <alignment horizontal="left" vertical="center" wrapText="1"/>
    </xf>
    <xf numFmtId="0" fontId="119" fillId="0" borderId="118" xfId="0" applyNumberFormat="1" applyFont="1" applyFill="1" applyBorder="1" applyAlignment="1">
      <alignment horizontal="left" vertical="center" wrapText="1"/>
    </xf>
    <xf numFmtId="0" fontId="119" fillId="0" borderId="120" xfId="0" applyNumberFormat="1" applyFont="1" applyFill="1" applyBorder="1" applyAlignment="1">
      <alignment horizontal="left" vertical="center" wrapText="1"/>
    </xf>
    <xf numFmtId="0" fontId="119" fillId="0" borderId="121" xfId="0" applyNumberFormat="1" applyFont="1" applyFill="1" applyBorder="1" applyAlignment="1">
      <alignment horizontal="left" vertical="center" wrapText="1"/>
    </xf>
    <xf numFmtId="0" fontId="119" fillId="0" borderId="123" xfId="0" applyNumberFormat="1" applyFont="1" applyFill="1" applyBorder="1" applyAlignment="1">
      <alignment horizontal="left" vertical="center" wrapText="1"/>
    </xf>
    <xf numFmtId="0" fontId="119" fillId="0" borderId="124" xfId="0" applyNumberFormat="1" applyFont="1" applyFill="1" applyBorder="1" applyAlignment="1">
      <alignment horizontal="left" vertical="center" wrapText="1"/>
    </xf>
    <xf numFmtId="4" fontId="120" fillId="0" borderId="98" xfId="0" applyNumberFormat="1" applyFont="1" applyFill="1" applyBorder="1" applyAlignment="1">
      <alignment horizontal="center" vertical="center" wrapText="1"/>
    </xf>
    <xf numFmtId="4" fontId="120" fillId="0" borderId="111" xfId="0" applyNumberFormat="1" applyFont="1" applyFill="1" applyBorder="1" applyAlignment="1">
      <alignment horizontal="center" vertical="center" wrapText="1"/>
    </xf>
    <xf numFmtId="4" fontId="120" fillId="0" borderId="119" xfId="0" applyNumberFormat="1" applyFont="1" applyFill="1" applyBorder="1" applyAlignment="1">
      <alignment horizontal="center" vertical="center" wrapText="1"/>
    </xf>
    <xf numFmtId="4" fontId="120" fillId="0" borderId="55" xfId="0" applyNumberFormat="1" applyFont="1" applyFill="1" applyBorder="1" applyAlignment="1">
      <alignment horizontal="center" vertical="center" wrapText="1"/>
    </xf>
    <xf numFmtId="4" fontId="120" fillId="0" borderId="122" xfId="0" applyNumberFormat="1" applyFont="1" applyFill="1" applyBorder="1" applyAlignment="1">
      <alignment horizontal="center" vertical="center" wrapText="1"/>
    </xf>
    <xf numFmtId="4" fontId="120" fillId="0" borderId="11" xfId="0" applyNumberFormat="1" applyFont="1" applyFill="1" applyBorder="1" applyAlignment="1">
      <alignment horizontal="center" vertical="center" wrapText="1"/>
    </xf>
    <xf numFmtId="3" fontId="117" fillId="0" borderId="102" xfId="0" applyNumberFormat="1" applyFont="1" applyBorder="1" applyAlignment="1">
      <alignment horizontal="center" vertical="center" wrapText="1"/>
    </xf>
    <xf numFmtId="3" fontId="117" fillId="0" borderId="97" xfId="0" applyNumberFormat="1" applyFont="1" applyBorder="1" applyAlignment="1">
      <alignment horizontal="center" vertical="center" wrapText="1"/>
    </xf>
    <xf numFmtId="3" fontId="117" fillId="0" borderId="7" xfId="0" applyNumberFormat="1" applyFont="1" applyBorder="1" applyAlignment="1">
      <alignment horizontal="center" vertical="center" wrapText="1"/>
    </xf>
    <xf numFmtId="0" fontId="124" fillId="0" borderId="102" xfId="0" applyFont="1" applyFill="1" applyBorder="1" applyAlignment="1">
      <alignment horizontal="center" vertical="center"/>
    </xf>
    <xf numFmtId="0" fontId="124" fillId="0" borderId="98" xfId="0" applyFont="1" applyFill="1" applyBorder="1" applyAlignment="1">
      <alignment horizontal="center" vertical="center"/>
    </xf>
    <xf numFmtId="0" fontId="124" fillId="0" borderId="119" xfId="0" applyFont="1" applyFill="1" applyBorder="1" applyAlignment="1">
      <alignment horizontal="center" vertical="center"/>
    </xf>
    <xf numFmtId="0" fontId="124" fillId="0" borderId="55" xfId="0" applyFont="1" applyFill="1" applyBorder="1" applyAlignment="1">
      <alignment horizontal="center" vertical="center"/>
    </xf>
    <xf numFmtId="0" fontId="124" fillId="0" borderId="11" xfId="0" applyFont="1" applyFill="1" applyBorder="1" applyAlignment="1">
      <alignment horizontal="center" vertical="center"/>
    </xf>
    <xf numFmtId="0" fontId="120" fillId="0" borderId="98" xfId="0" applyFont="1" applyFill="1" applyBorder="1" applyAlignment="1">
      <alignment horizontal="center" vertical="center" wrapText="1"/>
    </xf>
    <xf numFmtId="0" fontId="120" fillId="0" borderId="55" xfId="0" applyFont="1" applyFill="1" applyBorder="1" applyAlignment="1">
      <alignment horizontal="center" vertical="center" wrapText="1"/>
    </xf>
    <xf numFmtId="0" fontId="120" fillId="0" borderId="102" xfId="0" applyFont="1" applyFill="1" applyBorder="1" applyAlignment="1">
      <alignment horizontal="center" vertical="center" wrapText="1"/>
    </xf>
    <xf numFmtId="0" fontId="120" fillId="0" borderId="119" xfId="0" applyFont="1" applyFill="1" applyBorder="1" applyAlignment="1">
      <alignment horizontal="center" vertical="center" wrapText="1"/>
    </xf>
    <xf numFmtId="0" fontId="120" fillId="0" borderId="125" xfId="0" applyFont="1" applyFill="1" applyBorder="1" applyAlignment="1">
      <alignment horizontal="center" vertical="center" wrapText="1"/>
    </xf>
    <xf numFmtId="0" fontId="120" fillId="0" borderId="126" xfId="0" applyFont="1" applyFill="1" applyBorder="1" applyAlignment="1">
      <alignment horizontal="center" vertical="center" wrapText="1"/>
    </xf>
    <xf numFmtId="0" fontId="120" fillId="0" borderId="11" xfId="0" applyFont="1" applyFill="1" applyBorder="1" applyAlignment="1">
      <alignment horizontal="center" vertical="center" wrapText="1"/>
    </xf>
    <xf numFmtId="3" fontId="117" fillId="0" borderId="103" xfId="0" applyNumberFormat="1" applyFont="1" applyFill="1" applyBorder="1" applyAlignment="1">
      <alignment horizontal="center" vertical="center" wrapText="1"/>
    </xf>
    <xf numFmtId="3" fontId="117" fillId="0" borderId="100" xfId="0" applyNumberFormat="1" applyFont="1" applyFill="1" applyBorder="1" applyAlignment="1">
      <alignment horizontal="center" vertical="center" wrapText="1"/>
    </xf>
    <xf numFmtId="3" fontId="117" fillId="0" borderId="101" xfId="0" applyNumberFormat="1" applyFont="1" applyFill="1" applyBorder="1" applyAlignment="1">
      <alignment horizontal="center" vertical="center" wrapText="1"/>
    </xf>
    <xf numFmtId="3" fontId="120" fillId="0" borderId="127" xfId="0" applyNumberFormat="1" applyFont="1" applyFill="1" applyBorder="1" applyAlignment="1">
      <alignment horizontal="center" vertical="center" wrapText="1"/>
    </xf>
    <xf numFmtId="3" fontId="120" fillId="0" borderId="7" xfId="0" applyNumberFormat="1" applyFont="1" applyFill="1" applyBorder="1" applyAlignment="1">
      <alignment horizontal="center" vertical="center" wrapText="1"/>
    </xf>
    <xf numFmtId="3" fontId="117" fillId="0" borderId="127" xfId="0" applyNumberFormat="1" applyFont="1" applyFill="1" applyBorder="1" applyAlignment="1">
      <alignment horizontal="center" vertical="center" wrapText="1"/>
    </xf>
    <xf numFmtId="3" fontId="117" fillId="0" borderId="7" xfId="0" applyNumberFormat="1" applyFont="1" applyFill="1" applyBorder="1" applyAlignment="1">
      <alignment horizontal="center" vertical="center" wrapText="1"/>
    </xf>
    <xf numFmtId="3" fontId="117" fillId="0" borderId="125" xfId="0" applyNumberFormat="1" applyFont="1" applyFill="1" applyBorder="1" applyAlignment="1">
      <alignment horizontal="center" vertical="center" wrapText="1"/>
    </xf>
    <xf numFmtId="3" fontId="117" fillId="0" borderId="0" xfId="0" applyNumberFormat="1" applyFont="1" applyFill="1" applyBorder="1" applyAlignment="1">
      <alignment horizontal="center" vertical="center" wrapText="1"/>
    </xf>
    <xf numFmtId="3" fontId="117" fillId="0" borderId="126" xfId="0" applyNumberFormat="1" applyFont="1" applyFill="1" applyBorder="1" applyAlignment="1">
      <alignment horizontal="center" vertical="center" wrapText="1"/>
    </xf>
    <xf numFmtId="3" fontId="117" fillId="0" borderId="11" xfId="0" applyNumberFormat="1" applyFont="1" applyBorder="1" applyAlignment="1">
      <alignment horizontal="center" vertical="center" wrapText="1"/>
    </xf>
    <xf numFmtId="0" fontId="119" fillId="0" borderId="98" xfId="0" applyNumberFormat="1" applyFont="1" applyFill="1" applyBorder="1" applyAlignment="1">
      <alignment horizontal="left" vertical="top" wrapText="1"/>
    </xf>
    <xf numFmtId="0" fontId="119" fillId="0" borderId="119" xfId="0" applyNumberFormat="1" applyFont="1" applyFill="1" applyBorder="1" applyAlignment="1">
      <alignment horizontal="left" vertical="top" wrapText="1"/>
    </xf>
    <xf numFmtId="0" fontId="119" fillId="0" borderId="125" xfId="0" applyNumberFormat="1" applyFont="1" applyFill="1" applyBorder="1" applyAlignment="1">
      <alignment horizontal="left" vertical="top" wrapText="1"/>
    </xf>
    <xf numFmtId="0" fontId="119" fillId="0" borderId="126" xfId="0" applyNumberFormat="1" applyFont="1" applyFill="1" applyBorder="1" applyAlignment="1">
      <alignment horizontal="left" vertical="top" wrapText="1"/>
    </xf>
    <xf numFmtId="0" fontId="119" fillId="0" borderId="55" xfId="0" applyNumberFormat="1" applyFont="1" applyFill="1" applyBorder="1" applyAlignment="1">
      <alignment horizontal="left" vertical="top" wrapText="1"/>
    </xf>
    <xf numFmtId="0" fontId="119" fillId="0" borderId="11" xfId="0" applyNumberFormat="1" applyFont="1" applyFill="1" applyBorder="1" applyAlignment="1">
      <alignment horizontal="left" vertical="top" wrapText="1"/>
    </xf>
    <xf numFmtId="0" fontId="117" fillId="0" borderId="98" xfId="0" applyFont="1" applyFill="1" applyBorder="1" applyAlignment="1">
      <alignment horizontal="center" vertical="center"/>
    </xf>
    <xf numFmtId="0" fontId="117" fillId="0" borderId="111" xfId="0" applyFont="1" applyFill="1" applyBorder="1" applyAlignment="1">
      <alignment horizontal="center" vertical="center"/>
    </xf>
    <xf numFmtId="0" fontId="117" fillId="0" borderId="119" xfId="0" applyFont="1" applyFill="1" applyBorder="1" applyAlignment="1">
      <alignment horizontal="center" vertical="center"/>
    </xf>
    <xf numFmtId="0" fontId="117" fillId="0" borderId="98" xfId="0" applyFont="1" applyFill="1" applyBorder="1" applyAlignment="1">
      <alignment horizontal="center" vertical="center" wrapText="1"/>
    </xf>
    <xf numFmtId="0" fontId="117" fillId="0" borderId="111" xfId="0" applyFont="1" applyFill="1" applyBorder="1" applyAlignment="1">
      <alignment horizontal="center" vertical="center" wrapText="1"/>
    </xf>
    <xf numFmtId="0" fontId="117" fillId="0" borderId="119" xfId="0" applyFont="1" applyFill="1" applyBorder="1" applyAlignment="1">
      <alignment horizontal="center" vertical="center" wrapText="1"/>
    </xf>
    <xf numFmtId="0" fontId="117" fillId="0" borderId="98" xfId="0" applyFont="1" applyBorder="1" applyAlignment="1">
      <alignment horizontal="center" vertical="top" wrapText="1"/>
    </xf>
    <xf numFmtId="0" fontId="117" fillId="0" borderId="111" xfId="0" applyFont="1" applyBorder="1" applyAlignment="1">
      <alignment horizontal="center" vertical="top" wrapText="1"/>
    </xf>
    <xf numFmtId="0" fontId="117" fillId="0" borderId="119" xfId="0" applyFont="1" applyBorder="1" applyAlignment="1">
      <alignment horizontal="center" vertical="top" wrapText="1"/>
    </xf>
    <xf numFmtId="0" fontId="117" fillId="0" borderId="98" xfId="0" applyFont="1" applyFill="1" applyBorder="1" applyAlignment="1">
      <alignment horizontal="center" vertical="top" wrapText="1"/>
    </xf>
    <xf numFmtId="0" fontId="117" fillId="0" borderId="100" xfId="0" applyFont="1" applyFill="1" applyBorder="1" applyAlignment="1">
      <alignment horizontal="center" vertical="top" wrapText="1"/>
    </xf>
    <xf numFmtId="0" fontId="117" fillId="0" borderId="101" xfId="0" applyFont="1" applyFill="1" applyBorder="1" applyAlignment="1">
      <alignment horizontal="center" vertical="top" wrapText="1"/>
    </xf>
    <xf numFmtId="0" fontId="117" fillId="0" borderId="97" xfId="0" applyFont="1" applyBorder="1" applyAlignment="1">
      <alignment horizontal="center" vertical="top" wrapText="1"/>
    </xf>
    <xf numFmtId="0" fontId="117" fillId="0" borderId="7" xfId="0" applyFont="1" applyBorder="1" applyAlignment="1">
      <alignment horizontal="center" vertical="top" wrapText="1"/>
    </xf>
    <xf numFmtId="0" fontId="119" fillId="0" borderId="128" xfId="0" applyNumberFormat="1" applyFont="1" applyFill="1" applyBorder="1" applyAlignment="1">
      <alignment horizontal="left" vertical="top" wrapText="1"/>
    </xf>
    <xf numFmtId="0" fontId="119" fillId="0" borderId="129" xfId="0" applyNumberFormat="1" applyFont="1" applyFill="1" applyBorder="1" applyAlignment="1">
      <alignment horizontal="left" vertical="top" wrapText="1"/>
    </xf>
    <xf numFmtId="0" fontId="125" fillId="0" borderId="148" xfId="0" applyFont="1" applyBorder="1" applyAlignment="1">
      <alignment horizontal="center" vertical="center" wrapText="1"/>
    </xf>
    <xf numFmtId="0" fontId="132" fillId="0" borderId="148" xfId="0" applyFont="1" applyBorder="1" applyAlignment="1">
      <alignment horizontal="center" vertical="center"/>
    </xf>
    <xf numFmtId="164" fontId="125" fillId="0" borderId="155" xfId="7" applyNumberFormat="1" applyFont="1" applyBorder="1" applyAlignment="1">
      <alignment horizontal="center" vertical="center" wrapText="1"/>
    </xf>
    <xf numFmtId="164" fontId="125" fillId="0" borderId="148" xfId="7" applyNumberFormat="1" applyFont="1" applyBorder="1" applyAlignment="1">
      <alignment horizontal="center" vertical="center" wrapText="1"/>
    </xf>
    <xf numFmtId="0" fontId="106" fillId="0" borderId="144" xfId="0" applyFont="1" applyFill="1" applyBorder="1" applyAlignment="1">
      <alignment horizontal="left" vertical="center" wrapText="1"/>
    </xf>
    <xf numFmtId="0" fontId="105" fillId="76" borderId="144" xfId="0" applyFont="1" applyFill="1" applyBorder="1" applyAlignment="1">
      <alignment horizontal="center" vertical="center" wrapText="1"/>
    </xf>
    <xf numFmtId="0" fontId="106" fillId="0" borderId="144" xfId="0" applyFont="1" applyFill="1" applyBorder="1" applyAlignment="1">
      <alignment horizontal="left" vertical="top" wrapText="1"/>
    </xf>
    <xf numFmtId="0" fontId="106" fillId="0" borderId="144" xfId="0" applyNumberFormat="1" applyFont="1" applyFill="1" applyBorder="1" applyAlignment="1">
      <alignment horizontal="left" vertical="top" wrapText="1"/>
    </xf>
    <xf numFmtId="0" fontId="105" fillId="76" borderId="153" xfId="0" applyFont="1" applyFill="1" applyBorder="1" applyAlignment="1">
      <alignment horizontal="center" vertical="center" wrapText="1"/>
    </xf>
    <xf numFmtId="0" fontId="105" fillId="76" borderId="161" xfId="0" applyFont="1" applyFill="1" applyBorder="1" applyAlignment="1">
      <alignment horizontal="center" vertical="center" wrapText="1"/>
    </xf>
    <xf numFmtId="0" fontId="106" fillId="0" borderId="153" xfId="0" applyFont="1" applyFill="1" applyBorder="1" applyAlignment="1">
      <alignment horizontal="left" vertical="center" wrapText="1"/>
    </xf>
    <xf numFmtId="0" fontId="106" fillId="0" borderId="161" xfId="0" applyFont="1" applyFill="1" applyBorder="1" applyAlignment="1">
      <alignment horizontal="left" vertical="center" wrapText="1"/>
    </xf>
    <xf numFmtId="0" fontId="106" fillId="0" borderId="153" xfId="0" applyNumberFormat="1" applyFont="1" applyFill="1" applyBorder="1" applyAlignment="1">
      <alignment horizontal="left" vertical="center" wrapText="1"/>
    </xf>
    <xf numFmtId="0" fontId="106" fillId="0" borderId="161" xfId="0" applyNumberFormat="1" applyFont="1" applyFill="1" applyBorder="1" applyAlignment="1">
      <alignment horizontal="left" vertical="center" wrapText="1"/>
    </xf>
    <xf numFmtId="0" fontId="106" fillId="0" borderId="153" xfId="0" applyFont="1" applyFill="1" applyBorder="1" applyAlignment="1">
      <alignment horizontal="left" vertical="top" wrapText="1"/>
    </xf>
    <xf numFmtId="0" fontId="106" fillId="0" borderId="153" xfId="0" applyNumberFormat="1" applyFont="1" applyFill="1" applyBorder="1" applyAlignment="1">
      <alignment horizontal="left" vertical="top" wrapText="1"/>
    </xf>
    <xf numFmtId="0" fontId="106" fillId="0" borderId="161" xfId="0" applyNumberFormat="1" applyFont="1" applyFill="1" applyBorder="1" applyAlignment="1">
      <alignment horizontal="left" vertical="top" wrapText="1"/>
    </xf>
    <xf numFmtId="0" fontId="106" fillId="0" borderId="153" xfId="13" applyFont="1" applyFill="1" applyBorder="1" applyAlignment="1" applyProtection="1">
      <alignment horizontal="left" vertical="top" wrapText="1"/>
      <protection locked="0"/>
    </xf>
    <xf numFmtId="0" fontId="106" fillId="0" borderId="161" xfId="13" applyFont="1" applyFill="1" applyBorder="1" applyAlignment="1" applyProtection="1">
      <alignment horizontal="left" vertical="top" wrapText="1"/>
      <protection locked="0"/>
    </xf>
    <xf numFmtId="0" fontId="106" fillId="0" borderId="155" xfId="12672" applyFont="1" applyFill="1" applyBorder="1" applyAlignment="1">
      <alignment horizontal="left" vertical="center" wrapText="1"/>
    </xf>
    <xf numFmtId="0" fontId="106" fillId="0" borderId="127" xfId="12672" applyFont="1" applyFill="1" applyBorder="1" applyAlignment="1">
      <alignment horizontal="left" vertical="center" wrapText="1"/>
    </xf>
    <xf numFmtId="0" fontId="106" fillId="0" borderId="7" xfId="12672" applyFont="1" applyFill="1" applyBorder="1" applyAlignment="1">
      <alignment horizontal="left" vertical="center" wrapText="1"/>
    </xf>
    <xf numFmtId="0" fontId="105" fillId="0" borderId="144" xfId="0" applyFont="1" applyFill="1" applyBorder="1" applyAlignment="1">
      <alignment horizontal="center" vertical="center"/>
    </xf>
    <xf numFmtId="0" fontId="106" fillId="3" borderId="153" xfId="13" applyFont="1" applyFill="1" applyBorder="1" applyAlignment="1" applyProtection="1">
      <alignment horizontal="left" vertical="top" wrapText="1"/>
      <protection locked="0"/>
    </xf>
    <xf numFmtId="0" fontId="106" fillId="3" borderId="161" xfId="13" applyFont="1" applyFill="1" applyBorder="1" applyAlignment="1" applyProtection="1">
      <alignment horizontal="left" vertical="top" wrapText="1"/>
      <protection locked="0"/>
    </xf>
    <xf numFmtId="0" fontId="105" fillId="0" borderId="89" xfId="0" applyFont="1" applyFill="1" applyBorder="1" applyAlignment="1">
      <alignment horizontal="center" vertical="center"/>
    </xf>
    <xf numFmtId="0" fontId="105" fillId="76" borderId="86" xfId="0" applyFont="1" applyFill="1" applyBorder="1" applyAlignment="1">
      <alignment horizontal="center" vertical="center" wrapText="1"/>
    </xf>
    <xf numFmtId="0" fontId="105" fillId="76" borderId="0" xfId="0" applyFont="1" applyFill="1" applyBorder="1" applyAlignment="1">
      <alignment horizontal="center" vertical="center" wrapText="1"/>
    </xf>
    <xf numFmtId="0" fontId="105" fillId="76" borderId="87" xfId="0" applyFont="1" applyFill="1" applyBorder="1" applyAlignment="1">
      <alignment horizontal="center" vertical="center" wrapText="1"/>
    </xf>
    <xf numFmtId="0" fontId="106" fillId="78" borderId="153" xfId="0" applyFont="1" applyFill="1" applyBorder="1" applyAlignment="1">
      <alignment vertical="center" wrapText="1"/>
    </xf>
    <xf numFmtId="0" fontId="106" fillId="78" borderId="161" xfId="0" applyFont="1" applyFill="1" applyBorder="1" applyAlignment="1">
      <alignment vertical="center" wrapText="1"/>
    </xf>
    <xf numFmtId="0" fontId="106" fillId="0" borderId="153" xfId="0" applyFont="1" applyFill="1" applyBorder="1" applyAlignment="1">
      <alignment vertical="center" wrapText="1"/>
    </xf>
    <xf numFmtId="0" fontId="106" fillId="0" borderId="161" xfId="0" applyFont="1" applyFill="1" applyBorder="1" applyAlignment="1">
      <alignment vertical="center" wrapText="1"/>
    </xf>
    <xf numFmtId="0" fontId="105" fillId="76" borderId="91" xfId="0" applyFont="1" applyFill="1" applyBorder="1" applyAlignment="1">
      <alignment horizontal="center" vertical="center"/>
    </xf>
    <xf numFmtId="0" fontId="105" fillId="76" borderId="92" xfId="0" applyFont="1" applyFill="1" applyBorder="1" applyAlignment="1">
      <alignment horizontal="center" vertical="center"/>
    </xf>
    <xf numFmtId="0" fontId="105" fillId="76" borderId="93" xfId="0" applyFont="1" applyFill="1" applyBorder="1" applyAlignment="1">
      <alignment horizontal="center" vertical="center"/>
    </xf>
    <xf numFmtId="0" fontId="106" fillId="3" borderId="153" xfId="0" applyFont="1" applyFill="1" applyBorder="1" applyAlignment="1">
      <alignment horizontal="left" vertical="center" wrapText="1"/>
    </xf>
    <xf numFmtId="0" fontId="106" fillId="3" borderId="161" xfId="0" applyFont="1" applyFill="1" applyBorder="1" applyAlignment="1">
      <alignment horizontal="left" vertical="center" wrapText="1"/>
    </xf>
    <xf numFmtId="0" fontId="106" fillId="0" borderId="81" xfId="0" applyFont="1" applyFill="1" applyBorder="1" applyAlignment="1">
      <alignment horizontal="left" vertical="center" wrapText="1"/>
    </xf>
    <xf numFmtId="0" fontId="106" fillId="0" borderId="82" xfId="0" applyFont="1" applyFill="1" applyBorder="1" applyAlignment="1">
      <alignment horizontal="left" vertical="center" wrapText="1"/>
    </xf>
    <xf numFmtId="0" fontId="105" fillId="76" borderId="77" xfId="0" applyFont="1" applyFill="1" applyBorder="1" applyAlignment="1">
      <alignment horizontal="center" vertical="center" wrapText="1"/>
    </xf>
    <xf numFmtId="0" fontId="105" fillId="76" borderId="78" xfId="0" applyFont="1" applyFill="1" applyBorder="1" applyAlignment="1">
      <alignment horizontal="center" vertical="center" wrapText="1"/>
    </xf>
    <xf numFmtId="0" fontId="105" fillId="76" borderId="79" xfId="0" applyFont="1" applyFill="1" applyBorder="1" applyAlignment="1">
      <alignment horizontal="center" vertical="center" wrapText="1"/>
    </xf>
    <xf numFmtId="0" fontId="106" fillId="0" borderId="55" xfId="0" applyFont="1" applyFill="1" applyBorder="1" applyAlignment="1">
      <alignment horizontal="left" vertical="center" wrapText="1"/>
    </xf>
    <xf numFmtId="0" fontId="106" fillId="0" borderId="11" xfId="0" applyFont="1" applyFill="1" applyBorder="1" applyAlignment="1">
      <alignment horizontal="left" vertical="center" wrapText="1"/>
    </xf>
    <xf numFmtId="0" fontId="106" fillId="3" borderId="153" xfId="0" applyFont="1" applyFill="1" applyBorder="1" applyAlignment="1">
      <alignment vertical="center" wrapText="1"/>
    </xf>
    <xf numFmtId="0" fontId="106" fillId="3" borderId="161" xfId="0" applyFont="1" applyFill="1" applyBorder="1" applyAlignment="1">
      <alignment vertical="center" wrapText="1"/>
    </xf>
    <xf numFmtId="0" fontId="106" fillId="0" borderId="81" xfId="0" applyFont="1" applyFill="1" applyBorder="1" applyAlignment="1">
      <alignment vertical="center" wrapText="1"/>
    </xf>
    <xf numFmtId="0" fontId="106" fillId="0" borderId="82" xfId="0" applyFont="1" applyFill="1" applyBorder="1" applyAlignment="1">
      <alignment vertical="center" wrapText="1"/>
    </xf>
    <xf numFmtId="0" fontId="106" fillId="3" borderId="81" xfId="0" applyFont="1" applyFill="1" applyBorder="1" applyAlignment="1">
      <alignment horizontal="left" vertical="center" wrapText="1"/>
    </xf>
    <xf numFmtId="0" fontId="106" fillId="3" borderId="82" xfId="0" applyFont="1" applyFill="1" applyBorder="1" applyAlignment="1">
      <alignment horizontal="left" vertical="center" wrapText="1"/>
    </xf>
    <xf numFmtId="0" fontId="106" fillId="0" borderId="84" xfId="0" applyFont="1" applyFill="1" applyBorder="1" applyAlignment="1">
      <alignment horizontal="left" vertical="center" wrapText="1"/>
    </xf>
    <xf numFmtId="0" fontId="106" fillId="0" borderId="85" xfId="0" applyFont="1" applyFill="1" applyBorder="1" applyAlignment="1">
      <alignment horizontal="left" vertical="center" wrapText="1"/>
    </xf>
    <xf numFmtId="0" fontId="106" fillId="0" borderId="55" xfId="0" applyFont="1" applyFill="1" applyBorder="1" applyAlignment="1">
      <alignment vertical="center" wrapText="1"/>
    </xf>
    <xf numFmtId="0" fontId="106" fillId="0" borderId="11" xfId="0" applyFont="1" applyFill="1" applyBorder="1" applyAlignment="1">
      <alignment vertical="center" wrapText="1"/>
    </xf>
    <xf numFmtId="49" fontId="106" fillId="0" borderId="155" xfId="0" applyNumberFormat="1" applyFont="1" applyFill="1" applyBorder="1" applyAlignment="1">
      <alignment horizontal="center" vertical="center"/>
    </xf>
    <xf numFmtId="49" fontId="106" fillId="0" borderId="127" xfId="0" applyNumberFormat="1" applyFont="1" applyFill="1" applyBorder="1" applyAlignment="1">
      <alignment horizontal="center" vertical="center"/>
    </xf>
    <xf numFmtId="49" fontId="106" fillId="0" borderId="7" xfId="0" applyNumberFormat="1" applyFont="1" applyFill="1" applyBorder="1" applyAlignment="1">
      <alignment horizontal="center" vertical="center"/>
    </xf>
    <xf numFmtId="0" fontId="106" fillId="0" borderId="153" xfId="0" applyFont="1" applyFill="1" applyBorder="1" applyAlignment="1">
      <alignment horizontal="left"/>
    </xf>
    <xf numFmtId="0" fontId="106" fillId="0" borderId="161" xfId="0" applyFont="1" applyFill="1" applyBorder="1" applyAlignment="1">
      <alignment horizontal="left"/>
    </xf>
    <xf numFmtId="0" fontId="105" fillId="0" borderId="74" xfId="0" applyFont="1" applyFill="1" applyBorder="1" applyAlignment="1">
      <alignment horizontal="center" vertical="center"/>
    </xf>
    <xf numFmtId="0" fontId="105" fillId="0" borderId="75" xfId="0" applyFont="1" applyFill="1" applyBorder="1" applyAlignment="1">
      <alignment horizontal="center" vertical="center"/>
    </xf>
    <xf numFmtId="0" fontId="105" fillId="0" borderId="76" xfId="0" applyFont="1" applyFill="1" applyBorder="1" applyAlignment="1">
      <alignment horizontal="center" vertical="center"/>
    </xf>
  </cellXfs>
  <cellStyles count="22269">
    <cellStyle name="_RC VALUTEBIS WRILSI " xfId="18"/>
    <cellStyle name="=C:\WINNT35\SYSTEM32\COMMAND.COM" xfId="21412"/>
    <cellStyle name="1Normal" xfId="19"/>
    <cellStyle name="1Normal 2" xfId="20"/>
    <cellStyle name="1Normal 3" xfId="21"/>
    <cellStyle name="20% - Accent1 2" xfId="22"/>
    <cellStyle name="20% - Accent1 2 10" xfId="23"/>
    <cellStyle name="20% - Accent1 2 11" xfId="24"/>
    <cellStyle name="20% - Accent1 2 12" xfId="25"/>
    <cellStyle name="20% - Accent1 2 2" xfId="26"/>
    <cellStyle name="20% - Accent1 2 2 2" xfId="27"/>
    <cellStyle name="20% - Accent1 2 3" xfId="28"/>
    <cellStyle name="20% - Accent1 2 4" xfId="29"/>
    <cellStyle name="20% - Accent1 2 5" xfId="30"/>
    <cellStyle name="20% - Accent1 2 6" xfId="31"/>
    <cellStyle name="20% - Accent1 2 7" xfId="32"/>
    <cellStyle name="20% - Accent1 2 8" xfId="33"/>
    <cellStyle name="20% - Accent1 2 9" xfId="34"/>
    <cellStyle name="20% - Accent1 3" xfId="35"/>
    <cellStyle name="20% - Accent1 3 2" xfId="36"/>
    <cellStyle name="20% - Accent1 3 3" xfId="37"/>
    <cellStyle name="20% - Accent1 4" xfId="38"/>
    <cellStyle name="20% - Accent1 4 2" xfId="39"/>
    <cellStyle name="20% - Accent1 4 3" xfId="40"/>
    <cellStyle name="20% - Accent1 5" xfId="41"/>
    <cellStyle name="20% - Accent1 5 2" xfId="42"/>
    <cellStyle name="20% - Accent1 5 3" xfId="43"/>
    <cellStyle name="20% - Accent1 6" xfId="44"/>
    <cellStyle name="20% - Accent1 6 2" xfId="45"/>
    <cellStyle name="20% - Accent1 6 3" xfId="46"/>
    <cellStyle name="20% - Accent1 7" xfId="47"/>
    <cellStyle name="20% - Accent2 2" xfId="48"/>
    <cellStyle name="20% - Accent2 2 10" xfId="49"/>
    <cellStyle name="20% - Accent2 2 11" xfId="50"/>
    <cellStyle name="20% - Accent2 2 12" xfId="51"/>
    <cellStyle name="20% - Accent2 2 2" xfId="52"/>
    <cellStyle name="20% - Accent2 2 2 2" xfId="53"/>
    <cellStyle name="20% - Accent2 2 3" xfId="54"/>
    <cellStyle name="20% - Accent2 2 4" xfId="55"/>
    <cellStyle name="20% - Accent2 2 5" xfId="56"/>
    <cellStyle name="20% - Accent2 2 6" xfId="57"/>
    <cellStyle name="20% - Accent2 2 7" xfId="58"/>
    <cellStyle name="20% - Accent2 2 8" xfId="59"/>
    <cellStyle name="20% - Accent2 2 9" xfId="60"/>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5 3" xfId="69"/>
    <cellStyle name="20% - Accent2 6" xfId="70"/>
    <cellStyle name="20% - Accent2 6 2" xfId="71"/>
    <cellStyle name="20% - Accent2 6 3" xfId="72"/>
    <cellStyle name="20% - Accent2 7" xfId="73"/>
    <cellStyle name="20% - Accent3 2" xfId="74"/>
    <cellStyle name="20% - Accent3 2 10" xfId="75"/>
    <cellStyle name="20% - Accent3 2 11" xfId="76"/>
    <cellStyle name="20% - Accent3 2 12" xfId="77"/>
    <cellStyle name="20% - Accent3 2 2" xfId="78"/>
    <cellStyle name="20% - Accent3 2 2 2" xfId="79"/>
    <cellStyle name="20% - Accent3 2 3" xfId="80"/>
    <cellStyle name="20% - Accent3 2 4" xfId="81"/>
    <cellStyle name="20% - Accent3 2 5" xfId="82"/>
    <cellStyle name="20% - Accent3 2 6" xfId="83"/>
    <cellStyle name="20% - Accent3 2 7" xfId="84"/>
    <cellStyle name="20% - Accent3 2 8" xfId="85"/>
    <cellStyle name="20% - Accent3 2 9" xfId="86"/>
    <cellStyle name="20% - Accent3 3" xfId="87"/>
    <cellStyle name="20% - Accent3 3 2" xfId="88"/>
    <cellStyle name="20% - Accent3 3 3" xfId="89"/>
    <cellStyle name="20% - Accent3 4" xfId="90"/>
    <cellStyle name="20% - Accent3 4 2" xfId="91"/>
    <cellStyle name="20% - Accent3 4 3" xfId="92"/>
    <cellStyle name="20% - Accent3 5" xfId="93"/>
    <cellStyle name="20% - Accent3 5 2" xfId="94"/>
    <cellStyle name="20% - Accent3 5 3" xfId="95"/>
    <cellStyle name="20% - Accent3 6" xfId="96"/>
    <cellStyle name="20% - Accent3 6 2" xfId="97"/>
    <cellStyle name="20% - Accent3 6 3" xfId="98"/>
    <cellStyle name="20% - Accent3 7" xfId="99"/>
    <cellStyle name="20% - Accent4 2" xfId="100"/>
    <cellStyle name="20% - Accent4 2 10" xfId="101"/>
    <cellStyle name="20% - Accent4 2 11" xfId="102"/>
    <cellStyle name="20% - Accent4 2 12" xfId="103"/>
    <cellStyle name="20% - Accent4 2 2" xfId="104"/>
    <cellStyle name="20% - Accent4 2 2 2" xfId="105"/>
    <cellStyle name="20% - Accent4 2 3" xfId="106"/>
    <cellStyle name="20% - Accent4 2 4" xfId="107"/>
    <cellStyle name="20% - Accent4 2 5" xfId="108"/>
    <cellStyle name="20% - Accent4 2 6" xfId="109"/>
    <cellStyle name="20% - Accent4 2 7" xfId="110"/>
    <cellStyle name="20% - Accent4 2 8" xfId="111"/>
    <cellStyle name="20% - Accent4 2 9" xfId="112"/>
    <cellStyle name="20% - Accent4 3" xfId="113"/>
    <cellStyle name="20% - Accent4 3 2" xfId="114"/>
    <cellStyle name="20% - Accent4 3 3" xfId="115"/>
    <cellStyle name="20% - Accent4 4" xfId="116"/>
    <cellStyle name="20% - Accent4 4 2" xfId="117"/>
    <cellStyle name="20% - Accent4 4 3" xfId="118"/>
    <cellStyle name="20% - Accent4 5" xfId="119"/>
    <cellStyle name="20% - Accent4 5 2" xfId="120"/>
    <cellStyle name="20% - Accent4 5 3" xfId="121"/>
    <cellStyle name="20% - Accent4 6" xfId="122"/>
    <cellStyle name="20% - Accent4 6 2" xfId="123"/>
    <cellStyle name="20% - Accent4 6 3" xfId="124"/>
    <cellStyle name="20% - Accent4 7" xfId="125"/>
    <cellStyle name="20% - Accent5 2" xfId="126"/>
    <cellStyle name="20% - Accent5 2 10" xfId="127"/>
    <cellStyle name="20% - Accent5 2 11" xfId="128"/>
    <cellStyle name="20% - Accent5 2 12" xfId="129"/>
    <cellStyle name="20% - Accent5 2 2" xfId="130"/>
    <cellStyle name="20% - Accent5 2 2 2" xfId="131"/>
    <cellStyle name="20% - Accent5 2 3" xfId="132"/>
    <cellStyle name="20% - Accent5 2 4" xfId="133"/>
    <cellStyle name="20% - Accent5 2 5" xfId="134"/>
    <cellStyle name="20% - Accent5 2 6" xfId="135"/>
    <cellStyle name="20% - Accent5 2 7" xfId="136"/>
    <cellStyle name="20% - Accent5 2 8" xfId="137"/>
    <cellStyle name="20% - Accent5 2 9" xfId="138"/>
    <cellStyle name="20% - Accent5 3" xfId="139"/>
    <cellStyle name="20% - Accent5 3 2" xfId="140"/>
    <cellStyle name="20% - Accent5 3 3" xfId="141"/>
    <cellStyle name="20% - Accent5 4" xfId="142"/>
    <cellStyle name="20% - Accent5 4 2" xfId="143"/>
    <cellStyle name="20% - Accent5 4 3" xfId="144"/>
    <cellStyle name="20% - Accent5 5" xfId="145"/>
    <cellStyle name="20% - Accent5 5 2" xfId="146"/>
    <cellStyle name="20% - Accent5 5 3" xfId="147"/>
    <cellStyle name="20% - Accent5 6" xfId="148"/>
    <cellStyle name="20% - Accent5 6 2" xfId="149"/>
    <cellStyle name="20% - Accent5 6 3" xfId="150"/>
    <cellStyle name="20% - Accent5 7" xfId="151"/>
    <cellStyle name="20% - Accent6 2" xfId="152"/>
    <cellStyle name="20% - Accent6 2 10" xfId="153"/>
    <cellStyle name="20% - Accent6 2 11" xfId="154"/>
    <cellStyle name="20% - Accent6 2 12" xfId="155"/>
    <cellStyle name="20% - Accent6 2 2" xfId="156"/>
    <cellStyle name="20% - Accent6 2 2 2" xfId="157"/>
    <cellStyle name="20% - Accent6 2 3" xfId="158"/>
    <cellStyle name="20% - Accent6 2 4" xfId="159"/>
    <cellStyle name="20% - Accent6 2 5" xfId="160"/>
    <cellStyle name="20% - Accent6 2 6" xfId="161"/>
    <cellStyle name="20% - Accent6 2 7" xfId="162"/>
    <cellStyle name="20% - Accent6 2 8" xfId="163"/>
    <cellStyle name="20% - Accent6 2 9" xfId="164"/>
    <cellStyle name="20% - Accent6 3" xfId="165"/>
    <cellStyle name="20% - Accent6 3 2" xfId="166"/>
    <cellStyle name="20% - Accent6 3 3" xfId="167"/>
    <cellStyle name="20% - Accent6 4" xfId="168"/>
    <cellStyle name="20% - Accent6 4 2" xfId="169"/>
    <cellStyle name="20% - Accent6 4 3" xfId="170"/>
    <cellStyle name="20% - Accent6 5" xfId="171"/>
    <cellStyle name="20% - Accent6 5 2" xfId="172"/>
    <cellStyle name="20% - Accent6 5 3" xfId="173"/>
    <cellStyle name="20% - Accent6 6" xfId="174"/>
    <cellStyle name="20% - Accent6 6 2" xfId="175"/>
    <cellStyle name="20% - Accent6 6 3" xfId="176"/>
    <cellStyle name="20% - Accent6 7" xfId="177"/>
    <cellStyle name="40% - Accent1 2" xfId="178"/>
    <cellStyle name="40% - Accent1 2 10" xfId="179"/>
    <cellStyle name="40% - Accent1 2 11" xfId="180"/>
    <cellStyle name="40% - Accent1 2 12" xfId="181"/>
    <cellStyle name="40% - Accent1 2 2" xfId="182"/>
    <cellStyle name="40% - Accent1 2 2 2" xfId="183"/>
    <cellStyle name="40% - Accent1 2 3" xfId="184"/>
    <cellStyle name="40% - Accent1 2 4" xfId="185"/>
    <cellStyle name="40% - Accent1 2 5" xfId="186"/>
    <cellStyle name="40% - Accent1 2 6" xfId="187"/>
    <cellStyle name="40% - Accent1 2 7" xfId="188"/>
    <cellStyle name="40% - Accent1 2 8" xfId="189"/>
    <cellStyle name="40% - Accent1 2 9" xfId="190"/>
    <cellStyle name="40% - Accent1 3" xfId="191"/>
    <cellStyle name="40% - Accent1 3 2" xfId="192"/>
    <cellStyle name="40% - Accent1 3 3" xfId="193"/>
    <cellStyle name="40% - Accent1 4" xfId="194"/>
    <cellStyle name="40% - Accent1 4 2" xfId="195"/>
    <cellStyle name="40% - Accent1 4 3" xfId="196"/>
    <cellStyle name="40% - Accent1 5" xfId="197"/>
    <cellStyle name="40% - Accent1 5 2" xfId="198"/>
    <cellStyle name="40% - Accent1 5 3" xfId="199"/>
    <cellStyle name="40% - Accent1 6" xfId="200"/>
    <cellStyle name="40% - Accent1 6 2" xfId="201"/>
    <cellStyle name="40% - Accent1 6 3" xfId="202"/>
    <cellStyle name="40% - Accent1 7" xfId="203"/>
    <cellStyle name="40% - Accent2 2" xfId="204"/>
    <cellStyle name="40% - Accent2 2 10" xfId="205"/>
    <cellStyle name="40% - Accent2 2 11" xfId="206"/>
    <cellStyle name="40% - Accent2 2 12" xfId="207"/>
    <cellStyle name="40% - Accent2 2 2" xfId="208"/>
    <cellStyle name="40% - Accent2 2 2 2" xfId="209"/>
    <cellStyle name="40% - Accent2 2 3" xfId="210"/>
    <cellStyle name="40% - Accent2 2 4" xfId="211"/>
    <cellStyle name="40% - Accent2 2 5" xfId="212"/>
    <cellStyle name="40% - Accent2 2 6" xfId="213"/>
    <cellStyle name="40% - Accent2 2 7" xfId="214"/>
    <cellStyle name="40% - Accent2 2 8" xfId="215"/>
    <cellStyle name="40% - Accent2 2 9" xfId="216"/>
    <cellStyle name="40% - Accent2 3" xfId="217"/>
    <cellStyle name="40% - Accent2 3 2" xfId="218"/>
    <cellStyle name="40% - Accent2 3 3" xfId="219"/>
    <cellStyle name="40% - Accent2 4" xfId="220"/>
    <cellStyle name="40% - Accent2 4 2" xfId="221"/>
    <cellStyle name="40% - Accent2 4 3" xfId="222"/>
    <cellStyle name="40% - Accent2 5" xfId="223"/>
    <cellStyle name="40% - Accent2 5 2" xfId="224"/>
    <cellStyle name="40% - Accent2 5 3" xfId="225"/>
    <cellStyle name="40% - Accent2 6" xfId="226"/>
    <cellStyle name="40% - Accent2 6 2" xfId="227"/>
    <cellStyle name="40% - Accent2 6 3" xfId="228"/>
    <cellStyle name="40% - Accent2 7" xfId="229"/>
    <cellStyle name="40% - Accent3 2" xfId="230"/>
    <cellStyle name="40% - Accent3 2 10" xfId="231"/>
    <cellStyle name="40% - Accent3 2 11" xfId="232"/>
    <cellStyle name="40% - Accent3 2 12" xfId="233"/>
    <cellStyle name="40% - Accent3 2 2" xfId="234"/>
    <cellStyle name="40% - Accent3 2 2 2" xfId="235"/>
    <cellStyle name="40% - Accent3 2 3" xfId="236"/>
    <cellStyle name="40% - Accent3 2 4" xfId="237"/>
    <cellStyle name="40% - Accent3 2 5" xfId="238"/>
    <cellStyle name="40% - Accent3 2 6" xfId="239"/>
    <cellStyle name="40% - Accent3 2 7" xfId="240"/>
    <cellStyle name="40% - Accent3 2 8" xfId="241"/>
    <cellStyle name="40% - Accent3 2 9" xfId="242"/>
    <cellStyle name="40% - Accent3 3" xfId="243"/>
    <cellStyle name="40% - Accent3 3 2" xfId="244"/>
    <cellStyle name="40% - Accent3 3 3" xfId="245"/>
    <cellStyle name="40% - Accent3 4" xfId="246"/>
    <cellStyle name="40% - Accent3 4 2" xfId="247"/>
    <cellStyle name="40% - Accent3 4 3" xfId="248"/>
    <cellStyle name="40% - Accent3 5" xfId="249"/>
    <cellStyle name="40% - Accent3 5 2" xfId="250"/>
    <cellStyle name="40% - Accent3 5 3" xfId="251"/>
    <cellStyle name="40% - Accent3 6" xfId="252"/>
    <cellStyle name="40% - Accent3 6 2" xfId="253"/>
    <cellStyle name="40% - Accent3 6 3" xfId="254"/>
    <cellStyle name="40% - Accent3 7" xfId="255"/>
    <cellStyle name="40% - Accent4 2" xfId="256"/>
    <cellStyle name="40% - Accent4 2 10" xfId="257"/>
    <cellStyle name="40% - Accent4 2 11" xfId="258"/>
    <cellStyle name="40% - Accent4 2 12" xfId="259"/>
    <cellStyle name="40% - Accent4 2 2" xfId="260"/>
    <cellStyle name="40% - Accent4 2 2 2" xfId="261"/>
    <cellStyle name="40% - Accent4 2 3" xfId="262"/>
    <cellStyle name="40% - Accent4 2 4" xfId="263"/>
    <cellStyle name="40% - Accent4 2 5" xfId="264"/>
    <cellStyle name="40% - Accent4 2 6" xfId="265"/>
    <cellStyle name="40% - Accent4 2 7" xfId="266"/>
    <cellStyle name="40% - Accent4 2 8" xfId="267"/>
    <cellStyle name="40% - Accent4 2 9" xfId="268"/>
    <cellStyle name="40% - Accent4 3" xfId="269"/>
    <cellStyle name="40% - Accent4 3 2" xfId="270"/>
    <cellStyle name="40% - Accent4 3 3" xfId="271"/>
    <cellStyle name="40% - Accent4 4" xfId="272"/>
    <cellStyle name="40% - Accent4 4 2" xfId="273"/>
    <cellStyle name="40% - Accent4 4 3" xfId="274"/>
    <cellStyle name="40% - Accent4 5" xfId="275"/>
    <cellStyle name="40% - Accent4 5 2" xfId="276"/>
    <cellStyle name="40% - Accent4 5 3" xfId="277"/>
    <cellStyle name="40% - Accent4 6" xfId="278"/>
    <cellStyle name="40% - Accent4 6 2" xfId="279"/>
    <cellStyle name="40% - Accent4 6 3" xfId="280"/>
    <cellStyle name="40% - Accent4 7" xfId="281"/>
    <cellStyle name="40% - Accent5 2" xfId="282"/>
    <cellStyle name="40% - Accent5 2 10" xfId="283"/>
    <cellStyle name="40% - Accent5 2 11" xfId="284"/>
    <cellStyle name="40% - Accent5 2 12" xfId="285"/>
    <cellStyle name="40% - Accent5 2 2" xfId="286"/>
    <cellStyle name="40% - Accent5 2 2 2" xfId="287"/>
    <cellStyle name="40% - Accent5 2 3" xfId="288"/>
    <cellStyle name="40% - Accent5 2 4" xfId="289"/>
    <cellStyle name="40% - Accent5 2 5" xfId="290"/>
    <cellStyle name="40% - Accent5 2 6" xfId="291"/>
    <cellStyle name="40% - Accent5 2 7" xfId="292"/>
    <cellStyle name="40% - Accent5 2 8" xfId="293"/>
    <cellStyle name="40% - Accent5 2 9" xfId="294"/>
    <cellStyle name="40% - Accent5 3" xfId="295"/>
    <cellStyle name="40% - Accent5 3 2" xfId="296"/>
    <cellStyle name="40% - Accent5 3 3" xfId="297"/>
    <cellStyle name="40% - Accent5 4" xfId="298"/>
    <cellStyle name="40% - Accent5 4 2" xfId="299"/>
    <cellStyle name="40% - Accent5 4 3" xfId="300"/>
    <cellStyle name="40% - Accent5 5" xfId="301"/>
    <cellStyle name="40% - Accent5 5 2" xfId="302"/>
    <cellStyle name="40% - Accent5 5 3" xfId="303"/>
    <cellStyle name="40% - Accent5 6" xfId="304"/>
    <cellStyle name="40% - Accent5 6 2" xfId="305"/>
    <cellStyle name="40% - Accent5 6 3" xfId="306"/>
    <cellStyle name="40% - Accent5 7" xfId="307"/>
    <cellStyle name="40% - Accent6 2" xfId="308"/>
    <cellStyle name="40% - Accent6 2 10" xfId="309"/>
    <cellStyle name="40% - Accent6 2 11" xfId="310"/>
    <cellStyle name="40% - Accent6 2 12" xfId="311"/>
    <cellStyle name="40% - Accent6 2 2" xfId="312"/>
    <cellStyle name="40% - Accent6 2 2 2" xfId="313"/>
    <cellStyle name="40% - Accent6 2 3" xfId="314"/>
    <cellStyle name="40% - Accent6 2 4" xfId="315"/>
    <cellStyle name="40% - Accent6 2 5" xfId="316"/>
    <cellStyle name="40% - Accent6 2 6" xfId="317"/>
    <cellStyle name="40% - Accent6 2 7" xfId="318"/>
    <cellStyle name="40% - Accent6 2 8" xfId="319"/>
    <cellStyle name="40% - Accent6 2 9" xfId="320"/>
    <cellStyle name="40% - Accent6 3" xfId="321"/>
    <cellStyle name="40% - Accent6 3 2" xfId="322"/>
    <cellStyle name="40% - Accent6 3 3" xfId="323"/>
    <cellStyle name="40% - Accent6 4" xfId="324"/>
    <cellStyle name="40% - Accent6 4 2" xfId="325"/>
    <cellStyle name="40% - Accent6 4 3" xfId="326"/>
    <cellStyle name="40% - Accent6 5" xfId="327"/>
    <cellStyle name="40% - Accent6 5 2" xfId="328"/>
    <cellStyle name="40% - Accent6 5 3" xfId="329"/>
    <cellStyle name="40% - Accent6 6" xfId="330"/>
    <cellStyle name="40% - Accent6 6 2" xfId="331"/>
    <cellStyle name="40% - Accent6 6 3" xfId="332"/>
    <cellStyle name="40% - Accent6 7" xfId="333"/>
    <cellStyle name="60% - Accent1 2" xfId="334"/>
    <cellStyle name="60% - Accent1 2 10" xfId="335"/>
    <cellStyle name="60% - Accent1 2 11" xfId="336"/>
    <cellStyle name="60% - Accent1 2 12" xfId="337"/>
    <cellStyle name="60% - Accent1 2 2" xfId="338"/>
    <cellStyle name="60% - Accent1 2 2 2" xfId="339"/>
    <cellStyle name="60% - Accent1 2 3" xfId="340"/>
    <cellStyle name="60% - Accent1 2 4" xfId="341"/>
    <cellStyle name="60% - Accent1 2 5" xfId="342"/>
    <cellStyle name="60% - Accent1 2 6" xfId="343"/>
    <cellStyle name="60% - Accent1 2 7" xfId="344"/>
    <cellStyle name="60% - Accent1 2 8" xfId="345"/>
    <cellStyle name="60% - Accent1 2 9" xfId="346"/>
    <cellStyle name="60% - Accent1 3" xfId="347"/>
    <cellStyle name="60% - Accent1 3 2" xfId="348"/>
    <cellStyle name="60% - Accent1 3 3" xfId="349"/>
    <cellStyle name="60% - Accent1 4" xfId="350"/>
    <cellStyle name="60% - Accent1 4 2" xfId="351"/>
    <cellStyle name="60% - Accent1 4 3" xfId="352"/>
    <cellStyle name="60% - Accent1 5" xfId="353"/>
    <cellStyle name="60% - Accent1 5 2" xfId="354"/>
    <cellStyle name="60% - Accent1 5 3" xfId="355"/>
    <cellStyle name="60% - Accent1 6" xfId="356"/>
    <cellStyle name="60% - Accent1 6 2" xfId="357"/>
    <cellStyle name="60% - Accent1 6 3" xfId="358"/>
    <cellStyle name="60% - Accent1 7" xfId="359"/>
    <cellStyle name="60% - Accent2 2" xfId="360"/>
    <cellStyle name="60% - Accent2 2 10" xfId="361"/>
    <cellStyle name="60% - Accent2 2 11" xfId="362"/>
    <cellStyle name="60% - Accent2 2 12" xfId="363"/>
    <cellStyle name="60% - Accent2 2 2" xfId="364"/>
    <cellStyle name="60% - Accent2 2 2 2" xfId="365"/>
    <cellStyle name="60% - Accent2 2 3" xfId="366"/>
    <cellStyle name="60% - Accent2 2 4" xfId="367"/>
    <cellStyle name="60% - Accent2 2 5" xfId="368"/>
    <cellStyle name="60% - Accent2 2 6" xfId="369"/>
    <cellStyle name="60% - Accent2 2 7" xfId="370"/>
    <cellStyle name="60% - Accent2 2 8" xfId="371"/>
    <cellStyle name="60% - Accent2 2 9" xfId="372"/>
    <cellStyle name="60% - Accent2 3" xfId="373"/>
    <cellStyle name="60% - Accent2 3 2" xfId="374"/>
    <cellStyle name="60% - Accent2 3 3" xfId="375"/>
    <cellStyle name="60% - Accent2 4" xfId="376"/>
    <cellStyle name="60% - Accent2 4 2" xfId="377"/>
    <cellStyle name="60% - Accent2 4 3" xfId="378"/>
    <cellStyle name="60% - Accent2 5" xfId="379"/>
    <cellStyle name="60% - Accent2 5 2" xfId="380"/>
    <cellStyle name="60% - Accent2 5 3" xfId="381"/>
    <cellStyle name="60% - Accent2 6" xfId="382"/>
    <cellStyle name="60% - Accent2 6 2" xfId="383"/>
    <cellStyle name="60% - Accent2 6 3" xfId="384"/>
    <cellStyle name="60% - Accent2 7" xfId="385"/>
    <cellStyle name="60% - Accent3 2" xfId="386"/>
    <cellStyle name="60% - Accent3 2 10" xfId="387"/>
    <cellStyle name="60% - Accent3 2 11" xfId="388"/>
    <cellStyle name="60% - Accent3 2 12" xfId="389"/>
    <cellStyle name="60% - Accent3 2 2" xfId="390"/>
    <cellStyle name="60% - Accent3 2 2 2" xfId="391"/>
    <cellStyle name="60% - Accent3 2 3" xfId="392"/>
    <cellStyle name="60% - Accent3 2 4" xfId="393"/>
    <cellStyle name="60% - Accent3 2 5" xfId="394"/>
    <cellStyle name="60% - Accent3 2 6" xfId="395"/>
    <cellStyle name="60% - Accent3 2 7" xfId="396"/>
    <cellStyle name="60% - Accent3 2 8" xfId="397"/>
    <cellStyle name="60% - Accent3 2 9" xfId="398"/>
    <cellStyle name="60% - Accent3 3" xfId="399"/>
    <cellStyle name="60% - Accent3 3 2" xfId="400"/>
    <cellStyle name="60% - Accent3 3 3" xfId="401"/>
    <cellStyle name="60% - Accent3 4" xfId="402"/>
    <cellStyle name="60% - Accent3 4 2" xfId="403"/>
    <cellStyle name="60% - Accent3 4 3" xfId="404"/>
    <cellStyle name="60% - Accent3 5" xfId="405"/>
    <cellStyle name="60% - Accent3 5 2" xfId="406"/>
    <cellStyle name="60% - Accent3 5 3" xfId="407"/>
    <cellStyle name="60% - Accent3 6" xfId="408"/>
    <cellStyle name="60% - Accent3 6 2" xfId="409"/>
    <cellStyle name="60% - Accent3 6 3" xfId="410"/>
    <cellStyle name="60% - Accent3 7" xfId="411"/>
    <cellStyle name="60% - Accent4 2" xfId="412"/>
    <cellStyle name="60% - Accent4 2 10" xfId="413"/>
    <cellStyle name="60% - Accent4 2 11" xfId="414"/>
    <cellStyle name="60% - Accent4 2 12" xfId="415"/>
    <cellStyle name="60% - Accent4 2 2" xfId="416"/>
    <cellStyle name="60% - Accent4 2 2 2" xfId="417"/>
    <cellStyle name="60% - Accent4 2 3" xfId="418"/>
    <cellStyle name="60% - Accent4 2 4" xfId="419"/>
    <cellStyle name="60% - Accent4 2 5" xfId="420"/>
    <cellStyle name="60% - Accent4 2 6" xfId="421"/>
    <cellStyle name="60% - Accent4 2 7" xfId="422"/>
    <cellStyle name="60% - Accent4 2 8" xfId="423"/>
    <cellStyle name="60% - Accent4 2 9" xfId="424"/>
    <cellStyle name="60% - Accent4 3" xfId="425"/>
    <cellStyle name="60% - Accent4 3 2" xfId="426"/>
    <cellStyle name="60% - Accent4 3 3" xfId="427"/>
    <cellStyle name="60% - Accent4 4" xfId="428"/>
    <cellStyle name="60% - Accent4 4 2" xfId="429"/>
    <cellStyle name="60% - Accent4 4 3" xfId="430"/>
    <cellStyle name="60% - Accent4 5" xfId="431"/>
    <cellStyle name="60% - Accent4 5 2" xfId="432"/>
    <cellStyle name="60% - Accent4 5 3" xfId="433"/>
    <cellStyle name="60% - Accent4 6" xfId="434"/>
    <cellStyle name="60% - Accent4 6 2" xfId="435"/>
    <cellStyle name="60% - Accent4 6 3" xfId="436"/>
    <cellStyle name="60% - Accent4 7" xfId="437"/>
    <cellStyle name="60% - Accent5 2" xfId="438"/>
    <cellStyle name="60% - Accent5 2 10" xfId="439"/>
    <cellStyle name="60% - Accent5 2 11" xfId="440"/>
    <cellStyle name="60% - Accent5 2 12" xfId="441"/>
    <cellStyle name="60% - Accent5 2 2" xfId="442"/>
    <cellStyle name="60% - Accent5 2 2 2" xfId="443"/>
    <cellStyle name="60% - Accent5 2 3" xfId="444"/>
    <cellStyle name="60% - Accent5 2 4" xfId="445"/>
    <cellStyle name="60% - Accent5 2 5" xfId="446"/>
    <cellStyle name="60% - Accent5 2 6" xfId="447"/>
    <cellStyle name="60% - Accent5 2 7" xfId="448"/>
    <cellStyle name="60% - Accent5 2 8" xfId="449"/>
    <cellStyle name="60% - Accent5 2 9" xfId="450"/>
    <cellStyle name="60% - Accent5 3" xfId="451"/>
    <cellStyle name="60% - Accent5 3 2" xfId="452"/>
    <cellStyle name="60% - Accent5 3 3" xfId="453"/>
    <cellStyle name="60% - Accent5 4" xfId="454"/>
    <cellStyle name="60% - Accent5 4 2" xfId="455"/>
    <cellStyle name="60% - Accent5 4 3" xfId="456"/>
    <cellStyle name="60% - Accent5 5" xfId="457"/>
    <cellStyle name="60% - Accent5 5 2" xfId="458"/>
    <cellStyle name="60% - Accent5 5 3" xfId="459"/>
    <cellStyle name="60% - Accent5 6" xfId="460"/>
    <cellStyle name="60% - Accent5 6 2" xfId="461"/>
    <cellStyle name="60% - Accent5 6 3" xfId="462"/>
    <cellStyle name="60% - Accent5 7" xfId="463"/>
    <cellStyle name="60% - Accent6 2" xfId="464"/>
    <cellStyle name="60% - Accent6 2 10" xfId="465"/>
    <cellStyle name="60% - Accent6 2 11" xfId="466"/>
    <cellStyle name="60% - Accent6 2 12" xfId="467"/>
    <cellStyle name="60% - Accent6 2 2" xfId="468"/>
    <cellStyle name="60% - Accent6 2 2 2" xfId="469"/>
    <cellStyle name="60% - Accent6 2 3" xfId="470"/>
    <cellStyle name="60% - Accent6 2 4" xfId="471"/>
    <cellStyle name="60% - Accent6 2 5" xfId="472"/>
    <cellStyle name="60% - Accent6 2 6" xfId="473"/>
    <cellStyle name="60% - Accent6 2 7" xfId="474"/>
    <cellStyle name="60% - Accent6 2 8" xfId="475"/>
    <cellStyle name="60% - Accent6 2 9" xfId="476"/>
    <cellStyle name="60% - Accent6 3" xfId="477"/>
    <cellStyle name="60% - Accent6 3 2" xfId="478"/>
    <cellStyle name="60% - Accent6 3 3" xfId="479"/>
    <cellStyle name="60% - Accent6 4" xfId="480"/>
    <cellStyle name="60% - Accent6 4 2" xfId="481"/>
    <cellStyle name="60% - Accent6 4 3" xfId="482"/>
    <cellStyle name="60% - Accent6 5" xfId="483"/>
    <cellStyle name="60% - Accent6 5 2" xfId="484"/>
    <cellStyle name="60% - Accent6 5 3" xfId="485"/>
    <cellStyle name="60% - Accent6 6" xfId="486"/>
    <cellStyle name="60% - Accent6 6 2" xfId="487"/>
    <cellStyle name="60% - Accent6 6 3" xfId="488"/>
    <cellStyle name="60% - Accent6 7" xfId="489"/>
    <cellStyle name="Accent1 - 20%" xfId="490"/>
    <cellStyle name="Accent1 - 40%" xfId="491"/>
    <cellStyle name="Accent1 - 60%" xfId="492"/>
    <cellStyle name="Accent1 2" xfId="493"/>
    <cellStyle name="Accent1 2 10" xfId="494"/>
    <cellStyle name="Accent1 2 11" xfId="495"/>
    <cellStyle name="Accent1 2 12" xfId="496"/>
    <cellStyle name="Accent1 2 2" xfId="497"/>
    <cellStyle name="Accent1 2 2 2" xfId="498"/>
    <cellStyle name="Accent1 2 3" xfId="499"/>
    <cellStyle name="Accent1 2 4" xfId="500"/>
    <cellStyle name="Accent1 2 5" xfId="501"/>
    <cellStyle name="Accent1 2 6" xfId="502"/>
    <cellStyle name="Accent1 2 7" xfId="503"/>
    <cellStyle name="Accent1 2 8" xfId="504"/>
    <cellStyle name="Accent1 2 9" xfId="505"/>
    <cellStyle name="Accent1 3" xfId="506"/>
    <cellStyle name="Accent1 3 2" xfId="507"/>
    <cellStyle name="Accent1 3 3" xfId="508"/>
    <cellStyle name="Accent1 4" xfId="509"/>
    <cellStyle name="Accent1 4 2" xfId="510"/>
    <cellStyle name="Accent1 4 3" xfId="511"/>
    <cellStyle name="Accent1 5" xfId="512"/>
    <cellStyle name="Accent1 5 2" xfId="513"/>
    <cellStyle name="Accent1 5 3" xfId="514"/>
    <cellStyle name="Accent1 6" xfId="515"/>
    <cellStyle name="Accent1 6 2" xfId="516"/>
    <cellStyle name="Accent1 6 3" xfId="517"/>
    <cellStyle name="Accent1 7" xfId="518"/>
    <cellStyle name="Accent1 8" xfId="519"/>
    <cellStyle name="Accent1 9" xfId="520"/>
    <cellStyle name="Accent2 - 20%" xfId="521"/>
    <cellStyle name="Accent2 - 40%" xfId="522"/>
    <cellStyle name="Accent2 - 60%" xfId="523"/>
    <cellStyle name="Accent2 2" xfId="524"/>
    <cellStyle name="Accent2 2 10" xfId="525"/>
    <cellStyle name="Accent2 2 11" xfId="526"/>
    <cellStyle name="Accent2 2 12" xfId="527"/>
    <cellStyle name="Accent2 2 2" xfId="528"/>
    <cellStyle name="Accent2 2 2 2" xfId="529"/>
    <cellStyle name="Accent2 2 3" xfId="530"/>
    <cellStyle name="Accent2 2 4" xfId="531"/>
    <cellStyle name="Accent2 2 5" xfId="532"/>
    <cellStyle name="Accent2 2 6" xfId="533"/>
    <cellStyle name="Accent2 2 7" xfId="534"/>
    <cellStyle name="Accent2 2 8" xfId="535"/>
    <cellStyle name="Accent2 2 9" xfId="536"/>
    <cellStyle name="Accent2 3" xfId="537"/>
    <cellStyle name="Accent2 3 2" xfId="538"/>
    <cellStyle name="Accent2 3 3" xfId="539"/>
    <cellStyle name="Accent2 4" xfId="540"/>
    <cellStyle name="Accent2 4 2" xfId="541"/>
    <cellStyle name="Accent2 4 3" xfId="542"/>
    <cellStyle name="Accent2 5" xfId="543"/>
    <cellStyle name="Accent2 5 2" xfId="544"/>
    <cellStyle name="Accent2 5 3" xfId="545"/>
    <cellStyle name="Accent2 6" xfId="546"/>
    <cellStyle name="Accent2 6 2" xfId="547"/>
    <cellStyle name="Accent2 6 3" xfId="548"/>
    <cellStyle name="Accent2 7" xfId="549"/>
    <cellStyle name="Accent2 8" xfId="550"/>
    <cellStyle name="Accent2 9" xfId="551"/>
    <cellStyle name="Accent3 - 20%" xfId="552"/>
    <cellStyle name="Accent3 - 40%" xfId="553"/>
    <cellStyle name="Accent3 - 60%" xfId="554"/>
    <cellStyle name="Accent3 2" xfId="555"/>
    <cellStyle name="Accent3 2 10" xfId="556"/>
    <cellStyle name="Accent3 2 11" xfId="557"/>
    <cellStyle name="Accent3 2 12" xfId="558"/>
    <cellStyle name="Accent3 2 2" xfId="559"/>
    <cellStyle name="Accent3 2 2 2" xfId="560"/>
    <cellStyle name="Accent3 2 3" xfId="561"/>
    <cellStyle name="Accent3 2 4" xfId="562"/>
    <cellStyle name="Accent3 2 5" xfId="563"/>
    <cellStyle name="Accent3 2 6" xfId="564"/>
    <cellStyle name="Accent3 2 7" xfId="565"/>
    <cellStyle name="Accent3 2 8" xfId="566"/>
    <cellStyle name="Accent3 2 9" xfId="567"/>
    <cellStyle name="Accent3 3" xfId="568"/>
    <cellStyle name="Accent3 3 2" xfId="569"/>
    <cellStyle name="Accent3 3 3" xfId="570"/>
    <cellStyle name="Accent3 4" xfId="571"/>
    <cellStyle name="Accent3 4 2" xfId="572"/>
    <cellStyle name="Accent3 4 3" xfId="573"/>
    <cellStyle name="Accent3 5" xfId="574"/>
    <cellStyle name="Accent3 5 2" xfId="575"/>
    <cellStyle name="Accent3 5 3" xfId="576"/>
    <cellStyle name="Accent3 6" xfId="577"/>
    <cellStyle name="Accent3 6 2" xfId="578"/>
    <cellStyle name="Accent3 6 3" xfId="579"/>
    <cellStyle name="Accent3 7" xfId="580"/>
    <cellStyle name="Accent3 8" xfId="581"/>
    <cellStyle name="Accent3 9" xfId="582"/>
    <cellStyle name="Accent4 - 20%" xfId="583"/>
    <cellStyle name="Accent4 - 40%" xfId="584"/>
    <cellStyle name="Accent4 - 60%" xfId="585"/>
    <cellStyle name="Accent4 2" xfId="586"/>
    <cellStyle name="Accent4 2 10" xfId="587"/>
    <cellStyle name="Accent4 2 11" xfId="588"/>
    <cellStyle name="Accent4 2 12" xfId="589"/>
    <cellStyle name="Accent4 2 2" xfId="590"/>
    <cellStyle name="Accent4 2 2 2" xfId="591"/>
    <cellStyle name="Accent4 2 3" xfId="592"/>
    <cellStyle name="Accent4 2 4" xfId="593"/>
    <cellStyle name="Accent4 2 5" xfId="594"/>
    <cellStyle name="Accent4 2 6" xfId="595"/>
    <cellStyle name="Accent4 2 7" xfId="596"/>
    <cellStyle name="Accent4 2 8" xfId="597"/>
    <cellStyle name="Accent4 2 9" xfId="598"/>
    <cellStyle name="Accent4 3" xfId="599"/>
    <cellStyle name="Accent4 3 2" xfId="600"/>
    <cellStyle name="Accent4 3 3" xfId="601"/>
    <cellStyle name="Accent4 4" xfId="602"/>
    <cellStyle name="Accent4 4 2" xfId="603"/>
    <cellStyle name="Accent4 4 3" xfId="604"/>
    <cellStyle name="Accent4 5" xfId="605"/>
    <cellStyle name="Accent4 5 2" xfId="606"/>
    <cellStyle name="Accent4 5 3" xfId="607"/>
    <cellStyle name="Accent4 6" xfId="608"/>
    <cellStyle name="Accent4 6 2" xfId="609"/>
    <cellStyle name="Accent4 6 3" xfId="610"/>
    <cellStyle name="Accent4 7" xfId="611"/>
    <cellStyle name="Accent4 8" xfId="612"/>
    <cellStyle name="Accent4 9" xfId="613"/>
    <cellStyle name="Accent5 - 20%" xfId="614"/>
    <cellStyle name="Accent5 - 40%" xfId="615"/>
    <cellStyle name="Accent5 - 60%" xfId="616"/>
    <cellStyle name="Accent5 2" xfId="617"/>
    <cellStyle name="Accent5 2 10" xfId="618"/>
    <cellStyle name="Accent5 2 11" xfId="619"/>
    <cellStyle name="Accent5 2 12" xfId="620"/>
    <cellStyle name="Accent5 2 2" xfId="621"/>
    <cellStyle name="Accent5 2 2 2" xfId="622"/>
    <cellStyle name="Accent5 2 3" xfId="623"/>
    <cellStyle name="Accent5 2 4" xfId="624"/>
    <cellStyle name="Accent5 2 5" xfId="625"/>
    <cellStyle name="Accent5 2 6" xfId="626"/>
    <cellStyle name="Accent5 2 7" xfId="627"/>
    <cellStyle name="Accent5 2 8" xfId="628"/>
    <cellStyle name="Accent5 2 9" xfId="629"/>
    <cellStyle name="Accent5 3" xfId="630"/>
    <cellStyle name="Accent5 3 2" xfId="631"/>
    <cellStyle name="Accent5 3 3" xfId="632"/>
    <cellStyle name="Accent5 4" xfId="633"/>
    <cellStyle name="Accent5 4 2" xfId="634"/>
    <cellStyle name="Accent5 4 3" xfId="635"/>
    <cellStyle name="Accent5 5" xfId="636"/>
    <cellStyle name="Accent5 5 2" xfId="637"/>
    <cellStyle name="Accent5 5 3" xfId="638"/>
    <cellStyle name="Accent5 6" xfId="639"/>
    <cellStyle name="Accent5 6 2" xfId="640"/>
    <cellStyle name="Accent5 6 3" xfId="641"/>
    <cellStyle name="Accent5 7" xfId="642"/>
    <cellStyle name="Accent5 8" xfId="643"/>
    <cellStyle name="Accent5 9" xfId="644"/>
    <cellStyle name="Accent6 - 20%" xfId="645"/>
    <cellStyle name="Accent6 - 40%" xfId="646"/>
    <cellStyle name="Accent6 - 60%" xfId="647"/>
    <cellStyle name="Accent6 2" xfId="648"/>
    <cellStyle name="Accent6 2 10" xfId="649"/>
    <cellStyle name="Accent6 2 11" xfId="650"/>
    <cellStyle name="Accent6 2 12" xfId="651"/>
    <cellStyle name="Accent6 2 2" xfId="652"/>
    <cellStyle name="Accent6 2 2 2" xfId="653"/>
    <cellStyle name="Accent6 2 3" xfId="654"/>
    <cellStyle name="Accent6 2 4" xfId="655"/>
    <cellStyle name="Accent6 2 5" xfId="656"/>
    <cellStyle name="Accent6 2 6" xfId="657"/>
    <cellStyle name="Accent6 2 7" xfId="658"/>
    <cellStyle name="Accent6 2 8" xfId="659"/>
    <cellStyle name="Accent6 2 9" xfId="660"/>
    <cellStyle name="Accent6 3" xfId="661"/>
    <cellStyle name="Accent6 3 2" xfId="662"/>
    <cellStyle name="Accent6 3 3" xfId="663"/>
    <cellStyle name="Accent6 4" xfId="664"/>
    <cellStyle name="Accent6 4 2" xfId="665"/>
    <cellStyle name="Accent6 4 3" xfId="666"/>
    <cellStyle name="Accent6 5" xfId="667"/>
    <cellStyle name="Accent6 5 2" xfId="668"/>
    <cellStyle name="Accent6 5 3" xfId="669"/>
    <cellStyle name="Accent6 6" xfId="670"/>
    <cellStyle name="Accent6 6 2" xfId="671"/>
    <cellStyle name="Accent6 6 3" xfId="672"/>
    <cellStyle name="Accent6 7" xfId="673"/>
    <cellStyle name="Accent6 8" xfId="674"/>
    <cellStyle name="Accent6 9" xfId="675"/>
    <cellStyle name="Bad 2" xfId="676"/>
    <cellStyle name="Bad 2 10" xfId="677"/>
    <cellStyle name="Bad 2 11" xfId="678"/>
    <cellStyle name="Bad 2 12" xfId="679"/>
    <cellStyle name="Bad 2 2" xfId="680"/>
    <cellStyle name="Bad 2 2 2" xfId="681"/>
    <cellStyle name="Bad 2 3" xfId="682"/>
    <cellStyle name="Bad 2 4" xfId="683"/>
    <cellStyle name="Bad 2 5" xfId="684"/>
    <cellStyle name="Bad 2 6" xfId="685"/>
    <cellStyle name="Bad 2 7" xfId="686"/>
    <cellStyle name="Bad 2 8" xfId="687"/>
    <cellStyle name="Bad 2 9" xfId="688"/>
    <cellStyle name="Bad 3" xfId="689"/>
    <cellStyle name="Bad 3 2" xfId="690"/>
    <cellStyle name="Bad 3 3" xfId="691"/>
    <cellStyle name="Bad 4" xfId="692"/>
    <cellStyle name="Bad 4 2" xfId="693"/>
    <cellStyle name="Bad 4 3" xfId="694"/>
    <cellStyle name="Bad 5" xfId="695"/>
    <cellStyle name="Bad 5 2" xfId="696"/>
    <cellStyle name="Bad 5 3" xfId="697"/>
    <cellStyle name="Bad 6" xfId="698"/>
    <cellStyle name="Bad 6 2" xfId="699"/>
    <cellStyle name="Bad 6 3" xfId="700"/>
    <cellStyle name="Bad 7" xfId="701"/>
    <cellStyle name="Calc Currency (0)" xfId="702"/>
    <cellStyle name="Calc Currency (0) 10" xfId="703"/>
    <cellStyle name="Calc Currency (0) 11" xfId="704"/>
    <cellStyle name="Calc Currency (0) 12" xfId="705"/>
    <cellStyle name="Calc Currency (0) 2" xfId="706"/>
    <cellStyle name="Calc Currency (0) 3" xfId="707"/>
    <cellStyle name="Calc Currency (0) 4" xfId="708"/>
    <cellStyle name="Calc Currency (0) 5" xfId="709"/>
    <cellStyle name="Calc Currency (0) 6" xfId="710"/>
    <cellStyle name="Calc Currency (0) 7" xfId="711"/>
    <cellStyle name="Calc Currency (0) 8" xfId="712"/>
    <cellStyle name="Calc Currency (0) 9" xfId="713"/>
    <cellStyle name="Calc Currency (2)" xfId="714"/>
    <cellStyle name="Calc Percent (0)" xfId="715"/>
    <cellStyle name="Calc Percent (1)" xfId="716"/>
    <cellStyle name="Calc Percent (2)" xfId="717"/>
    <cellStyle name="Calc Units (0)" xfId="718"/>
    <cellStyle name="Calc Units (1)" xfId="719"/>
    <cellStyle name="Calc Units (2)" xfId="720"/>
    <cellStyle name="Calculation 2" xfId="721"/>
    <cellStyle name="Calculation 2 10" xfId="722"/>
    <cellStyle name="Calculation 2 10 2" xfId="723"/>
    <cellStyle name="Calculation 2 10 2 2" xfId="21408"/>
    <cellStyle name="Calculation 2 10 2 2 2" xfId="22267"/>
    <cellStyle name="Calculation 2 10 2 3" xfId="21415"/>
    <cellStyle name="Calculation 2 10 3" xfId="724"/>
    <cellStyle name="Calculation 2 10 3 2" xfId="21407"/>
    <cellStyle name="Calculation 2 10 3 2 2" xfId="22266"/>
    <cellStyle name="Calculation 2 10 3 3" xfId="21416"/>
    <cellStyle name="Calculation 2 10 4" xfId="725"/>
    <cellStyle name="Calculation 2 10 4 2" xfId="21406"/>
    <cellStyle name="Calculation 2 10 4 2 2" xfId="22265"/>
    <cellStyle name="Calculation 2 10 4 3" xfId="21417"/>
    <cellStyle name="Calculation 2 10 5" xfId="726"/>
    <cellStyle name="Calculation 2 10 5 2" xfId="21405"/>
    <cellStyle name="Calculation 2 10 5 2 2" xfId="22264"/>
    <cellStyle name="Calculation 2 10 5 3" xfId="21418"/>
    <cellStyle name="Calculation 2 11" xfId="727"/>
    <cellStyle name="Calculation 2 11 2" xfId="728"/>
    <cellStyle name="Calculation 2 11 2 2" xfId="21403"/>
    <cellStyle name="Calculation 2 11 2 2 2" xfId="22262"/>
    <cellStyle name="Calculation 2 11 2 3" xfId="21420"/>
    <cellStyle name="Calculation 2 11 3" xfId="729"/>
    <cellStyle name="Calculation 2 11 3 2" xfId="21402"/>
    <cellStyle name="Calculation 2 11 3 2 2" xfId="22261"/>
    <cellStyle name="Calculation 2 11 3 3" xfId="21421"/>
    <cellStyle name="Calculation 2 11 4" xfId="730"/>
    <cellStyle name="Calculation 2 11 4 2" xfId="21401"/>
    <cellStyle name="Calculation 2 11 4 2 2" xfId="22260"/>
    <cellStyle name="Calculation 2 11 4 3" xfId="21422"/>
    <cellStyle name="Calculation 2 11 5" xfId="731"/>
    <cellStyle name="Calculation 2 11 5 2" xfId="21400"/>
    <cellStyle name="Calculation 2 11 5 2 2" xfId="22259"/>
    <cellStyle name="Calculation 2 11 5 3" xfId="21423"/>
    <cellStyle name="Calculation 2 11 6" xfId="21404"/>
    <cellStyle name="Calculation 2 11 6 2" xfId="22263"/>
    <cellStyle name="Calculation 2 11 7" xfId="21419"/>
    <cellStyle name="Calculation 2 12" xfId="732"/>
    <cellStyle name="Calculation 2 12 2" xfId="733"/>
    <cellStyle name="Calculation 2 12 2 2" xfId="21398"/>
    <cellStyle name="Calculation 2 12 2 2 2" xfId="22257"/>
    <cellStyle name="Calculation 2 12 2 3" xfId="21425"/>
    <cellStyle name="Calculation 2 12 3" xfId="734"/>
    <cellStyle name="Calculation 2 12 3 2" xfId="21397"/>
    <cellStyle name="Calculation 2 12 3 2 2" xfId="22256"/>
    <cellStyle name="Calculation 2 12 3 3" xfId="21426"/>
    <cellStyle name="Calculation 2 12 4" xfId="735"/>
    <cellStyle name="Calculation 2 12 4 2" xfId="21396"/>
    <cellStyle name="Calculation 2 12 4 2 2" xfId="22255"/>
    <cellStyle name="Calculation 2 12 4 3" xfId="21427"/>
    <cellStyle name="Calculation 2 12 5" xfId="736"/>
    <cellStyle name="Calculation 2 12 5 2" xfId="21395"/>
    <cellStyle name="Calculation 2 12 5 2 2" xfId="22254"/>
    <cellStyle name="Calculation 2 12 5 3" xfId="21428"/>
    <cellStyle name="Calculation 2 12 6" xfId="21399"/>
    <cellStyle name="Calculation 2 12 6 2" xfId="22258"/>
    <cellStyle name="Calculation 2 12 7" xfId="21424"/>
    <cellStyle name="Calculation 2 13" xfId="737"/>
    <cellStyle name="Calculation 2 13 2" xfId="738"/>
    <cellStyle name="Calculation 2 13 2 2" xfId="21393"/>
    <cellStyle name="Calculation 2 13 2 2 2" xfId="22252"/>
    <cellStyle name="Calculation 2 13 2 3" xfId="21430"/>
    <cellStyle name="Calculation 2 13 3" xfId="739"/>
    <cellStyle name="Calculation 2 13 3 2" xfId="21392"/>
    <cellStyle name="Calculation 2 13 3 2 2" xfId="22251"/>
    <cellStyle name="Calculation 2 13 3 3" xfId="21431"/>
    <cellStyle name="Calculation 2 13 4" xfId="740"/>
    <cellStyle name="Calculation 2 13 4 2" xfId="21391"/>
    <cellStyle name="Calculation 2 13 4 2 2" xfId="22250"/>
    <cellStyle name="Calculation 2 13 4 3" xfId="21432"/>
    <cellStyle name="Calculation 2 13 5" xfId="21394"/>
    <cellStyle name="Calculation 2 13 5 2" xfId="22253"/>
    <cellStyle name="Calculation 2 13 6" xfId="21429"/>
    <cellStyle name="Calculation 2 14" xfId="741"/>
    <cellStyle name="Calculation 2 14 2" xfId="21390"/>
    <cellStyle name="Calculation 2 14 2 2" xfId="22249"/>
    <cellStyle name="Calculation 2 14 3" xfId="21433"/>
    <cellStyle name="Calculation 2 15" xfId="742"/>
    <cellStyle name="Calculation 2 15 2" xfId="21389"/>
    <cellStyle name="Calculation 2 15 2 2" xfId="22248"/>
    <cellStyle name="Calculation 2 15 3" xfId="21434"/>
    <cellStyle name="Calculation 2 16" xfId="743"/>
    <cellStyle name="Calculation 2 16 2" xfId="21388"/>
    <cellStyle name="Calculation 2 16 2 2" xfId="22247"/>
    <cellStyle name="Calculation 2 16 3" xfId="21435"/>
    <cellStyle name="Calculation 2 17" xfId="21409"/>
    <cellStyle name="Calculation 2 17 2" xfId="22268"/>
    <cellStyle name="Calculation 2 18" xfId="21414"/>
    <cellStyle name="Calculation 2 2" xfId="744"/>
    <cellStyle name="Calculation 2 2 10" xfId="21387"/>
    <cellStyle name="Calculation 2 2 10 2" xfId="22246"/>
    <cellStyle name="Calculation 2 2 11" xfId="21436"/>
    <cellStyle name="Calculation 2 2 2" xfId="745"/>
    <cellStyle name="Calculation 2 2 2 2" xfId="746"/>
    <cellStyle name="Calculation 2 2 2 2 2" xfId="21385"/>
    <cellStyle name="Calculation 2 2 2 2 2 2" xfId="22244"/>
    <cellStyle name="Calculation 2 2 2 2 3" xfId="21438"/>
    <cellStyle name="Calculation 2 2 2 3" xfId="747"/>
    <cellStyle name="Calculation 2 2 2 3 2" xfId="21384"/>
    <cellStyle name="Calculation 2 2 2 3 2 2" xfId="22243"/>
    <cellStyle name="Calculation 2 2 2 3 3" xfId="21439"/>
    <cellStyle name="Calculation 2 2 2 4" xfId="748"/>
    <cellStyle name="Calculation 2 2 2 4 2" xfId="21383"/>
    <cellStyle name="Calculation 2 2 2 4 2 2" xfId="22242"/>
    <cellStyle name="Calculation 2 2 2 4 3" xfId="21440"/>
    <cellStyle name="Calculation 2 2 2 5" xfId="21386"/>
    <cellStyle name="Calculation 2 2 2 5 2" xfId="22245"/>
    <cellStyle name="Calculation 2 2 2 6" xfId="21437"/>
    <cellStyle name="Calculation 2 2 3" xfId="749"/>
    <cellStyle name="Calculation 2 2 3 2" xfId="750"/>
    <cellStyle name="Calculation 2 2 3 2 2" xfId="21381"/>
    <cellStyle name="Calculation 2 2 3 2 2 2" xfId="22240"/>
    <cellStyle name="Calculation 2 2 3 2 3" xfId="21442"/>
    <cellStyle name="Calculation 2 2 3 3" xfId="751"/>
    <cellStyle name="Calculation 2 2 3 3 2" xfId="21380"/>
    <cellStyle name="Calculation 2 2 3 3 2 2" xfId="22239"/>
    <cellStyle name="Calculation 2 2 3 3 3" xfId="21443"/>
    <cellStyle name="Calculation 2 2 3 4" xfId="752"/>
    <cellStyle name="Calculation 2 2 3 4 2" xfId="21379"/>
    <cellStyle name="Calculation 2 2 3 4 2 2" xfId="22238"/>
    <cellStyle name="Calculation 2 2 3 4 3" xfId="21444"/>
    <cellStyle name="Calculation 2 2 3 5" xfId="21382"/>
    <cellStyle name="Calculation 2 2 3 5 2" xfId="22241"/>
    <cellStyle name="Calculation 2 2 3 6" xfId="21441"/>
    <cellStyle name="Calculation 2 2 4" xfId="753"/>
    <cellStyle name="Calculation 2 2 4 2" xfId="754"/>
    <cellStyle name="Calculation 2 2 4 2 2" xfId="21377"/>
    <cellStyle name="Calculation 2 2 4 2 2 2" xfId="22236"/>
    <cellStyle name="Calculation 2 2 4 2 3" xfId="21446"/>
    <cellStyle name="Calculation 2 2 4 3" xfId="755"/>
    <cellStyle name="Calculation 2 2 4 3 2" xfId="21376"/>
    <cellStyle name="Calculation 2 2 4 3 2 2" xfId="22235"/>
    <cellStyle name="Calculation 2 2 4 3 3" xfId="21447"/>
    <cellStyle name="Calculation 2 2 4 4" xfId="756"/>
    <cellStyle name="Calculation 2 2 4 4 2" xfId="21375"/>
    <cellStyle name="Calculation 2 2 4 4 2 2" xfId="22234"/>
    <cellStyle name="Calculation 2 2 4 4 3" xfId="21448"/>
    <cellStyle name="Calculation 2 2 4 5" xfId="21378"/>
    <cellStyle name="Calculation 2 2 4 5 2" xfId="22237"/>
    <cellStyle name="Calculation 2 2 4 6" xfId="21445"/>
    <cellStyle name="Calculation 2 2 5" xfId="757"/>
    <cellStyle name="Calculation 2 2 5 2" xfId="758"/>
    <cellStyle name="Calculation 2 2 5 2 2" xfId="21373"/>
    <cellStyle name="Calculation 2 2 5 2 2 2" xfId="22232"/>
    <cellStyle name="Calculation 2 2 5 2 3" xfId="21450"/>
    <cellStyle name="Calculation 2 2 5 3" xfId="759"/>
    <cellStyle name="Calculation 2 2 5 3 2" xfId="21372"/>
    <cellStyle name="Calculation 2 2 5 3 2 2" xfId="22231"/>
    <cellStyle name="Calculation 2 2 5 3 3" xfId="21451"/>
    <cellStyle name="Calculation 2 2 5 4" xfId="760"/>
    <cellStyle name="Calculation 2 2 5 4 2" xfId="21371"/>
    <cellStyle name="Calculation 2 2 5 4 2 2" xfId="22230"/>
    <cellStyle name="Calculation 2 2 5 4 3" xfId="21452"/>
    <cellStyle name="Calculation 2 2 5 5" xfId="21374"/>
    <cellStyle name="Calculation 2 2 5 5 2" xfId="22233"/>
    <cellStyle name="Calculation 2 2 5 6" xfId="21449"/>
    <cellStyle name="Calculation 2 2 6" xfId="761"/>
    <cellStyle name="Calculation 2 2 6 2" xfId="21370"/>
    <cellStyle name="Calculation 2 2 6 2 2" xfId="22229"/>
    <cellStyle name="Calculation 2 2 6 3" xfId="21453"/>
    <cellStyle name="Calculation 2 2 7" xfId="762"/>
    <cellStyle name="Calculation 2 2 7 2" xfId="21369"/>
    <cellStyle name="Calculation 2 2 7 2 2" xfId="22228"/>
    <cellStyle name="Calculation 2 2 7 3" xfId="21454"/>
    <cellStyle name="Calculation 2 2 8" xfId="763"/>
    <cellStyle name="Calculation 2 2 8 2" xfId="21368"/>
    <cellStyle name="Calculation 2 2 8 2 2" xfId="22227"/>
    <cellStyle name="Calculation 2 2 8 3" xfId="21455"/>
    <cellStyle name="Calculation 2 2 9" xfId="764"/>
    <cellStyle name="Calculation 2 2 9 2" xfId="21367"/>
    <cellStyle name="Calculation 2 2 9 2 2" xfId="22226"/>
    <cellStyle name="Calculation 2 2 9 3" xfId="21456"/>
    <cellStyle name="Calculation 2 3" xfId="765"/>
    <cellStyle name="Calculation 2 3 2" xfId="766"/>
    <cellStyle name="Calculation 2 3 2 2" xfId="21366"/>
    <cellStyle name="Calculation 2 3 2 2 2" xfId="22225"/>
    <cellStyle name="Calculation 2 3 2 3" xfId="21457"/>
    <cellStyle name="Calculation 2 3 3" xfId="767"/>
    <cellStyle name="Calculation 2 3 3 2" xfId="21365"/>
    <cellStyle name="Calculation 2 3 3 2 2" xfId="22224"/>
    <cellStyle name="Calculation 2 3 3 3" xfId="21458"/>
    <cellStyle name="Calculation 2 3 4" xfId="768"/>
    <cellStyle name="Calculation 2 3 4 2" xfId="21364"/>
    <cellStyle name="Calculation 2 3 4 2 2" xfId="22223"/>
    <cellStyle name="Calculation 2 3 4 3" xfId="21459"/>
    <cellStyle name="Calculation 2 3 5" xfId="769"/>
    <cellStyle name="Calculation 2 3 5 2" xfId="21363"/>
    <cellStyle name="Calculation 2 3 5 2 2" xfId="22222"/>
    <cellStyle name="Calculation 2 3 5 3" xfId="21460"/>
    <cellStyle name="Calculation 2 4" xfId="770"/>
    <cellStyle name="Calculation 2 4 2" xfId="771"/>
    <cellStyle name="Calculation 2 4 2 2" xfId="21362"/>
    <cellStyle name="Calculation 2 4 2 2 2" xfId="22221"/>
    <cellStyle name="Calculation 2 4 2 3" xfId="21461"/>
    <cellStyle name="Calculation 2 4 3" xfId="772"/>
    <cellStyle name="Calculation 2 4 3 2" xfId="21361"/>
    <cellStyle name="Calculation 2 4 3 2 2" xfId="22220"/>
    <cellStyle name="Calculation 2 4 3 3" xfId="21462"/>
    <cellStyle name="Calculation 2 4 4" xfId="773"/>
    <cellStyle name="Calculation 2 4 4 2" xfId="21360"/>
    <cellStyle name="Calculation 2 4 4 2 2" xfId="22219"/>
    <cellStyle name="Calculation 2 4 4 3" xfId="21463"/>
    <cellStyle name="Calculation 2 4 5" xfId="774"/>
    <cellStyle name="Calculation 2 4 5 2" xfId="21359"/>
    <cellStyle name="Calculation 2 4 5 2 2" xfId="22218"/>
    <cellStyle name="Calculation 2 4 5 3" xfId="21464"/>
    <cellStyle name="Calculation 2 5" xfId="775"/>
    <cellStyle name="Calculation 2 5 2" xfId="776"/>
    <cellStyle name="Calculation 2 5 2 2" xfId="21358"/>
    <cellStyle name="Calculation 2 5 2 2 2" xfId="22217"/>
    <cellStyle name="Calculation 2 5 2 3" xfId="21465"/>
    <cellStyle name="Calculation 2 5 3" xfId="777"/>
    <cellStyle name="Calculation 2 5 3 2" xfId="21357"/>
    <cellStyle name="Calculation 2 5 3 2 2" xfId="22216"/>
    <cellStyle name="Calculation 2 5 3 3" xfId="21466"/>
    <cellStyle name="Calculation 2 5 4" xfId="778"/>
    <cellStyle name="Calculation 2 5 4 2" xfId="21356"/>
    <cellStyle name="Calculation 2 5 4 2 2" xfId="22215"/>
    <cellStyle name="Calculation 2 5 4 3" xfId="21467"/>
    <cellStyle name="Calculation 2 5 5" xfId="779"/>
    <cellStyle name="Calculation 2 5 5 2" xfId="21355"/>
    <cellStyle name="Calculation 2 5 5 2 2" xfId="22214"/>
    <cellStyle name="Calculation 2 5 5 3" xfId="21468"/>
    <cellStyle name="Calculation 2 6" xfId="780"/>
    <cellStyle name="Calculation 2 6 2" xfId="781"/>
    <cellStyle name="Calculation 2 6 2 2" xfId="21354"/>
    <cellStyle name="Calculation 2 6 2 2 2" xfId="22213"/>
    <cellStyle name="Calculation 2 6 2 3" xfId="21469"/>
    <cellStyle name="Calculation 2 6 3" xfId="782"/>
    <cellStyle name="Calculation 2 6 3 2" xfId="21353"/>
    <cellStyle name="Calculation 2 6 3 2 2" xfId="22212"/>
    <cellStyle name="Calculation 2 6 3 3" xfId="21470"/>
    <cellStyle name="Calculation 2 6 4" xfId="783"/>
    <cellStyle name="Calculation 2 6 4 2" xfId="21352"/>
    <cellStyle name="Calculation 2 6 4 2 2" xfId="22211"/>
    <cellStyle name="Calculation 2 6 4 3" xfId="21471"/>
    <cellStyle name="Calculation 2 6 5" xfId="784"/>
    <cellStyle name="Calculation 2 6 5 2" xfId="21351"/>
    <cellStyle name="Calculation 2 6 5 2 2" xfId="22210"/>
    <cellStyle name="Calculation 2 6 5 3" xfId="21472"/>
    <cellStyle name="Calculation 2 7" xfId="785"/>
    <cellStyle name="Calculation 2 7 2" xfId="786"/>
    <cellStyle name="Calculation 2 7 2 2" xfId="21350"/>
    <cellStyle name="Calculation 2 7 2 2 2" xfId="22209"/>
    <cellStyle name="Calculation 2 7 2 3" xfId="21473"/>
    <cellStyle name="Calculation 2 7 3" xfId="787"/>
    <cellStyle name="Calculation 2 7 3 2" xfId="21349"/>
    <cellStyle name="Calculation 2 7 3 2 2" xfId="22208"/>
    <cellStyle name="Calculation 2 7 3 3" xfId="21474"/>
    <cellStyle name="Calculation 2 7 4" xfId="788"/>
    <cellStyle name="Calculation 2 7 4 2" xfId="21348"/>
    <cellStyle name="Calculation 2 7 4 2 2" xfId="22207"/>
    <cellStyle name="Calculation 2 7 4 3" xfId="21475"/>
    <cellStyle name="Calculation 2 7 5" xfId="789"/>
    <cellStyle name="Calculation 2 7 5 2" xfId="21347"/>
    <cellStyle name="Calculation 2 7 5 2 2" xfId="22206"/>
    <cellStyle name="Calculation 2 7 5 3" xfId="21476"/>
    <cellStyle name="Calculation 2 8" xfId="790"/>
    <cellStyle name="Calculation 2 8 2" xfId="791"/>
    <cellStyle name="Calculation 2 8 2 2" xfId="21346"/>
    <cellStyle name="Calculation 2 8 2 2 2" xfId="22205"/>
    <cellStyle name="Calculation 2 8 2 3" xfId="21477"/>
    <cellStyle name="Calculation 2 8 3" xfId="792"/>
    <cellStyle name="Calculation 2 8 3 2" xfId="21345"/>
    <cellStyle name="Calculation 2 8 3 2 2" xfId="22204"/>
    <cellStyle name="Calculation 2 8 3 3" xfId="21478"/>
    <cellStyle name="Calculation 2 8 4" xfId="793"/>
    <cellStyle name="Calculation 2 8 4 2" xfId="21344"/>
    <cellStyle name="Calculation 2 8 4 2 2" xfId="22203"/>
    <cellStyle name="Calculation 2 8 4 3" xfId="21479"/>
    <cellStyle name="Calculation 2 8 5" xfId="794"/>
    <cellStyle name="Calculation 2 8 5 2" xfId="21343"/>
    <cellStyle name="Calculation 2 8 5 2 2" xfId="22202"/>
    <cellStyle name="Calculation 2 8 5 3" xfId="21480"/>
    <cellStyle name="Calculation 2 9" xfId="795"/>
    <cellStyle name="Calculation 2 9 2" xfId="796"/>
    <cellStyle name="Calculation 2 9 2 2" xfId="21342"/>
    <cellStyle name="Calculation 2 9 2 2 2" xfId="22201"/>
    <cellStyle name="Calculation 2 9 2 3" xfId="21481"/>
    <cellStyle name="Calculation 2 9 3" xfId="797"/>
    <cellStyle name="Calculation 2 9 3 2" xfId="21341"/>
    <cellStyle name="Calculation 2 9 3 2 2" xfId="22200"/>
    <cellStyle name="Calculation 2 9 3 3" xfId="21482"/>
    <cellStyle name="Calculation 2 9 4" xfId="798"/>
    <cellStyle name="Calculation 2 9 4 2" xfId="21340"/>
    <cellStyle name="Calculation 2 9 4 2 2" xfId="22199"/>
    <cellStyle name="Calculation 2 9 4 3" xfId="21483"/>
    <cellStyle name="Calculation 2 9 5" xfId="799"/>
    <cellStyle name="Calculation 2 9 5 2" xfId="21339"/>
    <cellStyle name="Calculation 2 9 5 2 2" xfId="22198"/>
    <cellStyle name="Calculation 2 9 5 3" xfId="21484"/>
    <cellStyle name="Calculation 3" xfId="800"/>
    <cellStyle name="Calculation 3 2" xfId="801"/>
    <cellStyle name="Calculation 3 2 2" xfId="21337"/>
    <cellStyle name="Calculation 3 2 2 2" xfId="22196"/>
    <cellStyle name="Calculation 3 2 3" xfId="21486"/>
    <cellStyle name="Calculation 3 3" xfId="802"/>
    <cellStyle name="Calculation 3 3 2" xfId="21336"/>
    <cellStyle name="Calculation 3 3 2 2" xfId="22195"/>
    <cellStyle name="Calculation 3 3 3" xfId="21487"/>
    <cellStyle name="Calculation 3 4" xfId="21338"/>
    <cellStyle name="Calculation 3 4 2" xfId="22197"/>
    <cellStyle name="Calculation 3 5" xfId="21485"/>
    <cellStyle name="Calculation 4" xfId="803"/>
    <cellStyle name="Calculation 4 2" xfId="804"/>
    <cellStyle name="Calculation 4 2 2" xfId="21334"/>
    <cellStyle name="Calculation 4 2 2 2" xfId="22193"/>
    <cellStyle name="Calculation 4 2 3" xfId="21489"/>
    <cellStyle name="Calculation 4 3" xfId="805"/>
    <cellStyle name="Calculation 4 3 2" xfId="21333"/>
    <cellStyle name="Calculation 4 3 2 2" xfId="22192"/>
    <cellStyle name="Calculation 4 3 3" xfId="21490"/>
    <cellStyle name="Calculation 4 4" xfId="21335"/>
    <cellStyle name="Calculation 4 4 2" xfId="22194"/>
    <cellStyle name="Calculation 4 5" xfId="21488"/>
    <cellStyle name="Calculation 5" xfId="806"/>
    <cellStyle name="Calculation 5 2" xfId="807"/>
    <cellStyle name="Calculation 5 2 2" xfId="21331"/>
    <cellStyle name="Calculation 5 2 2 2" xfId="22190"/>
    <cellStyle name="Calculation 5 2 3" xfId="21492"/>
    <cellStyle name="Calculation 5 3" xfId="808"/>
    <cellStyle name="Calculation 5 3 2" xfId="21330"/>
    <cellStyle name="Calculation 5 3 2 2" xfId="22189"/>
    <cellStyle name="Calculation 5 3 3" xfId="21493"/>
    <cellStyle name="Calculation 5 4" xfId="21332"/>
    <cellStyle name="Calculation 5 4 2" xfId="22191"/>
    <cellStyle name="Calculation 5 5" xfId="21491"/>
    <cellStyle name="Calculation 6" xfId="809"/>
    <cellStyle name="Calculation 6 2" xfId="810"/>
    <cellStyle name="Calculation 6 2 2" xfId="21328"/>
    <cellStyle name="Calculation 6 2 2 2" xfId="22187"/>
    <cellStyle name="Calculation 6 2 3" xfId="21495"/>
    <cellStyle name="Calculation 6 3" xfId="811"/>
    <cellStyle name="Calculation 6 3 2" xfId="21327"/>
    <cellStyle name="Calculation 6 3 2 2" xfId="22186"/>
    <cellStyle name="Calculation 6 3 3" xfId="21496"/>
    <cellStyle name="Calculation 6 4" xfId="21329"/>
    <cellStyle name="Calculation 6 4 2" xfId="22188"/>
    <cellStyle name="Calculation 6 5" xfId="21494"/>
    <cellStyle name="Calculation 7" xfId="812"/>
    <cellStyle name="Calculation 7 2" xfId="21326"/>
    <cellStyle name="Calculation 7 2 2" xfId="22185"/>
    <cellStyle name="Calculation 7 3" xfId="21497"/>
    <cellStyle name="Check Cell 2" xfId="813"/>
    <cellStyle name="Check Cell 2 10" xfId="814"/>
    <cellStyle name="Check Cell 2 11" xfId="815"/>
    <cellStyle name="Check Cell 2 12" xfId="816"/>
    <cellStyle name="Check Cell 2 2" xfId="817"/>
    <cellStyle name="Check Cell 2 2 2" xfId="818"/>
    <cellStyle name="Check Cell 2 2 3" xfId="819"/>
    <cellStyle name="Check Cell 2 2 4" xfId="820"/>
    <cellStyle name="Check Cell 2 3" xfId="821"/>
    <cellStyle name="Check Cell 2 3 2" xfId="822"/>
    <cellStyle name="Check Cell 2 3 3" xfId="823"/>
    <cellStyle name="Check Cell 2 4" xfId="824"/>
    <cellStyle name="Check Cell 2 4 2" xfId="825"/>
    <cellStyle name="Check Cell 2 4 3" xfId="826"/>
    <cellStyle name="Check Cell 2 5" xfId="827"/>
    <cellStyle name="Check Cell 2 5 2" xfId="828"/>
    <cellStyle name="Check Cell 2 5 3" xfId="829"/>
    <cellStyle name="Check Cell 2 6" xfId="830"/>
    <cellStyle name="Check Cell 2 6 2" xfId="831"/>
    <cellStyle name="Check Cell 2 6 3" xfId="832"/>
    <cellStyle name="Check Cell 2 7" xfId="833"/>
    <cellStyle name="Check Cell 2 7 2" xfId="834"/>
    <cellStyle name="Check Cell 2 7 3" xfId="835"/>
    <cellStyle name="Check Cell 2 8" xfId="836"/>
    <cellStyle name="Check Cell 2 9" xfId="837"/>
    <cellStyle name="Check Cell 3" xfId="838"/>
    <cellStyle name="Check Cell 3 2" xfId="839"/>
    <cellStyle name="Check Cell 3 2 2" xfId="840"/>
    <cellStyle name="Check Cell 3 2 3" xfId="841"/>
    <cellStyle name="Check Cell 3 3" xfId="842"/>
    <cellStyle name="Check Cell 3 3 2" xfId="843"/>
    <cellStyle name="Check Cell 3 3 3" xfId="844"/>
    <cellStyle name="Check Cell 3 4" xfId="845"/>
    <cellStyle name="Check Cell 3 4 2" xfId="846"/>
    <cellStyle name="Check Cell 3 4 3" xfId="847"/>
    <cellStyle name="Check Cell 3 5" xfId="848"/>
    <cellStyle name="Check Cell 3 5 2" xfId="849"/>
    <cellStyle name="Check Cell 3 5 3" xfId="850"/>
    <cellStyle name="Check Cell 3 6" xfId="851"/>
    <cellStyle name="Check Cell 3 6 2" xfId="852"/>
    <cellStyle name="Check Cell 3 6 3" xfId="853"/>
    <cellStyle name="Check Cell 3 7" xfId="854"/>
    <cellStyle name="Check Cell 3 7 2" xfId="855"/>
    <cellStyle name="Check Cell 3 7 3" xfId="856"/>
    <cellStyle name="Check Cell 3 8" xfId="857"/>
    <cellStyle name="Check Cell 3 9" xfId="858"/>
    <cellStyle name="Check Cell 4" xfId="859"/>
    <cellStyle name="Check Cell 4 2" xfId="860"/>
    <cellStyle name="Check Cell 4 2 2" xfId="861"/>
    <cellStyle name="Check Cell 4 2 3" xfId="862"/>
    <cellStyle name="Check Cell 4 3" xfId="863"/>
    <cellStyle name="Check Cell 4 3 2" xfId="864"/>
    <cellStyle name="Check Cell 4 3 3" xfId="865"/>
    <cellStyle name="Check Cell 4 4" xfId="866"/>
    <cellStyle name="Check Cell 4 4 2" xfId="867"/>
    <cellStyle name="Check Cell 4 4 3" xfId="868"/>
    <cellStyle name="Check Cell 4 5" xfId="869"/>
    <cellStyle name="Check Cell 4 5 2" xfId="870"/>
    <cellStyle name="Check Cell 4 5 3" xfId="871"/>
    <cellStyle name="Check Cell 4 6" xfId="872"/>
    <cellStyle name="Check Cell 4 6 2" xfId="873"/>
    <cellStyle name="Check Cell 4 6 3" xfId="874"/>
    <cellStyle name="Check Cell 4 7" xfId="875"/>
    <cellStyle name="Check Cell 4 7 2" xfId="876"/>
    <cellStyle name="Check Cell 4 7 3" xfId="877"/>
    <cellStyle name="Check Cell 4 8" xfId="878"/>
    <cellStyle name="Check Cell 4 9" xfId="879"/>
    <cellStyle name="Check Cell 5" xfId="880"/>
    <cellStyle name="Check Cell 5 2" xfId="881"/>
    <cellStyle name="Check Cell 5 2 2" xfId="882"/>
    <cellStyle name="Check Cell 5 2 3" xfId="883"/>
    <cellStyle name="Check Cell 5 3" xfId="884"/>
    <cellStyle name="Check Cell 5 3 2" xfId="885"/>
    <cellStyle name="Check Cell 5 3 3" xfId="886"/>
    <cellStyle name="Check Cell 5 4" xfId="887"/>
    <cellStyle name="Check Cell 5 4 2" xfId="888"/>
    <cellStyle name="Check Cell 5 4 3" xfId="889"/>
    <cellStyle name="Check Cell 5 5" xfId="890"/>
    <cellStyle name="Check Cell 5 5 2" xfId="891"/>
    <cellStyle name="Check Cell 5 5 3" xfId="892"/>
    <cellStyle name="Check Cell 5 6" xfId="893"/>
    <cellStyle name="Check Cell 5 6 2" xfId="894"/>
    <cellStyle name="Check Cell 5 6 3" xfId="895"/>
    <cellStyle name="Check Cell 5 7" xfId="896"/>
    <cellStyle name="Check Cell 5 7 2" xfId="897"/>
    <cellStyle name="Check Cell 5 7 3" xfId="898"/>
    <cellStyle name="Check Cell 5 8" xfId="899"/>
    <cellStyle name="Check Cell 5 9" xfId="900"/>
    <cellStyle name="Check Cell 6" xfId="901"/>
    <cellStyle name="Check Cell 6 2" xfId="902"/>
    <cellStyle name="Check Cell 6 2 2" xfId="903"/>
    <cellStyle name="Check Cell 6 2 3" xfId="904"/>
    <cellStyle name="Check Cell 6 3" xfId="905"/>
    <cellStyle name="Check Cell 6 3 2" xfId="906"/>
    <cellStyle name="Check Cell 6 3 3" xfId="907"/>
    <cellStyle name="Check Cell 6 4" xfId="908"/>
    <cellStyle name="Check Cell 6 4 2" xfId="909"/>
    <cellStyle name="Check Cell 6 4 3" xfId="910"/>
    <cellStyle name="Check Cell 6 5" xfId="911"/>
    <cellStyle name="Check Cell 6 5 2" xfId="912"/>
    <cellStyle name="Check Cell 6 5 3" xfId="913"/>
    <cellStyle name="Check Cell 6 6" xfId="914"/>
    <cellStyle name="Check Cell 6 6 2" xfId="915"/>
    <cellStyle name="Check Cell 6 6 3" xfId="916"/>
    <cellStyle name="Check Cell 6 7" xfId="917"/>
    <cellStyle name="Check Cell 6 7 2" xfId="918"/>
    <cellStyle name="Check Cell 6 7 3" xfId="919"/>
    <cellStyle name="Check Cell 6 8" xfId="920"/>
    <cellStyle name="Check Cell 6 9" xfId="921"/>
    <cellStyle name="Check Cell 7" xfId="922"/>
    <cellStyle name="Comma" xfId="7" builtinId="3"/>
    <cellStyle name="Comma [0] 10" xfId="923"/>
    <cellStyle name="Comma [0] 11" xfId="924"/>
    <cellStyle name="Comma [0] 2" xfId="925"/>
    <cellStyle name="Comma [0] 2 2" xfId="926"/>
    <cellStyle name="Comma [0] 2 2 2" xfId="927"/>
    <cellStyle name="Comma [0] 2 3" xfId="928"/>
    <cellStyle name="Comma [0] 3" xfId="929"/>
    <cellStyle name="Comma [0] 3 2" xfId="930"/>
    <cellStyle name="Comma [0] 3 2 2" xfId="931"/>
    <cellStyle name="Comma [0] 3 3" xfId="932"/>
    <cellStyle name="Comma [0] 3 4" xfId="933"/>
    <cellStyle name="Comma [0] 4" xfId="934"/>
    <cellStyle name="Comma [0] 4 2" xfId="935"/>
    <cellStyle name="Comma [0] 4 2 2" xfId="936"/>
    <cellStyle name="Comma [0] 4 3" xfId="937"/>
    <cellStyle name="Comma [0] 5" xfId="938"/>
    <cellStyle name="Comma [0] 5 2" xfId="939"/>
    <cellStyle name="Comma [0] 5 2 2" xfId="940"/>
    <cellStyle name="Comma [0] 6" xfId="941"/>
    <cellStyle name="Comma [0] 6 2" xfId="942"/>
    <cellStyle name="Comma [0] 7" xfId="943"/>
    <cellStyle name="Comma [0] 7 2" xfId="944"/>
    <cellStyle name="Comma [0] 8" xfId="945"/>
    <cellStyle name="Comma [0] 9" xfId="946"/>
    <cellStyle name="Comma [00]" xfId="947"/>
    <cellStyle name="Comma 10" xfId="948"/>
    <cellStyle name="Comma 10 10" xfId="949"/>
    <cellStyle name="Comma 10 11" xfId="950"/>
    <cellStyle name="Comma 10 12" xfId="951"/>
    <cellStyle name="Comma 10 12 2" xfId="952"/>
    <cellStyle name="Comma 10 13" xfId="953"/>
    <cellStyle name="Comma 10 14" xfId="954"/>
    <cellStyle name="Comma 10 2" xfId="955"/>
    <cellStyle name="Comma 10 2 2" xfId="956"/>
    <cellStyle name="Comma 10 2 2 2" xfId="957"/>
    <cellStyle name="Comma 10 2 3" xfId="958"/>
    <cellStyle name="Comma 10 2 4" xfId="959"/>
    <cellStyle name="Comma 10 2 5" xfId="960"/>
    <cellStyle name="Comma 10 2 6" xfId="961"/>
    <cellStyle name="Comma 10 2 7" xfId="962"/>
    <cellStyle name="Comma 10 3" xfId="963"/>
    <cellStyle name="Comma 10 4" xfId="964"/>
    <cellStyle name="Comma 10 5" xfId="965"/>
    <cellStyle name="Comma 10 6" xfId="966"/>
    <cellStyle name="Comma 10 7" xfId="967"/>
    <cellStyle name="Comma 10 8" xfId="968"/>
    <cellStyle name="Comma 10 9" xfId="969"/>
    <cellStyle name="Comma 100" xfId="970"/>
    <cellStyle name="Comma 101" xfId="971"/>
    <cellStyle name="Comma 102" xfId="972"/>
    <cellStyle name="Comma 103" xfId="973"/>
    <cellStyle name="Comma 104" xfId="974"/>
    <cellStyle name="Comma 105" xfId="975"/>
    <cellStyle name="Comma 106" xfId="976"/>
    <cellStyle name="Comma 107" xfId="977"/>
    <cellStyle name="Comma 107 2" xfId="978"/>
    <cellStyle name="Comma 107 2 2" xfId="979"/>
    <cellStyle name="Comma 107 2 3" xfId="980"/>
    <cellStyle name="Comma 107 2 4" xfId="981"/>
    <cellStyle name="Comma 107 3" xfId="982"/>
    <cellStyle name="Comma 107 4" xfId="983"/>
    <cellStyle name="Comma 107 5" xfId="984"/>
    <cellStyle name="Comma 108" xfId="985"/>
    <cellStyle name="Comma 109" xfId="986"/>
    <cellStyle name="Comma 109 2" xfId="987"/>
    <cellStyle name="Comma 109 3" xfId="988"/>
    <cellStyle name="Comma 109 4" xfId="989"/>
    <cellStyle name="Comma 11" xfId="990"/>
    <cellStyle name="Comma 11 2" xfId="991"/>
    <cellStyle name="Comma 11 2 2" xfId="992"/>
    <cellStyle name="Comma 11 2 3" xfId="993"/>
    <cellStyle name="Comma 11 2 4" xfId="994"/>
    <cellStyle name="Comma 11 2 5" xfId="995"/>
    <cellStyle name="Comma 11 2 6" xfId="996"/>
    <cellStyle name="Comma 11 2 7" xfId="997"/>
    <cellStyle name="Comma 11 2 8" xfId="998"/>
    <cellStyle name="Comma 11 2 9" xfId="999"/>
    <cellStyle name="Comma 11 3" xfId="1000"/>
    <cellStyle name="Comma 11 3 2" xfId="1001"/>
    <cellStyle name="Comma 11 3 3" xfId="1002"/>
    <cellStyle name="Comma 11 4" xfId="1003"/>
    <cellStyle name="Comma 11 4 2" xfId="1004"/>
    <cellStyle name="Comma 11 5" xfId="1005"/>
    <cellStyle name="Comma 110" xfId="1006"/>
    <cellStyle name="Comma 110 2" xfId="1007"/>
    <cellStyle name="Comma 111" xfId="21413"/>
    <cellStyle name="Comma 12" xfId="1008"/>
    <cellStyle name="Comma 12 2" xfId="1009"/>
    <cellStyle name="Comma 12 2 2" xfId="1010"/>
    <cellStyle name="Comma 12 2 2 2" xfId="1011"/>
    <cellStyle name="Comma 12 2 3" xfId="1012"/>
    <cellStyle name="Comma 12 2 4" xfId="1013"/>
    <cellStyle name="Comma 12 2 5" xfId="1014"/>
    <cellStyle name="Comma 12 2 6" xfId="1015"/>
    <cellStyle name="Comma 12 2 7" xfId="1016"/>
    <cellStyle name="Comma 12 3" xfId="1017"/>
    <cellStyle name="Comma 12 3 2" xfId="1018"/>
    <cellStyle name="Comma 12 4" xfId="1019"/>
    <cellStyle name="Comma 12 4 2" xfId="1020"/>
    <cellStyle name="Comma 13" xfId="1021"/>
    <cellStyle name="Comma 13 2" xfId="1022"/>
    <cellStyle name="Comma 13 2 2" xfId="1023"/>
    <cellStyle name="Comma 13 2 3" xfId="1024"/>
    <cellStyle name="Comma 13 2 4" xfId="1025"/>
    <cellStyle name="Comma 13 2 5" xfId="1026"/>
    <cellStyle name="Comma 13 2 6" xfId="1027"/>
    <cellStyle name="Comma 13 2 7" xfId="1028"/>
    <cellStyle name="Comma 13 3" xfId="1029"/>
    <cellStyle name="Comma 13 3 2" xfId="1030"/>
    <cellStyle name="Comma 14" xfId="1031"/>
    <cellStyle name="Comma 14 2" xfId="1032"/>
    <cellStyle name="Comma 14 2 2" xfId="1033"/>
    <cellStyle name="Comma 14 3" xfId="1034"/>
    <cellStyle name="Comma 15" xfId="1035"/>
    <cellStyle name="Comma 15 2" xfId="1036"/>
    <cellStyle name="Comma 15 2 2" xfId="1037"/>
    <cellStyle name="Comma 15 2 3" xfId="1038"/>
    <cellStyle name="Comma 15 2 4" xfId="1039"/>
    <cellStyle name="Comma 15 2 5" xfId="1040"/>
    <cellStyle name="Comma 15 2 6" xfId="1041"/>
    <cellStyle name="Comma 15 2 7" xfId="1042"/>
    <cellStyle name="Comma 15 3" xfId="1043"/>
    <cellStyle name="Comma 16" xfId="1044"/>
    <cellStyle name="Comma 16 10" xfId="1045"/>
    <cellStyle name="Comma 16 11" xfId="1046"/>
    <cellStyle name="Comma 16 2" xfId="1047"/>
    <cellStyle name="Comma 16 3" xfId="1048"/>
    <cellStyle name="Comma 16 4" xfId="1049"/>
    <cellStyle name="Comma 16 5" xfId="1050"/>
    <cellStyle name="Comma 16 6" xfId="1051"/>
    <cellStyle name="Comma 16 7" xfId="1052"/>
    <cellStyle name="Comma 16 8" xfId="1053"/>
    <cellStyle name="Comma 16 9" xfId="1054"/>
    <cellStyle name="Comma 17" xfId="1055"/>
    <cellStyle name="Comma 17 2" xfId="1056"/>
    <cellStyle name="Comma 17 2 2" xfId="1057"/>
    <cellStyle name="Comma 18" xfId="1058"/>
    <cellStyle name="Comma 18 2" xfId="1059"/>
    <cellStyle name="Comma 18 2 2" xfId="1060"/>
    <cellStyle name="Comma 19" xfId="1061"/>
    <cellStyle name="Comma 19 10" xfId="1062"/>
    <cellStyle name="Comma 19 11" xfId="1063"/>
    <cellStyle name="Comma 19 2" xfId="1064"/>
    <cellStyle name="Comma 19 3" xfId="1065"/>
    <cellStyle name="Comma 19 4" xfId="1066"/>
    <cellStyle name="Comma 19 5" xfId="1067"/>
    <cellStyle name="Comma 19 6" xfId="1068"/>
    <cellStyle name="Comma 19 7" xfId="1069"/>
    <cellStyle name="Comma 19 8" xfId="1070"/>
    <cellStyle name="Comma 19 9" xfId="1071"/>
    <cellStyle name="Comma 2" xfId="1"/>
    <cellStyle name="Comma 2 10" xfId="1072"/>
    <cellStyle name="Comma 2 10 10" xfId="1073"/>
    <cellStyle name="Comma 2 10 2" xfId="1074"/>
    <cellStyle name="Comma 2 10 2 10" xfId="1075"/>
    <cellStyle name="Comma 2 10 2 2" xfId="1076"/>
    <cellStyle name="Comma 2 10 2 2 2" xfId="1077"/>
    <cellStyle name="Comma 2 10 2 2 2 2" xfId="1078"/>
    <cellStyle name="Comma 2 10 2 2 2 2 2" xfId="1079"/>
    <cellStyle name="Comma 2 10 2 2 2 2 3" xfId="1080"/>
    <cellStyle name="Comma 2 10 2 2 2 2 4" xfId="1081"/>
    <cellStyle name="Comma 2 10 2 2 2 3" xfId="1082"/>
    <cellStyle name="Comma 2 10 2 2 2 4" xfId="1083"/>
    <cellStyle name="Comma 2 10 2 2 2 5" xfId="1084"/>
    <cellStyle name="Comma 2 10 2 2 3" xfId="1085"/>
    <cellStyle name="Comma 2 10 2 2 3 2" xfId="1086"/>
    <cellStyle name="Comma 2 10 2 2 3 3" xfId="1087"/>
    <cellStyle name="Comma 2 10 2 2 3 4" xfId="1088"/>
    <cellStyle name="Comma 2 10 2 2 4" xfId="1089"/>
    <cellStyle name="Comma 2 10 2 2 5" xfId="1090"/>
    <cellStyle name="Comma 2 10 2 2 6" xfId="1091"/>
    <cellStyle name="Comma 2 10 2 3" xfId="1092"/>
    <cellStyle name="Comma 2 10 2 3 2" xfId="1093"/>
    <cellStyle name="Comma 2 10 2 3 2 2" xfId="1094"/>
    <cellStyle name="Comma 2 10 2 3 2 2 2" xfId="1095"/>
    <cellStyle name="Comma 2 10 2 3 2 2 3" xfId="1096"/>
    <cellStyle name="Comma 2 10 2 3 2 2 4" xfId="1097"/>
    <cellStyle name="Comma 2 10 2 3 2 3" xfId="1098"/>
    <cellStyle name="Comma 2 10 2 3 2 4" xfId="1099"/>
    <cellStyle name="Comma 2 10 2 3 2 5" xfId="1100"/>
    <cellStyle name="Comma 2 10 2 3 3" xfId="1101"/>
    <cellStyle name="Comma 2 10 2 3 3 2" xfId="1102"/>
    <cellStyle name="Comma 2 10 2 3 3 3" xfId="1103"/>
    <cellStyle name="Comma 2 10 2 3 3 4" xfId="1104"/>
    <cellStyle name="Comma 2 10 2 3 4" xfId="1105"/>
    <cellStyle name="Comma 2 10 2 3 5" xfId="1106"/>
    <cellStyle name="Comma 2 10 2 3 6" xfId="1107"/>
    <cellStyle name="Comma 2 10 2 4" xfId="1108"/>
    <cellStyle name="Comma 2 10 2 5" xfId="1109"/>
    <cellStyle name="Comma 2 10 2 5 2" xfId="1110"/>
    <cellStyle name="Comma 2 10 2 5 2 2" xfId="1111"/>
    <cellStyle name="Comma 2 10 2 5 2 3" xfId="1112"/>
    <cellStyle name="Comma 2 10 2 5 2 4" xfId="1113"/>
    <cellStyle name="Comma 2 10 2 5 3" xfId="1114"/>
    <cellStyle name="Comma 2 10 2 5 4" xfId="1115"/>
    <cellStyle name="Comma 2 10 2 5 5" xfId="1116"/>
    <cellStyle name="Comma 2 10 2 6" xfId="1117"/>
    <cellStyle name="Comma 2 10 2 7" xfId="1118"/>
    <cellStyle name="Comma 2 10 2 7 2" xfId="1119"/>
    <cellStyle name="Comma 2 10 2 7 3" xfId="1120"/>
    <cellStyle name="Comma 2 10 2 7 4" xfId="1121"/>
    <cellStyle name="Comma 2 10 2 8" xfId="1122"/>
    <cellStyle name="Comma 2 10 2 9" xfId="1123"/>
    <cellStyle name="Comma 2 10 3" xfId="1124"/>
    <cellStyle name="Comma 2 10 3 2" xfId="1125"/>
    <cellStyle name="Comma 2 10 3 2 2" xfId="1126"/>
    <cellStyle name="Comma 2 10 3 2 2 2" xfId="1127"/>
    <cellStyle name="Comma 2 10 3 2 2 3" xfId="1128"/>
    <cellStyle name="Comma 2 10 3 2 2 4" xfId="1129"/>
    <cellStyle name="Comma 2 10 3 2 3" xfId="1130"/>
    <cellStyle name="Comma 2 10 3 2 4" xfId="1131"/>
    <cellStyle name="Comma 2 10 3 2 5" xfId="1132"/>
    <cellStyle name="Comma 2 10 3 3" xfId="1133"/>
    <cellStyle name="Comma 2 10 3 3 2" xfId="1134"/>
    <cellStyle name="Comma 2 10 3 3 3" xfId="1135"/>
    <cellStyle name="Comma 2 10 3 3 4" xfId="1136"/>
    <cellStyle name="Comma 2 10 3 4" xfId="1137"/>
    <cellStyle name="Comma 2 10 3 5" xfId="1138"/>
    <cellStyle name="Comma 2 10 3 6" xfId="1139"/>
    <cellStyle name="Comma 2 10 4" xfId="1140"/>
    <cellStyle name="Comma 2 10 4 2" xfId="1141"/>
    <cellStyle name="Comma 2 10 4 2 2" xfId="1142"/>
    <cellStyle name="Comma 2 10 4 2 2 2" xfId="1143"/>
    <cellStyle name="Comma 2 10 4 2 2 3" xfId="1144"/>
    <cellStyle name="Comma 2 10 4 2 2 4" xfId="1145"/>
    <cellStyle name="Comma 2 10 4 2 3" xfId="1146"/>
    <cellStyle name="Comma 2 10 4 2 4" xfId="1147"/>
    <cellStyle name="Comma 2 10 4 2 5" xfId="1148"/>
    <cellStyle name="Comma 2 10 4 3" xfId="1149"/>
    <cellStyle name="Comma 2 10 4 3 2" xfId="1150"/>
    <cellStyle name="Comma 2 10 4 3 3" xfId="1151"/>
    <cellStyle name="Comma 2 10 4 3 4" xfId="1152"/>
    <cellStyle name="Comma 2 10 4 4" xfId="1153"/>
    <cellStyle name="Comma 2 10 4 5" xfId="1154"/>
    <cellStyle name="Comma 2 10 4 6" xfId="1155"/>
    <cellStyle name="Comma 2 10 5" xfId="1156"/>
    <cellStyle name="Comma 2 10 6" xfId="1157"/>
    <cellStyle name="Comma 2 10 6 2" xfId="1158"/>
    <cellStyle name="Comma 2 10 6 2 2" xfId="1159"/>
    <cellStyle name="Comma 2 10 6 2 3" xfId="1160"/>
    <cellStyle name="Comma 2 10 6 2 4" xfId="1161"/>
    <cellStyle name="Comma 2 10 6 3" xfId="1162"/>
    <cellStyle name="Comma 2 10 6 4" xfId="1163"/>
    <cellStyle name="Comma 2 10 6 5" xfId="1164"/>
    <cellStyle name="Comma 2 10 7" xfId="1165"/>
    <cellStyle name="Comma 2 10 7 2" xfId="1166"/>
    <cellStyle name="Comma 2 10 7 3" xfId="1167"/>
    <cellStyle name="Comma 2 10 7 4" xfId="1168"/>
    <cellStyle name="Comma 2 10 8" xfId="1169"/>
    <cellStyle name="Comma 2 10 9" xfId="1170"/>
    <cellStyle name="Comma 2 100" xfId="1171"/>
    <cellStyle name="Comma 2 101" xfId="1172"/>
    <cellStyle name="Comma 2 102" xfId="1173"/>
    <cellStyle name="Comma 2 103" xfId="1174"/>
    <cellStyle name="Comma 2 104" xfId="1175"/>
    <cellStyle name="Comma 2 105" xfId="1176"/>
    <cellStyle name="Comma 2 106" xfId="1177"/>
    <cellStyle name="Comma 2 107" xfId="1178"/>
    <cellStyle name="Comma 2 107 2" xfId="1179"/>
    <cellStyle name="Comma 2 107 3" xfId="1180"/>
    <cellStyle name="Comma 2 108" xfId="1181"/>
    <cellStyle name="Comma 2 109" xfId="1182"/>
    <cellStyle name="Comma 2 11" xfId="1183"/>
    <cellStyle name="Comma 2 11 2" xfId="1184"/>
    <cellStyle name="Comma 2 11 2 2" xfId="1185"/>
    <cellStyle name="Comma 2 11 2 3" xfId="1186"/>
    <cellStyle name="Comma 2 11 2 3 2" xfId="1187"/>
    <cellStyle name="Comma 2 11 2 3 2 2" xfId="1188"/>
    <cellStyle name="Comma 2 11 2 3 2 3" xfId="1189"/>
    <cellStyle name="Comma 2 11 2 3 2 4" xfId="1190"/>
    <cellStyle name="Comma 2 11 2 3 3" xfId="1191"/>
    <cellStyle name="Comma 2 11 2 3 4" xfId="1192"/>
    <cellStyle name="Comma 2 11 2 3 5" xfId="1193"/>
    <cellStyle name="Comma 2 11 2 4" xfId="1194"/>
    <cellStyle name="Comma 2 11 2 5" xfId="1195"/>
    <cellStyle name="Comma 2 11 2 5 2" xfId="1196"/>
    <cellStyle name="Comma 2 11 2 5 3" xfId="1197"/>
    <cellStyle name="Comma 2 11 2 5 4" xfId="1198"/>
    <cellStyle name="Comma 2 11 2 6" xfId="1199"/>
    <cellStyle name="Comma 2 11 2 7" xfId="1200"/>
    <cellStyle name="Comma 2 11 2 8" xfId="1201"/>
    <cellStyle name="Comma 2 11 3" xfId="1202"/>
    <cellStyle name="Comma 2 11 3 2" xfId="1203"/>
    <cellStyle name="Comma 2 11 3 2 2" xfId="1204"/>
    <cellStyle name="Comma 2 11 3 2 2 2" xfId="1205"/>
    <cellStyle name="Comma 2 11 3 2 2 3" xfId="1206"/>
    <cellStyle name="Comma 2 11 3 2 2 4" xfId="1207"/>
    <cellStyle name="Comma 2 11 3 2 3" xfId="1208"/>
    <cellStyle name="Comma 2 11 3 2 4" xfId="1209"/>
    <cellStyle name="Comma 2 11 3 2 5" xfId="1210"/>
    <cellStyle name="Comma 2 11 3 3" xfId="1211"/>
    <cellStyle name="Comma 2 11 3 3 2" xfId="1212"/>
    <cellStyle name="Comma 2 11 3 3 3" xfId="1213"/>
    <cellStyle name="Comma 2 11 3 3 4" xfId="1214"/>
    <cellStyle name="Comma 2 11 3 4" xfId="1215"/>
    <cellStyle name="Comma 2 11 3 5" xfId="1216"/>
    <cellStyle name="Comma 2 11 3 6" xfId="1217"/>
    <cellStyle name="Comma 2 11 4" xfId="1218"/>
    <cellStyle name="Comma 2 11 5" xfId="1219"/>
    <cellStyle name="Comma 2 11 5 2" xfId="1220"/>
    <cellStyle name="Comma 2 11 5 2 2" xfId="1221"/>
    <cellStyle name="Comma 2 11 5 2 3" xfId="1222"/>
    <cellStyle name="Comma 2 11 5 2 4" xfId="1223"/>
    <cellStyle name="Comma 2 11 5 3" xfId="1224"/>
    <cellStyle name="Comma 2 11 5 4" xfId="1225"/>
    <cellStyle name="Comma 2 11 5 5" xfId="1226"/>
    <cellStyle name="Comma 2 11 6" xfId="1227"/>
    <cellStyle name="Comma 2 11 6 2" xfId="1228"/>
    <cellStyle name="Comma 2 11 6 3" xfId="1229"/>
    <cellStyle name="Comma 2 11 6 4" xfId="1230"/>
    <cellStyle name="Comma 2 11 7" xfId="1231"/>
    <cellStyle name="Comma 2 11 8" xfId="1232"/>
    <cellStyle name="Comma 2 11 9" xfId="1233"/>
    <cellStyle name="Comma 2 110" xfId="1234"/>
    <cellStyle name="Comma 2 12" xfId="1235"/>
    <cellStyle name="Comma 2 12 2" xfId="1236"/>
    <cellStyle name="Comma 2 12 2 2" xfId="1237"/>
    <cellStyle name="Comma 2 12 2 3" xfId="1238"/>
    <cellStyle name="Comma 2 12 2 3 2" xfId="1239"/>
    <cellStyle name="Comma 2 12 2 3 2 2" xfId="1240"/>
    <cellStyle name="Comma 2 12 2 3 2 3" xfId="1241"/>
    <cellStyle name="Comma 2 12 2 3 2 4" xfId="1242"/>
    <cellStyle name="Comma 2 12 2 3 3" xfId="1243"/>
    <cellStyle name="Comma 2 12 2 3 4" xfId="1244"/>
    <cellStyle name="Comma 2 12 2 3 5" xfId="1245"/>
    <cellStyle name="Comma 2 12 2 4" xfId="1246"/>
    <cellStyle name="Comma 2 12 2 5" xfId="1247"/>
    <cellStyle name="Comma 2 12 2 5 2" xfId="1248"/>
    <cellStyle name="Comma 2 12 2 5 3" xfId="1249"/>
    <cellStyle name="Comma 2 12 2 5 4" xfId="1250"/>
    <cellStyle name="Comma 2 12 2 6" xfId="1251"/>
    <cellStyle name="Comma 2 12 2 7" xfId="1252"/>
    <cellStyle name="Comma 2 12 2 8" xfId="1253"/>
    <cellStyle name="Comma 2 12 3" xfId="1254"/>
    <cellStyle name="Comma 2 12 3 2" xfId="1255"/>
    <cellStyle name="Comma 2 12 3 3" xfId="1256"/>
    <cellStyle name="Comma 2 12 3 3 2" xfId="1257"/>
    <cellStyle name="Comma 2 12 3 3 2 2" xfId="1258"/>
    <cellStyle name="Comma 2 12 3 3 2 3" xfId="1259"/>
    <cellStyle name="Comma 2 12 3 3 2 4" xfId="1260"/>
    <cellStyle name="Comma 2 12 3 3 3" xfId="1261"/>
    <cellStyle name="Comma 2 12 3 3 4" xfId="1262"/>
    <cellStyle name="Comma 2 12 3 3 5" xfId="1263"/>
    <cellStyle name="Comma 2 12 3 4" xfId="1264"/>
    <cellStyle name="Comma 2 12 3 4 2" xfId="1265"/>
    <cellStyle name="Comma 2 12 3 4 3" xfId="1266"/>
    <cellStyle name="Comma 2 12 3 4 4" xfId="1267"/>
    <cellStyle name="Comma 2 12 3 5" xfId="1268"/>
    <cellStyle name="Comma 2 12 3 6" xfId="1269"/>
    <cellStyle name="Comma 2 12 3 7" xfId="1270"/>
    <cellStyle name="Comma 2 12 4" xfId="1271"/>
    <cellStyle name="Comma 2 12 5" xfId="1272"/>
    <cellStyle name="Comma 2 12 5 2" xfId="1273"/>
    <cellStyle name="Comma 2 12 5 2 2" xfId="1274"/>
    <cellStyle name="Comma 2 12 5 2 3" xfId="1275"/>
    <cellStyle name="Comma 2 12 5 2 4" xfId="1276"/>
    <cellStyle name="Comma 2 12 5 3" xfId="1277"/>
    <cellStyle name="Comma 2 12 5 4" xfId="1278"/>
    <cellStyle name="Comma 2 12 5 5" xfId="1279"/>
    <cellStyle name="Comma 2 12 6" xfId="1280"/>
    <cellStyle name="Comma 2 12 6 2" xfId="1281"/>
    <cellStyle name="Comma 2 12 6 3" xfId="1282"/>
    <cellStyle name="Comma 2 12 6 4" xfId="1283"/>
    <cellStyle name="Comma 2 12 7" xfId="1284"/>
    <cellStyle name="Comma 2 12 8" xfId="1285"/>
    <cellStyle name="Comma 2 12 9" xfId="1286"/>
    <cellStyle name="Comma 2 13" xfId="1287"/>
    <cellStyle name="Comma 2 13 10" xfId="1288"/>
    <cellStyle name="Comma 2 13 2" xfId="1289"/>
    <cellStyle name="Comma 2 13 2 2" xfId="1290"/>
    <cellStyle name="Comma 2 13 3" xfId="1291"/>
    <cellStyle name="Comma 2 13 4" xfId="1292"/>
    <cellStyle name="Comma 2 13 5" xfId="1293"/>
    <cellStyle name="Comma 2 13 6" xfId="1294"/>
    <cellStyle name="Comma 2 13 6 2" xfId="1295"/>
    <cellStyle name="Comma 2 13 6 2 2" xfId="1296"/>
    <cellStyle name="Comma 2 13 6 2 3" xfId="1297"/>
    <cellStyle name="Comma 2 13 6 2 4" xfId="1298"/>
    <cellStyle name="Comma 2 13 6 3" xfId="1299"/>
    <cellStyle name="Comma 2 13 6 4" xfId="1300"/>
    <cellStyle name="Comma 2 13 6 5" xfId="1301"/>
    <cellStyle name="Comma 2 13 7" xfId="1302"/>
    <cellStyle name="Comma 2 13 7 2" xfId="1303"/>
    <cellStyle name="Comma 2 13 7 3" xfId="1304"/>
    <cellStyle name="Comma 2 13 7 4" xfId="1305"/>
    <cellStyle name="Comma 2 13 8" xfId="1306"/>
    <cellStyle name="Comma 2 13 9" xfId="1307"/>
    <cellStyle name="Comma 2 14" xfId="1308"/>
    <cellStyle name="Comma 2 14 2" xfId="1309"/>
    <cellStyle name="Comma 2 14 2 2" xfId="1310"/>
    <cellStyle name="Comma 2 14 3" xfId="1311"/>
    <cellStyle name="Comma 2 14 3 2" xfId="1312"/>
    <cellStyle name="Comma 2 14 4" xfId="1313"/>
    <cellStyle name="Comma 2 14 5" xfId="1314"/>
    <cellStyle name="Comma 2 14 5 2" xfId="1315"/>
    <cellStyle name="Comma 2 14 5 2 2" xfId="1316"/>
    <cellStyle name="Comma 2 14 5 2 3" xfId="1317"/>
    <cellStyle name="Comma 2 14 5 2 4" xfId="1318"/>
    <cellStyle name="Comma 2 14 5 3" xfId="1319"/>
    <cellStyle name="Comma 2 14 5 4" xfId="1320"/>
    <cellStyle name="Comma 2 14 5 5" xfId="1321"/>
    <cellStyle name="Comma 2 14 6" xfId="1322"/>
    <cellStyle name="Comma 2 14 6 2" xfId="1323"/>
    <cellStyle name="Comma 2 14 6 3" xfId="1324"/>
    <cellStyle name="Comma 2 14 6 4" xfId="1325"/>
    <cellStyle name="Comma 2 14 7" xfId="1326"/>
    <cellStyle name="Comma 2 14 8" xfId="1327"/>
    <cellStyle name="Comma 2 14 9" xfId="1328"/>
    <cellStyle name="Comma 2 15" xfId="1329"/>
    <cellStyle name="Comma 2 15 2" xfId="1330"/>
    <cellStyle name="Comma 2 15 3" xfId="1331"/>
    <cellStyle name="Comma 2 15 3 2" xfId="1332"/>
    <cellStyle name="Comma 2 15 3 3" xfId="1333"/>
    <cellStyle name="Comma 2 15 3 4" xfId="1334"/>
    <cellStyle name="Comma 2 16" xfId="1335"/>
    <cellStyle name="Comma 2 16 2" xfId="1336"/>
    <cellStyle name="Comma 2 16 2 2" xfId="1337"/>
    <cellStyle name="Comma 2 17" xfId="1338"/>
    <cellStyle name="Comma 2 17 2" xfId="1339"/>
    <cellStyle name="Comma 2 17 3" xfId="1340"/>
    <cellStyle name="Comma 2 17 3 2" xfId="1341"/>
    <cellStyle name="Comma 2 17 3 3" xfId="1342"/>
    <cellStyle name="Comma 2 17 3 4" xfId="1343"/>
    <cellStyle name="Comma 2 18" xfId="1344"/>
    <cellStyle name="Comma 2 18 2" xfId="1345"/>
    <cellStyle name="Comma 2 18 3" xfId="1346"/>
    <cellStyle name="Comma 2 18 3 2" xfId="1347"/>
    <cellStyle name="Comma 2 18 3 3" xfId="1348"/>
    <cellStyle name="Comma 2 18 3 4" xfId="1349"/>
    <cellStyle name="Comma 2 19" xfId="1350"/>
    <cellStyle name="Comma 2 19 2" xfId="1351"/>
    <cellStyle name="Comma 2 19 3" xfId="1352"/>
    <cellStyle name="Comma 2 19 3 2" xfId="1353"/>
    <cellStyle name="Comma 2 19 3 3" xfId="1354"/>
    <cellStyle name="Comma 2 19 3 4" xfId="1355"/>
    <cellStyle name="Comma 2 2" xfId="1356"/>
    <cellStyle name="Comma 2 2 10" xfId="1357"/>
    <cellStyle name="Comma 2 2 10 2" xfId="1358"/>
    <cellStyle name="Comma 2 2 10 3" xfId="1359"/>
    <cellStyle name="Comma 2 2 10 3 2" xfId="1360"/>
    <cellStyle name="Comma 2 2 10 3 2 2" xfId="1361"/>
    <cellStyle name="Comma 2 2 10 3 2 3" xfId="1362"/>
    <cellStyle name="Comma 2 2 10 3 2 4" xfId="1363"/>
    <cellStyle name="Comma 2 2 10 3 3" xfId="1364"/>
    <cellStyle name="Comma 2 2 10 3 4" xfId="1365"/>
    <cellStyle name="Comma 2 2 10 3 5" xfId="1366"/>
    <cellStyle name="Comma 2 2 10 4" xfId="1367"/>
    <cellStyle name="Comma 2 2 10 4 2" xfId="1368"/>
    <cellStyle name="Comma 2 2 10 4 3" xfId="1369"/>
    <cellStyle name="Comma 2 2 10 4 4" xfId="1370"/>
    <cellStyle name="Comma 2 2 10 5" xfId="1371"/>
    <cellStyle name="Comma 2 2 10 5 2" xfId="1372"/>
    <cellStyle name="Comma 2 2 10 5 3" xfId="1373"/>
    <cellStyle name="Comma 2 2 10 5 4" xfId="1374"/>
    <cellStyle name="Comma 2 2 10 6" xfId="1375"/>
    <cellStyle name="Comma 2 2 10 7" xfId="1376"/>
    <cellStyle name="Comma 2 2 10 8" xfId="1377"/>
    <cellStyle name="Comma 2 2 11" xfId="1378"/>
    <cellStyle name="Comma 2 2 11 2" xfId="1379"/>
    <cellStyle name="Comma 2 2 11 3" xfId="1380"/>
    <cellStyle name="Comma 2 2 11 3 2" xfId="1381"/>
    <cellStyle name="Comma 2 2 11 3 2 2" xfId="1382"/>
    <cellStyle name="Comma 2 2 11 3 2 3" xfId="1383"/>
    <cellStyle name="Comma 2 2 11 3 2 4" xfId="1384"/>
    <cellStyle name="Comma 2 2 11 3 3" xfId="1385"/>
    <cellStyle name="Comma 2 2 11 3 4" xfId="1386"/>
    <cellStyle name="Comma 2 2 11 3 5" xfId="1387"/>
    <cellStyle name="Comma 2 2 11 4" xfId="1388"/>
    <cellStyle name="Comma 2 2 11 4 2" xfId="1389"/>
    <cellStyle name="Comma 2 2 11 4 3" xfId="1390"/>
    <cellStyle name="Comma 2 2 11 4 4" xfId="1391"/>
    <cellStyle name="Comma 2 2 11 5" xfId="1392"/>
    <cellStyle name="Comma 2 2 11 5 2" xfId="1393"/>
    <cellStyle name="Comma 2 2 11 5 3" xfId="1394"/>
    <cellStyle name="Comma 2 2 11 5 4" xfId="1395"/>
    <cellStyle name="Comma 2 2 11 6" xfId="1396"/>
    <cellStyle name="Comma 2 2 11 7" xfId="1397"/>
    <cellStyle name="Comma 2 2 11 8" xfId="1398"/>
    <cellStyle name="Comma 2 2 12" xfId="1399"/>
    <cellStyle name="Comma 2 2 12 2" xfId="1400"/>
    <cellStyle name="Comma 2 2 12 2 2" xfId="1401"/>
    <cellStyle name="Comma 2 2 12 2 3" xfId="1402"/>
    <cellStyle name="Comma 2 2 12 2 4" xfId="1403"/>
    <cellStyle name="Comma 2 2 13" xfId="1404"/>
    <cellStyle name="Comma 2 2 13 2" xfId="1405"/>
    <cellStyle name="Comma 2 2 13 2 2" xfId="1406"/>
    <cellStyle name="Comma 2 2 13 2 3" xfId="1407"/>
    <cellStyle name="Comma 2 2 13 2 4" xfId="1408"/>
    <cellStyle name="Comma 2 2 14" xfId="1409"/>
    <cellStyle name="Comma 2 2 14 2" xfId="1410"/>
    <cellStyle name="Comma 2 2 14 2 2" xfId="1411"/>
    <cellStyle name="Comma 2 2 14 2 3" xfId="1412"/>
    <cellStyle name="Comma 2 2 14 2 4" xfId="1413"/>
    <cellStyle name="Comma 2 2 15" xfId="1414"/>
    <cellStyle name="Comma 2 2 15 2" xfId="1415"/>
    <cellStyle name="Comma 2 2 15 2 2" xfId="1416"/>
    <cellStyle name="Comma 2 2 15 2 3" xfId="1417"/>
    <cellStyle name="Comma 2 2 15 2 4" xfId="1418"/>
    <cellStyle name="Comma 2 2 16" xfId="1419"/>
    <cellStyle name="Comma 2 2 16 2" xfId="1420"/>
    <cellStyle name="Comma 2 2 16 2 2" xfId="1421"/>
    <cellStyle name="Comma 2 2 16 2 3" xfId="1422"/>
    <cellStyle name="Comma 2 2 16 2 4" xfId="1423"/>
    <cellStyle name="Comma 2 2 17" xfId="1424"/>
    <cellStyle name="Comma 2 2 17 2" xfId="1425"/>
    <cellStyle name="Comma 2 2 17 2 2" xfId="1426"/>
    <cellStyle name="Comma 2 2 17 2 3" xfId="1427"/>
    <cellStyle name="Comma 2 2 17 2 4" xfId="1428"/>
    <cellStyle name="Comma 2 2 18" xfId="1429"/>
    <cellStyle name="Comma 2 2 18 2" xfId="1430"/>
    <cellStyle name="Comma 2 2 18 3" xfId="1431"/>
    <cellStyle name="Comma 2 2 18 3 2" xfId="1432"/>
    <cellStyle name="Comma 2 2 18 3 3" xfId="1433"/>
    <cellStyle name="Comma 2 2 18 3 4" xfId="1434"/>
    <cellStyle name="Comma 2 2 18 4" xfId="1435"/>
    <cellStyle name="Comma 2 2 18 5" xfId="1436"/>
    <cellStyle name="Comma 2 2 18 6" xfId="1437"/>
    <cellStyle name="Comma 2 2 19" xfId="1438"/>
    <cellStyle name="Comma 2 2 2" xfId="1439"/>
    <cellStyle name="Comma 2 2 2 10" xfId="1440"/>
    <cellStyle name="Comma 2 2 2 10 2" xfId="1441"/>
    <cellStyle name="Comma 2 2 2 10 3" xfId="1442"/>
    <cellStyle name="Comma 2 2 2 10 3 2" xfId="1443"/>
    <cellStyle name="Comma 2 2 2 10 3 2 2" xfId="1444"/>
    <cellStyle name="Comma 2 2 2 10 3 2 3" xfId="1445"/>
    <cellStyle name="Comma 2 2 2 10 3 2 4" xfId="1446"/>
    <cellStyle name="Comma 2 2 2 10 3 3" xfId="1447"/>
    <cellStyle name="Comma 2 2 2 10 3 4" xfId="1448"/>
    <cellStyle name="Comma 2 2 2 10 3 5" xfId="1449"/>
    <cellStyle name="Comma 2 2 2 10 4" xfId="1450"/>
    <cellStyle name="Comma 2 2 2 10 4 2" xfId="1451"/>
    <cellStyle name="Comma 2 2 2 10 4 3" xfId="1452"/>
    <cellStyle name="Comma 2 2 2 10 4 4" xfId="1453"/>
    <cellStyle name="Comma 2 2 2 10 5" xfId="1454"/>
    <cellStyle name="Comma 2 2 2 10 6" xfId="1455"/>
    <cellStyle name="Comma 2 2 2 10 7" xfId="1456"/>
    <cellStyle name="Comma 2 2 2 11" xfId="1457"/>
    <cellStyle name="Comma 2 2 2 12" xfId="1458"/>
    <cellStyle name="Comma 2 2 2 13" xfId="1459"/>
    <cellStyle name="Comma 2 2 2 14" xfId="1460"/>
    <cellStyle name="Comma 2 2 2 15" xfId="1461"/>
    <cellStyle name="Comma 2 2 2 15 2" xfId="1462"/>
    <cellStyle name="Comma 2 2 2 16" xfId="1463"/>
    <cellStyle name="Comma 2 2 2 16 2" xfId="1464"/>
    <cellStyle name="Comma 2 2 2 17" xfId="1465"/>
    <cellStyle name="Comma 2 2 2 17 2" xfId="1466"/>
    <cellStyle name="Comma 2 2 2 18" xfId="1467"/>
    <cellStyle name="Comma 2 2 2 18 2" xfId="1468"/>
    <cellStyle name="Comma 2 2 2 18 3" xfId="1469"/>
    <cellStyle name="Comma 2 2 2 18 3 2" xfId="1470"/>
    <cellStyle name="Comma 2 2 2 18 3 3" xfId="1471"/>
    <cellStyle name="Comma 2 2 2 18 3 4" xfId="1472"/>
    <cellStyle name="Comma 2 2 2 18 4" xfId="1473"/>
    <cellStyle name="Comma 2 2 2 18 5" xfId="1474"/>
    <cellStyle name="Comma 2 2 2 18 6" xfId="1475"/>
    <cellStyle name="Comma 2 2 2 19" xfId="1476"/>
    <cellStyle name="Comma 2 2 2 19 2" xfId="1477"/>
    <cellStyle name="Comma 2 2 2 19 3" xfId="1478"/>
    <cellStyle name="Comma 2 2 2 19 4" xfId="1479"/>
    <cellStyle name="Comma 2 2 2 2" xfId="1480"/>
    <cellStyle name="Comma 2 2 2 2 10" xfId="1481"/>
    <cellStyle name="Comma 2 2 2 2 10 2" xfId="1482"/>
    <cellStyle name="Comma 2 2 2 2 10 2 2" xfId="1483"/>
    <cellStyle name="Comma 2 2 2 2 10 2 3" xfId="1484"/>
    <cellStyle name="Comma 2 2 2 2 10 2 4" xfId="1485"/>
    <cellStyle name="Comma 2 2 2 2 11" xfId="1486"/>
    <cellStyle name="Comma 2 2 2 2 11 2" xfId="1487"/>
    <cellStyle name="Comma 2 2 2 2 11 2 2" xfId="1488"/>
    <cellStyle name="Comma 2 2 2 2 11 2 3" xfId="1489"/>
    <cellStyle name="Comma 2 2 2 2 11 2 4" xfId="1490"/>
    <cellStyle name="Comma 2 2 2 2 12" xfId="1491"/>
    <cellStyle name="Comma 2 2 2 2 12 2" xfId="1492"/>
    <cellStyle name="Comma 2 2 2 2 12 2 2" xfId="1493"/>
    <cellStyle name="Comma 2 2 2 2 12 2 3" xfId="1494"/>
    <cellStyle name="Comma 2 2 2 2 12 2 4" xfId="1495"/>
    <cellStyle name="Comma 2 2 2 2 13" xfId="1496"/>
    <cellStyle name="Comma 2 2 2 2 13 2" xfId="1497"/>
    <cellStyle name="Comma 2 2 2 2 13 2 2" xfId="1498"/>
    <cellStyle name="Comma 2 2 2 2 13 2 3" xfId="1499"/>
    <cellStyle name="Comma 2 2 2 2 13 2 4" xfId="1500"/>
    <cellStyle name="Comma 2 2 2 2 14" xfId="1501"/>
    <cellStyle name="Comma 2 2 2 2 14 2" xfId="1502"/>
    <cellStyle name="Comma 2 2 2 2 14 2 2" xfId="1503"/>
    <cellStyle name="Comma 2 2 2 2 14 2 3" xfId="1504"/>
    <cellStyle name="Comma 2 2 2 2 14 2 4" xfId="1505"/>
    <cellStyle name="Comma 2 2 2 2 15" xfId="1506"/>
    <cellStyle name="Comma 2 2 2 2 15 2" xfId="1507"/>
    <cellStyle name="Comma 2 2 2 2 15 2 2" xfId="1508"/>
    <cellStyle name="Comma 2 2 2 2 15 2 3" xfId="1509"/>
    <cellStyle name="Comma 2 2 2 2 15 2 4" xfId="1510"/>
    <cellStyle name="Comma 2 2 2 2 15 3" xfId="1511"/>
    <cellStyle name="Comma 2 2 2 2 15 3 2" xfId="1512"/>
    <cellStyle name="Comma 2 2 2 2 15 3 3" xfId="1513"/>
    <cellStyle name="Comma 2 2 2 2 15 3 4" xfId="1514"/>
    <cellStyle name="Comma 2 2 2 2 15 4" xfId="1515"/>
    <cellStyle name="Comma 2 2 2 2 15 5" xfId="1516"/>
    <cellStyle name="Comma 2 2 2 2 15 6" xfId="1517"/>
    <cellStyle name="Comma 2 2 2 2 16" xfId="1518"/>
    <cellStyle name="Comma 2 2 2 2 17" xfId="1519"/>
    <cellStyle name="Comma 2 2 2 2 17 2" xfId="1520"/>
    <cellStyle name="Comma 2 2 2 2 17 3" xfId="1521"/>
    <cellStyle name="Comma 2 2 2 2 17 4" xfId="1522"/>
    <cellStyle name="Comma 2 2 2 2 18" xfId="1523"/>
    <cellStyle name="Comma 2 2 2 2 19" xfId="1524"/>
    <cellStyle name="Comma 2 2 2 2 2" xfId="1525"/>
    <cellStyle name="Comma 2 2 2 2 2 10" xfId="1526"/>
    <cellStyle name="Comma 2 2 2 2 2 11" xfId="1527"/>
    <cellStyle name="Comma 2 2 2 2 2 12" xfId="1528"/>
    <cellStyle name="Comma 2 2 2 2 2 13" xfId="1529"/>
    <cellStyle name="Comma 2 2 2 2 2 13 2" xfId="1530"/>
    <cellStyle name="Comma 2 2 2 2 2 14" xfId="1531"/>
    <cellStyle name="Comma 2 2 2 2 2 14 2" xfId="1532"/>
    <cellStyle name="Comma 2 2 2 2 2 15" xfId="1533"/>
    <cellStyle name="Comma 2 2 2 2 2 15 2" xfId="1534"/>
    <cellStyle name="Comma 2 2 2 2 2 15 3" xfId="1535"/>
    <cellStyle name="Comma 2 2 2 2 2 15 3 2" xfId="1536"/>
    <cellStyle name="Comma 2 2 2 2 2 15 3 3" xfId="1537"/>
    <cellStyle name="Comma 2 2 2 2 2 15 3 4" xfId="1538"/>
    <cellStyle name="Comma 2 2 2 2 2 15 4" xfId="1539"/>
    <cellStyle name="Comma 2 2 2 2 2 15 5" xfId="1540"/>
    <cellStyle name="Comma 2 2 2 2 2 15 6" xfId="1541"/>
    <cellStyle name="Comma 2 2 2 2 2 16" xfId="1542"/>
    <cellStyle name="Comma 2 2 2 2 2 16 2" xfId="1543"/>
    <cellStyle name="Comma 2 2 2 2 2 16 3" xfId="1544"/>
    <cellStyle name="Comma 2 2 2 2 2 16 4" xfId="1545"/>
    <cellStyle name="Comma 2 2 2 2 2 17" xfId="1546"/>
    <cellStyle name="Comma 2 2 2 2 2 17 2" xfId="1547"/>
    <cellStyle name="Comma 2 2 2 2 2 17 3" xfId="1548"/>
    <cellStyle name="Comma 2 2 2 2 2 17 4" xfId="1549"/>
    <cellStyle name="Comma 2 2 2 2 2 18" xfId="1550"/>
    <cellStyle name="Comma 2 2 2 2 2 19" xfId="1551"/>
    <cellStyle name="Comma 2 2 2 2 2 2" xfId="1552"/>
    <cellStyle name="Comma 2 2 2 2 2 2 2" xfId="1553"/>
    <cellStyle name="Comma 2 2 2 2 2 2 2 2" xfId="1554"/>
    <cellStyle name="Comma 2 2 2 2 2 2 2 3" xfId="1555"/>
    <cellStyle name="Comma 2 2 2 2 2 2 2 4" xfId="1556"/>
    <cellStyle name="Comma 2 2 2 2 2 2 2 5" xfId="1557"/>
    <cellStyle name="Comma 2 2 2 2 2 2 2 5 2" xfId="1558"/>
    <cellStyle name="Comma 2 2 2 2 2 2 2 5 3" xfId="1559"/>
    <cellStyle name="Comma 2 2 2 2 2 2 2 5 4" xfId="1560"/>
    <cellStyle name="Comma 2 2 2 2 2 2 3" xfId="1561"/>
    <cellStyle name="Comma 2 2 2 2 2 2 3 2" xfId="1562"/>
    <cellStyle name="Comma 2 2 2 2 2 2 3 2 2" xfId="1563"/>
    <cellStyle name="Comma 2 2 2 2 2 2 3 2 3" xfId="1564"/>
    <cellStyle name="Comma 2 2 2 2 2 2 3 2 4" xfId="1565"/>
    <cellStyle name="Comma 2 2 2 2 2 2 4" xfId="1566"/>
    <cellStyle name="Comma 2 2 2 2 2 2 4 2" xfId="1567"/>
    <cellStyle name="Comma 2 2 2 2 2 2 4 2 2" xfId="1568"/>
    <cellStyle name="Comma 2 2 2 2 2 2 4 2 3" xfId="1569"/>
    <cellStyle name="Comma 2 2 2 2 2 2 4 2 4" xfId="1570"/>
    <cellStyle name="Comma 2 2 2 2 2 2 5" xfId="1571"/>
    <cellStyle name="Comma 2 2 2 2 2 20" xfId="1572"/>
    <cellStyle name="Comma 2 2 2 2 2 3" xfId="1573"/>
    <cellStyle name="Comma 2 2 2 2 2 3 2" xfId="1574"/>
    <cellStyle name="Comma 2 2 2 2 2 3 2 2" xfId="1575"/>
    <cellStyle name="Comma 2 2 2 2 2 3 2 2 2" xfId="1576"/>
    <cellStyle name="Comma 2 2 2 2 2 3 2 2 2 2" xfId="1577"/>
    <cellStyle name="Comma 2 2 2 2 2 3 2 2 2 3" xfId="1578"/>
    <cellStyle name="Comma 2 2 2 2 2 3 2 2 2 4" xfId="1579"/>
    <cellStyle name="Comma 2 2 2 2 2 3 2 2 3" xfId="1580"/>
    <cellStyle name="Comma 2 2 2 2 2 3 2 2 4" xfId="1581"/>
    <cellStyle name="Comma 2 2 2 2 2 3 2 2 5" xfId="1582"/>
    <cellStyle name="Comma 2 2 2 2 2 3 2 3" xfId="1583"/>
    <cellStyle name="Comma 2 2 2 2 2 3 2 3 2" xfId="1584"/>
    <cellStyle name="Comma 2 2 2 2 2 3 2 3 3" xfId="1585"/>
    <cellStyle name="Comma 2 2 2 2 2 3 2 3 4" xfId="1586"/>
    <cellStyle name="Comma 2 2 2 2 2 3 2 4" xfId="1587"/>
    <cellStyle name="Comma 2 2 2 2 2 3 2 5" xfId="1588"/>
    <cellStyle name="Comma 2 2 2 2 2 3 2 6" xfId="1589"/>
    <cellStyle name="Comma 2 2 2 2 2 3 3" xfId="1590"/>
    <cellStyle name="Comma 2 2 2 2 2 3 3 2" xfId="1591"/>
    <cellStyle name="Comma 2 2 2 2 2 3 3 2 2" xfId="1592"/>
    <cellStyle name="Comma 2 2 2 2 2 3 3 2 2 2" xfId="1593"/>
    <cellStyle name="Comma 2 2 2 2 2 3 3 2 2 3" xfId="1594"/>
    <cellStyle name="Comma 2 2 2 2 2 3 3 2 2 4" xfId="1595"/>
    <cellStyle name="Comma 2 2 2 2 2 3 3 2 3" xfId="1596"/>
    <cellStyle name="Comma 2 2 2 2 2 3 3 2 4" xfId="1597"/>
    <cellStyle name="Comma 2 2 2 2 2 3 3 2 5" xfId="1598"/>
    <cellStyle name="Comma 2 2 2 2 2 3 3 3" xfId="1599"/>
    <cellStyle name="Comma 2 2 2 2 2 3 3 3 2" xfId="1600"/>
    <cellStyle name="Comma 2 2 2 2 2 3 3 3 3" xfId="1601"/>
    <cellStyle name="Comma 2 2 2 2 2 3 3 3 4" xfId="1602"/>
    <cellStyle name="Comma 2 2 2 2 2 3 3 4" xfId="1603"/>
    <cellStyle name="Comma 2 2 2 2 2 3 3 5" xfId="1604"/>
    <cellStyle name="Comma 2 2 2 2 2 3 3 6" xfId="1605"/>
    <cellStyle name="Comma 2 2 2 2 2 3 4" xfId="1606"/>
    <cellStyle name="Comma 2 2 2 2 2 3 5" xfId="1607"/>
    <cellStyle name="Comma 2 2 2 2 2 3 5 2" xfId="1608"/>
    <cellStyle name="Comma 2 2 2 2 2 3 5 2 2" xfId="1609"/>
    <cellStyle name="Comma 2 2 2 2 2 3 5 2 3" xfId="1610"/>
    <cellStyle name="Comma 2 2 2 2 2 3 5 2 4" xfId="1611"/>
    <cellStyle name="Comma 2 2 2 2 2 3 5 3" xfId="1612"/>
    <cellStyle name="Comma 2 2 2 2 2 3 5 4" xfId="1613"/>
    <cellStyle name="Comma 2 2 2 2 2 3 5 5" xfId="1614"/>
    <cellStyle name="Comma 2 2 2 2 2 3 6" xfId="1615"/>
    <cellStyle name="Comma 2 2 2 2 2 3 6 2" xfId="1616"/>
    <cellStyle name="Comma 2 2 2 2 2 3 6 3" xfId="1617"/>
    <cellStyle name="Comma 2 2 2 2 2 3 6 4" xfId="1618"/>
    <cellStyle name="Comma 2 2 2 2 2 3 7" xfId="1619"/>
    <cellStyle name="Comma 2 2 2 2 2 3 8" xfId="1620"/>
    <cellStyle name="Comma 2 2 2 2 2 3 9" xfId="1621"/>
    <cellStyle name="Comma 2 2 2 2 2 4" xfId="1622"/>
    <cellStyle name="Comma 2 2 2 2 2 4 2" xfId="1623"/>
    <cellStyle name="Comma 2 2 2 2 2 4 3" xfId="1624"/>
    <cellStyle name="Comma 2 2 2 2 2 4 3 2" xfId="1625"/>
    <cellStyle name="Comma 2 2 2 2 2 4 3 2 2" xfId="1626"/>
    <cellStyle name="Comma 2 2 2 2 2 4 3 2 3" xfId="1627"/>
    <cellStyle name="Comma 2 2 2 2 2 4 3 2 4" xfId="1628"/>
    <cellStyle name="Comma 2 2 2 2 2 4 3 3" xfId="1629"/>
    <cellStyle name="Comma 2 2 2 2 2 4 3 4" xfId="1630"/>
    <cellStyle name="Comma 2 2 2 2 2 4 3 5" xfId="1631"/>
    <cellStyle name="Comma 2 2 2 2 2 4 4" xfId="1632"/>
    <cellStyle name="Comma 2 2 2 2 2 4 4 2" xfId="1633"/>
    <cellStyle name="Comma 2 2 2 2 2 4 4 3" xfId="1634"/>
    <cellStyle name="Comma 2 2 2 2 2 4 4 4" xfId="1635"/>
    <cellStyle name="Comma 2 2 2 2 2 4 5" xfId="1636"/>
    <cellStyle name="Comma 2 2 2 2 2 4 6" xfId="1637"/>
    <cellStyle name="Comma 2 2 2 2 2 4 7" xfId="1638"/>
    <cellStyle name="Comma 2 2 2 2 2 5" xfId="1639"/>
    <cellStyle name="Comma 2 2 2 2 2 5 2" xfId="1640"/>
    <cellStyle name="Comma 2 2 2 2 2 5 3" xfId="1641"/>
    <cellStyle name="Comma 2 2 2 2 2 5 3 2" xfId="1642"/>
    <cellStyle name="Comma 2 2 2 2 2 5 3 2 2" xfId="1643"/>
    <cellStyle name="Comma 2 2 2 2 2 5 3 2 3" xfId="1644"/>
    <cellStyle name="Comma 2 2 2 2 2 5 3 2 4" xfId="1645"/>
    <cellStyle name="Comma 2 2 2 2 2 5 3 3" xfId="1646"/>
    <cellStyle name="Comma 2 2 2 2 2 5 3 4" xfId="1647"/>
    <cellStyle name="Comma 2 2 2 2 2 5 3 5" xfId="1648"/>
    <cellStyle name="Comma 2 2 2 2 2 5 4" xfId="1649"/>
    <cellStyle name="Comma 2 2 2 2 2 5 4 2" xfId="1650"/>
    <cellStyle name="Comma 2 2 2 2 2 5 4 3" xfId="1651"/>
    <cellStyle name="Comma 2 2 2 2 2 5 4 4" xfId="1652"/>
    <cellStyle name="Comma 2 2 2 2 2 5 5" xfId="1653"/>
    <cellStyle name="Comma 2 2 2 2 2 5 6" xfId="1654"/>
    <cellStyle name="Comma 2 2 2 2 2 5 7" xfId="1655"/>
    <cellStyle name="Comma 2 2 2 2 2 6" xfId="1656"/>
    <cellStyle name="Comma 2 2 2 2 2 7" xfId="1657"/>
    <cellStyle name="Comma 2 2 2 2 2 8" xfId="1658"/>
    <cellStyle name="Comma 2 2 2 2 2 9" xfId="1659"/>
    <cellStyle name="Comma 2 2 2 2 20" xfId="1660"/>
    <cellStyle name="Comma 2 2 2 2 3" xfId="1661"/>
    <cellStyle name="Comma 2 2 2 2 3 10" xfId="1662"/>
    <cellStyle name="Comma 2 2 2 2 3 11" xfId="1663"/>
    <cellStyle name="Comma 2 2 2 2 3 2" xfId="1664"/>
    <cellStyle name="Comma 2 2 2 2 3 2 2" xfId="1665"/>
    <cellStyle name="Comma 2 2 2 2 3 2 2 2" xfId="1666"/>
    <cellStyle name="Comma 2 2 2 2 3 2 2 2 2" xfId="1667"/>
    <cellStyle name="Comma 2 2 2 2 3 2 2 2 2 2" xfId="1668"/>
    <cellStyle name="Comma 2 2 2 2 3 2 2 2 2 3" xfId="1669"/>
    <cellStyle name="Comma 2 2 2 2 3 2 2 2 2 4" xfId="1670"/>
    <cellStyle name="Comma 2 2 2 2 3 2 2 2 3" xfId="1671"/>
    <cellStyle name="Comma 2 2 2 2 3 2 2 2 4" xfId="1672"/>
    <cellStyle name="Comma 2 2 2 2 3 2 2 2 5" xfId="1673"/>
    <cellStyle name="Comma 2 2 2 2 3 2 2 3" xfId="1674"/>
    <cellStyle name="Comma 2 2 2 2 3 2 2 3 2" xfId="1675"/>
    <cellStyle name="Comma 2 2 2 2 3 2 2 3 3" xfId="1676"/>
    <cellStyle name="Comma 2 2 2 2 3 2 2 3 4" xfId="1677"/>
    <cellStyle name="Comma 2 2 2 2 3 2 2 4" xfId="1678"/>
    <cellStyle name="Comma 2 2 2 2 3 2 2 4 2" xfId="1679"/>
    <cellStyle name="Comma 2 2 2 2 3 2 2 4 3" xfId="1680"/>
    <cellStyle name="Comma 2 2 2 2 3 2 2 4 4" xfId="1681"/>
    <cellStyle name="Comma 2 2 2 2 3 2 2 5" xfId="1682"/>
    <cellStyle name="Comma 2 2 2 2 3 2 2 6" xfId="1683"/>
    <cellStyle name="Comma 2 2 2 2 3 2 2 7" xfId="1684"/>
    <cellStyle name="Comma 2 2 2 2 3 2 3" xfId="1685"/>
    <cellStyle name="Comma 2 2 2 2 3 2 3 2" xfId="1686"/>
    <cellStyle name="Comma 2 2 2 2 3 2 3 2 2" xfId="1687"/>
    <cellStyle name="Comma 2 2 2 2 3 2 3 2 2 2" xfId="1688"/>
    <cellStyle name="Comma 2 2 2 2 3 2 3 2 2 3" xfId="1689"/>
    <cellStyle name="Comma 2 2 2 2 3 2 3 2 2 4" xfId="1690"/>
    <cellStyle name="Comma 2 2 2 2 3 2 3 2 3" xfId="1691"/>
    <cellStyle name="Comma 2 2 2 2 3 2 3 2 4" xfId="1692"/>
    <cellStyle name="Comma 2 2 2 2 3 2 3 2 5" xfId="1693"/>
    <cellStyle name="Comma 2 2 2 2 3 2 3 3" xfId="1694"/>
    <cellStyle name="Comma 2 2 2 2 3 2 3 3 2" xfId="1695"/>
    <cellStyle name="Comma 2 2 2 2 3 2 3 3 3" xfId="1696"/>
    <cellStyle name="Comma 2 2 2 2 3 2 3 3 4" xfId="1697"/>
    <cellStyle name="Comma 2 2 2 2 3 2 3 4" xfId="1698"/>
    <cellStyle name="Comma 2 2 2 2 3 2 3 4 2" xfId="1699"/>
    <cellStyle name="Comma 2 2 2 2 3 2 3 4 3" xfId="1700"/>
    <cellStyle name="Comma 2 2 2 2 3 2 3 4 4" xfId="1701"/>
    <cellStyle name="Comma 2 2 2 2 3 2 3 5" xfId="1702"/>
    <cellStyle name="Comma 2 2 2 2 3 2 3 6" xfId="1703"/>
    <cellStyle name="Comma 2 2 2 2 3 2 3 7" xfId="1704"/>
    <cellStyle name="Comma 2 2 2 2 3 2 4" xfId="1705"/>
    <cellStyle name="Comma 2 2 2 2 3 2 4 2" xfId="1706"/>
    <cellStyle name="Comma 2 2 2 2 3 2 4 2 2" xfId="1707"/>
    <cellStyle name="Comma 2 2 2 2 3 2 4 2 3" xfId="1708"/>
    <cellStyle name="Comma 2 2 2 2 3 2 4 2 4" xfId="1709"/>
    <cellStyle name="Comma 2 2 2 2 3 2 4 3" xfId="1710"/>
    <cellStyle name="Comma 2 2 2 2 3 2 4 3 2" xfId="1711"/>
    <cellStyle name="Comma 2 2 2 2 3 2 4 3 3" xfId="1712"/>
    <cellStyle name="Comma 2 2 2 2 3 2 4 3 4" xfId="1713"/>
    <cellStyle name="Comma 2 2 2 2 3 2 4 4" xfId="1714"/>
    <cellStyle name="Comma 2 2 2 2 3 2 4 5" xfId="1715"/>
    <cellStyle name="Comma 2 2 2 2 3 2 4 6" xfId="1716"/>
    <cellStyle name="Comma 2 2 2 2 3 2 5" xfId="1717"/>
    <cellStyle name="Comma 2 2 2 2 3 2 6" xfId="1718"/>
    <cellStyle name="Comma 2 2 2 2 3 2 6 2" xfId="1719"/>
    <cellStyle name="Comma 2 2 2 2 3 2 6 3" xfId="1720"/>
    <cellStyle name="Comma 2 2 2 2 3 2 6 4" xfId="1721"/>
    <cellStyle name="Comma 2 2 2 2 3 2 7" xfId="1722"/>
    <cellStyle name="Comma 2 2 2 2 3 2 8" xfId="1723"/>
    <cellStyle name="Comma 2 2 2 2 3 2 9" xfId="1724"/>
    <cellStyle name="Comma 2 2 2 2 3 3" xfId="1725"/>
    <cellStyle name="Comma 2 2 2 2 3 3 2" xfId="1726"/>
    <cellStyle name="Comma 2 2 2 2 3 3 2 2" xfId="1727"/>
    <cellStyle name="Comma 2 2 2 2 3 3 2 2 2" xfId="1728"/>
    <cellStyle name="Comma 2 2 2 2 3 3 2 2 3" xfId="1729"/>
    <cellStyle name="Comma 2 2 2 2 3 3 2 2 4" xfId="1730"/>
    <cellStyle name="Comma 2 2 2 2 3 3 2 3" xfId="1731"/>
    <cellStyle name="Comma 2 2 2 2 3 3 2 4" xfId="1732"/>
    <cellStyle name="Comma 2 2 2 2 3 3 2 5" xfId="1733"/>
    <cellStyle name="Comma 2 2 2 2 3 3 3" xfId="1734"/>
    <cellStyle name="Comma 2 2 2 2 3 3 4" xfId="1735"/>
    <cellStyle name="Comma 2 2 2 2 3 3 4 2" xfId="1736"/>
    <cellStyle name="Comma 2 2 2 2 3 3 4 3" xfId="1737"/>
    <cellStyle name="Comma 2 2 2 2 3 3 4 4" xfId="1738"/>
    <cellStyle name="Comma 2 2 2 2 3 3 5" xfId="1739"/>
    <cellStyle name="Comma 2 2 2 2 3 3 6" xfId="1740"/>
    <cellStyle name="Comma 2 2 2 2 3 3 7" xfId="1741"/>
    <cellStyle name="Comma 2 2 2 2 3 4" xfId="1742"/>
    <cellStyle name="Comma 2 2 2 2 3 4 2" xfId="1743"/>
    <cellStyle name="Comma 2 2 2 2 3 4 2 2" xfId="1744"/>
    <cellStyle name="Comma 2 2 2 2 3 4 2 2 2" xfId="1745"/>
    <cellStyle name="Comma 2 2 2 2 3 4 2 2 3" xfId="1746"/>
    <cellStyle name="Comma 2 2 2 2 3 4 2 2 4" xfId="1747"/>
    <cellStyle name="Comma 2 2 2 2 3 4 2 3" xfId="1748"/>
    <cellStyle name="Comma 2 2 2 2 3 4 2 4" xfId="1749"/>
    <cellStyle name="Comma 2 2 2 2 3 4 2 5" xfId="1750"/>
    <cellStyle name="Comma 2 2 2 2 3 4 3" xfId="1751"/>
    <cellStyle name="Comma 2 2 2 2 3 4 4" xfId="1752"/>
    <cellStyle name="Comma 2 2 2 2 3 4 4 2" xfId="1753"/>
    <cellStyle name="Comma 2 2 2 2 3 4 4 3" xfId="1754"/>
    <cellStyle name="Comma 2 2 2 2 3 4 4 4" xfId="1755"/>
    <cellStyle name="Comma 2 2 2 2 3 4 5" xfId="1756"/>
    <cellStyle name="Comma 2 2 2 2 3 4 6" xfId="1757"/>
    <cellStyle name="Comma 2 2 2 2 3 4 7" xfId="1758"/>
    <cellStyle name="Comma 2 2 2 2 3 5" xfId="1759"/>
    <cellStyle name="Comma 2 2 2 2 3 6" xfId="1760"/>
    <cellStyle name="Comma 2 2 2 2 3 6 2" xfId="1761"/>
    <cellStyle name="Comma 2 2 2 2 3 6 2 2" xfId="1762"/>
    <cellStyle name="Comma 2 2 2 2 3 6 2 3" xfId="1763"/>
    <cellStyle name="Comma 2 2 2 2 3 6 2 4" xfId="1764"/>
    <cellStyle name="Comma 2 2 2 2 3 6 3" xfId="1765"/>
    <cellStyle name="Comma 2 2 2 2 3 6 4" xfId="1766"/>
    <cellStyle name="Comma 2 2 2 2 3 6 5" xfId="1767"/>
    <cellStyle name="Comma 2 2 2 2 3 7" xfId="1768"/>
    <cellStyle name="Comma 2 2 2 2 3 7 2" xfId="1769"/>
    <cellStyle name="Comma 2 2 2 2 3 7 3" xfId="1770"/>
    <cellStyle name="Comma 2 2 2 2 3 7 4" xfId="1771"/>
    <cellStyle name="Comma 2 2 2 2 3 8" xfId="1772"/>
    <cellStyle name="Comma 2 2 2 2 3 8 2" xfId="1773"/>
    <cellStyle name="Comma 2 2 2 2 3 8 3" xfId="1774"/>
    <cellStyle name="Comma 2 2 2 2 3 8 4" xfId="1775"/>
    <cellStyle name="Comma 2 2 2 2 3 9" xfId="1776"/>
    <cellStyle name="Comma 2 2 2 2 4" xfId="1777"/>
    <cellStyle name="Comma 2 2 2 2 4 2" xfId="1778"/>
    <cellStyle name="Comma 2 2 2 2 4 3" xfId="1779"/>
    <cellStyle name="Comma 2 2 2 2 4 3 2" xfId="1780"/>
    <cellStyle name="Comma 2 2 2 2 4 3 3" xfId="1781"/>
    <cellStyle name="Comma 2 2 2 2 4 3 4" xfId="1782"/>
    <cellStyle name="Comma 2 2 2 2 5" xfId="1783"/>
    <cellStyle name="Comma 2 2 2 2 5 10" xfId="1784"/>
    <cellStyle name="Comma 2 2 2 2 5 11" xfId="1785"/>
    <cellStyle name="Comma 2 2 2 2 5 2" xfId="1786"/>
    <cellStyle name="Comma 2 2 2 2 5 2 2" xfId="1787"/>
    <cellStyle name="Comma 2 2 2 2 5 2 2 2" xfId="1788"/>
    <cellStyle name="Comma 2 2 2 2 5 2 2 2 2" xfId="1789"/>
    <cellStyle name="Comma 2 2 2 2 5 2 2 2 2 2" xfId="1790"/>
    <cellStyle name="Comma 2 2 2 2 5 2 2 2 2 3" xfId="1791"/>
    <cellStyle name="Comma 2 2 2 2 5 2 2 2 2 4" xfId="1792"/>
    <cellStyle name="Comma 2 2 2 2 5 2 2 2 3" xfId="1793"/>
    <cellStyle name="Comma 2 2 2 2 5 2 2 2 4" xfId="1794"/>
    <cellStyle name="Comma 2 2 2 2 5 2 2 2 5" xfId="1795"/>
    <cellStyle name="Comma 2 2 2 2 5 2 2 3" xfId="1796"/>
    <cellStyle name="Comma 2 2 2 2 5 2 2 3 2" xfId="1797"/>
    <cellStyle name="Comma 2 2 2 2 5 2 2 3 3" xfId="1798"/>
    <cellStyle name="Comma 2 2 2 2 5 2 2 3 4" xfId="1799"/>
    <cellStyle name="Comma 2 2 2 2 5 2 2 4" xfId="1800"/>
    <cellStyle name="Comma 2 2 2 2 5 2 2 5" xfId="1801"/>
    <cellStyle name="Comma 2 2 2 2 5 2 2 6" xfId="1802"/>
    <cellStyle name="Comma 2 2 2 2 5 2 3" xfId="1803"/>
    <cellStyle name="Comma 2 2 2 2 5 2 3 2" xfId="1804"/>
    <cellStyle name="Comma 2 2 2 2 5 2 3 2 2" xfId="1805"/>
    <cellStyle name="Comma 2 2 2 2 5 2 3 2 2 2" xfId="1806"/>
    <cellStyle name="Comma 2 2 2 2 5 2 3 2 2 3" xfId="1807"/>
    <cellStyle name="Comma 2 2 2 2 5 2 3 2 2 4" xfId="1808"/>
    <cellStyle name="Comma 2 2 2 2 5 2 3 2 3" xfId="1809"/>
    <cellStyle name="Comma 2 2 2 2 5 2 3 2 4" xfId="1810"/>
    <cellStyle name="Comma 2 2 2 2 5 2 3 2 5" xfId="1811"/>
    <cellStyle name="Comma 2 2 2 2 5 2 3 3" xfId="1812"/>
    <cellStyle name="Comma 2 2 2 2 5 2 3 3 2" xfId="1813"/>
    <cellStyle name="Comma 2 2 2 2 5 2 3 3 3" xfId="1814"/>
    <cellStyle name="Comma 2 2 2 2 5 2 3 3 4" xfId="1815"/>
    <cellStyle name="Comma 2 2 2 2 5 2 3 4" xfId="1816"/>
    <cellStyle name="Comma 2 2 2 2 5 2 3 5" xfId="1817"/>
    <cellStyle name="Comma 2 2 2 2 5 2 3 6" xfId="1818"/>
    <cellStyle name="Comma 2 2 2 2 5 2 4" xfId="1819"/>
    <cellStyle name="Comma 2 2 2 2 5 2 4 2" xfId="1820"/>
    <cellStyle name="Comma 2 2 2 2 5 2 4 2 2" xfId="1821"/>
    <cellStyle name="Comma 2 2 2 2 5 2 4 2 3" xfId="1822"/>
    <cellStyle name="Comma 2 2 2 2 5 2 4 2 4" xfId="1823"/>
    <cellStyle name="Comma 2 2 2 2 5 2 4 3" xfId="1824"/>
    <cellStyle name="Comma 2 2 2 2 5 2 4 4" xfId="1825"/>
    <cellStyle name="Comma 2 2 2 2 5 2 4 5" xfId="1826"/>
    <cellStyle name="Comma 2 2 2 2 5 2 5" xfId="1827"/>
    <cellStyle name="Comma 2 2 2 2 5 2 5 2" xfId="1828"/>
    <cellStyle name="Comma 2 2 2 2 5 2 5 3" xfId="1829"/>
    <cellStyle name="Comma 2 2 2 2 5 2 5 4" xfId="1830"/>
    <cellStyle name="Comma 2 2 2 2 5 2 6" xfId="1831"/>
    <cellStyle name="Comma 2 2 2 2 5 2 7" xfId="1832"/>
    <cellStyle name="Comma 2 2 2 2 5 2 8" xfId="1833"/>
    <cellStyle name="Comma 2 2 2 2 5 3" xfId="1834"/>
    <cellStyle name="Comma 2 2 2 2 5 3 2" xfId="1835"/>
    <cellStyle name="Comma 2 2 2 2 5 3 2 2" xfId="1836"/>
    <cellStyle name="Comma 2 2 2 2 5 3 2 2 2" xfId="1837"/>
    <cellStyle name="Comma 2 2 2 2 5 3 2 2 3" xfId="1838"/>
    <cellStyle name="Comma 2 2 2 2 5 3 2 2 4" xfId="1839"/>
    <cellStyle name="Comma 2 2 2 2 5 3 2 3" xfId="1840"/>
    <cellStyle name="Comma 2 2 2 2 5 3 2 4" xfId="1841"/>
    <cellStyle name="Comma 2 2 2 2 5 3 2 5" xfId="1842"/>
    <cellStyle name="Comma 2 2 2 2 5 3 3" xfId="1843"/>
    <cellStyle name="Comma 2 2 2 2 5 3 3 2" xfId="1844"/>
    <cellStyle name="Comma 2 2 2 2 5 3 3 3" xfId="1845"/>
    <cellStyle name="Comma 2 2 2 2 5 3 3 4" xfId="1846"/>
    <cellStyle name="Comma 2 2 2 2 5 3 4" xfId="1847"/>
    <cellStyle name="Comma 2 2 2 2 5 3 5" xfId="1848"/>
    <cellStyle name="Comma 2 2 2 2 5 3 6" xfId="1849"/>
    <cellStyle name="Comma 2 2 2 2 5 4" xfId="1850"/>
    <cellStyle name="Comma 2 2 2 2 5 4 2" xfId="1851"/>
    <cellStyle name="Comma 2 2 2 2 5 4 2 2" xfId="1852"/>
    <cellStyle name="Comma 2 2 2 2 5 4 2 2 2" xfId="1853"/>
    <cellStyle name="Comma 2 2 2 2 5 4 2 2 3" xfId="1854"/>
    <cellStyle name="Comma 2 2 2 2 5 4 2 2 4" xfId="1855"/>
    <cellStyle name="Comma 2 2 2 2 5 4 2 3" xfId="1856"/>
    <cellStyle name="Comma 2 2 2 2 5 4 2 4" xfId="1857"/>
    <cellStyle name="Comma 2 2 2 2 5 4 2 5" xfId="1858"/>
    <cellStyle name="Comma 2 2 2 2 5 4 3" xfId="1859"/>
    <cellStyle name="Comma 2 2 2 2 5 4 3 2" xfId="1860"/>
    <cellStyle name="Comma 2 2 2 2 5 4 3 3" xfId="1861"/>
    <cellStyle name="Comma 2 2 2 2 5 4 3 4" xfId="1862"/>
    <cellStyle name="Comma 2 2 2 2 5 4 4" xfId="1863"/>
    <cellStyle name="Comma 2 2 2 2 5 4 5" xfId="1864"/>
    <cellStyle name="Comma 2 2 2 2 5 4 6" xfId="1865"/>
    <cellStyle name="Comma 2 2 2 2 5 5" xfId="1866"/>
    <cellStyle name="Comma 2 2 2 2 5 6" xfId="1867"/>
    <cellStyle name="Comma 2 2 2 2 5 6 2" xfId="1868"/>
    <cellStyle name="Comma 2 2 2 2 5 6 2 2" xfId="1869"/>
    <cellStyle name="Comma 2 2 2 2 5 6 2 3" xfId="1870"/>
    <cellStyle name="Comma 2 2 2 2 5 6 2 4" xfId="1871"/>
    <cellStyle name="Comma 2 2 2 2 5 6 3" xfId="1872"/>
    <cellStyle name="Comma 2 2 2 2 5 6 4" xfId="1873"/>
    <cellStyle name="Comma 2 2 2 2 5 6 5" xfId="1874"/>
    <cellStyle name="Comma 2 2 2 2 5 7" xfId="1875"/>
    <cellStyle name="Comma 2 2 2 2 5 7 2" xfId="1876"/>
    <cellStyle name="Comma 2 2 2 2 5 7 3" xfId="1877"/>
    <cellStyle name="Comma 2 2 2 2 5 7 4" xfId="1878"/>
    <cellStyle name="Comma 2 2 2 2 5 8" xfId="1879"/>
    <cellStyle name="Comma 2 2 2 2 5 8 2" xfId="1880"/>
    <cellStyle name="Comma 2 2 2 2 5 8 3" xfId="1881"/>
    <cellStyle name="Comma 2 2 2 2 5 8 4" xfId="1882"/>
    <cellStyle name="Comma 2 2 2 2 5 9" xfId="1883"/>
    <cellStyle name="Comma 2 2 2 2 6" xfId="1884"/>
    <cellStyle name="Comma 2 2 2 2 6 10" xfId="1885"/>
    <cellStyle name="Comma 2 2 2 2 6 2" xfId="1886"/>
    <cellStyle name="Comma 2 2 2 2 6 2 2" xfId="1887"/>
    <cellStyle name="Comma 2 2 2 2 6 2 2 2" xfId="1888"/>
    <cellStyle name="Comma 2 2 2 2 6 2 2 2 2" xfId="1889"/>
    <cellStyle name="Comma 2 2 2 2 6 2 2 2 3" xfId="1890"/>
    <cellStyle name="Comma 2 2 2 2 6 2 2 2 4" xfId="1891"/>
    <cellStyle name="Comma 2 2 2 2 6 2 2 3" xfId="1892"/>
    <cellStyle name="Comma 2 2 2 2 6 2 2 4" xfId="1893"/>
    <cellStyle name="Comma 2 2 2 2 6 2 2 5" xfId="1894"/>
    <cellStyle name="Comma 2 2 2 2 6 2 3" xfId="1895"/>
    <cellStyle name="Comma 2 2 2 2 6 2 3 2" xfId="1896"/>
    <cellStyle name="Comma 2 2 2 2 6 2 3 3" xfId="1897"/>
    <cellStyle name="Comma 2 2 2 2 6 2 3 4" xfId="1898"/>
    <cellStyle name="Comma 2 2 2 2 6 2 4" xfId="1899"/>
    <cellStyle name="Comma 2 2 2 2 6 2 5" xfId="1900"/>
    <cellStyle name="Comma 2 2 2 2 6 2 6" xfId="1901"/>
    <cellStyle name="Comma 2 2 2 2 6 3" xfId="1902"/>
    <cellStyle name="Comma 2 2 2 2 6 3 2" xfId="1903"/>
    <cellStyle name="Comma 2 2 2 2 6 3 2 2" xfId="1904"/>
    <cellStyle name="Comma 2 2 2 2 6 3 2 2 2" xfId="1905"/>
    <cellStyle name="Comma 2 2 2 2 6 3 2 2 3" xfId="1906"/>
    <cellStyle name="Comma 2 2 2 2 6 3 2 2 4" xfId="1907"/>
    <cellStyle name="Comma 2 2 2 2 6 3 2 3" xfId="1908"/>
    <cellStyle name="Comma 2 2 2 2 6 3 2 4" xfId="1909"/>
    <cellStyle name="Comma 2 2 2 2 6 3 2 5" xfId="1910"/>
    <cellStyle name="Comma 2 2 2 2 6 3 3" xfId="1911"/>
    <cellStyle name="Comma 2 2 2 2 6 3 3 2" xfId="1912"/>
    <cellStyle name="Comma 2 2 2 2 6 3 3 3" xfId="1913"/>
    <cellStyle name="Comma 2 2 2 2 6 3 3 4" xfId="1914"/>
    <cellStyle name="Comma 2 2 2 2 6 3 4" xfId="1915"/>
    <cellStyle name="Comma 2 2 2 2 6 3 5" xfId="1916"/>
    <cellStyle name="Comma 2 2 2 2 6 3 6" xfId="1917"/>
    <cellStyle name="Comma 2 2 2 2 6 4" xfId="1918"/>
    <cellStyle name="Comma 2 2 2 2 6 5" xfId="1919"/>
    <cellStyle name="Comma 2 2 2 2 6 5 2" xfId="1920"/>
    <cellStyle name="Comma 2 2 2 2 6 5 2 2" xfId="1921"/>
    <cellStyle name="Comma 2 2 2 2 6 5 2 3" xfId="1922"/>
    <cellStyle name="Comma 2 2 2 2 6 5 2 4" xfId="1923"/>
    <cellStyle name="Comma 2 2 2 2 6 5 3" xfId="1924"/>
    <cellStyle name="Comma 2 2 2 2 6 5 4" xfId="1925"/>
    <cellStyle name="Comma 2 2 2 2 6 5 5" xfId="1926"/>
    <cellStyle name="Comma 2 2 2 2 6 6" xfId="1927"/>
    <cellStyle name="Comma 2 2 2 2 6 6 2" xfId="1928"/>
    <cellStyle name="Comma 2 2 2 2 6 6 3" xfId="1929"/>
    <cellStyle name="Comma 2 2 2 2 6 6 4" xfId="1930"/>
    <cellStyle name="Comma 2 2 2 2 6 7" xfId="1931"/>
    <cellStyle name="Comma 2 2 2 2 6 7 2" xfId="1932"/>
    <cellStyle name="Comma 2 2 2 2 6 7 3" xfId="1933"/>
    <cellStyle name="Comma 2 2 2 2 6 7 4" xfId="1934"/>
    <cellStyle name="Comma 2 2 2 2 6 8" xfId="1935"/>
    <cellStyle name="Comma 2 2 2 2 6 9" xfId="1936"/>
    <cellStyle name="Comma 2 2 2 2 7" xfId="1937"/>
    <cellStyle name="Comma 2 2 2 2 7 10" xfId="1938"/>
    <cellStyle name="Comma 2 2 2 2 7 2" xfId="1939"/>
    <cellStyle name="Comma 2 2 2 2 7 2 2" xfId="1940"/>
    <cellStyle name="Comma 2 2 2 2 7 2 2 2" xfId="1941"/>
    <cellStyle name="Comma 2 2 2 2 7 2 2 2 2" xfId="1942"/>
    <cellStyle name="Comma 2 2 2 2 7 2 2 2 3" xfId="1943"/>
    <cellStyle name="Comma 2 2 2 2 7 2 2 2 4" xfId="1944"/>
    <cellStyle name="Comma 2 2 2 2 7 2 2 3" xfId="1945"/>
    <cellStyle name="Comma 2 2 2 2 7 2 2 4" xfId="1946"/>
    <cellStyle name="Comma 2 2 2 2 7 2 2 5" xfId="1947"/>
    <cellStyle name="Comma 2 2 2 2 7 2 3" xfId="1948"/>
    <cellStyle name="Comma 2 2 2 2 7 2 3 2" xfId="1949"/>
    <cellStyle name="Comma 2 2 2 2 7 2 3 3" xfId="1950"/>
    <cellStyle name="Comma 2 2 2 2 7 2 3 4" xfId="1951"/>
    <cellStyle name="Comma 2 2 2 2 7 2 4" xfId="1952"/>
    <cellStyle name="Comma 2 2 2 2 7 2 5" xfId="1953"/>
    <cellStyle name="Comma 2 2 2 2 7 2 6" xfId="1954"/>
    <cellStyle name="Comma 2 2 2 2 7 3" xfId="1955"/>
    <cellStyle name="Comma 2 2 2 2 7 3 2" xfId="1956"/>
    <cellStyle name="Comma 2 2 2 2 7 3 2 2" xfId="1957"/>
    <cellStyle name="Comma 2 2 2 2 7 3 2 2 2" xfId="1958"/>
    <cellStyle name="Comma 2 2 2 2 7 3 2 2 3" xfId="1959"/>
    <cellStyle name="Comma 2 2 2 2 7 3 2 2 4" xfId="1960"/>
    <cellStyle name="Comma 2 2 2 2 7 3 2 3" xfId="1961"/>
    <cellStyle name="Comma 2 2 2 2 7 3 2 4" xfId="1962"/>
    <cellStyle name="Comma 2 2 2 2 7 3 2 5" xfId="1963"/>
    <cellStyle name="Comma 2 2 2 2 7 3 3" xfId="1964"/>
    <cellStyle name="Comma 2 2 2 2 7 3 3 2" xfId="1965"/>
    <cellStyle name="Comma 2 2 2 2 7 3 3 3" xfId="1966"/>
    <cellStyle name="Comma 2 2 2 2 7 3 3 4" xfId="1967"/>
    <cellStyle name="Comma 2 2 2 2 7 3 4" xfId="1968"/>
    <cellStyle name="Comma 2 2 2 2 7 3 5" xfId="1969"/>
    <cellStyle name="Comma 2 2 2 2 7 3 6" xfId="1970"/>
    <cellStyle name="Comma 2 2 2 2 7 4" xfId="1971"/>
    <cellStyle name="Comma 2 2 2 2 7 5" xfId="1972"/>
    <cellStyle name="Comma 2 2 2 2 7 5 2" xfId="1973"/>
    <cellStyle name="Comma 2 2 2 2 7 5 2 2" xfId="1974"/>
    <cellStyle name="Comma 2 2 2 2 7 5 2 3" xfId="1975"/>
    <cellStyle name="Comma 2 2 2 2 7 5 2 4" xfId="1976"/>
    <cellStyle name="Comma 2 2 2 2 7 5 3" xfId="1977"/>
    <cellStyle name="Comma 2 2 2 2 7 5 4" xfId="1978"/>
    <cellStyle name="Comma 2 2 2 2 7 5 5" xfId="1979"/>
    <cellStyle name="Comma 2 2 2 2 7 6" xfId="1980"/>
    <cellStyle name="Comma 2 2 2 2 7 6 2" xfId="1981"/>
    <cellStyle name="Comma 2 2 2 2 7 6 3" xfId="1982"/>
    <cellStyle name="Comma 2 2 2 2 7 6 4" xfId="1983"/>
    <cellStyle name="Comma 2 2 2 2 7 7" xfId="1984"/>
    <cellStyle name="Comma 2 2 2 2 7 7 2" xfId="1985"/>
    <cellStyle name="Comma 2 2 2 2 7 7 3" xfId="1986"/>
    <cellStyle name="Comma 2 2 2 2 7 7 4" xfId="1987"/>
    <cellStyle name="Comma 2 2 2 2 7 8" xfId="1988"/>
    <cellStyle name="Comma 2 2 2 2 7 9" xfId="1989"/>
    <cellStyle name="Comma 2 2 2 2 8" xfId="1990"/>
    <cellStyle name="Comma 2 2 2 2 8 2" xfId="1991"/>
    <cellStyle name="Comma 2 2 2 2 8 3" xfId="1992"/>
    <cellStyle name="Comma 2 2 2 2 8 3 2" xfId="1993"/>
    <cellStyle name="Comma 2 2 2 2 8 3 2 2" xfId="1994"/>
    <cellStyle name="Comma 2 2 2 2 8 3 2 3" xfId="1995"/>
    <cellStyle name="Comma 2 2 2 2 8 3 2 4" xfId="1996"/>
    <cellStyle name="Comma 2 2 2 2 8 3 3" xfId="1997"/>
    <cellStyle name="Comma 2 2 2 2 8 3 4" xfId="1998"/>
    <cellStyle name="Comma 2 2 2 2 8 3 5" xfId="1999"/>
    <cellStyle name="Comma 2 2 2 2 8 4" xfId="2000"/>
    <cellStyle name="Comma 2 2 2 2 8 4 2" xfId="2001"/>
    <cellStyle name="Comma 2 2 2 2 8 4 3" xfId="2002"/>
    <cellStyle name="Comma 2 2 2 2 8 4 4" xfId="2003"/>
    <cellStyle name="Comma 2 2 2 2 8 5" xfId="2004"/>
    <cellStyle name="Comma 2 2 2 2 8 5 2" xfId="2005"/>
    <cellStyle name="Comma 2 2 2 2 8 5 3" xfId="2006"/>
    <cellStyle name="Comma 2 2 2 2 8 5 4" xfId="2007"/>
    <cellStyle name="Comma 2 2 2 2 8 6" xfId="2008"/>
    <cellStyle name="Comma 2 2 2 2 8 7" xfId="2009"/>
    <cellStyle name="Comma 2 2 2 2 8 8" xfId="2010"/>
    <cellStyle name="Comma 2 2 2 2 9" xfId="2011"/>
    <cellStyle name="Comma 2 2 2 2 9 2" xfId="2012"/>
    <cellStyle name="Comma 2 2 2 2 9 3" xfId="2013"/>
    <cellStyle name="Comma 2 2 2 2 9 3 2" xfId="2014"/>
    <cellStyle name="Comma 2 2 2 2 9 3 2 2" xfId="2015"/>
    <cellStyle name="Comma 2 2 2 2 9 3 2 3" xfId="2016"/>
    <cellStyle name="Comma 2 2 2 2 9 3 2 4" xfId="2017"/>
    <cellStyle name="Comma 2 2 2 2 9 3 3" xfId="2018"/>
    <cellStyle name="Comma 2 2 2 2 9 3 4" xfId="2019"/>
    <cellStyle name="Comma 2 2 2 2 9 3 5" xfId="2020"/>
    <cellStyle name="Comma 2 2 2 2 9 4" xfId="2021"/>
    <cellStyle name="Comma 2 2 2 2 9 4 2" xfId="2022"/>
    <cellStyle name="Comma 2 2 2 2 9 4 3" xfId="2023"/>
    <cellStyle name="Comma 2 2 2 2 9 4 4" xfId="2024"/>
    <cellStyle name="Comma 2 2 2 2 9 5" xfId="2025"/>
    <cellStyle name="Comma 2 2 2 2 9 5 2" xfId="2026"/>
    <cellStyle name="Comma 2 2 2 2 9 5 3" xfId="2027"/>
    <cellStyle name="Comma 2 2 2 2 9 5 4" xfId="2028"/>
    <cellStyle name="Comma 2 2 2 2 9 6" xfId="2029"/>
    <cellStyle name="Comma 2 2 2 2 9 7" xfId="2030"/>
    <cellStyle name="Comma 2 2 2 2 9 8" xfId="2031"/>
    <cellStyle name="Comma 2 2 2 20" xfId="2032"/>
    <cellStyle name="Comma 2 2 2 20 2" xfId="2033"/>
    <cellStyle name="Comma 2 2 2 20 3" xfId="2034"/>
    <cellStyle name="Comma 2 2 2 20 4" xfId="2035"/>
    <cellStyle name="Comma 2 2 2 21" xfId="2036"/>
    <cellStyle name="Comma 2 2 2 22" xfId="2037"/>
    <cellStyle name="Comma 2 2 2 23" xfId="2038"/>
    <cellStyle name="Comma 2 2 2 3" xfId="2039"/>
    <cellStyle name="Comma 2 2 2 3 10" xfId="2040"/>
    <cellStyle name="Comma 2 2 2 3 2" xfId="2041"/>
    <cellStyle name="Comma 2 2 2 3 2 2" xfId="2042"/>
    <cellStyle name="Comma 2 2 2 3 2 2 2" xfId="2043"/>
    <cellStyle name="Comma 2 2 2 3 2 2 2 2" xfId="2044"/>
    <cellStyle name="Comma 2 2 2 3 2 2 2 2 2" xfId="2045"/>
    <cellStyle name="Comma 2 2 2 3 2 2 2 2 3" xfId="2046"/>
    <cellStyle name="Comma 2 2 2 3 2 2 2 2 4" xfId="2047"/>
    <cellStyle name="Comma 2 2 2 3 2 2 2 3" xfId="2048"/>
    <cellStyle name="Comma 2 2 2 3 2 2 2 4" xfId="2049"/>
    <cellStyle name="Comma 2 2 2 3 2 2 2 5" xfId="2050"/>
    <cellStyle name="Comma 2 2 2 3 2 2 3" xfId="2051"/>
    <cellStyle name="Comma 2 2 2 3 2 2 4" xfId="2052"/>
    <cellStyle name="Comma 2 2 2 3 2 2 4 2" xfId="2053"/>
    <cellStyle name="Comma 2 2 2 3 2 2 4 3" xfId="2054"/>
    <cellStyle name="Comma 2 2 2 3 2 2 4 4" xfId="2055"/>
    <cellStyle name="Comma 2 2 2 3 2 2 5" xfId="2056"/>
    <cellStyle name="Comma 2 2 2 3 2 2 6" xfId="2057"/>
    <cellStyle name="Comma 2 2 2 3 2 2 7" xfId="2058"/>
    <cellStyle name="Comma 2 2 2 3 2 3" xfId="2059"/>
    <cellStyle name="Comma 2 2 2 3 2 3 2" xfId="2060"/>
    <cellStyle name="Comma 2 2 2 3 2 3 2 2" xfId="2061"/>
    <cellStyle name="Comma 2 2 2 3 2 3 2 2 2" xfId="2062"/>
    <cellStyle name="Comma 2 2 2 3 2 3 2 2 3" xfId="2063"/>
    <cellStyle name="Comma 2 2 2 3 2 3 2 2 4" xfId="2064"/>
    <cellStyle name="Comma 2 2 2 3 2 3 2 3" xfId="2065"/>
    <cellStyle name="Comma 2 2 2 3 2 3 2 4" xfId="2066"/>
    <cellStyle name="Comma 2 2 2 3 2 3 2 5" xfId="2067"/>
    <cellStyle name="Comma 2 2 2 3 2 3 3" xfId="2068"/>
    <cellStyle name="Comma 2 2 2 3 2 3 4" xfId="2069"/>
    <cellStyle name="Comma 2 2 2 3 2 3 4 2" xfId="2070"/>
    <cellStyle name="Comma 2 2 2 3 2 3 4 3" xfId="2071"/>
    <cellStyle name="Comma 2 2 2 3 2 3 4 4" xfId="2072"/>
    <cellStyle name="Comma 2 2 2 3 2 3 5" xfId="2073"/>
    <cellStyle name="Comma 2 2 2 3 2 3 6" xfId="2074"/>
    <cellStyle name="Comma 2 2 2 3 2 3 7" xfId="2075"/>
    <cellStyle name="Comma 2 2 2 3 2 4" xfId="2076"/>
    <cellStyle name="Comma 2 2 2 3 2 4 2" xfId="2077"/>
    <cellStyle name="Comma 2 2 2 3 2 4 3" xfId="2078"/>
    <cellStyle name="Comma 2 2 2 3 2 4 3 2" xfId="2079"/>
    <cellStyle name="Comma 2 2 2 3 2 4 3 3" xfId="2080"/>
    <cellStyle name="Comma 2 2 2 3 2 4 3 4" xfId="2081"/>
    <cellStyle name="Comma 2 2 2 3 2 4 4" xfId="2082"/>
    <cellStyle name="Comma 2 2 2 3 2 4 5" xfId="2083"/>
    <cellStyle name="Comma 2 2 2 3 2 4 6" xfId="2084"/>
    <cellStyle name="Comma 2 2 2 3 2 5" xfId="2085"/>
    <cellStyle name="Comma 2 2 2 3 2 5 2" xfId="2086"/>
    <cellStyle name="Comma 2 2 2 3 2 5 3" xfId="2087"/>
    <cellStyle name="Comma 2 2 2 3 2 5 4" xfId="2088"/>
    <cellStyle name="Comma 2 2 2 3 2 6" xfId="2089"/>
    <cellStyle name="Comma 2 2 2 3 2 6 2" xfId="2090"/>
    <cellStyle name="Comma 2 2 2 3 2 6 3" xfId="2091"/>
    <cellStyle name="Comma 2 2 2 3 2 6 4" xfId="2092"/>
    <cellStyle name="Comma 2 2 2 3 2 7" xfId="2093"/>
    <cellStyle name="Comma 2 2 2 3 2 8" xfId="2094"/>
    <cellStyle name="Comma 2 2 2 3 2 9" xfId="2095"/>
    <cellStyle name="Comma 2 2 2 3 3" xfId="2096"/>
    <cellStyle name="Comma 2 2 2 3 3 2" xfId="2097"/>
    <cellStyle name="Comma 2 2 2 3 3 2 2" xfId="2098"/>
    <cellStyle name="Comma 2 2 2 3 3 2 2 2" xfId="2099"/>
    <cellStyle name="Comma 2 2 2 3 3 2 2 3" xfId="2100"/>
    <cellStyle name="Comma 2 2 2 3 3 2 2 4" xfId="2101"/>
    <cellStyle name="Comma 2 2 2 3 3 2 3" xfId="2102"/>
    <cellStyle name="Comma 2 2 2 3 3 2 4" xfId="2103"/>
    <cellStyle name="Comma 2 2 2 3 3 2 5" xfId="2104"/>
    <cellStyle name="Comma 2 2 2 3 3 3" xfId="2105"/>
    <cellStyle name="Comma 2 2 2 3 3 3 2" xfId="2106"/>
    <cellStyle name="Comma 2 2 2 3 3 3 3" xfId="2107"/>
    <cellStyle name="Comma 2 2 2 3 3 3 4" xfId="2108"/>
    <cellStyle name="Comma 2 2 2 3 3 4" xfId="2109"/>
    <cellStyle name="Comma 2 2 2 3 3 4 2" xfId="2110"/>
    <cellStyle name="Comma 2 2 2 3 3 4 3" xfId="2111"/>
    <cellStyle name="Comma 2 2 2 3 3 4 4" xfId="2112"/>
    <cellStyle name="Comma 2 2 2 3 3 5" xfId="2113"/>
    <cellStyle name="Comma 2 2 2 3 3 6" xfId="2114"/>
    <cellStyle name="Comma 2 2 2 3 3 7" xfId="2115"/>
    <cellStyle name="Comma 2 2 2 3 4" xfId="2116"/>
    <cellStyle name="Comma 2 2 2 3 4 2" xfId="2117"/>
    <cellStyle name="Comma 2 2 2 3 4 2 2" xfId="2118"/>
    <cellStyle name="Comma 2 2 2 3 4 2 2 2" xfId="2119"/>
    <cellStyle name="Comma 2 2 2 3 4 2 2 3" xfId="2120"/>
    <cellStyle name="Comma 2 2 2 3 4 2 2 4" xfId="2121"/>
    <cellStyle name="Comma 2 2 2 3 4 2 3" xfId="2122"/>
    <cellStyle name="Comma 2 2 2 3 4 2 4" xfId="2123"/>
    <cellStyle name="Comma 2 2 2 3 4 2 5" xfId="2124"/>
    <cellStyle name="Comma 2 2 2 3 4 3" xfId="2125"/>
    <cellStyle name="Comma 2 2 2 3 4 3 2" xfId="2126"/>
    <cellStyle name="Comma 2 2 2 3 4 3 3" xfId="2127"/>
    <cellStyle name="Comma 2 2 2 3 4 3 4" xfId="2128"/>
    <cellStyle name="Comma 2 2 2 3 4 4" xfId="2129"/>
    <cellStyle name="Comma 2 2 2 3 4 4 2" xfId="2130"/>
    <cellStyle name="Comma 2 2 2 3 4 4 3" xfId="2131"/>
    <cellStyle name="Comma 2 2 2 3 4 4 4" xfId="2132"/>
    <cellStyle name="Comma 2 2 2 3 4 5" xfId="2133"/>
    <cellStyle name="Comma 2 2 2 3 4 6" xfId="2134"/>
    <cellStyle name="Comma 2 2 2 3 4 7" xfId="2135"/>
    <cellStyle name="Comma 2 2 2 3 5" xfId="2136"/>
    <cellStyle name="Comma 2 2 2 3 5 2" xfId="2137"/>
    <cellStyle name="Comma 2 2 2 3 6" xfId="2138"/>
    <cellStyle name="Comma 2 2 2 3 6 2" xfId="2139"/>
    <cellStyle name="Comma 2 2 2 3 6 2 2" xfId="2140"/>
    <cellStyle name="Comma 2 2 2 3 6 2 3" xfId="2141"/>
    <cellStyle name="Comma 2 2 2 3 6 2 4" xfId="2142"/>
    <cellStyle name="Comma 2 2 2 3 6 3" xfId="2143"/>
    <cellStyle name="Comma 2 2 2 3 6 4" xfId="2144"/>
    <cellStyle name="Comma 2 2 2 3 6 5" xfId="2145"/>
    <cellStyle name="Comma 2 2 2 3 7" xfId="2146"/>
    <cellStyle name="Comma 2 2 2 3 7 2" xfId="2147"/>
    <cellStyle name="Comma 2 2 2 3 7 3" xfId="2148"/>
    <cellStyle name="Comma 2 2 2 3 7 4" xfId="2149"/>
    <cellStyle name="Comma 2 2 2 3 8" xfId="2150"/>
    <cellStyle name="Comma 2 2 2 3 9" xfId="2151"/>
    <cellStyle name="Comma 2 2 2 4" xfId="2152"/>
    <cellStyle name="Comma 2 2 2 4 10" xfId="2153"/>
    <cellStyle name="Comma 2 2 2 4 2" xfId="2154"/>
    <cellStyle name="Comma 2 2 2 4 2 2" xfId="2155"/>
    <cellStyle name="Comma 2 2 2 4 2 2 2" xfId="2156"/>
    <cellStyle name="Comma 2 2 2 4 2 2 2 2" xfId="2157"/>
    <cellStyle name="Comma 2 2 2 4 2 2 2 2 2" xfId="2158"/>
    <cellStyle name="Comma 2 2 2 4 2 2 2 2 3" xfId="2159"/>
    <cellStyle name="Comma 2 2 2 4 2 2 2 2 4" xfId="2160"/>
    <cellStyle name="Comma 2 2 2 4 2 2 2 3" xfId="2161"/>
    <cellStyle name="Comma 2 2 2 4 2 2 2 4" xfId="2162"/>
    <cellStyle name="Comma 2 2 2 4 2 2 2 5" xfId="2163"/>
    <cellStyle name="Comma 2 2 2 4 2 2 3" xfId="2164"/>
    <cellStyle name="Comma 2 2 2 4 2 2 3 2" xfId="2165"/>
    <cellStyle name="Comma 2 2 2 4 2 2 3 3" xfId="2166"/>
    <cellStyle name="Comma 2 2 2 4 2 2 3 4" xfId="2167"/>
    <cellStyle name="Comma 2 2 2 4 2 2 4" xfId="2168"/>
    <cellStyle name="Comma 2 2 2 4 2 2 5" xfId="2169"/>
    <cellStyle name="Comma 2 2 2 4 2 2 6" xfId="2170"/>
    <cellStyle name="Comma 2 2 2 4 2 3" xfId="2171"/>
    <cellStyle name="Comma 2 2 2 4 2 3 2" xfId="2172"/>
    <cellStyle name="Comma 2 2 2 4 2 3 2 2" xfId="2173"/>
    <cellStyle name="Comma 2 2 2 4 2 3 2 2 2" xfId="2174"/>
    <cellStyle name="Comma 2 2 2 4 2 3 2 2 3" xfId="2175"/>
    <cellStyle name="Comma 2 2 2 4 2 3 2 2 4" xfId="2176"/>
    <cellStyle name="Comma 2 2 2 4 2 3 2 3" xfId="2177"/>
    <cellStyle name="Comma 2 2 2 4 2 3 2 4" xfId="2178"/>
    <cellStyle name="Comma 2 2 2 4 2 3 2 5" xfId="2179"/>
    <cellStyle name="Comma 2 2 2 4 2 3 3" xfId="2180"/>
    <cellStyle name="Comma 2 2 2 4 2 3 3 2" xfId="2181"/>
    <cellStyle name="Comma 2 2 2 4 2 3 3 3" xfId="2182"/>
    <cellStyle name="Comma 2 2 2 4 2 3 3 4" xfId="2183"/>
    <cellStyle name="Comma 2 2 2 4 2 3 4" xfId="2184"/>
    <cellStyle name="Comma 2 2 2 4 2 3 5" xfId="2185"/>
    <cellStyle name="Comma 2 2 2 4 2 3 6" xfId="2186"/>
    <cellStyle name="Comma 2 2 2 4 2 4" xfId="2187"/>
    <cellStyle name="Comma 2 2 2 4 2 4 2" xfId="2188"/>
    <cellStyle name="Comma 2 2 2 4 2 4 2 2" xfId="2189"/>
    <cellStyle name="Comma 2 2 2 4 2 4 2 3" xfId="2190"/>
    <cellStyle name="Comma 2 2 2 4 2 4 2 4" xfId="2191"/>
    <cellStyle name="Comma 2 2 2 4 2 4 3" xfId="2192"/>
    <cellStyle name="Comma 2 2 2 4 2 4 4" xfId="2193"/>
    <cellStyle name="Comma 2 2 2 4 2 4 5" xfId="2194"/>
    <cellStyle name="Comma 2 2 2 4 2 5" xfId="2195"/>
    <cellStyle name="Comma 2 2 2 4 2 5 2" xfId="2196"/>
    <cellStyle name="Comma 2 2 2 4 2 5 3" xfId="2197"/>
    <cellStyle name="Comma 2 2 2 4 2 5 4" xfId="2198"/>
    <cellStyle name="Comma 2 2 2 4 2 6" xfId="2199"/>
    <cellStyle name="Comma 2 2 2 4 2 7" xfId="2200"/>
    <cellStyle name="Comma 2 2 2 4 2 8" xfId="2201"/>
    <cellStyle name="Comma 2 2 2 4 3" xfId="2202"/>
    <cellStyle name="Comma 2 2 2 4 3 2" xfId="2203"/>
    <cellStyle name="Comma 2 2 2 4 3 2 2" xfId="2204"/>
    <cellStyle name="Comma 2 2 2 4 3 2 2 2" xfId="2205"/>
    <cellStyle name="Comma 2 2 2 4 3 2 2 3" xfId="2206"/>
    <cellStyle name="Comma 2 2 2 4 3 2 2 4" xfId="2207"/>
    <cellStyle name="Comma 2 2 2 4 3 2 3" xfId="2208"/>
    <cellStyle name="Comma 2 2 2 4 3 2 4" xfId="2209"/>
    <cellStyle name="Comma 2 2 2 4 3 2 5" xfId="2210"/>
    <cellStyle name="Comma 2 2 2 4 3 3" xfId="2211"/>
    <cellStyle name="Comma 2 2 2 4 3 3 2" xfId="2212"/>
    <cellStyle name="Comma 2 2 2 4 3 3 3" xfId="2213"/>
    <cellStyle name="Comma 2 2 2 4 3 3 4" xfId="2214"/>
    <cellStyle name="Comma 2 2 2 4 3 4" xfId="2215"/>
    <cellStyle name="Comma 2 2 2 4 3 5" xfId="2216"/>
    <cellStyle name="Comma 2 2 2 4 3 6" xfId="2217"/>
    <cellStyle name="Comma 2 2 2 4 4" xfId="2218"/>
    <cellStyle name="Comma 2 2 2 4 4 2" xfId="2219"/>
    <cellStyle name="Comma 2 2 2 4 4 2 2" xfId="2220"/>
    <cellStyle name="Comma 2 2 2 4 4 2 2 2" xfId="2221"/>
    <cellStyle name="Comma 2 2 2 4 4 2 2 3" xfId="2222"/>
    <cellStyle name="Comma 2 2 2 4 4 2 2 4" xfId="2223"/>
    <cellStyle name="Comma 2 2 2 4 4 2 3" xfId="2224"/>
    <cellStyle name="Comma 2 2 2 4 4 2 4" xfId="2225"/>
    <cellStyle name="Comma 2 2 2 4 4 2 5" xfId="2226"/>
    <cellStyle name="Comma 2 2 2 4 4 3" xfId="2227"/>
    <cellStyle name="Comma 2 2 2 4 4 3 2" xfId="2228"/>
    <cellStyle name="Comma 2 2 2 4 4 3 3" xfId="2229"/>
    <cellStyle name="Comma 2 2 2 4 4 3 4" xfId="2230"/>
    <cellStyle name="Comma 2 2 2 4 4 4" xfId="2231"/>
    <cellStyle name="Comma 2 2 2 4 4 5" xfId="2232"/>
    <cellStyle name="Comma 2 2 2 4 4 6" xfId="2233"/>
    <cellStyle name="Comma 2 2 2 4 5" xfId="2234"/>
    <cellStyle name="Comma 2 2 2 4 6" xfId="2235"/>
    <cellStyle name="Comma 2 2 2 4 6 2" xfId="2236"/>
    <cellStyle name="Comma 2 2 2 4 6 2 2" xfId="2237"/>
    <cellStyle name="Comma 2 2 2 4 6 2 3" xfId="2238"/>
    <cellStyle name="Comma 2 2 2 4 6 2 4" xfId="2239"/>
    <cellStyle name="Comma 2 2 2 4 6 3" xfId="2240"/>
    <cellStyle name="Comma 2 2 2 4 6 4" xfId="2241"/>
    <cellStyle name="Comma 2 2 2 4 6 5" xfId="2242"/>
    <cellStyle name="Comma 2 2 2 4 7" xfId="2243"/>
    <cellStyle name="Comma 2 2 2 4 7 2" xfId="2244"/>
    <cellStyle name="Comma 2 2 2 4 7 3" xfId="2245"/>
    <cellStyle name="Comma 2 2 2 4 7 4" xfId="2246"/>
    <cellStyle name="Comma 2 2 2 4 8" xfId="2247"/>
    <cellStyle name="Comma 2 2 2 4 9" xfId="2248"/>
    <cellStyle name="Comma 2 2 2 5" xfId="2249"/>
    <cellStyle name="Comma 2 2 2 5 2" xfId="2250"/>
    <cellStyle name="Comma 2 2 2 6" xfId="2251"/>
    <cellStyle name="Comma 2 2 2 6 10" xfId="2252"/>
    <cellStyle name="Comma 2 2 2 6 2" xfId="2253"/>
    <cellStyle name="Comma 2 2 2 6 2 2" xfId="2254"/>
    <cellStyle name="Comma 2 2 2 6 2 2 2" xfId="2255"/>
    <cellStyle name="Comma 2 2 2 6 2 2 2 2" xfId="2256"/>
    <cellStyle name="Comma 2 2 2 6 2 2 2 2 2" xfId="2257"/>
    <cellStyle name="Comma 2 2 2 6 2 2 2 2 3" xfId="2258"/>
    <cellStyle name="Comma 2 2 2 6 2 2 2 2 4" xfId="2259"/>
    <cellStyle name="Comma 2 2 2 6 2 2 2 3" xfId="2260"/>
    <cellStyle name="Comma 2 2 2 6 2 2 2 4" xfId="2261"/>
    <cellStyle name="Comma 2 2 2 6 2 2 2 5" xfId="2262"/>
    <cellStyle name="Comma 2 2 2 6 2 2 3" xfId="2263"/>
    <cellStyle name="Comma 2 2 2 6 2 2 3 2" xfId="2264"/>
    <cellStyle name="Comma 2 2 2 6 2 2 3 3" xfId="2265"/>
    <cellStyle name="Comma 2 2 2 6 2 2 3 4" xfId="2266"/>
    <cellStyle name="Comma 2 2 2 6 2 2 4" xfId="2267"/>
    <cellStyle name="Comma 2 2 2 6 2 2 5" xfId="2268"/>
    <cellStyle name="Comma 2 2 2 6 2 2 6" xfId="2269"/>
    <cellStyle name="Comma 2 2 2 6 2 3" xfId="2270"/>
    <cellStyle name="Comma 2 2 2 6 2 3 2" xfId="2271"/>
    <cellStyle name="Comma 2 2 2 6 2 3 2 2" xfId="2272"/>
    <cellStyle name="Comma 2 2 2 6 2 3 2 2 2" xfId="2273"/>
    <cellStyle name="Comma 2 2 2 6 2 3 2 2 3" xfId="2274"/>
    <cellStyle name="Comma 2 2 2 6 2 3 2 2 4" xfId="2275"/>
    <cellStyle name="Comma 2 2 2 6 2 3 2 3" xfId="2276"/>
    <cellStyle name="Comma 2 2 2 6 2 3 2 4" xfId="2277"/>
    <cellStyle name="Comma 2 2 2 6 2 3 2 5" xfId="2278"/>
    <cellStyle name="Comma 2 2 2 6 2 3 3" xfId="2279"/>
    <cellStyle name="Comma 2 2 2 6 2 3 3 2" xfId="2280"/>
    <cellStyle name="Comma 2 2 2 6 2 3 3 3" xfId="2281"/>
    <cellStyle name="Comma 2 2 2 6 2 3 3 4" xfId="2282"/>
    <cellStyle name="Comma 2 2 2 6 2 3 4" xfId="2283"/>
    <cellStyle name="Comma 2 2 2 6 2 3 5" xfId="2284"/>
    <cellStyle name="Comma 2 2 2 6 2 3 6" xfId="2285"/>
    <cellStyle name="Comma 2 2 2 6 2 4" xfId="2286"/>
    <cellStyle name="Comma 2 2 2 6 2 4 2" xfId="2287"/>
    <cellStyle name="Comma 2 2 2 6 2 4 2 2" xfId="2288"/>
    <cellStyle name="Comma 2 2 2 6 2 4 2 3" xfId="2289"/>
    <cellStyle name="Comma 2 2 2 6 2 4 2 4" xfId="2290"/>
    <cellStyle name="Comma 2 2 2 6 2 4 3" xfId="2291"/>
    <cellStyle name="Comma 2 2 2 6 2 4 4" xfId="2292"/>
    <cellStyle name="Comma 2 2 2 6 2 4 5" xfId="2293"/>
    <cellStyle name="Comma 2 2 2 6 2 5" xfId="2294"/>
    <cellStyle name="Comma 2 2 2 6 2 5 2" xfId="2295"/>
    <cellStyle name="Comma 2 2 2 6 2 5 3" xfId="2296"/>
    <cellStyle name="Comma 2 2 2 6 2 5 4" xfId="2297"/>
    <cellStyle name="Comma 2 2 2 6 2 6" xfId="2298"/>
    <cellStyle name="Comma 2 2 2 6 2 7" xfId="2299"/>
    <cellStyle name="Comma 2 2 2 6 2 8" xfId="2300"/>
    <cellStyle name="Comma 2 2 2 6 3" xfId="2301"/>
    <cellStyle name="Comma 2 2 2 6 3 2" xfId="2302"/>
    <cellStyle name="Comma 2 2 2 6 3 2 2" xfId="2303"/>
    <cellStyle name="Comma 2 2 2 6 3 2 2 2" xfId="2304"/>
    <cellStyle name="Comma 2 2 2 6 3 2 2 3" xfId="2305"/>
    <cellStyle name="Comma 2 2 2 6 3 2 2 4" xfId="2306"/>
    <cellStyle name="Comma 2 2 2 6 3 2 3" xfId="2307"/>
    <cellStyle name="Comma 2 2 2 6 3 2 4" xfId="2308"/>
    <cellStyle name="Comma 2 2 2 6 3 2 5" xfId="2309"/>
    <cellStyle name="Comma 2 2 2 6 3 3" xfId="2310"/>
    <cellStyle name="Comma 2 2 2 6 3 3 2" xfId="2311"/>
    <cellStyle name="Comma 2 2 2 6 3 3 3" xfId="2312"/>
    <cellStyle name="Comma 2 2 2 6 3 3 4" xfId="2313"/>
    <cellStyle name="Comma 2 2 2 6 3 4" xfId="2314"/>
    <cellStyle name="Comma 2 2 2 6 3 5" xfId="2315"/>
    <cellStyle name="Comma 2 2 2 6 3 6" xfId="2316"/>
    <cellStyle name="Comma 2 2 2 6 4" xfId="2317"/>
    <cellStyle name="Comma 2 2 2 6 4 2" xfId="2318"/>
    <cellStyle name="Comma 2 2 2 6 4 2 2" xfId="2319"/>
    <cellStyle name="Comma 2 2 2 6 4 2 2 2" xfId="2320"/>
    <cellStyle name="Comma 2 2 2 6 4 2 2 3" xfId="2321"/>
    <cellStyle name="Comma 2 2 2 6 4 2 2 4" xfId="2322"/>
    <cellStyle name="Comma 2 2 2 6 4 2 3" xfId="2323"/>
    <cellStyle name="Comma 2 2 2 6 4 2 4" xfId="2324"/>
    <cellStyle name="Comma 2 2 2 6 4 2 5" xfId="2325"/>
    <cellStyle name="Comma 2 2 2 6 4 3" xfId="2326"/>
    <cellStyle name="Comma 2 2 2 6 4 3 2" xfId="2327"/>
    <cellStyle name="Comma 2 2 2 6 4 3 3" xfId="2328"/>
    <cellStyle name="Comma 2 2 2 6 4 3 4" xfId="2329"/>
    <cellStyle name="Comma 2 2 2 6 4 4" xfId="2330"/>
    <cellStyle name="Comma 2 2 2 6 4 5" xfId="2331"/>
    <cellStyle name="Comma 2 2 2 6 4 6" xfId="2332"/>
    <cellStyle name="Comma 2 2 2 6 5" xfId="2333"/>
    <cellStyle name="Comma 2 2 2 6 6" xfId="2334"/>
    <cellStyle name="Comma 2 2 2 6 6 2" xfId="2335"/>
    <cellStyle name="Comma 2 2 2 6 6 2 2" xfId="2336"/>
    <cellStyle name="Comma 2 2 2 6 6 2 3" xfId="2337"/>
    <cellStyle name="Comma 2 2 2 6 6 2 4" xfId="2338"/>
    <cellStyle name="Comma 2 2 2 6 6 3" xfId="2339"/>
    <cellStyle name="Comma 2 2 2 6 6 4" xfId="2340"/>
    <cellStyle name="Comma 2 2 2 6 6 5" xfId="2341"/>
    <cellStyle name="Comma 2 2 2 6 7" xfId="2342"/>
    <cellStyle name="Comma 2 2 2 6 7 2" xfId="2343"/>
    <cellStyle name="Comma 2 2 2 6 7 3" xfId="2344"/>
    <cellStyle name="Comma 2 2 2 6 7 4" xfId="2345"/>
    <cellStyle name="Comma 2 2 2 6 8" xfId="2346"/>
    <cellStyle name="Comma 2 2 2 6 9" xfId="2347"/>
    <cellStyle name="Comma 2 2 2 7" xfId="2348"/>
    <cellStyle name="Comma 2 2 2 7 2" xfId="2349"/>
    <cellStyle name="Comma 2 2 2 7 2 2" xfId="2350"/>
    <cellStyle name="Comma 2 2 2 7 2 2 2" xfId="2351"/>
    <cellStyle name="Comma 2 2 2 7 2 2 2 2" xfId="2352"/>
    <cellStyle name="Comma 2 2 2 7 2 2 2 3" xfId="2353"/>
    <cellStyle name="Comma 2 2 2 7 2 2 2 4" xfId="2354"/>
    <cellStyle name="Comma 2 2 2 7 2 2 3" xfId="2355"/>
    <cellStyle name="Comma 2 2 2 7 2 2 4" xfId="2356"/>
    <cellStyle name="Comma 2 2 2 7 2 2 5" xfId="2357"/>
    <cellStyle name="Comma 2 2 2 7 2 3" xfId="2358"/>
    <cellStyle name="Comma 2 2 2 7 2 3 2" xfId="2359"/>
    <cellStyle name="Comma 2 2 2 7 2 3 3" xfId="2360"/>
    <cellStyle name="Comma 2 2 2 7 2 3 4" xfId="2361"/>
    <cellStyle name="Comma 2 2 2 7 2 4" xfId="2362"/>
    <cellStyle name="Comma 2 2 2 7 2 5" xfId="2363"/>
    <cellStyle name="Comma 2 2 2 7 2 6" xfId="2364"/>
    <cellStyle name="Comma 2 2 2 7 3" xfId="2365"/>
    <cellStyle name="Comma 2 2 2 7 3 2" xfId="2366"/>
    <cellStyle name="Comma 2 2 2 7 3 2 2" xfId="2367"/>
    <cellStyle name="Comma 2 2 2 7 3 2 2 2" xfId="2368"/>
    <cellStyle name="Comma 2 2 2 7 3 2 2 3" xfId="2369"/>
    <cellStyle name="Comma 2 2 2 7 3 2 2 4" xfId="2370"/>
    <cellStyle name="Comma 2 2 2 7 3 2 3" xfId="2371"/>
    <cellStyle name="Comma 2 2 2 7 3 2 4" xfId="2372"/>
    <cellStyle name="Comma 2 2 2 7 3 2 5" xfId="2373"/>
    <cellStyle name="Comma 2 2 2 7 3 3" xfId="2374"/>
    <cellStyle name="Comma 2 2 2 7 3 3 2" xfId="2375"/>
    <cellStyle name="Comma 2 2 2 7 3 3 3" xfId="2376"/>
    <cellStyle name="Comma 2 2 2 7 3 3 4" xfId="2377"/>
    <cellStyle name="Comma 2 2 2 7 3 4" xfId="2378"/>
    <cellStyle name="Comma 2 2 2 7 3 5" xfId="2379"/>
    <cellStyle name="Comma 2 2 2 7 3 6" xfId="2380"/>
    <cellStyle name="Comma 2 2 2 7 4" xfId="2381"/>
    <cellStyle name="Comma 2 2 2 7 5" xfId="2382"/>
    <cellStyle name="Comma 2 2 2 7 5 2" xfId="2383"/>
    <cellStyle name="Comma 2 2 2 7 5 2 2" xfId="2384"/>
    <cellStyle name="Comma 2 2 2 7 5 2 3" xfId="2385"/>
    <cellStyle name="Comma 2 2 2 7 5 2 4" xfId="2386"/>
    <cellStyle name="Comma 2 2 2 7 5 3" xfId="2387"/>
    <cellStyle name="Comma 2 2 2 7 5 4" xfId="2388"/>
    <cellStyle name="Comma 2 2 2 7 5 5" xfId="2389"/>
    <cellStyle name="Comma 2 2 2 7 6" xfId="2390"/>
    <cellStyle name="Comma 2 2 2 7 6 2" xfId="2391"/>
    <cellStyle name="Comma 2 2 2 7 6 3" xfId="2392"/>
    <cellStyle name="Comma 2 2 2 7 6 4" xfId="2393"/>
    <cellStyle name="Comma 2 2 2 7 7" xfId="2394"/>
    <cellStyle name="Comma 2 2 2 7 8" xfId="2395"/>
    <cellStyle name="Comma 2 2 2 7 9" xfId="2396"/>
    <cellStyle name="Comma 2 2 2 8" xfId="2397"/>
    <cellStyle name="Comma 2 2 2 8 2" xfId="2398"/>
    <cellStyle name="Comma 2 2 2 8 2 2" xfId="2399"/>
    <cellStyle name="Comma 2 2 2 8 2 2 2" xfId="2400"/>
    <cellStyle name="Comma 2 2 2 8 2 2 2 2" xfId="2401"/>
    <cellStyle name="Comma 2 2 2 8 2 2 2 3" xfId="2402"/>
    <cellStyle name="Comma 2 2 2 8 2 2 2 4" xfId="2403"/>
    <cellStyle name="Comma 2 2 2 8 2 2 3" xfId="2404"/>
    <cellStyle name="Comma 2 2 2 8 2 2 4" xfId="2405"/>
    <cellStyle name="Comma 2 2 2 8 2 2 5" xfId="2406"/>
    <cellStyle name="Comma 2 2 2 8 2 3" xfId="2407"/>
    <cellStyle name="Comma 2 2 2 8 2 3 2" xfId="2408"/>
    <cellStyle name="Comma 2 2 2 8 2 3 3" xfId="2409"/>
    <cellStyle name="Comma 2 2 2 8 2 3 4" xfId="2410"/>
    <cellStyle name="Comma 2 2 2 8 2 4" xfId="2411"/>
    <cellStyle name="Comma 2 2 2 8 2 5" xfId="2412"/>
    <cellStyle name="Comma 2 2 2 8 2 6" xfId="2413"/>
    <cellStyle name="Comma 2 2 2 8 3" xfId="2414"/>
    <cellStyle name="Comma 2 2 2 8 3 2" xfId="2415"/>
    <cellStyle name="Comma 2 2 2 8 3 2 2" xfId="2416"/>
    <cellStyle name="Comma 2 2 2 8 3 2 2 2" xfId="2417"/>
    <cellStyle name="Comma 2 2 2 8 3 2 2 3" xfId="2418"/>
    <cellStyle name="Comma 2 2 2 8 3 2 2 4" xfId="2419"/>
    <cellStyle name="Comma 2 2 2 8 3 2 3" xfId="2420"/>
    <cellStyle name="Comma 2 2 2 8 3 2 4" xfId="2421"/>
    <cellStyle name="Comma 2 2 2 8 3 2 5" xfId="2422"/>
    <cellStyle name="Comma 2 2 2 8 3 3" xfId="2423"/>
    <cellStyle name="Comma 2 2 2 8 3 3 2" xfId="2424"/>
    <cellStyle name="Comma 2 2 2 8 3 3 3" xfId="2425"/>
    <cellStyle name="Comma 2 2 2 8 3 3 4" xfId="2426"/>
    <cellStyle name="Comma 2 2 2 8 3 4" xfId="2427"/>
    <cellStyle name="Comma 2 2 2 8 3 5" xfId="2428"/>
    <cellStyle name="Comma 2 2 2 8 3 6" xfId="2429"/>
    <cellStyle name="Comma 2 2 2 8 4" xfId="2430"/>
    <cellStyle name="Comma 2 2 2 8 5" xfId="2431"/>
    <cellStyle name="Comma 2 2 2 8 5 2" xfId="2432"/>
    <cellStyle name="Comma 2 2 2 8 5 2 2" xfId="2433"/>
    <cellStyle name="Comma 2 2 2 8 5 2 3" xfId="2434"/>
    <cellStyle name="Comma 2 2 2 8 5 2 4" xfId="2435"/>
    <cellStyle name="Comma 2 2 2 8 5 3" xfId="2436"/>
    <cellStyle name="Comma 2 2 2 8 5 4" xfId="2437"/>
    <cellStyle name="Comma 2 2 2 8 5 5" xfId="2438"/>
    <cellStyle name="Comma 2 2 2 8 6" xfId="2439"/>
    <cellStyle name="Comma 2 2 2 8 6 2" xfId="2440"/>
    <cellStyle name="Comma 2 2 2 8 6 3" xfId="2441"/>
    <cellStyle name="Comma 2 2 2 8 6 4" xfId="2442"/>
    <cellStyle name="Comma 2 2 2 8 7" xfId="2443"/>
    <cellStyle name="Comma 2 2 2 8 8" xfId="2444"/>
    <cellStyle name="Comma 2 2 2 8 9" xfId="2445"/>
    <cellStyle name="Comma 2 2 2 9" xfId="2446"/>
    <cellStyle name="Comma 2 2 2 9 2" xfId="2447"/>
    <cellStyle name="Comma 2 2 2 9 3" xfId="2448"/>
    <cellStyle name="Comma 2 2 2 9 3 2" xfId="2449"/>
    <cellStyle name="Comma 2 2 2 9 3 2 2" xfId="2450"/>
    <cellStyle name="Comma 2 2 2 9 3 2 3" xfId="2451"/>
    <cellStyle name="Comma 2 2 2 9 3 2 4" xfId="2452"/>
    <cellStyle name="Comma 2 2 2 9 3 3" xfId="2453"/>
    <cellStyle name="Comma 2 2 2 9 3 4" xfId="2454"/>
    <cellStyle name="Comma 2 2 2 9 3 5" xfId="2455"/>
    <cellStyle name="Comma 2 2 2 9 4" xfId="2456"/>
    <cellStyle name="Comma 2 2 2 9 4 2" xfId="2457"/>
    <cellStyle name="Comma 2 2 2 9 4 3" xfId="2458"/>
    <cellStyle name="Comma 2 2 2 9 4 4" xfId="2459"/>
    <cellStyle name="Comma 2 2 2 9 5" xfId="2460"/>
    <cellStyle name="Comma 2 2 2 9 6" xfId="2461"/>
    <cellStyle name="Comma 2 2 2 9 7" xfId="2462"/>
    <cellStyle name="Comma 2 2 20" xfId="2463"/>
    <cellStyle name="Comma 2 2 20 2" xfId="2464"/>
    <cellStyle name="Comma 2 2 20 3" xfId="2465"/>
    <cellStyle name="Comma 2 2 20 4" xfId="2466"/>
    <cellStyle name="Comma 2 2 21" xfId="2467"/>
    <cellStyle name="Comma 2 2 22" xfId="2468"/>
    <cellStyle name="Comma 2 2 23" xfId="2469"/>
    <cellStyle name="Comma 2 2 3" xfId="2470"/>
    <cellStyle name="Comma 2 2 3 10" xfId="2471"/>
    <cellStyle name="Comma 2 2 3 10 2" xfId="2472"/>
    <cellStyle name="Comma 2 2 3 10 2 2" xfId="2473"/>
    <cellStyle name="Comma 2 2 3 10 2 3" xfId="2474"/>
    <cellStyle name="Comma 2 2 3 10 2 4" xfId="2475"/>
    <cellStyle name="Comma 2 2 3 11" xfId="2476"/>
    <cellStyle name="Comma 2 2 3 11 2" xfId="2477"/>
    <cellStyle name="Comma 2 2 3 11 2 2" xfId="2478"/>
    <cellStyle name="Comma 2 2 3 11 2 3" xfId="2479"/>
    <cellStyle name="Comma 2 2 3 11 2 4" xfId="2480"/>
    <cellStyle name="Comma 2 2 3 12" xfId="2481"/>
    <cellStyle name="Comma 2 2 3 12 2" xfId="2482"/>
    <cellStyle name="Comma 2 2 3 12 2 2" xfId="2483"/>
    <cellStyle name="Comma 2 2 3 12 2 3" xfId="2484"/>
    <cellStyle name="Comma 2 2 3 12 2 4" xfId="2485"/>
    <cellStyle name="Comma 2 2 3 13" xfId="2486"/>
    <cellStyle name="Comma 2 2 3 13 2" xfId="2487"/>
    <cellStyle name="Comma 2 2 3 13 2 2" xfId="2488"/>
    <cellStyle name="Comma 2 2 3 13 2 3" xfId="2489"/>
    <cellStyle name="Comma 2 2 3 13 2 4" xfId="2490"/>
    <cellStyle name="Comma 2 2 3 14" xfId="2491"/>
    <cellStyle name="Comma 2 2 3 14 2" xfId="2492"/>
    <cellStyle name="Comma 2 2 3 14 2 2" xfId="2493"/>
    <cellStyle name="Comma 2 2 3 14 2 3" xfId="2494"/>
    <cellStyle name="Comma 2 2 3 14 2 4" xfId="2495"/>
    <cellStyle name="Comma 2 2 3 15" xfId="2496"/>
    <cellStyle name="Comma 2 2 3 15 2" xfId="2497"/>
    <cellStyle name="Comma 2 2 3 15 2 2" xfId="2498"/>
    <cellStyle name="Comma 2 2 3 15 2 3" xfId="2499"/>
    <cellStyle name="Comma 2 2 3 15 2 4" xfId="2500"/>
    <cellStyle name="Comma 2 2 3 15 3" xfId="2501"/>
    <cellStyle name="Comma 2 2 3 15 4" xfId="2502"/>
    <cellStyle name="Comma 2 2 3 15 5" xfId="2503"/>
    <cellStyle name="Comma 2 2 3 16" xfId="2504"/>
    <cellStyle name="Comma 2 2 3 16 2" xfId="2505"/>
    <cellStyle name="Comma 2 2 3 16 3" xfId="2506"/>
    <cellStyle name="Comma 2 2 3 16 4" xfId="2507"/>
    <cellStyle name="Comma 2 2 3 17" xfId="2508"/>
    <cellStyle name="Comma 2 2 3 17 2" xfId="2509"/>
    <cellStyle name="Comma 2 2 3 17 3" xfId="2510"/>
    <cellStyle name="Comma 2 2 3 17 4" xfId="2511"/>
    <cellStyle name="Comma 2 2 3 18" xfId="2512"/>
    <cellStyle name="Comma 2 2 3 19" xfId="2513"/>
    <cellStyle name="Comma 2 2 3 2" xfId="2514"/>
    <cellStyle name="Comma 2 2 3 2 10" xfId="2515"/>
    <cellStyle name="Comma 2 2 3 2 2" xfId="2516"/>
    <cellStyle name="Comma 2 2 3 2 2 2" xfId="2517"/>
    <cellStyle name="Comma 2 2 3 2 2 2 2" xfId="2518"/>
    <cellStyle name="Comma 2 2 3 2 2 2 2 2" xfId="2519"/>
    <cellStyle name="Comma 2 2 3 2 2 2 2 2 2" xfId="2520"/>
    <cellStyle name="Comma 2 2 3 2 2 2 2 2 3" xfId="2521"/>
    <cellStyle name="Comma 2 2 3 2 2 2 2 2 4" xfId="2522"/>
    <cellStyle name="Comma 2 2 3 2 2 2 2 3" xfId="2523"/>
    <cellStyle name="Comma 2 2 3 2 2 2 2 4" xfId="2524"/>
    <cellStyle name="Comma 2 2 3 2 2 2 2 5" xfId="2525"/>
    <cellStyle name="Comma 2 2 3 2 2 2 3" xfId="2526"/>
    <cellStyle name="Comma 2 2 3 2 2 2 3 2" xfId="2527"/>
    <cellStyle name="Comma 2 2 3 2 2 2 3 3" xfId="2528"/>
    <cellStyle name="Comma 2 2 3 2 2 2 3 4" xfId="2529"/>
    <cellStyle name="Comma 2 2 3 2 2 2 4" xfId="2530"/>
    <cellStyle name="Comma 2 2 3 2 2 2 5" xfId="2531"/>
    <cellStyle name="Comma 2 2 3 2 2 2 6" xfId="2532"/>
    <cellStyle name="Comma 2 2 3 2 2 3" xfId="2533"/>
    <cellStyle name="Comma 2 2 3 2 2 3 2" xfId="2534"/>
    <cellStyle name="Comma 2 2 3 2 2 3 2 2" xfId="2535"/>
    <cellStyle name="Comma 2 2 3 2 2 3 2 2 2" xfId="2536"/>
    <cellStyle name="Comma 2 2 3 2 2 3 2 2 3" xfId="2537"/>
    <cellStyle name="Comma 2 2 3 2 2 3 2 2 4" xfId="2538"/>
    <cellStyle name="Comma 2 2 3 2 2 3 2 3" xfId="2539"/>
    <cellStyle name="Comma 2 2 3 2 2 3 2 4" xfId="2540"/>
    <cellStyle name="Comma 2 2 3 2 2 3 2 5" xfId="2541"/>
    <cellStyle name="Comma 2 2 3 2 2 3 3" xfId="2542"/>
    <cellStyle name="Comma 2 2 3 2 2 3 3 2" xfId="2543"/>
    <cellStyle name="Comma 2 2 3 2 2 3 3 3" xfId="2544"/>
    <cellStyle name="Comma 2 2 3 2 2 3 3 4" xfId="2545"/>
    <cellStyle name="Comma 2 2 3 2 2 3 4" xfId="2546"/>
    <cellStyle name="Comma 2 2 3 2 2 3 5" xfId="2547"/>
    <cellStyle name="Comma 2 2 3 2 2 3 6" xfId="2548"/>
    <cellStyle name="Comma 2 2 3 2 2 4" xfId="2549"/>
    <cellStyle name="Comma 2 2 3 2 2 4 2" xfId="2550"/>
    <cellStyle name="Comma 2 2 3 2 2 4 2 2" xfId="2551"/>
    <cellStyle name="Comma 2 2 3 2 2 4 2 3" xfId="2552"/>
    <cellStyle name="Comma 2 2 3 2 2 4 2 4" xfId="2553"/>
    <cellStyle name="Comma 2 2 3 2 2 4 3" xfId="2554"/>
    <cellStyle name="Comma 2 2 3 2 2 4 4" xfId="2555"/>
    <cellStyle name="Comma 2 2 3 2 2 4 5" xfId="2556"/>
    <cellStyle name="Comma 2 2 3 2 2 5" xfId="2557"/>
    <cellStyle name="Comma 2 2 3 2 2 5 2" xfId="2558"/>
    <cellStyle name="Comma 2 2 3 2 2 5 3" xfId="2559"/>
    <cellStyle name="Comma 2 2 3 2 2 5 4" xfId="2560"/>
    <cellStyle name="Comma 2 2 3 2 2 6" xfId="2561"/>
    <cellStyle name="Comma 2 2 3 2 2 7" xfId="2562"/>
    <cellStyle name="Comma 2 2 3 2 2 8" xfId="2563"/>
    <cellStyle name="Comma 2 2 3 2 3" xfId="2564"/>
    <cellStyle name="Comma 2 2 3 2 3 2" xfId="2565"/>
    <cellStyle name="Comma 2 2 3 2 3 2 2" xfId="2566"/>
    <cellStyle name="Comma 2 2 3 2 3 2 2 2" xfId="2567"/>
    <cellStyle name="Comma 2 2 3 2 3 2 2 3" xfId="2568"/>
    <cellStyle name="Comma 2 2 3 2 3 2 2 4" xfId="2569"/>
    <cellStyle name="Comma 2 2 3 2 3 2 3" xfId="2570"/>
    <cellStyle name="Comma 2 2 3 2 3 2 4" xfId="2571"/>
    <cellStyle name="Comma 2 2 3 2 3 2 5" xfId="2572"/>
    <cellStyle name="Comma 2 2 3 2 3 3" xfId="2573"/>
    <cellStyle name="Comma 2 2 3 2 3 3 2" xfId="2574"/>
    <cellStyle name="Comma 2 2 3 2 3 3 3" xfId="2575"/>
    <cellStyle name="Comma 2 2 3 2 3 3 4" xfId="2576"/>
    <cellStyle name="Comma 2 2 3 2 3 4" xfId="2577"/>
    <cellStyle name="Comma 2 2 3 2 3 4 2" xfId="2578"/>
    <cellStyle name="Comma 2 2 3 2 3 4 3" xfId="2579"/>
    <cellStyle name="Comma 2 2 3 2 3 4 4" xfId="2580"/>
    <cellStyle name="Comma 2 2 3 2 3 5" xfId="2581"/>
    <cellStyle name="Comma 2 2 3 2 3 6" xfId="2582"/>
    <cellStyle name="Comma 2 2 3 2 3 7" xfId="2583"/>
    <cellStyle name="Comma 2 2 3 2 4" xfId="2584"/>
    <cellStyle name="Comma 2 2 3 2 4 2" xfId="2585"/>
    <cellStyle name="Comma 2 2 3 2 4 2 2" xfId="2586"/>
    <cellStyle name="Comma 2 2 3 2 4 2 2 2" xfId="2587"/>
    <cellStyle name="Comma 2 2 3 2 4 2 2 3" xfId="2588"/>
    <cellStyle name="Comma 2 2 3 2 4 2 2 4" xfId="2589"/>
    <cellStyle name="Comma 2 2 3 2 4 2 3" xfId="2590"/>
    <cellStyle name="Comma 2 2 3 2 4 2 4" xfId="2591"/>
    <cellStyle name="Comma 2 2 3 2 4 2 5" xfId="2592"/>
    <cellStyle name="Comma 2 2 3 2 4 3" xfId="2593"/>
    <cellStyle name="Comma 2 2 3 2 4 3 2" xfId="2594"/>
    <cellStyle name="Comma 2 2 3 2 4 3 3" xfId="2595"/>
    <cellStyle name="Comma 2 2 3 2 4 3 4" xfId="2596"/>
    <cellStyle name="Comma 2 2 3 2 4 4" xfId="2597"/>
    <cellStyle name="Comma 2 2 3 2 4 4 2" xfId="2598"/>
    <cellStyle name="Comma 2 2 3 2 4 4 3" xfId="2599"/>
    <cellStyle name="Comma 2 2 3 2 4 4 4" xfId="2600"/>
    <cellStyle name="Comma 2 2 3 2 4 5" xfId="2601"/>
    <cellStyle name="Comma 2 2 3 2 4 6" xfId="2602"/>
    <cellStyle name="Comma 2 2 3 2 4 7" xfId="2603"/>
    <cellStyle name="Comma 2 2 3 2 5" xfId="2604"/>
    <cellStyle name="Comma 2 2 3 2 6" xfId="2605"/>
    <cellStyle name="Comma 2 2 3 2 6 2" xfId="2606"/>
    <cellStyle name="Comma 2 2 3 2 6 2 2" xfId="2607"/>
    <cellStyle name="Comma 2 2 3 2 6 2 3" xfId="2608"/>
    <cellStyle name="Comma 2 2 3 2 6 2 4" xfId="2609"/>
    <cellStyle name="Comma 2 2 3 2 6 3" xfId="2610"/>
    <cellStyle name="Comma 2 2 3 2 6 4" xfId="2611"/>
    <cellStyle name="Comma 2 2 3 2 6 5" xfId="2612"/>
    <cellStyle name="Comma 2 2 3 2 7" xfId="2613"/>
    <cellStyle name="Comma 2 2 3 2 7 2" xfId="2614"/>
    <cellStyle name="Comma 2 2 3 2 7 3" xfId="2615"/>
    <cellStyle name="Comma 2 2 3 2 7 4" xfId="2616"/>
    <cellStyle name="Comma 2 2 3 2 8" xfId="2617"/>
    <cellStyle name="Comma 2 2 3 2 9" xfId="2618"/>
    <cellStyle name="Comma 2 2 3 20" xfId="2619"/>
    <cellStyle name="Comma 2 2 3 3" xfId="2620"/>
    <cellStyle name="Comma 2 2 3 3 10" xfId="2621"/>
    <cellStyle name="Comma 2 2 3 3 2" xfId="2622"/>
    <cellStyle name="Comma 2 2 3 3 2 2" xfId="2623"/>
    <cellStyle name="Comma 2 2 3 3 2 2 2" xfId="2624"/>
    <cellStyle name="Comma 2 2 3 3 2 2 2 2" xfId="2625"/>
    <cellStyle name="Comma 2 2 3 3 2 2 2 2 2" xfId="2626"/>
    <cellStyle name="Comma 2 2 3 3 2 2 2 2 3" xfId="2627"/>
    <cellStyle name="Comma 2 2 3 3 2 2 2 2 4" xfId="2628"/>
    <cellStyle name="Comma 2 2 3 3 2 2 2 3" xfId="2629"/>
    <cellStyle name="Comma 2 2 3 3 2 2 2 4" xfId="2630"/>
    <cellStyle name="Comma 2 2 3 3 2 2 2 5" xfId="2631"/>
    <cellStyle name="Comma 2 2 3 3 2 2 3" xfId="2632"/>
    <cellStyle name="Comma 2 2 3 3 2 2 3 2" xfId="2633"/>
    <cellStyle name="Comma 2 2 3 3 2 2 3 3" xfId="2634"/>
    <cellStyle name="Comma 2 2 3 3 2 2 3 4" xfId="2635"/>
    <cellStyle name="Comma 2 2 3 3 2 2 4" xfId="2636"/>
    <cellStyle name="Comma 2 2 3 3 2 2 5" xfId="2637"/>
    <cellStyle name="Comma 2 2 3 3 2 2 6" xfId="2638"/>
    <cellStyle name="Comma 2 2 3 3 2 3" xfId="2639"/>
    <cellStyle name="Comma 2 2 3 3 2 3 2" xfId="2640"/>
    <cellStyle name="Comma 2 2 3 3 2 3 2 2" xfId="2641"/>
    <cellStyle name="Comma 2 2 3 3 2 3 2 2 2" xfId="2642"/>
    <cellStyle name="Comma 2 2 3 3 2 3 2 2 3" xfId="2643"/>
    <cellStyle name="Comma 2 2 3 3 2 3 2 2 4" xfId="2644"/>
    <cellStyle name="Comma 2 2 3 3 2 3 2 3" xfId="2645"/>
    <cellStyle name="Comma 2 2 3 3 2 3 2 4" xfId="2646"/>
    <cellStyle name="Comma 2 2 3 3 2 3 2 5" xfId="2647"/>
    <cellStyle name="Comma 2 2 3 3 2 3 3" xfId="2648"/>
    <cellStyle name="Comma 2 2 3 3 2 3 3 2" xfId="2649"/>
    <cellStyle name="Comma 2 2 3 3 2 3 3 3" xfId="2650"/>
    <cellStyle name="Comma 2 2 3 3 2 3 3 4" xfId="2651"/>
    <cellStyle name="Comma 2 2 3 3 2 3 4" xfId="2652"/>
    <cellStyle name="Comma 2 2 3 3 2 3 5" xfId="2653"/>
    <cellStyle name="Comma 2 2 3 3 2 3 6" xfId="2654"/>
    <cellStyle name="Comma 2 2 3 3 2 4" xfId="2655"/>
    <cellStyle name="Comma 2 2 3 3 2 4 2" xfId="2656"/>
    <cellStyle name="Comma 2 2 3 3 2 4 2 2" xfId="2657"/>
    <cellStyle name="Comma 2 2 3 3 2 4 2 3" xfId="2658"/>
    <cellStyle name="Comma 2 2 3 3 2 4 2 4" xfId="2659"/>
    <cellStyle name="Comma 2 2 3 3 2 4 3" xfId="2660"/>
    <cellStyle name="Comma 2 2 3 3 2 4 4" xfId="2661"/>
    <cellStyle name="Comma 2 2 3 3 2 4 5" xfId="2662"/>
    <cellStyle name="Comma 2 2 3 3 2 5" xfId="2663"/>
    <cellStyle name="Comma 2 2 3 3 2 5 2" xfId="2664"/>
    <cellStyle name="Comma 2 2 3 3 2 5 3" xfId="2665"/>
    <cellStyle name="Comma 2 2 3 3 2 5 4" xfId="2666"/>
    <cellStyle name="Comma 2 2 3 3 2 6" xfId="2667"/>
    <cellStyle name="Comma 2 2 3 3 2 7" xfId="2668"/>
    <cellStyle name="Comma 2 2 3 3 2 8" xfId="2669"/>
    <cellStyle name="Comma 2 2 3 3 3" xfId="2670"/>
    <cellStyle name="Comma 2 2 3 3 3 2" xfId="2671"/>
    <cellStyle name="Comma 2 2 3 3 3 2 2" xfId="2672"/>
    <cellStyle name="Comma 2 2 3 3 3 2 2 2" xfId="2673"/>
    <cellStyle name="Comma 2 2 3 3 3 2 2 3" xfId="2674"/>
    <cellStyle name="Comma 2 2 3 3 3 2 2 4" xfId="2675"/>
    <cellStyle name="Comma 2 2 3 3 3 2 3" xfId="2676"/>
    <cellStyle name="Comma 2 2 3 3 3 2 4" xfId="2677"/>
    <cellStyle name="Comma 2 2 3 3 3 2 5" xfId="2678"/>
    <cellStyle name="Comma 2 2 3 3 3 3" xfId="2679"/>
    <cellStyle name="Comma 2 2 3 3 3 3 2" xfId="2680"/>
    <cellStyle name="Comma 2 2 3 3 3 3 3" xfId="2681"/>
    <cellStyle name="Comma 2 2 3 3 3 3 4" xfId="2682"/>
    <cellStyle name="Comma 2 2 3 3 3 4" xfId="2683"/>
    <cellStyle name="Comma 2 2 3 3 3 5" xfId="2684"/>
    <cellStyle name="Comma 2 2 3 3 3 6" xfId="2685"/>
    <cellStyle name="Comma 2 2 3 3 4" xfId="2686"/>
    <cellStyle name="Comma 2 2 3 3 4 2" xfId="2687"/>
    <cellStyle name="Comma 2 2 3 3 4 2 2" xfId="2688"/>
    <cellStyle name="Comma 2 2 3 3 4 2 2 2" xfId="2689"/>
    <cellStyle name="Comma 2 2 3 3 4 2 2 3" xfId="2690"/>
    <cellStyle name="Comma 2 2 3 3 4 2 2 4" xfId="2691"/>
    <cellStyle name="Comma 2 2 3 3 4 2 3" xfId="2692"/>
    <cellStyle name="Comma 2 2 3 3 4 2 4" xfId="2693"/>
    <cellStyle name="Comma 2 2 3 3 4 2 5" xfId="2694"/>
    <cellStyle name="Comma 2 2 3 3 4 3" xfId="2695"/>
    <cellStyle name="Comma 2 2 3 3 4 3 2" xfId="2696"/>
    <cellStyle name="Comma 2 2 3 3 4 3 3" xfId="2697"/>
    <cellStyle name="Comma 2 2 3 3 4 3 4" xfId="2698"/>
    <cellStyle name="Comma 2 2 3 3 4 4" xfId="2699"/>
    <cellStyle name="Comma 2 2 3 3 4 5" xfId="2700"/>
    <cellStyle name="Comma 2 2 3 3 4 6" xfId="2701"/>
    <cellStyle name="Comma 2 2 3 3 5" xfId="2702"/>
    <cellStyle name="Comma 2 2 3 3 6" xfId="2703"/>
    <cellStyle name="Comma 2 2 3 3 6 2" xfId="2704"/>
    <cellStyle name="Comma 2 2 3 3 6 2 2" xfId="2705"/>
    <cellStyle name="Comma 2 2 3 3 6 2 3" xfId="2706"/>
    <cellStyle name="Comma 2 2 3 3 6 2 4" xfId="2707"/>
    <cellStyle name="Comma 2 2 3 3 6 3" xfId="2708"/>
    <cellStyle name="Comma 2 2 3 3 6 4" xfId="2709"/>
    <cellStyle name="Comma 2 2 3 3 6 5" xfId="2710"/>
    <cellStyle name="Comma 2 2 3 3 7" xfId="2711"/>
    <cellStyle name="Comma 2 2 3 3 7 2" xfId="2712"/>
    <cellStyle name="Comma 2 2 3 3 7 3" xfId="2713"/>
    <cellStyle name="Comma 2 2 3 3 7 4" xfId="2714"/>
    <cellStyle name="Comma 2 2 3 3 8" xfId="2715"/>
    <cellStyle name="Comma 2 2 3 3 9" xfId="2716"/>
    <cellStyle name="Comma 2 2 3 4" xfId="2717"/>
    <cellStyle name="Comma 2 2 3 4 2" xfId="2718"/>
    <cellStyle name="Comma 2 2 3 4 2 2" xfId="2719"/>
    <cellStyle name="Comma 2 2 3 4 2 3" xfId="2720"/>
    <cellStyle name="Comma 2 2 3 4 2 4" xfId="2721"/>
    <cellStyle name="Comma 2 2 3 5" xfId="2722"/>
    <cellStyle name="Comma 2 2 3 5 10" xfId="2723"/>
    <cellStyle name="Comma 2 2 3 5 2" xfId="2724"/>
    <cellStyle name="Comma 2 2 3 5 2 2" xfId="2725"/>
    <cellStyle name="Comma 2 2 3 5 2 2 2" xfId="2726"/>
    <cellStyle name="Comma 2 2 3 5 2 2 2 2" xfId="2727"/>
    <cellStyle name="Comma 2 2 3 5 2 2 2 2 2" xfId="2728"/>
    <cellStyle name="Comma 2 2 3 5 2 2 2 2 3" xfId="2729"/>
    <cellStyle name="Comma 2 2 3 5 2 2 2 2 4" xfId="2730"/>
    <cellStyle name="Comma 2 2 3 5 2 2 2 3" xfId="2731"/>
    <cellStyle name="Comma 2 2 3 5 2 2 2 4" xfId="2732"/>
    <cellStyle name="Comma 2 2 3 5 2 2 2 5" xfId="2733"/>
    <cellStyle name="Comma 2 2 3 5 2 2 3" xfId="2734"/>
    <cellStyle name="Comma 2 2 3 5 2 2 3 2" xfId="2735"/>
    <cellStyle name="Comma 2 2 3 5 2 2 3 3" xfId="2736"/>
    <cellStyle name="Comma 2 2 3 5 2 2 3 4" xfId="2737"/>
    <cellStyle name="Comma 2 2 3 5 2 2 4" xfId="2738"/>
    <cellStyle name="Comma 2 2 3 5 2 2 5" xfId="2739"/>
    <cellStyle name="Comma 2 2 3 5 2 2 6" xfId="2740"/>
    <cellStyle name="Comma 2 2 3 5 2 3" xfId="2741"/>
    <cellStyle name="Comma 2 2 3 5 2 3 2" xfId="2742"/>
    <cellStyle name="Comma 2 2 3 5 2 3 2 2" xfId="2743"/>
    <cellStyle name="Comma 2 2 3 5 2 3 2 2 2" xfId="2744"/>
    <cellStyle name="Comma 2 2 3 5 2 3 2 2 3" xfId="2745"/>
    <cellStyle name="Comma 2 2 3 5 2 3 2 2 4" xfId="2746"/>
    <cellStyle name="Comma 2 2 3 5 2 3 2 3" xfId="2747"/>
    <cellStyle name="Comma 2 2 3 5 2 3 2 4" xfId="2748"/>
    <cellStyle name="Comma 2 2 3 5 2 3 2 5" xfId="2749"/>
    <cellStyle name="Comma 2 2 3 5 2 3 3" xfId="2750"/>
    <cellStyle name="Comma 2 2 3 5 2 3 3 2" xfId="2751"/>
    <cellStyle name="Comma 2 2 3 5 2 3 3 3" xfId="2752"/>
    <cellStyle name="Comma 2 2 3 5 2 3 3 4" xfId="2753"/>
    <cellStyle name="Comma 2 2 3 5 2 3 4" xfId="2754"/>
    <cellStyle name="Comma 2 2 3 5 2 3 5" xfId="2755"/>
    <cellStyle name="Comma 2 2 3 5 2 3 6" xfId="2756"/>
    <cellStyle name="Comma 2 2 3 5 2 4" xfId="2757"/>
    <cellStyle name="Comma 2 2 3 5 2 4 2" xfId="2758"/>
    <cellStyle name="Comma 2 2 3 5 2 4 2 2" xfId="2759"/>
    <cellStyle name="Comma 2 2 3 5 2 4 2 3" xfId="2760"/>
    <cellStyle name="Comma 2 2 3 5 2 4 2 4" xfId="2761"/>
    <cellStyle name="Comma 2 2 3 5 2 4 3" xfId="2762"/>
    <cellStyle name="Comma 2 2 3 5 2 4 4" xfId="2763"/>
    <cellStyle name="Comma 2 2 3 5 2 4 5" xfId="2764"/>
    <cellStyle name="Comma 2 2 3 5 2 5" xfId="2765"/>
    <cellStyle name="Comma 2 2 3 5 2 5 2" xfId="2766"/>
    <cellStyle name="Comma 2 2 3 5 2 5 3" xfId="2767"/>
    <cellStyle name="Comma 2 2 3 5 2 5 4" xfId="2768"/>
    <cellStyle name="Comma 2 2 3 5 2 6" xfId="2769"/>
    <cellStyle name="Comma 2 2 3 5 2 7" xfId="2770"/>
    <cellStyle name="Comma 2 2 3 5 2 8" xfId="2771"/>
    <cellStyle name="Comma 2 2 3 5 3" xfId="2772"/>
    <cellStyle name="Comma 2 2 3 5 3 2" xfId="2773"/>
    <cellStyle name="Comma 2 2 3 5 3 2 2" xfId="2774"/>
    <cellStyle name="Comma 2 2 3 5 3 2 2 2" xfId="2775"/>
    <cellStyle name="Comma 2 2 3 5 3 2 2 3" xfId="2776"/>
    <cellStyle name="Comma 2 2 3 5 3 2 2 4" xfId="2777"/>
    <cellStyle name="Comma 2 2 3 5 3 2 3" xfId="2778"/>
    <cellStyle name="Comma 2 2 3 5 3 2 4" xfId="2779"/>
    <cellStyle name="Comma 2 2 3 5 3 2 5" xfId="2780"/>
    <cellStyle name="Comma 2 2 3 5 3 3" xfId="2781"/>
    <cellStyle name="Comma 2 2 3 5 3 3 2" xfId="2782"/>
    <cellStyle name="Comma 2 2 3 5 3 3 3" xfId="2783"/>
    <cellStyle name="Comma 2 2 3 5 3 3 4" xfId="2784"/>
    <cellStyle name="Comma 2 2 3 5 3 4" xfId="2785"/>
    <cellStyle name="Comma 2 2 3 5 3 5" xfId="2786"/>
    <cellStyle name="Comma 2 2 3 5 3 6" xfId="2787"/>
    <cellStyle name="Comma 2 2 3 5 4" xfId="2788"/>
    <cellStyle name="Comma 2 2 3 5 4 2" xfId="2789"/>
    <cellStyle name="Comma 2 2 3 5 4 2 2" xfId="2790"/>
    <cellStyle name="Comma 2 2 3 5 4 2 2 2" xfId="2791"/>
    <cellStyle name="Comma 2 2 3 5 4 2 2 3" xfId="2792"/>
    <cellStyle name="Comma 2 2 3 5 4 2 2 4" xfId="2793"/>
    <cellStyle name="Comma 2 2 3 5 4 2 3" xfId="2794"/>
    <cellStyle name="Comma 2 2 3 5 4 2 4" xfId="2795"/>
    <cellStyle name="Comma 2 2 3 5 4 2 5" xfId="2796"/>
    <cellStyle name="Comma 2 2 3 5 4 3" xfId="2797"/>
    <cellStyle name="Comma 2 2 3 5 4 3 2" xfId="2798"/>
    <cellStyle name="Comma 2 2 3 5 4 3 3" xfId="2799"/>
    <cellStyle name="Comma 2 2 3 5 4 3 4" xfId="2800"/>
    <cellStyle name="Comma 2 2 3 5 4 4" xfId="2801"/>
    <cellStyle name="Comma 2 2 3 5 4 5" xfId="2802"/>
    <cellStyle name="Comma 2 2 3 5 4 6" xfId="2803"/>
    <cellStyle name="Comma 2 2 3 5 5" xfId="2804"/>
    <cellStyle name="Comma 2 2 3 5 6" xfId="2805"/>
    <cellStyle name="Comma 2 2 3 5 6 2" xfId="2806"/>
    <cellStyle name="Comma 2 2 3 5 6 2 2" xfId="2807"/>
    <cellStyle name="Comma 2 2 3 5 6 2 3" xfId="2808"/>
    <cellStyle name="Comma 2 2 3 5 6 2 4" xfId="2809"/>
    <cellStyle name="Comma 2 2 3 5 6 3" xfId="2810"/>
    <cellStyle name="Comma 2 2 3 5 6 4" xfId="2811"/>
    <cellStyle name="Comma 2 2 3 5 6 5" xfId="2812"/>
    <cellStyle name="Comma 2 2 3 5 7" xfId="2813"/>
    <cellStyle name="Comma 2 2 3 5 7 2" xfId="2814"/>
    <cellStyle name="Comma 2 2 3 5 7 3" xfId="2815"/>
    <cellStyle name="Comma 2 2 3 5 7 4" xfId="2816"/>
    <cellStyle name="Comma 2 2 3 5 8" xfId="2817"/>
    <cellStyle name="Comma 2 2 3 5 9" xfId="2818"/>
    <cellStyle name="Comma 2 2 3 6" xfId="2819"/>
    <cellStyle name="Comma 2 2 3 6 2" xfId="2820"/>
    <cellStyle name="Comma 2 2 3 6 2 2" xfId="2821"/>
    <cellStyle name="Comma 2 2 3 6 2 2 2" xfId="2822"/>
    <cellStyle name="Comma 2 2 3 6 2 2 2 2" xfId="2823"/>
    <cellStyle name="Comma 2 2 3 6 2 2 2 3" xfId="2824"/>
    <cellStyle name="Comma 2 2 3 6 2 2 2 4" xfId="2825"/>
    <cellStyle name="Comma 2 2 3 6 2 2 3" xfId="2826"/>
    <cellStyle name="Comma 2 2 3 6 2 2 4" xfId="2827"/>
    <cellStyle name="Comma 2 2 3 6 2 2 5" xfId="2828"/>
    <cellStyle name="Comma 2 2 3 6 2 3" xfId="2829"/>
    <cellStyle name="Comma 2 2 3 6 2 3 2" xfId="2830"/>
    <cellStyle name="Comma 2 2 3 6 2 3 3" xfId="2831"/>
    <cellStyle name="Comma 2 2 3 6 2 3 4" xfId="2832"/>
    <cellStyle name="Comma 2 2 3 6 2 4" xfId="2833"/>
    <cellStyle name="Comma 2 2 3 6 2 5" xfId="2834"/>
    <cellStyle name="Comma 2 2 3 6 2 6" xfId="2835"/>
    <cellStyle name="Comma 2 2 3 6 3" xfId="2836"/>
    <cellStyle name="Comma 2 2 3 6 3 2" xfId="2837"/>
    <cellStyle name="Comma 2 2 3 6 3 2 2" xfId="2838"/>
    <cellStyle name="Comma 2 2 3 6 3 2 2 2" xfId="2839"/>
    <cellStyle name="Comma 2 2 3 6 3 2 2 3" xfId="2840"/>
    <cellStyle name="Comma 2 2 3 6 3 2 2 4" xfId="2841"/>
    <cellStyle name="Comma 2 2 3 6 3 2 3" xfId="2842"/>
    <cellStyle name="Comma 2 2 3 6 3 2 4" xfId="2843"/>
    <cellStyle name="Comma 2 2 3 6 3 2 5" xfId="2844"/>
    <cellStyle name="Comma 2 2 3 6 3 3" xfId="2845"/>
    <cellStyle name="Comma 2 2 3 6 3 3 2" xfId="2846"/>
    <cellStyle name="Comma 2 2 3 6 3 3 3" xfId="2847"/>
    <cellStyle name="Comma 2 2 3 6 3 3 4" xfId="2848"/>
    <cellStyle name="Comma 2 2 3 6 3 4" xfId="2849"/>
    <cellStyle name="Comma 2 2 3 6 3 5" xfId="2850"/>
    <cellStyle name="Comma 2 2 3 6 3 6" xfId="2851"/>
    <cellStyle name="Comma 2 2 3 6 4" xfId="2852"/>
    <cellStyle name="Comma 2 2 3 6 5" xfId="2853"/>
    <cellStyle name="Comma 2 2 3 6 5 2" xfId="2854"/>
    <cellStyle name="Comma 2 2 3 6 5 2 2" xfId="2855"/>
    <cellStyle name="Comma 2 2 3 6 5 2 3" xfId="2856"/>
    <cellStyle name="Comma 2 2 3 6 5 2 4" xfId="2857"/>
    <cellStyle name="Comma 2 2 3 6 5 3" xfId="2858"/>
    <cellStyle name="Comma 2 2 3 6 5 4" xfId="2859"/>
    <cellStyle name="Comma 2 2 3 6 5 5" xfId="2860"/>
    <cellStyle name="Comma 2 2 3 6 6" xfId="2861"/>
    <cellStyle name="Comma 2 2 3 6 6 2" xfId="2862"/>
    <cellStyle name="Comma 2 2 3 6 6 3" xfId="2863"/>
    <cellStyle name="Comma 2 2 3 6 6 4" xfId="2864"/>
    <cellStyle name="Comma 2 2 3 6 7" xfId="2865"/>
    <cellStyle name="Comma 2 2 3 6 8" xfId="2866"/>
    <cellStyle name="Comma 2 2 3 6 9" xfId="2867"/>
    <cellStyle name="Comma 2 2 3 7" xfId="2868"/>
    <cellStyle name="Comma 2 2 3 7 2" xfId="2869"/>
    <cellStyle name="Comma 2 2 3 7 2 2" xfId="2870"/>
    <cellStyle name="Comma 2 2 3 7 2 2 2" xfId="2871"/>
    <cellStyle name="Comma 2 2 3 7 2 2 2 2" xfId="2872"/>
    <cellStyle name="Comma 2 2 3 7 2 2 2 3" xfId="2873"/>
    <cellStyle name="Comma 2 2 3 7 2 2 2 4" xfId="2874"/>
    <cellStyle name="Comma 2 2 3 7 2 2 3" xfId="2875"/>
    <cellStyle name="Comma 2 2 3 7 2 2 4" xfId="2876"/>
    <cellStyle name="Comma 2 2 3 7 2 2 5" xfId="2877"/>
    <cellStyle name="Comma 2 2 3 7 2 3" xfId="2878"/>
    <cellStyle name="Comma 2 2 3 7 2 3 2" xfId="2879"/>
    <cellStyle name="Comma 2 2 3 7 2 3 3" xfId="2880"/>
    <cellStyle name="Comma 2 2 3 7 2 3 4" xfId="2881"/>
    <cellStyle name="Comma 2 2 3 7 2 4" xfId="2882"/>
    <cellStyle name="Comma 2 2 3 7 2 5" xfId="2883"/>
    <cellStyle name="Comma 2 2 3 7 2 6" xfId="2884"/>
    <cellStyle name="Comma 2 2 3 7 3" xfId="2885"/>
    <cellStyle name="Comma 2 2 3 7 3 2" xfId="2886"/>
    <cellStyle name="Comma 2 2 3 7 3 2 2" xfId="2887"/>
    <cellStyle name="Comma 2 2 3 7 3 2 2 2" xfId="2888"/>
    <cellStyle name="Comma 2 2 3 7 3 2 2 3" xfId="2889"/>
    <cellStyle name="Comma 2 2 3 7 3 2 2 4" xfId="2890"/>
    <cellStyle name="Comma 2 2 3 7 3 2 3" xfId="2891"/>
    <cellStyle name="Comma 2 2 3 7 3 2 4" xfId="2892"/>
    <cellStyle name="Comma 2 2 3 7 3 2 5" xfId="2893"/>
    <cellStyle name="Comma 2 2 3 7 3 3" xfId="2894"/>
    <cellStyle name="Comma 2 2 3 7 3 3 2" xfId="2895"/>
    <cellStyle name="Comma 2 2 3 7 3 3 3" xfId="2896"/>
    <cellStyle name="Comma 2 2 3 7 3 3 4" xfId="2897"/>
    <cellStyle name="Comma 2 2 3 7 3 4" xfId="2898"/>
    <cellStyle name="Comma 2 2 3 7 3 5" xfId="2899"/>
    <cellStyle name="Comma 2 2 3 7 3 6" xfId="2900"/>
    <cellStyle name="Comma 2 2 3 7 4" xfId="2901"/>
    <cellStyle name="Comma 2 2 3 7 5" xfId="2902"/>
    <cellStyle name="Comma 2 2 3 7 5 2" xfId="2903"/>
    <cellStyle name="Comma 2 2 3 7 5 2 2" xfId="2904"/>
    <cellStyle name="Comma 2 2 3 7 5 2 3" xfId="2905"/>
    <cellStyle name="Comma 2 2 3 7 5 2 4" xfId="2906"/>
    <cellStyle name="Comma 2 2 3 7 5 3" xfId="2907"/>
    <cellStyle name="Comma 2 2 3 7 5 4" xfId="2908"/>
    <cellStyle name="Comma 2 2 3 7 5 5" xfId="2909"/>
    <cellStyle name="Comma 2 2 3 7 6" xfId="2910"/>
    <cellStyle name="Comma 2 2 3 7 6 2" xfId="2911"/>
    <cellStyle name="Comma 2 2 3 7 6 3" xfId="2912"/>
    <cellStyle name="Comma 2 2 3 7 6 4" xfId="2913"/>
    <cellStyle name="Comma 2 2 3 7 7" xfId="2914"/>
    <cellStyle name="Comma 2 2 3 7 8" xfId="2915"/>
    <cellStyle name="Comma 2 2 3 7 9" xfId="2916"/>
    <cellStyle name="Comma 2 2 3 8" xfId="2917"/>
    <cellStyle name="Comma 2 2 3 8 2" xfId="2918"/>
    <cellStyle name="Comma 2 2 3 8 3" xfId="2919"/>
    <cellStyle name="Comma 2 2 3 8 3 2" xfId="2920"/>
    <cellStyle name="Comma 2 2 3 8 3 2 2" xfId="2921"/>
    <cellStyle name="Comma 2 2 3 8 3 2 3" xfId="2922"/>
    <cellStyle name="Comma 2 2 3 8 3 2 4" xfId="2923"/>
    <cellStyle name="Comma 2 2 3 8 3 3" xfId="2924"/>
    <cellStyle name="Comma 2 2 3 8 3 4" xfId="2925"/>
    <cellStyle name="Comma 2 2 3 8 3 5" xfId="2926"/>
    <cellStyle name="Comma 2 2 3 8 4" xfId="2927"/>
    <cellStyle name="Comma 2 2 3 8 4 2" xfId="2928"/>
    <cellStyle name="Comma 2 2 3 8 4 3" xfId="2929"/>
    <cellStyle name="Comma 2 2 3 8 4 4" xfId="2930"/>
    <cellStyle name="Comma 2 2 3 8 5" xfId="2931"/>
    <cellStyle name="Comma 2 2 3 8 6" xfId="2932"/>
    <cellStyle name="Comma 2 2 3 8 7" xfId="2933"/>
    <cellStyle name="Comma 2 2 3 9" xfId="2934"/>
    <cellStyle name="Comma 2 2 3 9 2" xfId="2935"/>
    <cellStyle name="Comma 2 2 3 9 3" xfId="2936"/>
    <cellStyle name="Comma 2 2 3 9 3 2" xfId="2937"/>
    <cellStyle name="Comma 2 2 3 9 3 2 2" xfId="2938"/>
    <cellStyle name="Comma 2 2 3 9 3 2 3" xfId="2939"/>
    <cellStyle name="Comma 2 2 3 9 3 2 4" xfId="2940"/>
    <cellStyle name="Comma 2 2 3 9 3 3" xfId="2941"/>
    <cellStyle name="Comma 2 2 3 9 3 4" xfId="2942"/>
    <cellStyle name="Comma 2 2 3 9 3 5" xfId="2943"/>
    <cellStyle name="Comma 2 2 3 9 4" xfId="2944"/>
    <cellStyle name="Comma 2 2 3 9 4 2" xfId="2945"/>
    <cellStyle name="Comma 2 2 3 9 4 3" xfId="2946"/>
    <cellStyle name="Comma 2 2 3 9 4 4" xfId="2947"/>
    <cellStyle name="Comma 2 2 3 9 5" xfId="2948"/>
    <cellStyle name="Comma 2 2 3 9 6" xfId="2949"/>
    <cellStyle name="Comma 2 2 3 9 7" xfId="2950"/>
    <cellStyle name="Comma 2 2 4" xfId="2951"/>
    <cellStyle name="Comma 2 2 4 10" xfId="2952"/>
    <cellStyle name="Comma 2 2 4 2" xfId="2953"/>
    <cellStyle name="Comma 2 2 4 2 2" xfId="2954"/>
    <cellStyle name="Comma 2 2 4 2 2 2" xfId="2955"/>
    <cellStyle name="Comma 2 2 4 2 2 2 2" xfId="2956"/>
    <cellStyle name="Comma 2 2 4 2 2 2 2 2" xfId="2957"/>
    <cellStyle name="Comma 2 2 4 2 2 2 2 3" xfId="2958"/>
    <cellStyle name="Comma 2 2 4 2 2 2 2 4" xfId="2959"/>
    <cellStyle name="Comma 2 2 4 2 2 2 3" xfId="2960"/>
    <cellStyle name="Comma 2 2 4 2 2 2 4" xfId="2961"/>
    <cellStyle name="Comma 2 2 4 2 2 2 5" xfId="2962"/>
    <cellStyle name="Comma 2 2 4 2 2 3" xfId="2963"/>
    <cellStyle name="Comma 2 2 4 2 2 3 2" xfId="2964"/>
    <cellStyle name="Comma 2 2 4 2 2 3 3" xfId="2965"/>
    <cellStyle name="Comma 2 2 4 2 2 3 4" xfId="2966"/>
    <cellStyle name="Comma 2 2 4 2 2 4" xfId="2967"/>
    <cellStyle name="Comma 2 2 4 2 2 4 2" xfId="2968"/>
    <cellStyle name="Comma 2 2 4 2 2 4 3" xfId="2969"/>
    <cellStyle name="Comma 2 2 4 2 2 4 4" xfId="2970"/>
    <cellStyle name="Comma 2 2 4 2 2 5" xfId="2971"/>
    <cellStyle name="Comma 2 2 4 2 2 6" xfId="2972"/>
    <cellStyle name="Comma 2 2 4 2 2 7" xfId="2973"/>
    <cellStyle name="Comma 2 2 4 2 3" xfId="2974"/>
    <cellStyle name="Comma 2 2 4 2 3 2" xfId="2975"/>
    <cellStyle name="Comma 2 2 4 2 3 2 2" xfId="2976"/>
    <cellStyle name="Comma 2 2 4 2 3 2 2 2" xfId="2977"/>
    <cellStyle name="Comma 2 2 4 2 3 2 2 3" xfId="2978"/>
    <cellStyle name="Comma 2 2 4 2 3 2 2 4" xfId="2979"/>
    <cellStyle name="Comma 2 2 4 2 3 2 3" xfId="2980"/>
    <cellStyle name="Comma 2 2 4 2 3 2 4" xfId="2981"/>
    <cellStyle name="Comma 2 2 4 2 3 2 5" xfId="2982"/>
    <cellStyle name="Comma 2 2 4 2 3 3" xfId="2983"/>
    <cellStyle name="Comma 2 2 4 2 3 3 2" xfId="2984"/>
    <cellStyle name="Comma 2 2 4 2 3 3 3" xfId="2985"/>
    <cellStyle name="Comma 2 2 4 2 3 3 4" xfId="2986"/>
    <cellStyle name="Comma 2 2 4 2 3 4" xfId="2987"/>
    <cellStyle name="Comma 2 2 4 2 3 4 2" xfId="2988"/>
    <cellStyle name="Comma 2 2 4 2 3 4 3" xfId="2989"/>
    <cellStyle name="Comma 2 2 4 2 3 4 4" xfId="2990"/>
    <cellStyle name="Comma 2 2 4 2 3 5" xfId="2991"/>
    <cellStyle name="Comma 2 2 4 2 3 6" xfId="2992"/>
    <cellStyle name="Comma 2 2 4 2 3 7" xfId="2993"/>
    <cellStyle name="Comma 2 2 4 2 4" xfId="2994"/>
    <cellStyle name="Comma 2 2 4 2 4 2" xfId="2995"/>
    <cellStyle name="Comma 2 2 4 2 4 2 2" xfId="2996"/>
    <cellStyle name="Comma 2 2 4 2 4 2 3" xfId="2997"/>
    <cellStyle name="Comma 2 2 4 2 4 2 4" xfId="2998"/>
    <cellStyle name="Comma 2 2 4 2 5" xfId="2999"/>
    <cellStyle name="Comma 2 2 4 2 5 2" xfId="3000"/>
    <cellStyle name="Comma 2 2 4 2 5 2 2" xfId="3001"/>
    <cellStyle name="Comma 2 2 4 2 5 2 3" xfId="3002"/>
    <cellStyle name="Comma 2 2 4 2 5 2 4" xfId="3003"/>
    <cellStyle name="Comma 2 2 4 2 5 3" xfId="3004"/>
    <cellStyle name="Comma 2 2 4 2 5 4" xfId="3005"/>
    <cellStyle name="Comma 2 2 4 2 5 5" xfId="3006"/>
    <cellStyle name="Comma 2 2 4 2 6" xfId="3007"/>
    <cellStyle name="Comma 2 2 4 2 6 2" xfId="3008"/>
    <cellStyle name="Comma 2 2 4 2 6 3" xfId="3009"/>
    <cellStyle name="Comma 2 2 4 2 6 4" xfId="3010"/>
    <cellStyle name="Comma 2 2 4 2 7" xfId="3011"/>
    <cellStyle name="Comma 2 2 4 2 8" xfId="3012"/>
    <cellStyle name="Comma 2 2 4 2 9" xfId="3013"/>
    <cellStyle name="Comma 2 2 4 3" xfId="3014"/>
    <cellStyle name="Comma 2 2 4 3 2" xfId="3015"/>
    <cellStyle name="Comma 2 2 4 3 2 2" xfId="3016"/>
    <cellStyle name="Comma 2 2 4 3 2 2 2" xfId="3017"/>
    <cellStyle name="Comma 2 2 4 3 2 2 3" xfId="3018"/>
    <cellStyle name="Comma 2 2 4 3 2 2 4" xfId="3019"/>
    <cellStyle name="Comma 2 2 4 3 2 3" xfId="3020"/>
    <cellStyle name="Comma 2 2 4 3 2 4" xfId="3021"/>
    <cellStyle name="Comma 2 2 4 3 2 5" xfId="3022"/>
    <cellStyle name="Comma 2 2 4 3 3" xfId="3023"/>
    <cellStyle name="Comma 2 2 4 3 3 2" xfId="3024"/>
    <cellStyle name="Comma 2 2 4 3 3 3" xfId="3025"/>
    <cellStyle name="Comma 2 2 4 3 3 4" xfId="3026"/>
    <cellStyle name="Comma 2 2 4 3 4" xfId="3027"/>
    <cellStyle name="Comma 2 2 4 3 5" xfId="3028"/>
    <cellStyle name="Comma 2 2 4 3 6" xfId="3029"/>
    <cellStyle name="Comma 2 2 4 4" xfId="3030"/>
    <cellStyle name="Comma 2 2 4 4 2" xfId="3031"/>
    <cellStyle name="Comma 2 2 4 4 2 2" xfId="3032"/>
    <cellStyle name="Comma 2 2 4 4 2 2 2" xfId="3033"/>
    <cellStyle name="Comma 2 2 4 4 2 2 3" xfId="3034"/>
    <cellStyle name="Comma 2 2 4 4 2 2 4" xfId="3035"/>
    <cellStyle name="Comma 2 2 4 4 2 3" xfId="3036"/>
    <cellStyle name="Comma 2 2 4 4 2 4" xfId="3037"/>
    <cellStyle name="Comma 2 2 4 4 2 5" xfId="3038"/>
    <cellStyle name="Comma 2 2 4 4 3" xfId="3039"/>
    <cellStyle name="Comma 2 2 4 4 3 2" xfId="3040"/>
    <cellStyle name="Comma 2 2 4 4 3 3" xfId="3041"/>
    <cellStyle name="Comma 2 2 4 4 3 4" xfId="3042"/>
    <cellStyle name="Comma 2 2 4 4 4" xfId="3043"/>
    <cellStyle name="Comma 2 2 4 4 5" xfId="3044"/>
    <cellStyle name="Comma 2 2 4 4 6" xfId="3045"/>
    <cellStyle name="Comma 2 2 4 5" xfId="3046"/>
    <cellStyle name="Comma 2 2 4 6" xfId="3047"/>
    <cellStyle name="Comma 2 2 4 6 2" xfId="3048"/>
    <cellStyle name="Comma 2 2 4 6 2 2" xfId="3049"/>
    <cellStyle name="Comma 2 2 4 6 2 3" xfId="3050"/>
    <cellStyle name="Comma 2 2 4 6 2 4" xfId="3051"/>
    <cellStyle name="Comma 2 2 4 6 3" xfId="3052"/>
    <cellStyle name="Comma 2 2 4 6 4" xfId="3053"/>
    <cellStyle name="Comma 2 2 4 6 5" xfId="3054"/>
    <cellStyle name="Comma 2 2 4 7" xfId="3055"/>
    <cellStyle name="Comma 2 2 4 7 2" xfId="3056"/>
    <cellStyle name="Comma 2 2 4 7 3" xfId="3057"/>
    <cellStyle name="Comma 2 2 4 7 4" xfId="3058"/>
    <cellStyle name="Comma 2 2 4 8" xfId="3059"/>
    <cellStyle name="Comma 2 2 4 9" xfId="3060"/>
    <cellStyle name="Comma 2 2 5" xfId="3061"/>
    <cellStyle name="Comma 2 2 5 10" xfId="3062"/>
    <cellStyle name="Comma 2 2 5 11" xfId="3063"/>
    <cellStyle name="Comma 2 2 5 2" xfId="3064"/>
    <cellStyle name="Comma 2 2 5 2 2" xfId="3065"/>
    <cellStyle name="Comma 2 2 5 2 2 2" xfId="3066"/>
    <cellStyle name="Comma 2 2 5 2 2 2 2" xfId="3067"/>
    <cellStyle name="Comma 2 2 5 2 2 2 2 2" xfId="3068"/>
    <cellStyle name="Comma 2 2 5 2 2 2 2 3" xfId="3069"/>
    <cellStyle name="Comma 2 2 5 2 2 2 2 4" xfId="3070"/>
    <cellStyle name="Comma 2 2 5 2 2 2 3" xfId="3071"/>
    <cellStyle name="Comma 2 2 5 2 2 2 4" xfId="3072"/>
    <cellStyle name="Comma 2 2 5 2 2 2 5" xfId="3073"/>
    <cellStyle name="Comma 2 2 5 2 2 3" xfId="3074"/>
    <cellStyle name="Comma 2 2 5 2 2 3 2" xfId="3075"/>
    <cellStyle name="Comma 2 2 5 2 2 3 3" xfId="3076"/>
    <cellStyle name="Comma 2 2 5 2 2 3 4" xfId="3077"/>
    <cellStyle name="Comma 2 2 5 2 2 4" xfId="3078"/>
    <cellStyle name="Comma 2 2 5 2 2 5" xfId="3079"/>
    <cellStyle name="Comma 2 2 5 2 2 6" xfId="3080"/>
    <cellStyle name="Comma 2 2 5 2 3" xfId="3081"/>
    <cellStyle name="Comma 2 2 5 2 3 2" xfId="3082"/>
    <cellStyle name="Comma 2 2 5 2 3 2 2" xfId="3083"/>
    <cellStyle name="Comma 2 2 5 2 3 2 2 2" xfId="3084"/>
    <cellStyle name="Comma 2 2 5 2 3 2 2 3" xfId="3085"/>
    <cellStyle name="Comma 2 2 5 2 3 2 2 4" xfId="3086"/>
    <cellStyle name="Comma 2 2 5 2 3 2 3" xfId="3087"/>
    <cellStyle name="Comma 2 2 5 2 3 2 4" xfId="3088"/>
    <cellStyle name="Comma 2 2 5 2 3 2 5" xfId="3089"/>
    <cellStyle name="Comma 2 2 5 2 3 3" xfId="3090"/>
    <cellStyle name="Comma 2 2 5 2 3 3 2" xfId="3091"/>
    <cellStyle name="Comma 2 2 5 2 3 3 3" xfId="3092"/>
    <cellStyle name="Comma 2 2 5 2 3 3 4" xfId="3093"/>
    <cellStyle name="Comma 2 2 5 2 3 4" xfId="3094"/>
    <cellStyle name="Comma 2 2 5 2 3 5" xfId="3095"/>
    <cellStyle name="Comma 2 2 5 2 3 6" xfId="3096"/>
    <cellStyle name="Comma 2 2 5 2 4" xfId="3097"/>
    <cellStyle name="Comma 2 2 5 2 4 2" xfId="3098"/>
    <cellStyle name="Comma 2 2 5 2 4 2 2" xfId="3099"/>
    <cellStyle name="Comma 2 2 5 2 4 2 3" xfId="3100"/>
    <cellStyle name="Comma 2 2 5 2 4 2 4" xfId="3101"/>
    <cellStyle name="Comma 2 2 5 2 4 3" xfId="3102"/>
    <cellStyle name="Comma 2 2 5 2 4 4" xfId="3103"/>
    <cellStyle name="Comma 2 2 5 2 4 5" xfId="3104"/>
    <cellStyle name="Comma 2 2 5 2 5" xfId="3105"/>
    <cellStyle name="Comma 2 2 5 2 5 2" xfId="3106"/>
    <cellStyle name="Comma 2 2 5 2 5 3" xfId="3107"/>
    <cellStyle name="Comma 2 2 5 2 5 4" xfId="3108"/>
    <cellStyle name="Comma 2 2 5 2 6" xfId="3109"/>
    <cellStyle name="Comma 2 2 5 2 7" xfId="3110"/>
    <cellStyle name="Comma 2 2 5 2 8" xfId="3111"/>
    <cellStyle name="Comma 2 2 5 3" xfId="3112"/>
    <cellStyle name="Comma 2 2 5 3 2" xfId="3113"/>
    <cellStyle name="Comma 2 2 5 3 2 2" xfId="3114"/>
    <cellStyle name="Comma 2 2 5 3 2 2 2" xfId="3115"/>
    <cellStyle name="Comma 2 2 5 3 2 2 3" xfId="3116"/>
    <cellStyle name="Comma 2 2 5 3 2 2 4" xfId="3117"/>
    <cellStyle name="Comma 2 2 5 3 2 3" xfId="3118"/>
    <cellStyle name="Comma 2 2 5 3 2 4" xfId="3119"/>
    <cellStyle name="Comma 2 2 5 3 2 5" xfId="3120"/>
    <cellStyle name="Comma 2 2 5 3 3" xfId="3121"/>
    <cellStyle name="Comma 2 2 5 3 3 2" xfId="3122"/>
    <cellStyle name="Comma 2 2 5 3 3 3" xfId="3123"/>
    <cellStyle name="Comma 2 2 5 3 3 4" xfId="3124"/>
    <cellStyle name="Comma 2 2 5 3 4" xfId="3125"/>
    <cellStyle name="Comma 2 2 5 3 5" xfId="3126"/>
    <cellStyle name="Comma 2 2 5 3 6" xfId="3127"/>
    <cellStyle name="Comma 2 2 5 4" xfId="3128"/>
    <cellStyle name="Comma 2 2 5 4 2" xfId="3129"/>
    <cellStyle name="Comma 2 2 5 4 2 2" xfId="3130"/>
    <cellStyle name="Comma 2 2 5 4 2 2 2" xfId="3131"/>
    <cellStyle name="Comma 2 2 5 4 2 2 3" xfId="3132"/>
    <cellStyle name="Comma 2 2 5 4 2 2 4" xfId="3133"/>
    <cellStyle name="Comma 2 2 5 4 2 3" xfId="3134"/>
    <cellStyle name="Comma 2 2 5 4 2 4" xfId="3135"/>
    <cellStyle name="Comma 2 2 5 4 2 5" xfId="3136"/>
    <cellStyle name="Comma 2 2 5 4 3" xfId="3137"/>
    <cellStyle name="Comma 2 2 5 4 3 2" xfId="3138"/>
    <cellStyle name="Comma 2 2 5 4 3 3" xfId="3139"/>
    <cellStyle name="Comma 2 2 5 4 3 4" xfId="3140"/>
    <cellStyle name="Comma 2 2 5 4 4" xfId="3141"/>
    <cellStyle name="Comma 2 2 5 4 5" xfId="3142"/>
    <cellStyle name="Comma 2 2 5 4 6" xfId="3143"/>
    <cellStyle name="Comma 2 2 5 5" xfId="3144"/>
    <cellStyle name="Comma 2 2 5 6" xfId="3145"/>
    <cellStyle name="Comma 2 2 5 6 2" xfId="3146"/>
    <cellStyle name="Comma 2 2 5 6 2 2" xfId="3147"/>
    <cellStyle name="Comma 2 2 5 6 2 3" xfId="3148"/>
    <cellStyle name="Comma 2 2 5 6 2 4" xfId="3149"/>
    <cellStyle name="Comma 2 2 5 6 3" xfId="3150"/>
    <cellStyle name="Comma 2 2 5 6 4" xfId="3151"/>
    <cellStyle name="Comma 2 2 5 6 5" xfId="3152"/>
    <cellStyle name="Comma 2 2 5 7" xfId="3153"/>
    <cellStyle name="Comma 2 2 5 7 2" xfId="3154"/>
    <cellStyle name="Comma 2 2 5 7 3" xfId="3155"/>
    <cellStyle name="Comma 2 2 5 7 4" xfId="3156"/>
    <cellStyle name="Comma 2 2 5 8" xfId="3157"/>
    <cellStyle name="Comma 2 2 5 8 2" xfId="3158"/>
    <cellStyle name="Comma 2 2 5 8 3" xfId="3159"/>
    <cellStyle name="Comma 2 2 5 8 4" xfId="3160"/>
    <cellStyle name="Comma 2 2 5 9" xfId="3161"/>
    <cellStyle name="Comma 2 2 6" xfId="3162"/>
    <cellStyle name="Comma 2 2 6 2" xfId="3163"/>
    <cellStyle name="Comma 2 2 6 3" xfId="3164"/>
    <cellStyle name="Comma 2 2 6 3 2" xfId="3165"/>
    <cellStyle name="Comma 2 2 6 3 3" xfId="3166"/>
    <cellStyle name="Comma 2 2 6 3 4" xfId="3167"/>
    <cellStyle name="Comma 2 2 7" xfId="3168"/>
    <cellStyle name="Comma 2 2 7 10" xfId="3169"/>
    <cellStyle name="Comma 2 2 7 11" xfId="3170"/>
    <cellStyle name="Comma 2 2 7 2" xfId="3171"/>
    <cellStyle name="Comma 2 2 7 2 2" xfId="3172"/>
    <cellStyle name="Comma 2 2 7 2 2 2" xfId="3173"/>
    <cellStyle name="Comma 2 2 7 2 2 2 2" xfId="3174"/>
    <cellStyle name="Comma 2 2 7 2 2 2 2 2" xfId="3175"/>
    <cellStyle name="Comma 2 2 7 2 2 2 2 3" xfId="3176"/>
    <cellStyle name="Comma 2 2 7 2 2 2 2 4" xfId="3177"/>
    <cellStyle name="Comma 2 2 7 2 2 2 3" xfId="3178"/>
    <cellStyle name="Comma 2 2 7 2 2 2 4" xfId="3179"/>
    <cellStyle name="Comma 2 2 7 2 2 2 5" xfId="3180"/>
    <cellStyle name="Comma 2 2 7 2 2 3" xfId="3181"/>
    <cellStyle name="Comma 2 2 7 2 2 3 2" xfId="3182"/>
    <cellStyle name="Comma 2 2 7 2 2 3 3" xfId="3183"/>
    <cellStyle name="Comma 2 2 7 2 2 3 4" xfId="3184"/>
    <cellStyle name="Comma 2 2 7 2 2 4" xfId="3185"/>
    <cellStyle name="Comma 2 2 7 2 2 5" xfId="3186"/>
    <cellStyle name="Comma 2 2 7 2 2 6" xfId="3187"/>
    <cellStyle name="Comma 2 2 7 2 3" xfId="3188"/>
    <cellStyle name="Comma 2 2 7 2 3 2" xfId="3189"/>
    <cellStyle name="Comma 2 2 7 2 3 2 2" xfId="3190"/>
    <cellStyle name="Comma 2 2 7 2 3 2 2 2" xfId="3191"/>
    <cellStyle name="Comma 2 2 7 2 3 2 2 3" xfId="3192"/>
    <cellStyle name="Comma 2 2 7 2 3 2 2 4" xfId="3193"/>
    <cellStyle name="Comma 2 2 7 2 3 2 3" xfId="3194"/>
    <cellStyle name="Comma 2 2 7 2 3 2 4" xfId="3195"/>
    <cellStyle name="Comma 2 2 7 2 3 2 5" xfId="3196"/>
    <cellStyle name="Comma 2 2 7 2 3 3" xfId="3197"/>
    <cellStyle name="Comma 2 2 7 2 3 3 2" xfId="3198"/>
    <cellStyle name="Comma 2 2 7 2 3 3 3" xfId="3199"/>
    <cellStyle name="Comma 2 2 7 2 3 3 4" xfId="3200"/>
    <cellStyle name="Comma 2 2 7 2 3 4" xfId="3201"/>
    <cellStyle name="Comma 2 2 7 2 3 5" xfId="3202"/>
    <cellStyle name="Comma 2 2 7 2 3 6" xfId="3203"/>
    <cellStyle name="Comma 2 2 7 2 4" xfId="3204"/>
    <cellStyle name="Comma 2 2 7 2 4 2" xfId="3205"/>
    <cellStyle name="Comma 2 2 7 2 4 2 2" xfId="3206"/>
    <cellStyle name="Comma 2 2 7 2 4 2 3" xfId="3207"/>
    <cellStyle name="Comma 2 2 7 2 4 2 4" xfId="3208"/>
    <cellStyle name="Comma 2 2 7 2 4 3" xfId="3209"/>
    <cellStyle name="Comma 2 2 7 2 4 4" xfId="3210"/>
    <cellStyle name="Comma 2 2 7 2 4 5" xfId="3211"/>
    <cellStyle name="Comma 2 2 7 2 5" xfId="3212"/>
    <cellStyle name="Comma 2 2 7 2 5 2" xfId="3213"/>
    <cellStyle name="Comma 2 2 7 2 5 3" xfId="3214"/>
    <cellStyle name="Comma 2 2 7 2 5 4" xfId="3215"/>
    <cellStyle name="Comma 2 2 7 2 6" xfId="3216"/>
    <cellStyle name="Comma 2 2 7 2 7" xfId="3217"/>
    <cellStyle name="Comma 2 2 7 2 8" xfId="3218"/>
    <cellStyle name="Comma 2 2 7 3" xfId="3219"/>
    <cellStyle name="Comma 2 2 7 3 2" xfId="3220"/>
    <cellStyle name="Comma 2 2 7 3 2 2" xfId="3221"/>
    <cellStyle name="Comma 2 2 7 3 2 2 2" xfId="3222"/>
    <cellStyle name="Comma 2 2 7 3 2 2 3" xfId="3223"/>
    <cellStyle name="Comma 2 2 7 3 2 2 4" xfId="3224"/>
    <cellStyle name="Comma 2 2 7 3 2 3" xfId="3225"/>
    <cellStyle name="Comma 2 2 7 3 2 4" xfId="3226"/>
    <cellStyle name="Comma 2 2 7 3 2 5" xfId="3227"/>
    <cellStyle name="Comma 2 2 7 3 3" xfId="3228"/>
    <cellStyle name="Comma 2 2 7 3 3 2" xfId="3229"/>
    <cellStyle name="Comma 2 2 7 3 3 3" xfId="3230"/>
    <cellStyle name="Comma 2 2 7 3 3 4" xfId="3231"/>
    <cellStyle name="Comma 2 2 7 3 4" xfId="3232"/>
    <cellStyle name="Comma 2 2 7 3 5" xfId="3233"/>
    <cellStyle name="Comma 2 2 7 3 6" xfId="3234"/>
    <cellStyle name="Comma 2 2 7 4" xfId="3235"/>
    <cellStyle name="Comma 2 2 7 4 2" xfId="3236"/>
    <cellStyle name="Comma 2 2 7 4 2 2" xfId="3237"/>
    <cellStyle name="Comma 2 2 7 4 2 2 2" xfId="3238"/>
    <cellStyle name="Comma 2 2 7 4 2 2 3" xfId="3239"/>
    <cellStyle name="Comma 2 2 7 4 2 2 4" xfId="3240"/>
    <cellStyle name="Comma 2 2 7 4 2 3" xfId="3241"/>
    <cellStyle name="Comma 2 2 7 4 2 4" xfId="3242"/>
    <cellStyle name="Comma 2 2 7 4 2 5" xfId="3243"/>
    <cellStyle name="Comma 2 2 7 4 3" xfId="3244"/>
    <cellStyle name="Comma 2 2 7 4 3 2" xfId="3245"/>
    <cellStyle name="Comma 2 2 7 4 3 3" xfId="3246"/>
    <cellStyle name="Comma 2 2 7 4 3 4" xfId="3247"/>
    <cellStyle name="Comma 2 2 7 4 4" xfId="3248"/>
    <cellStyle name="Comma 2 2 7 4 5" xfId="3249"/>
    <cellStyle name="Comma 2 2 7 4 6" xfId="3250"/>
    <cellStyle name="Comma 2 2 7 5" xfId="3251"/>
    <cellStyle name="Comma 2 2 7 6" xfId="3252"/>
    <cellStyle name="Comma 2 2 7 6 2" xfId="3253"/>
    <cellStyle name="Comma 2 2 7 6 2 2" xfId="3254"/>
    <cellStyle name="Comma 2 2 7 6 2 3" xfId="3255"/>
    <cellStyle name="Comma 2 2 7 6 2 4" xfId="3256"/>
    <cellStyle name="Comma 2 2 7 6 3" xfId="3257"/>
    <cellStyle name="Comma 2 2 7 6 4" xfId="3258"/>
    <cellStyle name="Comma 2 2 7 6 5" xfId="3259"/>
    <cellStyle name="Comma 2 2 7 7" xfId="3260"/>
    <cellStyle name="Comma 2 2 7 7 2" xfId="3261"/>
    <cellStyle name="Comma 2 2 7 7 3" xfId="3262"/>
    <cellStyle name="Comma 2 2 7 7 4" xfId="3263"/>
    <cellStyle name="Comma 2 2 7 8" xfId="3264"/>
    <cellStyle name="Comma 2 2 7 8 2" xfId="3265"/>
    <cellStyle name="Comma 2 2 7 8 3" xfId="3266"/>
    <cellStyle name="Comma 2 2 7 8 4" xfId="3267"/>
    <cellStyle name="Comma 2 2 7 9" xfId="3268"/>
    <cellStyle name="Comma 2 2 8" xfId="3269"/>
    <cellStyle name="Comma 2 2 8 10" xfId="3270"/>
    <cellStyle name="Comma 2 2 8 2" xfId="3271"/>
    <cellStyle name="Comma 2 2 8 2 2" xfId="3272"/>
    <cellStyle name="Comma 2 2 8 2 2 2" xfId="3273"/>
    <cellStyle name="Comma 2 2 8 2 2 2 2" xfId="3274"/>
    <cellStyle name="Comma 2 2 8 2 2 2 3" xfId="3275"/>
    <cellStyle name="Comma 2 2 8 2 2 2 4" xfId="3276"/>
    <cellStyle name="Comma 2 2 8 2 2 3" xfId="3277"/>
    <cellStyle name="Comma 2 2 8 2 2 4" xfId="3278"/>
    <cellStyle name="Comma 2 2 8 2 2 5" xfId="3279"/>
    <cellStyle name="Comma 2 2 8 2 3" xfId="3280"/>
    <cellStyle name="Comma 2 2 8 2 3 2" xfId="3281"/>
    <cellStyle name="Comma 2 2 8 2 3 3" xfId="3282"/>
    <cellStyle name="Comma 2 2 8 2 3 4" xfId="3283"/>
    <cellStyle name="Comma 2 2 8 2 4" xfId="3284"/>
    <cellStyle name="Comma 2 2 8 2 5" xfId="3285"/>
    <cellStyle name="Comma 2 2 8 2 6" xfId="3286"/>
    <cellStyle name="Comma 2 2 8 3" xfId="3287"/>
    <cellStyle name="Comma 2 2 8 3 2" xfId="3288"/>
    <cellStyle name="Comma 2 2 8 3 2 2" xfId="3289"/>
    <cellStyle name="Comma 2 2 8 3 2 2 2" xfId="3290"/>
    <cellStyle name="Comma 2 2 8 3 2 2 3" xfId="3291"/>
    <cellStyle name="Comma 2 2 8 3 2 2 4" xfId="3292"/>
    <cellStyle name="Comma 2 2 8 3 2 3" xfId="3293"/>
    <cellStyle name="Comma 2 2 8 3 2 4" xfId="3294"/>
    <cellStyle name="Comma 2 2 8 3 2 5" xfId="3295"/>
    <cellStyle name="Comma 2 2 8 3 3" xfId="3296"/>
    <cellStyle name="Comma 2 2 8 3 3 2" xfId="3297"/>
    <cellStyle name="Comma 2 2 8 3 3 3" xfId="3298"/>
    <cellStyle name="Comma 2 2 8 3 3 4" xfId="3299"/>
    <cellStyle name="Comma 2 2 8 3 4" xfId="3300"/>
    <cellStyle name="Comma 2 2 8 3 5" xfId="3301"/>
    <cellStyle name="Comma 2 2 8 3 6" xfId="3302"/>
    <cellStyle name="Comma 2 2 8 4" xfId="3303"/>
    <cellStyle name="Comma 2 2 8 5" xfId="3304"/>
    <cellStyle name="Comma 2 2 8 5 2" xfId="3305"/>
    <cellStyle name="Comma 2 2 8 5 2 2" xfId="3306"/>
    <cellStyle name="Comma 2 2 8 5 2 3" xfId="3307"/>
    <cellStyle name="Comma 2 2 8 5 2 4" xfId="3308"/>
    <cellStyle name="Comma 2 2 8 5 3" xfId="3309"/>
    <cellStyle name="Comma 2 2 8 5 4" xfId="3310"/>
    <cellStyle name="Comma 2 2 8 5 5" xfId="3311"/>
    <cellStyle name="Comma 2 2 8 6" xfId="3312"/>
    <cellStyle name="Comma 2 2 8 6 2" xfId="3313"/>
    <cellStyle name="Comma 2 2 8 6 3" xfId="3314"/>
    <cellStyle name="Comma 2 2 8 6 4" xfId="3315"/>
    <cellStyle name="Comma 2 2 8 7" xfId="3316"/>
    <cellStyle name="Comma 2 2 8 7 2" xfId="3317"/>
    <cellStyle name="Comma 2 2 8 7 3" xfId="3318"/>
    <cellStyle name="Comma 2 2 8 7 4" xfId="3319"/>
    <cellStyle name="Comma 2 2 8 8" xfId="3320"/>
    <cellStyle name="Comma 2 2 8 9" xfId="3321"/>
    <cellStyle name="Comma 2 2 9" xfId="3322"/>
    <cellStyle name="Comma 2 2 9 10" xfId="3323"/>
    <cellStyle name="Comma 2 2 9 2" xfId="3324"/>
    <cellStyle name="Comma 2 2 9 2 2" xfId="3325"/>
    <cellStyle name="Comma 2 2 9 2 2 2" xfId="3326"/>
    <cellStyle name="Comma 2 2 9 2 2 2 2" xfId="3327"/>
    <cellStyle name="Comma 2 2 9 2 2 2 3" xfId="3328"/>
    <cellStyle name="Comma 2 2 9 2 2 2 4" xfId="3329"/>
    <cellStyle name="Comma 2 2 9 2 2 3" xfId="3330"/>
    <cellStyle name="Comma 2 2 9 2 2 4" xfId="3331"/>
    <cellStyle name="Comma 2 2 9 2 2 5" xfId="3332"/>
    <cellStyle name="Comma 2 2 9 2 3" xfId="3333"/>
    <cellStyle name="Comma 2 2 9 2 3 2" xfId="3334"/>
    <cellStyle name="Comma 2 2 9 2 3 3" xfId="3335"/>
    <cellStyle name="Comma 2 2 9 2 3 4" xfId="3336"/>
    <cellStyle name="Comma 2 2 9 2 4" xfId="3337"/>
    <cellStyle name="Comma 2 2 9 2 5" xfId="3338"/>
    <cellStyle name="Comma 2 2 9 2 6" xfId="3339"/>
    <cellStyle name="Comma 2 2 9 3" xfId="3340"/>
    <cellStyle name="Comma 2 2 9 3 2" xfId="3341"/>
    <cellStyle name="Comma 2 2 9 3 2 2" xfId="3342"/>
    <cellStyle name="Comma 2 2 9 3 2 2 2" xfId="3343"/>
    <cellStyle name="Comma 2 2 9 3 2 2 3" xfId="3344"/>
    <cellStyle name="Comma 2 2 9 3 2 2 4" xfId="3345"/>
    <cellStyle name="Comma 2 2 9 3 2 3" xfId="3346"/>
    <cellStyle name="Comma 2 2 9 3 2 4" xfId="3347"/>
    <cellStyle name="Comma 2 2 9 3 2 5" xfId="3348"/>
    <cellStyle name="Comma 2 2 9 3 3" xfId="3349"/>
    <cellStyle name="Comma 2 2 9 3 3 2" xfId="3350"/>
    <cellStyle name="Comma 2 2 9 3 3 3" xfId="3351"/>
    <cellStyle name="Comma 2 2 9 3 3 4" xfId="3352"/>
    <cellStyle name="Comma 2 2 9 3 4" xfId="3353"/>
    <cellStyle name="Comma 2 2 9 3 5" xfId="3354"/>
    <cellStyle name="Comma 2 2 9 3 6" xfId="3355"/>
    <cellStyle name="Comma 2 2 9 4" xfId="3356"/>
    <cellStyle name="Comma 2 2 9 5" xfId="3357"/>
    <cellStyle name="Comma 2 2 9 5 2" xfId="3358"/>
    <cellStyle name="Comma 2 2 9 5 2 2" xfId="3359"/>
    <cellStyle name="Comma 2 2 9 5 2 3" xfId="3360"/>
    <cellStyle name="Comma 2 2 9 5 2 4" xfId="3361"/>
    <cellStyle name="Comma 2 2 9 5 3" xfId="3362"/>
    <cellStyle name="Comma 2 2 9 5 4" xfId="3363"/>
    <cellStyle name="Comma 2 2 9 5 5" xfId="3364"/>
    <cellStyle name="Comma 2 2 9 6" xfId="3365"/>
    <cellStyle name="Comma 2 2 9 6 2" xfId="3366"/>
    <cellStyle name="Comma 2 2 9 6 3" xfId="3367"/>
    <cellStyle name="Comma 2 2 9 6 4" xfId="3368"/>
    <cellStyle name="Comma 2 2 9 7" xfId="3369"/>
    <cellStyle name="Comma 2 2 9 7 2" xfId="3370"/>
    <cellStyle name="Comma 2 2 9 7 3" xfId="3371"/>
    <cellStyle name="Comma 2 2 9 7 4" xfId="3372"/>
    <cellStyle name="Comma 2 2 9 8" xfId="3373"/>
    <cellStyle name="Comma 2 2 9 9" xfId="3374"/>
    <cellStyle name="Comma 2 20" xfId="3375"/>
    <cellStyle name="Comma 2 20 2" xfId="3376"/>
    <cellStyle name="Comma 2 20 3" xfId="3377"/>
    <cellStyle name="Comma 2 20 3 2" xfId="3378"/>
    <cellStyle name="Comma 2 20 3 3" xfId="3379"/>
    <cellStyle name="Comma 2 20 3 4" xfId="3380"/>
    <cellStyle name="Comma 2 21" xfId="3381"/>
    <cellStyle name="Comma 2 21 2" xfId="3382"/>
    <cellStyle name="Comma 2 21 3" xfId="3383"/>
    <cellStyle name="Comma 2 21 3 2" xfId="3384"/>
    <cellStyle name="Comma 2 21 3 3" xfId="3385"/>
    <cellStyle name="Comma 2 21 3 4" xfId="3386"/>
    <cellStyle name="Comma 2 22" xfId="3387"/>
    <cellStyle name="Comma 2 22 2" xfId="3388"/>
    <cellStyle name="Comma 2 22 3" xfId="3389"/>
    <cellStyle name="Comma 2 22 3 2" xfId="3390"/>
    <cellStyle name="Comma 2 22 3 3" xfId="3391"/>
    <cellStyle name="Comma 2 22 3 4" xfId="3392"/>
    <cellStyle name="Comma 2 23" xfId="3393"/>
    <cellStyle name="Comma 2 23 2" xfId="3394"/>
    <cellStyle name="Comma 2 23 3" xfId="3395"/>
    <cellStyle name="Comma 2 23 3 2" xfId="3396"/>
    <cellStyle name="Comma 2 23 3 3" xfId="3397"/>
    <cellStyle name="Comma 2 23 3 4" xfId="3398"/>
    <cellStyle name="Comma 2 23 4" xfId="3399"/>
    <cellStyle name="Comma 2 23 5" xfId="3400"/>
    <cellStyle name="Comma 2 23 6" xfId="3401"/>
    <cellStyle name="Comma 2 24" xfId="3402"/>
    <cellStyle name="Comma 2 25" xfId="3403"/>
    <cellStyle name="Comma 2 26" xfId="3404"/>
    <cellStyle name="Comma 2 27" xfId="3405"/>
    <cellStyle name="Comma 2 28" xfId="3406"/>
    <cellStyle name="Comma 2 29" xfId="3407"/>
    <cellStyle name="Comma 2 3" xfId="3408"/>
    <cellStyle name="Comma 2 3 10" xfId="3409"/>
    <cellStyle name="Comma 2 3 10 2" xfId="3410"/>
    <cellStyle name="Comma 2 3 10 2 2" xfId="3411"/>
    <cellStyle name="Comma 2 3 10 2 2 2" xfId="3412"/>
    <cellStyle name="Comma 2 3 10 2 2 3" xfId="3413"/>
    <cellStyle name="Comma 2 3 10 2 2 4" xfId="3414"/>
    <cellStyle name="Comma 2 3 10 2 3" xfId="3415"/>
    <cellStyle name="Comma 2 3 10 2 4" xfId="3416"/>
    <cellStyle name="Comma 2 3 10 2 5" xfId="3417"/>
    <cellStyle name="Comma 2 3 10 3" xfId="3418"/>
    <cellStyle name="Comma 2 3 10 3 2" xfId="3419"/>
    <cellStyle name="Comma 2 3 10 3 3" xfId="3420"/>
    <cellStyle name="Comma 2 3 10 3 4" xfId="3421"/>
    <cellStyle name="Comma 2 3 10 4" xfId="3422"/>
    <cellStyle name="Comma 2 3 10 5" xfId="3423"/>
    <cellStyle name="Comma 2 3 10 6" xfId="3424"/>
    <cellStyle name="Comma 2 3 11" xfId="3425"/>
    <cellStyle name="Comma 2 3 12" xfId="3426"/>
    <cellStyle name="Comma 2 3 12 2" xfId="3427"/>
    <cellStyle name="Comma 2 3 12 2 2" xfId="3428"/>
    <cellStyle name="Comma 2 3 12 2 3" xfId="3429"/>
    <cellStyle name="Comma 2 3 12 2 4" xfId="3430"/>
    <cellStyle name="Comma 2 3 12 3" xfId="3431"/>
    <cellStyle name="Comma 2 3 12 4" xfId="3432"/>
    <cellStyle name="Comma 2 3 12 5" xfId="3433"/>
    <cellStyle name="Comma 2 3 13" xfId="3434"/>
    <cellStyle name="Comma 2 3 13 2" xfId="3435"/>
    <cellStyle name="Comma 2 3 13 3" xfId="3436"/>
    <cellStyle name="Comma 2 3 13 4" xfId="3437"/>
    <cellStyle name="Comma 2 3 14" xfId="3438"/>
    <cellStyle name="Comma 2 3 15" xfId="3439"/>
    <cellStyle name="Comma 2 3 16" xfId="3440"/>
    <cellStyle name="Comma 2 3 2" xfId="3441"/>
    <cellStyle name="Comma 2 3 2 10" xfId="3442"/>
    <cellStyle name="Comma 2 3 2 10 2" xfId="3443"/>
    <cellStyle name="Comma 2 3 2 10 2 2" xfId="3444"/>
    <cellStyle name="Comma 2 3 2 10 2 3" xfId="3445"/>
    <cellStyle name="Comma 2 3 2 10 2 4" xfId="3446"/>
    <cellStyle name="Comma 2 3 2 10 3" xfId="3447"/>
    <cellStyle name="Comma 2 3 2 10 4" xfId="3448"/>
    <cellStyle name="Comma 2 3 2 10 5" xfId="3449"/>
    <cellStyle name="Comma 2 3 2 11" xfId="3450"/>
    <cellStyle name="Comma 2 3 2 11 2" xfId="3451"/>
    <cellStyle name="Comma 2 3 2 11 3" xfId="3452"/>
    <cellStyle name="Comma 2 3 2 11 4" xfId="3453"/>
    <cellStyle name="Comma 2 3 2 12" xfId="3454"/>
    <cellStyle name="Comma 2 3 2 13" xfId="3455"/>
    <cellStyle name="Comma 2 3 2 14" xfId="3456"/>
    <cellStyle name="Comma 2 3 2 2" xfId="3457"/>
    <cellStyle name="Comma 2 3 2 2 10" xfId="3458"/>
    <cellStyle name="Comma 2 3 2 2 2" xfId="3459"/>
    <cellStyle name="Comma 2 3 2 2 2 2" xfId="3460"/>
    <cellStyle name="Comma 2 3 2 2 2 2 2" xfId="3461"/>
    <cellStyle name="Comma 2 3 2 2 2 2 2 2" xfId="3462"/>
    <cellStyle name="Comma 2 3 2 2 2 2 2 2 2" xfId="3463"/>
    <cellStyle name="Comma 2 3 2 2 2 2 2 2 3" xfId="3464"/>
    <cellStyle name="Comma 2 3 2 2 2 2 2 2 4" xfId="3465"/>
    <cellStyle name="Comma 2 3 2 2 2 2 2 3" xfId="3466"/>
    <cellStyle name="Comma 2 3 2 2 2 2 2 4" xfId="3467"/>
    <cellStyle name="Comma 2 3 2 2 2 2 2 5" xfId="3468"/>
    <cellStyle name="Comma 2 3 2 2 2 2 3" xfId="3469"/>
    <cellStyle name="Comma 2 3 2 2 2 2 3 2" xfId="3470"/>
    <cellStyle name="Comma 2 3 2 2 2 2 3 3" xfId="3471"/>
    <cellStyle name="Comma 2 3 2 2 2 2 3 4" xfId="3472"/>
    <cellStyle name="Comma 2 3 2 2 2 2 4" xfId="3473"/>
    <cellStyle name="Comma 2 3 2 2 2 2 5" xfId="3474"/>
    <cellStyle name="Comma 2 3 2 2 2 2 6" xfId="3475"/>
    <cellStyle name="Comma 2 3 2 2 2 3" xfId="3476"/>
    <cellStyle name="Comma 2 3 2 2 2 3 2" xfId="3477"/>
    <cellStyle name="Comma 2 3 2 2 2 3 2 2" xfId="3478"/>
    <cellStyle name="Comma 2 3 2 2 2 3 2 2 2" xfId="3479"/>
    <cellStyle name="Comma 2 3 2 2 2 3 2 2 3" xfId="3480"/>
    <cellStyle name="Comma 2 3 2 2 2 3 2 2 4" xfId="3481"/>
    <cellStyle name="Comma 2 3 2 2 2 3 2 3" xfId="3482"/>
    <cellStyle name="Comma 2 3 2 2 2 3 2 4" xfId="3483"/>
    <cellStyle name="Comma 2 3 2 2 2 3 2 5" xfId="3484"/>
    <cellStyle name="Comma 2 3 2 2 2 3 3" xfId="3485"/>
    <cellStyle name="Comma 2 3 2 2 2 3 3 2" xfId="3486"/>
    <cellStyle name="Comma 2 3 2 2 2 3 3 3" xfId="3487"/>
    <cellStyle name="Comma 2 3 2 2 2 3 3 4" xfId="3488"/>
    <cellStyle name="Comma 2 3 2 2 2 3 4" xfId="3489"/>
    <cellStyle name="Comma 2 3 2 2 2 3 5" xfId="3490"/>
    <cellStyle name="Comma 2 3 2 2 2 3 6" xfId="3491"/>
    <cellStyle name="Comma 2 3 2 2 2 4" xfId="3492"/>
    <cellStyle name="Comma 2 3 2 2 2 4 2" xfId="3493"/>
    <cellStyle name="Comma 2 3 2 2 2 4 2 2" xfId="3494"/>
    <cellStyle name="Comma 2 3 2 2 2 4 2 3" xfId="3495"/>
    <cellStyle name="Comma 2 3 2 2 2 4 2 4" xfId="3496"/>
    <cellStyle name="Comma 2 3 2 2 2 4 3" xfId="3497"/>
    <cellStyle name="Comma 2 3 2 2 2 4 4" xfId="3498"/>
    <cellStyle name="Comma 2 3 2 2 2 4 5" xfId="3499"/>
    <cellStyle name="Comma 2 3 2 2 2 5" xfId="3500"/>
    <cellStyle name="Comma 2 3 2 2 2 5 2" xfId="3501"/>
    <cellStyle name="Comma 2 3 2 2 2 5 3" xfId="3502"/>
    <cellStyle name="Comma 2 3 2 2 2 5 4" xfId="3503"/>
    <cellStyle name="Comma 2 3 2 2 2 6" xfId="3504"/>
    <cellStyle name="Comma 2 3 2 2 2 7" xfId="3505"/>
    <cellStyle name="Comma 2 3 2 2 2 8" xfId="3506"/>
    <cellStyle name="Comma 2 3 2 2 3" xfId="3507"/>
    <cellStyle name="Comma 2 3 2 2 3 2" xfId="3508"/>
    <cellStyle name="Comma 2 3 2 2 3 2 2" xfId="3509"/>
    <cellStyle name="Comma 2 3 2 2 3 2 2 2" xfId="3510"/>
    <cellStyle name="Comma 2 3 2 2 3 2 2 3" xfId="3511"/>
    <cellStyle name="Comma 2 3 2 2 3 2 2 4" xfId="3512"/>
    <cellStyle name="Comma 2 3 2 2 3 2 3" xfId="3513"/>
    <cellStyle name="Comma 2 3 2 2 3 2 4" xfId="3514"/>
    <cellStyle name="Comma 2 3 2 2 3 2 5" xfId="3515"/>
    <cellStyle name="Comma 2 3 2 2 3 3" xfId="3516"/>
    <cellStyle name="Comma 2 3 2 2 3 3 2" xfId="3517"/>
    <cellStyle name="Comma 2 3 2 2 3 3 3" xfId="3518"/>
    <cellStyle name="Comma 2 3 2 2 3 3 4" xfId="3519"/>
    <cellStyle name="Comma 2 3 2 2 3 4" xfId="3520"/>
    <cellStyle name="Comma 2 3 2 2 3 5" xfId="3521"/>
    <cellStyle name="Comma 2 3 2 2 3 6" xfId="3522"/>
    <cellStyle name="Comma 2 3 2 2 4" xfId="3523"/>
    <cellStyle name="Comma 2 3 2 2 4 2" xfId="3524"/>
    <cellStyle name="Comma 2 3 2 2 4 2 2" xfId="3525"/>
    <cellStyle name="Comma 2 3 2 2 4 2 2 2" xfId="3526"/>
    <cellStyle name="Comma 2 3 2 2 4 2 2 3" xfId="3527"/>
    <cellStyle name="Comma 2 3 2 2 4 2 2 4" xfId="3528"/>
    <cellStyle name="Comma 2 3 2 2 4 2 3" xfId="3529"/>
    <cellStyle name="Comma 2 3 2 2 4 2 4" xfId="3530"/>
    <cellStyle name="Comma 2 3 2 2 4 2 5" xfId="3531"/>
    <cellStyle name="Comma 2 3 2 2 4 3" xfId="3532"/>
    <cellStyle name="Comma 2 3 2 2 4 3 2" xfId="3533"/>
    <cellStyle name="Comma 2 3 2 2 4 3 3" xfId="3534"/>
    <cellStyle name="Comma 2 3 2 2 4 3 4" xfId="3535"/>
    <cellStyle name="Comma 2 3 2 2 4 4" xfId="3536"/>
    <cellStyle name="Comma 2 3 2 2 4 5" xfId="3537"/>
    <cellStyle name="Comma 2 3 2 2 4 6" xfId="3538"/>
    <cellStyle name="Comma 2 3 2 2 5" xfId="3539"/>
    <cellStyle name="Comma 2 3 2 2 6" xfId="3540"/>
    <cellStyle name="Comma 2 3 2 2 6 2" xfId="3541"/>
    <cellStyle name="Comma 2 3 2 2 6 2 2" xfId="3542"/>
    <cellStyle name="Comma 2 3 2 2 6 2 3" xfId="3543"/>
    <cellStyle name="Comma 2 3 2 2 6 2 4" xfId="3544"/>
    <cellStyle name="Comma 2 3 2 2 6 3" xfId="3545"/>
    <cellStyle name="Comma 2 3 2 2 6 4" xfId="3546"/>
    <cellStyle name="Comma 2 3 2 2 6 5" xfId="3547"/>
    <cellStyle name="Comma 2 3 2 2 7" xfId="3548"/>
    <cellStyle name="Comma 2 3 2 2 7 2" xfId="3549"/>
    <cellStyle name="Comma 2 3 2 2 7 3" xfId="3550"/>
    <cellStyle name="Comma 2 3 2 2 7 4" xfId="3551"/>
    <cellStyle name="Comma 2 3 2 2 8" xfId="3552"/>
    <cellStyle name="Comma 2 3 2 2 9" xfId="3553"/>
    <cellStyle name="Comma 2 3 2 3" xfId="3554"/>
    <cellStyle name="Comma 2 3 2 3 2" xfId="3555"/>
    <cellStyle name="Comma 2 3 2 3 2 2" xfId="3556"/>
    <cellStyle name="Comma 2 3 2 3 2 2 2" xfId="3557"/>
    <cellStyle name="Comma 2 3 2 3 2 2 2 2" xfId="3558"/>
    <cellStyle name="Comma 2 3 2 3 2 2 2 2 2" xfId="3559"/>
    <cellStyle name="Comma 2 3 2 3 2 2 2 2 3" xfId="3560"/>
    <cellStyle name="Comma 2 3 2 3 2 2 2 2 4" xfId="3561"/>
    <cellStyle name="Comma 2 3 2 3 2 2 2 3" xfId="3562"/>
    <cellStyle name="Comma 2 3 2 3 2 2 2 4" xfId="3563"/>
    <cellStyle name="Comma 2 3 2 3 2 2 2 5" xfId="3564"/>
    <cellStyle name="Comma 2 3 2 3 2 2 3" xfId="3565"/>
    <cellStyle name="Comma 2 3 2 3 2 2 3 2" xfId="3566"/>
    <cellStyle name="Comma 2 3 2 3 2 2 3 3" xfId="3567"/>
    <cellStyle name="Comma 2 3 2 3 2 2 3 4" xfId="3568"/>
    <cellStyle name="Comma 2 3 2 3 2 2 4" xfId="3569"/>
    <cellStyle name="Comma 2 3 2 3 2 2 5" xfId="3570"/>
    <cellStyle name="Comma 2 3 2 3 2 2 6" xfId="3571"/>
    <cellStyle name="Comma 2 3 2 3 2 3" xfId="3572"/>
    <cellStyle name="Comma 2 3 2 3 2 3 2" xfId="3573"/>
    <cellStyle name="Comma 2 3 2 3 2 3 2 2" xfId="3574"/>
    <cellStyle name="Comma 2 3 2 3 2 3 2 2 2" xfId="3575"/>
    <cellStyle name="Comma 2 3 2 3 2 3 2 2 3" xfId="3576"/>
    <cellStyle name="Comma 2 3 2 3 2 3 2 2 4" xfId="3577"/>
    <cellStyle name="Comma 2 3 2 3 2 3 2 3" xfId="3578"/>
    <cellStyle name="Comma 2 3 2 3 2 3 2 4" xfId="3579"/>
    <cellStyle name="Comma 2 3 2 3 2 3 2 5" xfId="3580"/>
    <cellStyle name="Comma 2 3 2 3 2 3 3" xfId="3581"/>
    <cellStyle name="Comma 2 3 2 3 2 3 3 2" xfId="3582"/>
    <cellStyle name="Comma 2 3 2 3 2 3 3 3" xfId="3583"/>
    <cellStyle name="Comma 2 3 2 3 2 3 3 4" xfId="3584"/>
    <cellStyle name="Comma 2 3 2 3 2 3 4" xfId="3585"/>
    <cellStyle name="Comma 2 3 2 3 2 3 5" xfId="3586"/>
    <cellStyle name="Comma 2 3 2 3 2 3 6" xfId="3587"/>
    <cellStyle name="Comma 2 3 2 3 2 4" xfId="3588"/>
    <cellStyle name="Comma 2 3 2 3 2 4 2" xfId="3589"/>
    <cellStyle name="Comma 2 3 2 3 2 4 2 2" xfId="3590"/>
    <cellStyle name="Comma 2 3 2 3 2 4 2 3" xfId="3591"/>
    <cellStyle name="Comma 2 3 2 3 2 4 2 4" xfId="3592"/>
    <cellStyle name="Comma 2 3 2 3 2 4 3" xfId="3593"/>
    <cellStyle name="Comma 2 3 2 3 2 4 4" xfId="3594"/>
    <cellStyle name="Comma 2 3 2 3 2 4 5" xfId="3595"/>
    <cellStyle name="Comma 2 3 2 3 2 5" xfId="3596"/>
    <cellStyle name="Comma 2 3 2 3 2 5 2" xfId="3597"/>
    <cellStyle name="Comma 2 3 2 3 2 5 3" xfId="3598"/>
    <cellStyle name="Comma 2 3 2 3 2 5 4" xfId="3599"/>
    <cellStyle name="Comma 2 3 2 3 2 6" xfId="3600"/>
    <cellStyle name="Comma 2 3 2 3 2 7" xfId="3601"/>
    <cellStyle name="Comma 2 3 2 3 2 8" xfId="3602"/>
    <cellStyle name="Comma 2 3 2 3 3" xfId="3603"/>
    <cellStyle name="Comma 2 3 2 3 3 2" xfId="3604"/>
    <cellStyle name="Comma 2 3 2 3 3 2 2" xfId="3605"/>
    <cellStyle name="Comma 2 3 2 3 3 2 2 2" xfId="3606"/>
    <cellStyle name="Comma 2 3 2 3 3 2 2 3" xfId="3607"/>
    <cellStyle name="Comma 2 3 2 3 3 2 2 4" xfId="3608"/>
    <cellStyle name="Comma 2 3 2 3 3 2 3" xfId="3609"/>
    <cellStyle name="Comma 2 3 2 3 3 2 4" xfId="3610"/>
    <cellStyle name="Comma 2 3 2 3 3 2 5" xfId="3611"/>
    <cellStyle name="Comma 2 3 2 3 3 3" xfId="3612"/>
    <cellStyle name="Comma 2 3 2 3 3 3 2" xfId="3613"/>
    <cellStyle name="Comma 2 3 2 3 3 3 3" xfId="3614"/>
    <cellStyle name="Comma 2 3 2 3 3 3 4" xfId="3615"/>
    <cellStyle name="Comma 2 3 2 3 3 4" xfId="3616"/>
    <cellStyle name="Comma 2 3 2 3 3 5" xfId="3617"/>
    <cellStyle name="Comma 2 3 2 3 3 6" xfId="3618"/>
    <cellStyle name="Comma 2 3 2 3 4" xfId="3619"/>
    <cellStyle name="Comma 2 3 2 3 4 2" xfId="3620"/>
    <cellStyle name="Comma 2 3 2 3 4 2 2" xfId="3621"/>
    <cellStyle name="Comma 2 3 2 3 4 2 2 2" xfId="3622"/>
    <cellStyle name="Comma 2 3 2 3 4 2 2 3" xfId="3623"/>
    <cellStyle name="Comma 2 3 2 3 4 2 2 4" xfId="3624"/>
    <cellStyle name="Comma 2 3 2 3 4 2 3" xfId="3625"/>
    <cellStyle name="Comma 2 3 2 3 4 2 4" xfId="3626"/>
    <cellStyle name="Comma 2 3 2 3 4 2 5" xfId="3627"/>
    <cellStyle name="Comma 2 3 2 3 4 3" xfId="3628"/>
    <cellStyle name="Comma 2 3 2 3 4 3 2" xfId="3629"/>
    <cellStyle name="Comma 2 3 2 3 4 3 3" xfId="3630"/>
    <cellStyle name="Comma 2 3 2 3 4 3 4" xfId="3631"/>
    <cellStyle name="Comma 2 3 2 3 4 4" xfId="3632"/>
    <cellStyle name="Comma 2 3 2 3 4 5" xfId="3633"/>
    <cellStyle name="Comma 2 3 2 3 4 6" xfId="3634"/>
    <cellStyle name="Comma 2 3 2 3 5" xfId="3635"/>
    <cellStyle name="Comma 2 3 2 3 5 2" xfId="3636"/>
    <cellStyle name="Comma 2 3 2 3 5 2 2" xfId="3637"/>
    <cellStyle name="Comma 2 3 2 3 5 2 3" xfId="3638"/>
    <cellStyle name="Comma 2 3 2 3 5 2 4" xfId="3639"/>
    <cellStyle name="Comma 2 3 2 3 5 3" xfId="3640"/>
    <cellStyle name="Comma 2 3 2 3 5 4" xfId="3641"/>
    <cellStyle name="Comma 2 3 2 3 5 5" xfId="3642"/>
    <cellStyle name="Comma 2 3 2 3 6" xfId="3643"/>
    <cellStyle name="Comma 2 3 2 3 6 2" xfId="3644"/>
    <cellStyle name="Comma 2 3 2 3 6 3" xfId="3645"/>
    <cellStyle name="Comma 2 3 2 3 6 4" xfId="3646"/>
    <cellStyle name="Comma 2 3 2 3 7" xfId="3647"/>
    <cellStyle name="Comma 2 3 2 3 8" xfId="3648"/>
    <cellStyle name="Comma 2 3 2 3 9" xfId="3649"/>
    <cellStyle name="Comma 2 3 2 4" xfId="3650"/>
    <cellStyle name="Comma 2 3 2 4 2" xfId="3651"/>
    <cellStyle name="Comma 2 3 2 4 2 2" xfId="3652"/>
    <cellStyle name="Comma 2 3 2 4 2 2 2" xfId="3653"/>
    <cellStyle name="Comma 2 3 2 4 2 2 2 2" xfId="3654"/>
    <cellStyle name="Comma 2 3 2 4 2 2 2 2 2" xfId="3655"/>
    <cellStyle name="Comma 2 3 2 4 2 2 2 2 3" xfId="3656"/>
    <cellStyle name="Comma 2 3 2 4 2 2 2 2 4" xfId="3657"/>
    <cellStyle name="Comma 2 3 2 4 2 2 2 3" xfId="3658"/>
    <cellStyle name="Comma 2 3 2 4 2 2 2 4" xfId="3659"/>
    <cellStyle name="Comma 2 3 2 4 2 2 2 5" xfId="3660"/>
    <cellStyle name="Comma 2 3 2 4 2 2 3" xfId="3661"/>
    <cellStyle name="Comma 2 3 2 4 2 2 3 2" xfId="3662"/>
    <cellStyle name="Comma 2 3 2 4 2 2 3 3" xfId="3663"/>
    <cellStyle name="Comma 2 3 2 4 2 2 3 4" xfId="3664"/>
    <cellStyle name="Comma 2 3 2 4 2 2 4" xfId="3665"/>
    <cellStyle name="Comma 2 3 2 4 2 2 5" xfId="3666"/>
    <cellStyle name="Comma 2 3 2 4 2 2 6" xfId="3667"/>
    <cellStyle name="Comma 2 3 2 4 2 3" xfId="3668"/>
    <cellStyle name="Comma 2 3 2 4 2 3 2" xfId="3669"/>
    <cellStyle name="Comma 2 3 2 4 2 3 2 2" xfId="3670"/>
    <cellStyle name="Comma 2 3 2 4 2 3 2 2 2" xfId="3671"/>
    <cellStyle name="Comma 2 3 2 4 2 3 2 2 3" xfId="3672"/>
    <cellStyle name="Comma 2 3 2 4 2 3 2 2 4" xfId="3673"/>
    <cellStyle name="Comma 2 3 2 4 2 3 2 3" xfId="3674"/>
    <cellStyle name="Comma 2 3 2 4 2 3 2 4" xfId="3675"/>
    <cellStyle name="Comma 2 3 2 4 2 3 2 5" xfId="3676"/>
    <cellStyle name="Comma 2 3 2 4 2 3 3" xfId="3677"/>
    <cellStyle name="Comma 2 3 2 4 2 3 3 2" xfId="3678"/>
    <cellStyle name="Comma 2 3 2 4 2 3 3 3" xfId="3679"/>
    <cellStyle name="Comma 2 3 2 4 2 3 3 4" xfId="3680"/>
    <cellStyle name="Comma 2 3 2 4 2 3 4" xfId="3681"/>
    <cellStyle name="Comma 2 3 2 4 2 3 5" xfId="3682"/>
    <cellStyle name="Comma 2 3 2 4 2 3 6" xfId="3683"/>
    <cellStyle name="Comma 2 3 2 4 2 4" xfId="3684"/>
    <cellStyle name="Comma 2 3 2 4 2 4 2" xfId="3685"/>
    <cellStyle name="Comma 2 3 2 4 2 4 2 2" xfId="3686"/>
    <cellStyle name="Comma 2 3 2 4 2 4 2 3" xfId="3687"/>
    <cellStyle name="Comma 2 3 2 4 2 4 2 4" xfId="3688"/>
    <cellStyle name="Comma 2 3 2 4 2 4 3" xfId="3689"/>
    <cellStyle name="Comma 2 3 2 4 2 4 4" xfId="3690"/>
    <cellStyle name="Comma 2 3 2 4 2 4 5" xfId="3691"/>
    <cellStyle name="Comma 2 3 2 4 2 5" xfId="3692"/>
    <cellStyle name="Comma 2 3 2 4 2 5 2" xfId="3693"/>
    <cellStyle name="Comma 2 3 2 4 2 5 3" xfId="3694"/>
    <cellStyle name="Comma 2 3 2 4 2 5 4" xfId="3695"/>
    <cellStyle name="Comma 2 3 2 4 2 6" xfId="3696"/>
    <cellStyle name="Comma 2 3 2 4 2 7" xfId="3697"/>
    <cellStyle name="Comma 2 3 2 4 2 8" xfId="3698"/>
    <cellStyle name="Comma 2 3 2 4 3" xfId="3699"/>
    <cellStyle name="Comma 2 3 2 4 3 2" xfId="3700"/>
    <cellStyle name="Comma 2 3 2 4 3 2 2" xfId="3701"/>
    <cellStyle name="Comma 2 3 2 4 3 2 2 2" xfId="3702"/>
    <cellStyle name="Comma 2 3 2 4 3 2 2 3" xfId="3703"/>
    <cellStyle name="Comma 2 3 2 4 3 2 2 4" xfId="3704"/>
    <cellStyle name="Comma 2 3 2 4 3 2 3" xfId="3705"/>
    <cellStyle name="Comma 2 3 2 4 3 2 4" xfId="3706"/>
    <cellStyle name="Comma 2 3 2 4 3 2 5" xfId="3707"/>
    <cellStyle name="Comma 2 3 2 4 3 3" xfId="3708"/>
    <cellStyle name="Comma 2 3 2 4 3 3 2" xfId="3709"/>
    <cellStyle name="Comma 2 3 2 4 3 3 3" xfId="3710"/>
    <cellStyle name="Comma 2 3 2 4 3 3 4" xfId="3711"/>
    <cellStyle name="Comma 2 3 2 4 3 4" xfId="3712"/>
    <cellStyle name="Comma 2 3 2 4 3 5" xfId="3713"/>
    <cellStyle name="Comma 2 3 2 4 3 6" xfId="3714"/>
    <cellStyle name="Comma 2 3 2 4 4" xfId="3715"/>
    <cellStyle name="Comma 2 3 2 4 4 2" xfId="3716"/>
    <cellStyle name="Comma 2 3 2 4 4 2 2" xfId="3717"/>
    <cellStyle name="Comma 2 3 2 4 4 2 2 2" xfId="3718"/>
    <cellStyle name="Comma 2 3 2 4 4 2 2 3" xfId="3719"/>
    <cellStyle name="Comma 2 3 2 4 4 2 2 4" xfId="3720"/>
    <cellStyle name="Comma 2 3 2 4 4 2 3" xfId="3721"/>
    <cellStyle name="Comma 2 3 2 4 4 2 4" xfId="3722"/>
    <cellStyle name="Comma 2 3 2 4 4 2 5" xfId="3723"/>
    <cellStyle name="Comma 2 3 2 4 4 3" xfId="3724"/>
    <cellStyle name="Comma 2 3 2 4 4 3 2" xfId="3725"/>
    <cellStyle name="Comma 2 3 2 4 4 3 3" xfId="3726"/>
    <cellStyle name="Comma 2 3 2 4 4 3 4" xfId="3727"/>
    <cellStyle name="Comma 2 3 2 4 4 4" xfId="3728"/>
    <cellStyle name="Comma 2 3 2 4 4 5" xfId="3729"/>
    <cellStyle name="Comma 2 3 2 4 4 6" xfId="3730"/>
    <cellStyle name="Comma 2 3 2 4 5" xfId="3731"/>
    <cellStyle name="Comma 2 3 2 4 5 2" xfId="3732"/>
    <cellStyle name="Comma 2 3 2 4 5 2 2" xfId="3733"/>
    <cellStyle name="Comma 2 3 2 4 5 2 3" xfId="3734"/>
    <cellStyle name="Comma 2 3 2 4 5 2 4" xfId="3735"/>
    <cellStyle name="Comma 2 3 2 4 5 3" xfId="3736"/>
    <cellStyle name="Comma 2 3 2 4 5 4" xfId="3737"/>
    <cellStyle name="Comma 2 3 2 4 5 5" xfId="3738"/>
    <cellStyle name="Comma 2 3 2 4 6" xfId="3739"/>
    <cellStyle name="Comma 2 3 2 4 6 2" xfId="3740"/>
    <cellStyle name="Comma 2 3 2 4 6 3" xfId="3741"/>
    <cellStyle name="Comma 2 3 2 4 6 4" xfId="3742"/>
    <cellStyle name="Comma 2 3 2 4 7" xfId="3743"/>
    <cellStyle name="Comma 2 3 2 4 8" xfId="3744"/>
    <cellStyle name="Comma 2 3 2 4 9" xfId="3745"/>
    <cellStyle name="Comma 2 3 2 5" xfId="3746"/>
    <cellStyle name="Comma 2 3 2 5 2" xfId="3747"/>
    <cellStyle name="Comma 2 3 2 5 2 2" xfId="3748"/>
    <cellStyle name="Comma 2 3 2 5 2 2 2" xfId="3749"/>
    <cellStyle name="Comma 2 3 2 5 2 2 2 2" xfId="3750"/>
    <cellStyle name="Comma 2 3 2 5 2 2 2 3" xfId="3751"/>
    <cellStyle name="Comma 2 3 2 5 2 2 2 4" xfId="3752"/>
    <cellStyle name="Comma 2 3 2 5 2 2 3" xfId="3753"/>
    <cellStyle name="Comma 2 3 2 5 2 2 4" xfId="3754"/>
    <cellStyle name="Comma 2 3 2 5 2 2 5" xfId="3755"/>
    <cellStyle name="Comma 2 3 2 5 2 3" xfId="3756"/>
    <cellStyle name="Comma 2 3 2 5 2 3 2" xfId="3757"/>
    <cellStyle name="Comma 2 3 2 5 2 3 3" xfId="3758"/>
    <cellStyle name="Comma 2 3 2 5 2 3 4" xfId="3759"/>
    <cellStyle name="Comma 2 3 2 5 2 4" xfId="3760"/>
    <cellStyle name="Comma 2 3 2 5 2 5" xfId="3761"/>
    <cellStyle name="Comma 2 3 2 5 2 6" xfId="3762"/>
    <cellStyle name="Comma 2 3 2 5 3" xfId="3763"/>
    <cellStyle name="Comma 2 3 2 5 3 2" xfId="3764"/>
    <cellStyle name="Comma 2 3 2 5 3 2 2" xfId="3765"/>
    <cellStyle name="Comma 2 3 2 5 3 2 2 2" xfId="3766"/>
    <cellStyle name="Comma 2 3 2 5 3 2 2 3" xfId="3767"/>
    <cellStyle name="Comma 2 3 2 5 3 2 2 4" xfId="3768"/>
    <cellStyle name="Comma 2 3 2 5 3 2 3" xfId="3769"/>
    <cellStyle name="Comma 2 3 2 5 3 2 4" xfId="3770"/>
    <cellStyle name="Comma 2 3 2 5 3 2 5" xfId="3771"/>
    <cellStyle name="Comma 2 3 2 5 3 3" xfId="3772"/>
    <cellStyle name="Comma 2 3 2 5 3 3 2" xfId="3773"/>
    <cellStyle name="Comma 2 3 2 5 3 3 3" xfId="3774"/>
    <cellStyle name="Comma 2 3 2 5 3 3 4" xfId="3775"/>
    <cellStyle name="Comma 2 3 2 5 3 4" xfId="3776"/>
    <cellStyle name="Comma 2 3 2 5 3 5" xfId="3777"/>
    <cellStyle name="Comma 2 3 2 5 3 6" xfId="3778"/>
    <cellStyle name="Comma 2 3 2 5 4" xfId="3779"/>
    <cellStyle name="Comma 2 3 2 5 4 2" xfId="3780"/>
    <cellStyle name="Comma 2 3 2 5 4 2 2" xfId="3781"/>
    <cellStyle name="Comma 2 3 2 5 4 2 3" xfId="3782"/>
    <cellStyle name="Comma 2 3 2 5 4 2 4" xfId="3783"/>
    <cellStyle name="Comma 2 3 2 5 4 3" xfId="3784"/>
    <cellStyle name="Comma 2 3 2 5 4 4" xfId="3785"/>
    <cellStyle name="Comma 2 3 2 5 4 5" xfId="3786"/>
    <cellStyle name="Comma 2 3 2 5 5" xfId="3787"/>
    <cellStyle name="Comma 2 3 2 5 5 2" xfId="3788"/>
    <cellStyle name="Comma 2 3 2 5 5 3" xfId="3789"/>
    <cellStyle name="Comma 2 3 2 5 5 4" xfId="3790"/>
    <cellStyle name="Comma 2 3 2 5 6" xfId="3791"/>
    <cellStyle name="Comma 2 3 2 5 7" xfId="3792"/>
    <cellStyle name="Comma 2 3 2 5 8" xfId="3793"/>
    <cellStyle name="Comma 2 3 2 6" xfId="3794"/>
    <cellStyle name="Comma 2 3 2 6 2" xfId="3795"/>
    <cellStyle name="Comma 2 3 2 6 2 2" xfId="3796"/>
    <cellStyle name="Comma 2 3 2 6 2 2 2" xfId="3797"/>
    <cellStyle name="Comma 2 3 2 6 2 2 2 2" xfId="3798"/>
    <cellStyle name="Comma 2 3 2 6 2 2 2 3" xfId="3799"/>
    <cellStyle name="Comma 2 3 2 6 2 2 2 4" xfId="3800"/>
    <cellStyle name="Comma 2 3 2 6 2 2 3" xfId="3801"/>
    <cellStyle name="Comma 2 3 2 6 2 2 4" xfId="3802"/>
    <cellStyle name="Comma 2 3 2 6 2 2 5" xfId="3803"/>
    <cellStyle name="Comma 2 3 2 6 2 3" xfId="3804"/>
    <cellStyle name="Comma 2 3 2 6 2 3 2" xfId="3805"/>
    <cellStyle name="Comma 2 3 2 6 2 3 3" xfId="3806"/>
    <cellStyle name="Comma 2 3 2 6 2 3 4" xfId="3807"/>
    <cellStyle name="Comma 2 3 2 6 2 4" xfId="3808"/>
    <cellStyle name="Comma 2 3 2 6 2 5" xfId="3809"/>
    <cellStyle name="Comma 2 3 2 6 2 6" xfId="3810"/>
    <cellStyle name="Comma 2 3 2 6 3" xfId="3811"/>
    <cellStyle name="Comma 2 3 2 6 3 2" xfId="3812"/>
    <cellStyle name="Comma 2 3 2 6 3 2 2" xfId="3813"/>
    <cellStyle name="Comma 2 3 2 6 3 2 2 2" xfId="3814"/>
    <cellStyle name="Comma 2 3 2 6 3 2 2 3" xfId="3815"/>
    <cellStyle name="Comma 2 3 2 6 3 2 2 4" xfId="3816"/>
    <cellStyle name="Comma 2 3 2 6 3 2 3" xfId="3817"/>
    <cellStyle name="Comma 2 3 2 6 3 2 4" xfId="3818"/>
    <cellStyle name="Comma 2 3 2 6 3 2 5" xfId="3819"/>
    <cellStyle name="Comma 2 3 2 6 3 3" xfId="3820"/>
    <cellStyle name="Comma 2 3 2 6 3 3 2" xfId="3821"/>
    <cellStyle name="Comma 2 3 2 6 3 3 3" xfId="3822"/>
    <cellStyle name="Comma 2 3 2 6 3 3 4" xfId="3823"/>
    <cellStyle name="Comma 2 3 2 6 3 4" xfId="3824"/>
    <cellStyle name="Comma 2 3 2 6 3 5" xfId="3825"/>
    <cellStyle name="Comma 2 3 2 6 3 6" xfId="3826"/>
    <cellStyle name="Comma 2 3 2 6 4" xfId="3827"/>
    <cellStyle name="Comma 2 3 2 6 4 2" xfId="3828"/>
    <cellStyle name="Comma 2 3 2 6 4 2 2" xfId="3829"/>
    <cellStyle name="Comma 2 3 2 6 4 2 3" xfId="3830"/>
    <cellStyle name="Comma 2 3 2 6 4 2 4" xfId="3831"/>
    <cellStyle name="Comma 2 3 2 6 4 3" xfId="3832"/>
    <cellStyle name="Comma 2 3 2 6 4 4" xfId="3833"/>
    <cellStyle name="Comma 2 3 2 6 4 5" xfId="3834"/>
    <cellStyle name="Comma 2 3 2 6 5" xfId="3835"/>
    <cellStyle name="Comma 2 3 2 6 5 2" xfId="3836"/>
    <cellStyle name="Comma 2 3 2 6 5 3" xfId="3837"/>
    <cellStyle name="Comma 2 3 2 6 5 4" xfId="3838"/>
    <cellStyle name="Comma 2 3 2 6 6" xfId="3839"/>
    <cellStyle name="Comma 2 3 2 6 7" xfId="3840"/>
    <cellStyle name="Comma 2 3 2 6 8" xfId="3841"/>
    <cellStyle name="Comma 2 3 2 7" xfId="3842"/>
    <cellStyle name="Comma 2 3 2 7 2" xfId="3843"/>
    <cellStyle name="Comma 2 3 2 7 2 2" xfId="3844"/>
    <cellStyle name="Comma 2 3 2 7 2 2 2" xfId="3845"/>
    <cellStyle name="Comma 2 3 2 7 2 2 3" xfId="3846"/>
    <cellStyle name="Comma 2 3 2 7 2 2 4" xfId="3847"/>
    <cellStyle name="Comma 2 3 2 7 2 3" xfId="3848"/>
    <cellStyle name="Comma 2 3 2 7 2 4" xfId="3849"/>
    <cellStyle name="Comma 2 3 2 7 2 5" xfId="3850"/>
    <cellStyle name="Comma 2 3 2 7 3" xfId="3851"/>
    <cellStyle name="Comma 2 3 2 7 3 2" xfId="3852"/>
    <cellStyle name="Comma 2 3 2 7 3 3" xfId="3853"/>
    <cellStyle name="Comma 2 3 2 7 3 4" xfId="3854"/>
    <cellStyle name="Comma 2 3 2 7 4" xfId="3855"/>
    <cellStyle name="Comma 2 3 2 7 5" xfId="3856"/>
    <cellStyle name="Comma 2 3 2 7 6" xfId="3857"/>
    <cellStyle name="Comma 2 3 2 8" xfId="3858"/>
    <cellStyle name="Comma 2 3 2 8 2" xfId="3859"/>
    <cellStyle name="Comma 2 3 2 8 2 2" xfId="3860"/>
    <cellStyle name="Comma 2 3 2 8 2 2 2" xfId="3861"/>
    <cellStyle name="Comma 2 3 2 8 2 2 3" xfId="3862"/>
    <cellStyle name="Comma 2 3 2 8 2 2 4" xfId="3863"/>
    <cellStyle name="Comma 2 3 2 8 2 3" xfId="3864"/>
    <cellStyle name="Comma 2 3 2 8 2 4" xfId="3865"/>
    <cellStyle name="Comma 2 3 2 8 2 5" xfId="3866"/>
    <cellStyle name="Comma 2 3 2 8 3" xfId="3867"/>
    <cellStyle name="Comma 2 3 2 8 3 2" xfId="3868"/>
    <cellStyle name="Comma 2 3 2 8 3 3" xfId="3869"/>
    <cellStyle name="Comma 2 3 2 8 3 4" xfId="3870"/>
    <cellStyle name="Comma 2 3 2 8 4" xfId="3871"/>
    <cellStyle name="Comma 2 3 2 8 5" xfId="3872"/>
    <cellStyle name="Comma 2 3 2 8 6" xfId="3873"/>
    <cellStyle name="Comma 2 3 2 9" xfId="3874"/>
    <cellStyle name="Comma 2 3 3" xfId="3875"/>
    <cellStyle name="Comma 2 3 3 10" xfId="3876"/>
    <cellStyle name="Comma 2 3 3 2" xfId="3877"/>
    <cellStyle name="Comma 2 3 3 2 2" xfId="3878"/>
    <cellStyle name="Comma 2 3 3 2 2 2" xfId="3879"/>
    <cellStyle name="Comma 2 3 3 2 2 2 2" xfId="3880"/>
    <cellStyle name="Comma 2 3 3 2 2 2 2 2" xfId="3881"/>
    <cellStyle name="Comma 2 3 3 2 2 2 2 3" xfId="3882"/>
    <cellStyle name="Comma 2 3 3 2 2 2 2 4" xfId="3883"/>
    <cellStyle name="Comma 2 3 3 2 2 2 3" xfId="3884"/>
    <cellStyle name="Comma 2 3 3 2 2 2 4" xfId="3885"/>
    <cellStyle name="Comma 2 3 3 2 2 2 5" xfId="3886"/>
    <cellStyle name="Comma 2 3 3 2 2 3" xfId="3887"/>
    <cellStyle name="Comma 2 3 3 2 2 3 2" xfId="3888"/>
    <cellStyle name="Comma 2 3 3 2 2 3 3" xfId="3889"/>
    <cellStyle name="Comma 2 3 3 2 2 3 4" xfId="3890"/>
    <cellStyle name="Comma 2 3 3 2 2 4" xfId="3891"/>
    <cellStyle name="Comma 2 3 3 2 2 5" xfId="3892"/>
    <cellStyle name="Comma 2 3 3 2 2 6" xfId="3893"/>
    <cellStyle name="Comma 2 3 3 2 3" xfId="3894"/>
    <cellStyle name="Comma 2 3 3 2 3 2" xfId="3895"/>
    <cellStyle name="Comma 2 3 3 2 3 2 2" xfId="3896"/>
    <cellStyle name="Comma 2 3 3 2 3 2 2 2" xfId="3897"/>
    <cellStyle name="Comma 2 3 3 2 3 2 2 3" xfId="3898"/>
    <cellStyle name="Comma 2 3 3 2 3 2 2 4" xfId="3899"/>
    <cellStyle name="Comma 2 3 3 2 3 2 3" xfId="3900"/>
    <cellStyle name="Comma 2 3 3 2 3 2 4" xfId="3901"/>
    <cellStyle name="Comma 2 3 3 2 3 2 5" xfId="3902"/>
    <cellStyle name="Comma 2 3 3 2 3 3" xfId="3903"/>
    <cellStyle name="Comma 2 3 3 2 3 3 2" xfId="3904"/>
    <cellStyle name="Comma 2 3 3 2 3 3 3" xfId="3905"/>
    <cellStyle name="Comma 2 3 3 2 3 3 4" xfId="3906"/>
    <cellStyle name="Comma 2 3 3 2 3 4" xfId="3907"/>
    <cellStyle name="Comma 2 3 3 2 3 5" xfId="3908"/>
    <cellStyle name="Comma 2 3 3 2 3 6" xfId="3909"/>
    <cellStyle name="Comma 2 3 3 2 4" xfId="3910"/>
    <cellStyle name="Comma 2 3 3 2 4 2" xfId="3911"/>
    <cellStyle name="Comma 2 3 3 2 4 2 2" xfId="3912"/>
    <cellStyle name="Comma 2 3 3 2 4 2 3" xfId="3913"/>
    <cellStyle name="Comma 2 3 3 2 4 2 4" xfId="3914"/>
    <cellStyle name="Comma 2 3 3 2 4 3" xfId="3915"/>
    <cellStyle name="Comma 2 3 3 2 4 4" xfId="3916"/>
    <cellStyle name="Comma 2 3 3 2 4 5" xfId="3917"/>
    <cellStyle name="Comma 2 3 3 2 5" xfId="3918"/>
    <cellStyle name="Comma 2 3 3 2 5 2" xfId="3919"/>
    <cellStyle name="Comma 2 3 3 2 5 3" xfId="3920"/>
    <cellStyle name="Comma 2 3 3 2 5 4" xfId="3921"/>
    <cellStyle name="Comma 2 3 3 2 6" xfId="3922"/>
    <cellStyle name="Comma 2 3 3 2 7" xfId="3923"/>
    <cellStyle name="Comma 2 3 3 2 8" xfId="3924"/>
    <cellStyle name="Comma 2 3 3 3" xfId="3925"/>
    <cellStyle name="Comma 2 3 3 3 2" xfId="3926"/>
    <cellStyle name="Comma 2 3 3 3 2 2" xfId="3927"/>
    <cellStyle name="Comma 2 3 3 3 2 2 2" xfId="3928"/>
    <cellStyle name="Comma 2 3 3 3 2 2 3" xfId="3929"/>
    <cellStyle name="Comma 2 3 3 3 2 2 4" xfId="3930"/>
    <cellStyle name="Comma 2 3 3 3 2 3" xfId="3931"/>
    <cellStyle name="Comma 2 3 3 3 2 4" xfId="3932"/>
    <cellStyle name="Comma 2 3 3 3 2 5" xfId="3933"/>
    <cellStyle name="Comma 2 3 3 3 3" xfId="3934"/>
    <cellStyle name="Comma 2 3 3 3 3 2" xfId="3935"/>
    <cellStyle name="Comma 2 3 3 3 3 3" xfId="3936"/>
    <cellStyle name="Comma 2 3 3 3 3 4" xfId="3937"/>
    <cellStyle name="Comma 2 3 3 3 4" xfId="3938"/>
    <cellStyle name="Comma 2 3 3 3 5" xfId="3939"/>
    <cellStyle name="Comma 2 3 3 3 6" xfId="3940"/>
    <cellStyle name="Comma 2 3 3 4" xfId="3941"/>
    <cellStyle name="Comma 2 3 3 4 2" xfId="3942"/>
    <cellStyle name="Comma 2 3 3 4 2 2" xfId="3943"/>
    <cellStyle name="Comma 2 3 3 4 2 2 2" xfId="3944"/>
    <cellStyle name="Comma 2 3 3 4 2 2 3" xfId="3945"/>
    <cellStyle name="Comma 2 3 3 4 2 2 4" xfId="3946"/>
    <cellStyle name="Comma 2 3 3 4 2 3" xfId="3947"/>
    <cellStyle name="Comma 2 3 3 4 2 4" xfId="3948"/>
    <cellStyle name="Comma 2 3 3 4 2 5" xfId="3949"/>
    <cellStyle name="Comma 2 3 3 4 3" xfId="3950"/>
    <cellStyle name="Comma 2 3 3 4 3 2" xfId="3951"/>
    <cellStyle name="Comma 2 3 3 4 3 3" xfId="3952"/>
    <cellStyle name="Comma 2 3 3 4 3 4" xfId="3953"/>
    <cellStyle name="Comma 2 3 3 4 4" xfId="3954"/>
    <cellStyle name="Comma 2 3 3 4 5" xfId="3955"/>
    <cellStyle name="Comma 2 3 3 4 6" xfId="3956"/>
    <cellStyle name="Comma 2 3 3 5" xfId="3957"/>
    <cellStyle name="Comma 2 3 3 5 2" xfId="3958"/>
    <cellStyle name="Comma 2 3 3 5 2 2" xfId="3959"/>
    <cellStyle name="Comma 2 3 3 5 2 3" xfId="3960"/>
    <cellStyle name="Comma 2 3 3 5 2 4" xfId="3961"/>
    <cellStyle name="Comma 2 3 3 5 3" xfId="3962"/>
    <cellStyle name="Comma 2 3 3 5 4" xfId="3963"/>
    <cellStyle name="Comma 2 3 3 5 5" xfId="3964"/>
    <cellStyle name="Comma 2 3 3 6" xfId="3965"/>
    <cellStyle name="Comma 2 3 3 7" xfId="3966"/>
    <cellStyle name="Comma 2 3 3 7 2" xfId="3967"/>
    <cellStyle name="Comma 2 3 3 7 3" xfId="3968"/>
    <cellStyle name="Comma 2 3 3 7 4" xfId="3969"/>
    <cellStyle name="Comma 2 3 3 8" xfId="3970"/>
    <cellStyle name="Comma 2 3 3 9" xfId="3971"/>
    <cellStyle name="Comma 2 3 4" xfId="3972"/>
    <cellStyle name="Comma 2 3 4 2" xfId="3973"/>
    <cellStyle name="Comma 2 3 4 2 2" xfId="3974"/>
    <cellStyle name="Comma 2 3 4 2 2 2" xfId="3975"/>
    <cellStyle name="Comma 2 3 4 2 2 2 2" xfId="3976"/>
    <cellStyle name="Comma 2 3 4 2 2 2 2 2" xfId="3977"/>
    <cellStyle name="Comma 2 3 4 2 2 2 2 3" xfId="3978"/>
    <cellStyle name="Comma 2 3 4 2 2 2 2 4" xfId="3979"/>
    <cellStyle name="Comma 2 3 4 2 2 2 3" xfId="3980"/>
    <cellStyle name="Comma 2 3 4 2 2 2 4" xfId="3981"/>
    <cellStyle name="Comma 2 3 4 2 2 2 5" xfId="3982"/>
    <cellStyle name="Comma 2 3 4 2 2 3" xfId="3983"/>
    <cellStyle name="Comma 2 3 4 2 2 3 2" xfId="3984"/>
    <cellStyle name="Comma 2 3 4 2 2 3 3" xfId="3985"/>
    <cellStyle name="Comma 2 3 4 2 2 3 4" xfId="3986"/>
    <cellStyle name="Comma 2 3 4 2 2 4" xfId="3987"/>
    <cellStyle name="Comma 2 3 4 2 2 5" xfId="3988"/>
    <cellStyle name="Comma 2 3 4 2 2 6" xfId="3989"/>
    <cellStyle name="Comma 2 3 4 2 3" xfId="3990"/>
    <cellStyle name="Comma 2 3 4 2 3 2" xfId="3991"/>
    <cellStyle name="Comma 2 3 4 2 3 2 2" xfId="3992"/>
    <cellStyle name="Comma 2 3 4 2 3 2 2 2" xfId="3993"/>
    <cellStyle name="Comma 2 3 4 2 3 2 2 3" xfId="3994"/>
    <cellStyle name="Comma 2 3 4 2 3 2 2 4" xfId="3995"/>
    <cellStyle name="Comma 2 3 4 2 3 2 3" xfId="3996"/>
    <cellStyle name="Comma 2 3 4 2 3 2 4" xfId="3997"/>
    <cellStyle name="Comma 2 3 4 2 3 2 5" xfId="3998"/>
    <cellStyle name="Comma 2 3 4 2 3 3" xfId="3999"/>
    <cellStyle name="Comma 2 3 4 2 3 3 2" xfId="4000"/>
    <cellStyle name="Comma 2 3 4 2 3 3 3" xfId="4001"/>
    <cellStyle name="Comma 2 3 4 2 3 3 4" xfId="4002"/>
    <cellStyle name="Comma 2 3 4 2 3 4" xfId="4003"/>
    <cellStyle name="Comma 2 3 4 2 3 5" xfId="4004"/>
    <cellStyle name="Comma 2 3 4 2 3 6" xfId="4005"/>
    <cellStyle name="Comma 2 3 4 2 4" xfId="4006"/>
    <cellStyle name="Comma 2 3 4 2 4 2" xfId="4007"/>
    <cellStyle name="Comma 2 3 4 2 4 2 2" xfId="4008"/>
    <cellStyle name="Comma 2 3 4 2 4 2 3" xfId="4009"/>
    <cellStyle name="Comma 2 3 4 2 4 2 4" xfId="4010"/>
    <cellStyle name="Comma 2 3 4 2 4 3" xfId="4011"/>
    <cellStyle name="Comma 2 3 4 2 4 4" xfId="4012"/>
    <cellStyle name="Comma 2 3 4 2 4 5" xfId="4013"/>
    <cellStyle name="Comma 2 3 4 2 5" xfId="4014"/>
    <cellStyle name="Comma 2 3 4 2 5 2" xfId="4015"/>
    <cellStyle name="Comma 2 3 4 2 5 3" xfId="4016"/>
    <cellStyle name="Comma 2 3 4 2 5 4" xfId="4017"/>
    <cellStyle name="Comma 2 3 4 2 6" xfId="4018"/>
    <cellStyle name="Comma 2 3 4 2 7" xfId="4019"/>
    <cellStyle name="Comma 2 3 4 2 8" xfId="4020"/>
    <cellStyle name="Comma 2 3 4 3" xfId="4021"/>
    <cellStyle name="Comma 2 3 4 3 2" xfId="4022"/>
    <cellStyle name="Comma 2 3 4 3 2 2" xfId="4023"/>
    <cellStyle name="Comma 2 3 4 3 2 2 2" xfId="4024"/>
    <cellStyle name="Comma 2 3 4 3 2 2 3" xfId="4025"/>
    <cellStyle name="Comma 2 3 4 3 2 2 4" xfId="4026"/>
    <cellStyle name="Comma 2 3 4 3 2 3" xfId="4027"/>
    <cellStyle name="Comma 2 3 4 3 2 4" xfId="4028"/>
    <cellStyle name="Comma 2 3 4 3 2 5" xfId="4029"/>
    <cellStyle name="Comma 2 3 4 3 3" xfId="4030"/>
    <cellStyle name="Comma 2 3 4 3 3 2" xfId="4031"/>
    <cellStyle name="Comma 2 3 4 3 3 3" xfId="4032"/>
    <cellStyle name="Comma 2 3 4 3 3 4" xfId="4033"/>
    <cellStyle name="Comma 2 3 4 3 4" xfId="4034"/>
    <cellStyle name="Comma 2 3 4 3 5" xfId="4035"/>
    <cellStyle name="Comma 2 3 4 3 6" xfId="4036"/>
    <cellStyle name="Comma 2 3 4 4" xfId="4037"/>
    <cellStyle name="Comma 2 3 4 4 2" xfId="4038"/>
    <cellStyle name="Comma 2 3 4 4 2 2" xfId="4039"/>
    <cellStyle name="Comma 2 3 4 4 2 2 2" xfId="4040"/>
    <cellStyle name="Comma 2 3 4 4 2 2 3" xfId="4041"/>
    <cellStyle name="Comma 2 3 4 4 2 2 4" xfId="4042"/>
    <cellStyle name="Comma 2 3 4 4 2 3" xfId="4043"/>
    <cellStyle name="Comma 2 3 4 4 2 4" xfId="4044"/>
    <cellStyle name="Comma 2 3 4 4 2 5" xfId="4045"/>
    <cellStyle name="Comma 2 3 4 4 3" xfId="4046"/>
    <cellStyle name="Comma 2 3 4 4 3 2" xfId="4047"/>
    <cellStyle name="Comma 2 3 4 4 3 3" xfId="4048"/>
    <cellStyle name="Comma 2 3 4 4 3 4" xfId="4049"/>
    <cellStyle name="Comma 2 3 4 4 4" xfId="4050"/>
    <cellStyle name="Comma 2 3 4 4 5" xfId="4051"/>
    <cellStyle name="Comma 2 3 4 4 6" xfId="4052"/>
    <cellStyle name="Comma 2 3 4 5" xfId="4053"/>
    <cellStyle name="Comma 2 3 4 5 2" xfId="4054"/>
    <cellStyle name="Comma 2 3 4 5 2 2" xfId="4055"/>
    <cellStyle name="Comma 2 3 4 5 2 3" xfId="4056"/>
    <cellStyle name="Comma 2 3 4 5 2 4" xfId="4057"/>
    <cellStyle name="Comma 2 3 4 5 3" xfId="4058"/>
    <cellStyle name="Comma 2 3 4 5 4" xfId="4059"/>
    <cellStyle name="Comma 2 3 4 5 5" xfId="4060"/>
    <cellStyle name="Comma 2 3 4 6" xfId="4061"/>
    <cellStyle name="Comma 2 3 4 6 2" xfId="4062"/>
    <cellStyle name="Comma 2 3 4 6 3" xfId="4063"/>
    <cellStyle name="Comma 2 3 4 6 4" xfId="4064"/>
    <cellStyle name="Comma 2 3 4 7" xfId="4065"/>
    <cellStyle name="Comma 2 3 4 8" xfId="4066"/>
    <cellStyle name="Comma 2 3 4 9" xfId="4067"/>
    <cellStyle name="Comma 2 3 5" xfId="4068"/>
    <cellStyle name="Comma 2 3 6" xfId="4069"/>
    <cellStyle name="Comma 2 3 6 2" xfId="4070"/>
    <cellStyle name="Comma 2 3 6 2 2" xfId="4071"/>
    <cellStyle name="Comma 2 3 6 2 2 2" xfId="4072"/>
    <cellStyle name="Comma 2 3 6 2 2 2 2" xfId="4073"/>
    <cellStyle name="Comma 2 3 6 2 2 2 2 2" xfId="4074"/>
    <cellStyle name="Comma 2 3 6 2 2 2 2 3" xfId="4075"/>
    <cellStyle name="Comma 2 3 6 2 2 2 2 4" xfId="4076"/>
    <cellStyle name="Comma 2 3 6 2 2 2 3" xfId="4077"/>
    <cellStyle name="Comma 2 3 6 2 2 2 4" xfId="4078"/>
    <cellStyle name="Comma 2 3 6 2 2 2 5" xfId="4079"/>
    <cellStyle name="Comma 2 3 6 2 2 3" xfId="4080"/>
    <cellStyle name="Comma 2 3 6 2 2 3 2" xfId="4081"/>
    <cellStyle name="Comma 2 3 6 2 2 3 3" xfId="4082"/>
    <cellStyle name="Comma 2 3 6 2 2 3 4" xfId="4083"/>
    <cellStyle name="Comma 2 3 6 2 2 4" xfId="4084"/>
    <cellStyle name="Comma 2 3 6 2 2 5" xfId="4085"/>
    <cellStyle name="Comma 2 3 6 2 2 6" xfId="4086"/>
    <cellStyle name="Comma 2 3 6 2 3" xfId="4087"/>
    <cellStyle name="Comma 2 3 6 2 3 2" xfId="4088"/>
    <cellStyle name="Comma 2 3 6 2 3 2 2" xfId="4089"/>
    <cellStyle name="Comma 2 3 6 2 3 2 2 2" xfId="4090"/>
    <cellStyle name="Comma 2 3 6 2 3 2 2 3" xfId="4091"/>
    <cellStyle name="Comma 2 3 6 2 3 2 2 4" xfId="4092"/>
    <cellStyle name="Comma 2 3 6 2 3 2 3" xfId="4093"/>
    <cellStyle name="Comma 2 3 6 2 3 2 4" xfId="4094"/>
    <cellStyle name="Comma 2 3 6 2 3 2 5" xfId="4095"/>
    <cellStyle name="Comma 2 3 6 2 3 3" xfId="4096"/>
    <cellStyle name="Comma 2 3 6 2 3 3 2" xfId="4097"/>
    <cellStyle name="Comma 2 3 6 2 3 3 3" xfId="4098"/>
    <cellStyle name="Comma 2 3 6 2 3 3 4" xfId="4099"/>
    <cellStyle name="Comma 2 3 6 2 3 4" xfId="4100"/>
    <cellStyle name="Comma 2 3 6 2 3 5" xfId="4101"/>
    <cellStyle name="Comma 2 3 6 2 3 6" xfId="4102"/>
    <cellStyle name="Comma 2 3 6 2 4" xfId="4103"/>
    <cellStyle name="Comma 2 3 6 2 4 2" xfId="4104"/>
    <cellStyle name="Comma 2 3 6 2 4 2 2" xfId="4105"/>
    <cellStyle name="Comma 2 3 6 2 4 2 3" xfId="4106"/>
    <cellStyle name="Comma 2 3 6 2 4 2 4" xfId="4107"/>
    <cellStyle name="Comma 2 3 6 2 4 3" xfId="4108"/>
    <cellStyle name="Comma 2 3 6 2 4 4" xfId="4109"/>
    <cellStyle name="Comma 2 3 6 2 4 5" xfId="4110"/>
    <cellStyle name="Comma 2 3 6 2 5" xfId="4111"/>
    <cellStyle name="Comma 2 3 6 2 5 2" xfId="4112"/>
    <cellStyle name="Comma 2 3 6 2 5 3" xfId="4113"/>
    <cellStyle name="Comma 2 3 6 2 5 4" xfId="4114"/>
    <cellStyle name="Comma 2 3 6 2 6" xfId="4115"/>
    <cellStyle name="Comma 2 3 6 2 7" xfId="4116"/>
    <cellStyle name="Comma 2 3 6 2 8" xfId="4117"/>
    <cellStyle name="Comma 2 3 6 3" xfId="4118"/>
    <cellStyle name="Comma 2 3 6 3 2" xfId="4119"/>
    <cellStyle name="Comma 2 3 6 3 2 2" xfId="4120"/>
    <cellStyle name="Comma 2 3 6 3 2 2 2" xfId="4121"/>
    <cellStyle name="Comma 2 3 6 3 2 2 3" xfId="4122"/>
    <cellStyle name="Comma 2 3 6 3 2 2 4" xfId="4123"/>
    <cellStyle name="Comma 2 3 6 3 2 3" xfId="4124"/>
    <cellStyle name="Comma 2 3 6 3 2 4" xfId="4125"/>
    <cellStyle name="Comma 2 3 6 3 2 5" xfId="4126"/>
    <cellStyle name="Comma 2 3 6 3 3" xfId="4127"/>
    <cellStyle name="Comma 2 3 6 3 3 2" xfId="4128"/>
    <cellStyle name="Comma 2 3 6 3 3 3" xfId="4129"/>
    <cellStyle name="Comma 2 3 6 3 3 4" xfId="4130"/>
    <cellStyle name="Comma 2 3 6 3 4" xfId="4131"/>
    <cellStyle name="Comma 2 3 6 3 5" xfId="4132"/>
    <cellStyle name="Comma 2 3 6 3 6" xfId="4133"/>
    <cellStyle name="Comma 2 3 6 4" xfId="4134"/>
    <cellStyle name="Comma 2 3 6 4 2" xfId="4135"/>
    <cellStyle name="Comma 2 3 6 4 2 2" xfId="4136"/>
    <cellStyle name="Comma 2 3 6 4 2 2 2" xfId="4137"/>
    <cellStyle name="Comma 2 3 6 4 2 2 3" xfId="4138"/>
    <cellStyle name="Comma 2 3 6 4 2 2 4" xfId="4139"/>
    <cellStyle name="Comma 2 3 6 4 2 3" xfId="4140"/>
    <cellStyle name="Comma 2 3 6 4 2 4" xfId="4141"/>
    <cellStyle name="Comma 2 3 6 4 2 5" xfId="4142"/>
    <cellStyle name="Comma 2 3 6 4 3" xfId="4143"/>
    <cellStyle name="Comma 2 3 6 4 3 2" xfId="4144"/>
    <cellStyle name="Comma 2 3 6 4 3 3" xfId="4145"/>
    <cellStyle name="Comma 2 3 6 4 3 4" xfId="4146"/>
    <cellStyle name="Comma 2 3 6 4 4" xfId="4147"/>
    <cellStyle name="Comma 2 3 6 4 5" xfId="4148"/>
    <cellStyle name="Comma 2 3 6 4 6" xfId="4149"/>
    <cellStyle name="Comma 2 3 6 5" xfId="4150"/>
    <cellStyle name="Comma 2 3 6 5 2" xfId="4151"/>
    <cellStyle name="Comma 2 3 6 5 2 2" xfId="4152"/>
    <cellStyle name="Comma 2 3 6 5 2 3" xfId="4153"/>
    <cellStyle name="Comma 2 3 6 5 2 4" xfId="4154"/>
    <cellStyle name="Comma 2 3 6 5 3" xfId="4155"/>
    <cellStyle name="Comma 2 3 6 5 4" xfId="4156"/>
    <cellStyle name="Comma 2 3 6 5 5" xfId="4157"/>
    <cellStyle name="Comma 2 3 6 6" xfId="4158"/>
    <cellStyle name="Comma 2 3 6 6 2" xfId="4159"/>
    <cellStyle name="Comma 2 3 6 6 3" xfId="4160"/>
    <cellStyle name="Comma 2 3 6 6 4" xfId="4161"/>
    <cellStyle name="Comma 2 3 6 7" xfId="4162"/>
    <cellStyle name="Comma 2 3 6 8" xfId="4163"/>
    <cellStyle name="Comma 2 3 6 9" xfId="4164"/>
    <cellStyle name="Comma 2 3 7" xfId="4165"/>
    <cellStyle name="Comma 2 3 7 2" xfId="4166"/>
    <cellStyle name="Comma 2 3 7 2 2" xfId="4167"/>
    <cellStyle name="Comma 2 3 7 2 2 2" xfId="4168"/>
    <cellStyle name="Comma 2 3 7 2 2 2 2" xfId="4169"/>
    <cellStyle name="Comma 2 3 7 2 2 2 3" xfId="4170"/>
    <cellStyle name="Comma 2 3 7 2 2 2 4" xfId="4171"/>
    <cellStyle name="Comma 2 3 7 2 2 3" xfId="4172"/>
    <cellStyle name="Comma 2 3 7 2 2 4" xfId="4173"/>
    <cellStyle name="Comma 2 3 7 2 2 5" xfId="4174"/>
    <cellStyle name="Comma 2 3 7 2 3" xfId="4175"/>
    <cellStyle name="Comma 2 3 7 2 3 2" xfId="4176"/>
    <cellStyle name="Comma 2 3 7 2 3 3" xfId="4177"/>
    <cellStyle name="Comma 2 3 7 2 3 4" xfId="4178"/>
    <cellStyle name="Comma 2 3 7 2 4" xfId="4179"/>
    <cellStyle name="Comma 2 3 7 2 5" xfId="4180"/>
    <cellStyle name="Comma 2 3 7 2 6" xfId="4181"/>
    <cellStyle name="Comma 2 3 7 3" xfId="4182"/>
    <cellStyle name="Comma 2 3 7 3 2" xfId="4183"/>
    <cellStyle name="Comma 2 3 7 3 2 2" xfId="4184"/>
    <cellStyle name="Comma 2 3 7 3 2 2 2" xfId="4185"/>
    <cellStyle name="Comma 2 3 7 3 2 2 3" xfId="4186"/>
    <cellStyle name="Comma 2 3 7 3 2 2 4" xfId="4187"/>
    <cellStyle name="Comma 2 3 7 3 2 3" xfId="4188"/>
    <cellStyle name="Comma 2 3 7 3 2 4" xfId="4189"/>
    <cellStyle name="Comma 2 3 7 3 2 5" xfId="4190"/>
    <cellStyle name="Comma 2 3 7 3 3" xfId="4191"/>
    <cellStyle name="Comma 2 3 7 3 3 2" xfId="4192"/>
    <cellStyle name="Comma 2 3 7 3 3 3" xfId="4193"/>
    <cellStyle name="Comma 2 3 7 3 3 4" xfId="4194"/>
    <cellStyle name="Comma 2 3 7 3 4" xfId="4195"/>
    <cellStyle name="Comma 2 3 7 3 5" xfId="4196"/>
    <cellStyle name="Comma 2 3 7 3 6" xfId="4197"/>
    <cellStyle name="Comma 2 3 7 4" xfId="4198"/>
    <cellStyle name="Comma 2 3 7 4 2" xfId="4199"/>
    <cellStyle name="Comma 2 3 7 4 2 2" xfId="4200"/>
    <cellStyle name="Comma 2 3 7 4 2 3" xfId="4201"/>
    <cellStyle name="Comma 2 3 7 4 2 4" xfId="4202"/>
    <cellStyle name="Comma 2 3 7 4 3" xfId="4203"/>
    <cellStyle name="Comma 2 3 7 4 4" xfId="4204"/>
    <cellStyle name="Comma 2 3 7 4 5" xfId="4205"/>
    <cellStyle name="Comma 2 3 7 5" xfId="4206"/>
    <cellStyle name="Comma 2 3 7 5 2" xfId="4207"/>
    <cellStyle name="Comma 2 3 7 5 3" xfId="4208"/>
    <cellStyle name="Comma 2 3 7 5 4" xfId="4209"/>
    <cellStyle name="Comma 2 3 7 6" xfId="4210"/>
    <cellStyle name="Comma 2 3 7 7" xfId="4211"/>
    <cellStyle name="Comma 2 3 7 8" xfId="4212"/>
    <cellStyle name="Comma 2 3 8" xfId="4213"/>
    <cellStyle name="Comma 2 3 8 2" xfId="4214"/>
    <cellStyle name="Comma 2 3 8 2 2" xfId="4215"/>
    <cellStyle name="Comma 2 3 8 2 2 2" xfId="4216"/>
    <cellStyle name="Comma 2 3 8 2 2 2 2" xfId="4217"/>
    <cellStyle name="Comma 2 3 8 2 2 2 3" xfId="4218"/>
    <cellStyle name="Comma 2 3 8 2 2 2 4" xfId="4219"/>
    <cellStyle name="Comma 2 3 8 2 2 3" xfId="4220"/>
    <cellStyle name="Comma 2 3 8 2 2 4" xfId="4221"/>
    <cellStyle name="Comma 2 3 8 2 2 5" xfId="4222"/>
    <cellStyle name="Comma 2 3 8 2 3" xfId="4223"/>
    <cellStyle name="Comma 2 3 8 2 3 2" xfId="4224"/>
    <cellStyle name="Comma 2 3 8 2 3 3" xfId="4225"/>
    <cellStyle name="Comma 2 3 8 2 3 4" xfId="4226"/>
    <cellStyle name="Comma 2 3 8 2 4" xfId="4227"/>
    <cellStyle name="Comma 2 3 8 2 5" xfId="4228"/>
    <cellStyle name="Comma 2 3 8 2 6" xfId="4229"/>
    <cellStyle name="Comma 2 3 8 3" xfId="4230"/>
    <cellStyle name="Comma 2 3 8 3 2" xfId="4231"/>
    <cellStyle name="Comma 2 3 8 3 2 2" xfId="4232"/>
    <cellStyle name="Comma 2 3 8 3 2 2 2" xfId="4233"/>
    <cellStyle name="Comma 2 3 8 3 2 2 3" xfId="4234"/>
    <cellStyle name="Comma 2 3 8 3 2 2 4" xfId="4235"/>
    <cellStyle name="Comma 2 3 8 3 2 3" xfId="4236"/>
    <cellStyle name="Comma 2 3 8 3 2 4" xfId="4237"/>
    <cellStyle name="Comma 2 3 8 3 2 5" xfId="4238"/>
    <cellStyle name="Comma 2 3 8 3 3" xfId="4239"/>
    <cellStyle name="Comma 2 3 8 3 3 2" xfId="4240"/>
    <cellStyle name="Comma 2 3 8 3 3 3" xfId="4241"/>
    <cellStyle name="Comma 2 3 8 3 3 4" xfId="4242"/>
    <cellStyle name="Comma 2 3 8 3 4" xfId="4243"/>
    <cellStyle name="Comma 2 3 8 3 5" xfId="4244"/>
    <cellStyle name="Comma 2 3 8 3 6" xfId="4245"/>
    <cellStyle name="Comma 2 3 8 4" xfId="4246"/>
    <cellStyle name="Comma 2 3 8 4 2" xfId="4247"/>
    <cellStyle name="Comma 2 3 8 4 2 2" xfId="4248"/>
    <cellStyle name="Comma 2 3 8 4 2 3" xfId="4249"/>
    <cellStyle name="Comma 2 3 8 4 2 4" xfId="4250"/>
    <cellStyle name="Comma 2 3 8 4 3" xfId="4251"/>
    <cellStyle name="Comma 2 3 8 4 4" xfId="4252"/>
    <cellStyle name="Comma 2 3 8 4 5" xfId="4253"/>
    <cellStyle name="Comma 2 3 8 5" xfId="4254"/>
    <cellStyle name="Comma 2 3 8 5 2" xfId="4255"/>
    <cellStyle name="Comma 2 3 8 5 3" xfId="4256"/>
    <cellStyle name="Comma 2 3 8 5 4" xfId="4257"/>
    <cellStyle name="Comma 2 3 8 6" xfId="4258"/>
    <cellStyle name="Comma 2 3 8 7" xfId="4259"/>
    <cellStyle name="Comma 2 3 8 8" xfId="4260"/>
    <cellStyle name="Comma 2 3 9" xfId="4261"/>
    <cellStyle name="Comma 2 3 9 2" xfId="4262"/>
    <cellStyle name="Comma 2 3 9 2 2" xfId="4263"/>
    <cellStyle name="Comma 2 3 9 2 2 2" xfId="4264"/>
    <cellStyle name="Comma 2 3 9 2 2 3" xfId="4265"/>
    <cellStyle name="Comma 2 3 9 2 2 4" xfId="4266"/>
    <cellStyle name="Comma 2 3 9 2 3" xfId="4267"/>
    <cellStyle name="Comma 2 3 9 2 4" xfId="4268"/>
    <cellStyle name="Comma 2 3 9 2 5" xfId="4269"/>
    <cellStyle name="Comma 2 3 9 3" xfId="4270"/>
    <cellStyle name="Comma 2 3 9 3 2" xfId="4271"/>
    <cellStyle name="Comma 2 3 9 3 3" xfId="4272"/>
    <cellStyle name="Comma 2 3 9 3 4" xfId="4273"/>
    <cellStyle name="Comma 2 3 9 4" xfId="4274"/>
    <cellStyle name="Comma 2 3 9 5" xfId="4275"/>
    <cellStyle name="Comma 2 3 9 6" xfId="4276"/>
    <cellStyle name="Comma 2 30" xfId="4277"/>
    <cellStyle name="Comma 2 31" xfId="4278"/>
    <cellStyle name="Comma 2 32" xfId="4279"/>
    <cellStyle name="Comma 2 33" xfId="4280"/>
    <cellStyle name="Comma 2 34" xfId="4281"/>
    <cellStyle name="Comma 2 35" xfId="4282"/>
    <cellStyle name="Comma 2 36" xfId="4283"/>
    <cellStyle name="Comma 2 37" xfId="4284"/>
    <cellStyle name="Comma 2 38" xfId="4285"/>
    <cellStyle name="Comma 2 39" xfId="4286"/>
    <cellStyle name="Comma 2 4" xfId="4287"/>
    <cellStyle name="Comma 2 4 10" xfId="4288"/>
    <cellStyle name="Comma 2 4 11" xfId="4289"/>
    <cellStyle name="Comma 2 4 11 2" xfId="4290"/>
    <cellStyle name="Comma 2 4 11 2 2" xfId="4291"/>
    <cellStyle name="Comma 2 4 11 2 3" xfId="4292"/>
    <cellStyle name="Comma 2 4 11 2 4" xfId="4293"/>
    <cellStyle name="Comma 2 4 11 3" xfId="4294"/>
    <cellStyle name="Comma 2 4 11 4" xfId="4295"/>
    <cellStyle name="Comma 2 4 11 5" xfId="4296"/>
    <cellStyle name="Comma 2 4 12" xfId="4297"/>
    <cellStyle name="Comma 2 4 12 2" xfId="4298"/>
    <cellStyle name="Comma 2 4 12 3" xfId="4299"/>
    <cellStyle name="Comma 2 4 12 4" xfId="4300"/>
    <cellStyle name="Comma 2 4 13" xfId="4301"/>
    <cellStyle name="Comma 2 4 14" xfId="4302"/>
    <cellStyle name="Comma 2 4 15" xfId="4303"/>
    <cellStyle name="Comma 2 4 2" xfId="4304"/>
    <cellStyle name="Comma 2 4 2 10" xfId="4305"/>
    <cellStyle name="Comma 2 4 2 2" xfId="4306"/>
    <cellStyle name="Comma 2 4 2 2 2" xfId="4307"/>
    <cellStyle name="Comma 2 4 2 2 2 2" xfId="4308"/>
    <cellStyle name="Comma 2 4 2 2 2 2 2" xfId="4309"/>
    <cellStyle name="Comma 2 4 2 2 2 2 2 2" xfId="4310"/>
    <cellStyle name="Comma 2 4 2 2 2 2 2 3" xfId="4311"/>
    <cellStyle name="Comma 2 4 2 2 2 2 2 4" xfId="4312"/>
    <cellStyle name="Comma 2 4 2 2 2 2 3" xfId="4313"/>
    <cellStyle name="Comma 2 4 2 2 2 2 4" xfId="4314"/>
    <cellStyle name="Comma 2 4 2 2 2 2 5" xfId="4315"/>
    <cellStyle name="Comma 2 4 2 2 2 3" xfId="4316"/>
    <cellStyle name="Comma 2 4 2 2 2 3 2" xfId="4317"/>
    <cellStyle name="Comma 2 4 2 2 2 3 3" xfId="4318"/>
    <cellStyle name="Comma 2 4 2 2 2 3 4" xfId="4319"/>
    <cellStyle name="Comma 2 4 2 2 2 4" xfId="4320"/>
    <cellStyle name="Comma 2 4 2 2 2 5" xfId="4321"/>
    <cellStyle name="Comma 2 4 2 2 2 6" xfId="4322"/>
    <cellStyle name="Comma 2 4 2 2 3" xfId="4323"/>
    <cellStyle name="Comma 2 4 2 2 3 2" xfId="4324"/>
    <cellStyle name="Comma 2 4 2 2 3 2 2" xfId="4325"/>
    <cellStyle name="Comma 2 4 2 2 3 2 2 2" xfId="4326"/>
    <cellStyle name="Comma 2 4 2 2 3 2 2 3" xfId="4327"/>
    <cellStyle name="Comma 2 4 2 2 3 2 2 4" xfId="4328"/>
    <cellStyle name="Comma 2 4 2 2 3 2 3" xfId="4329"/>
    <cellStyle name="Comma 2 4 2 2 3 2 4" xfId="4330"/>
    <cellStyle name="Comma 2 4 2 2 3 2 5" xfId="4331"/>
    <cellStyle name="Comma 2 4 2 2 3 3" xfId="4332"/>
    <cellStyle name="Comma 2 4 2 2 3 3 2" xfId="4333"/>
    <cellStyle name="Comma 2 4 2 2 3 3 3" xfId="4334"/>
    <cellStyle name="Comma 2 4 2 2 3 3 4" xfId="4335"/>
    <cellStyle name="Comma 2 4 2 2 3 4" xfId="4336"/>
    <cellStyle name="Comma 2 4 2 2 3 5" xfId="4337"/>
    <cellStyle name="Comma 2 4 2 2 3 6" xfId="4338"/>
    <cellStyle name="Comma 2 4 2 2 4" xfId="4339"/>
    <cellStyle name="Comma 2 4 2 2 5" xfId="4340"/>
    <cellStyle name="Comma 2 4 2 2 5 2" xfId="4341"/>
    <cellStyle name="Comma 2 4 2 2 5 2 2" xfId="4342"/>
    <cellStyle name="Comma 2 4 2 2 5 2 3" xfId="4343"/>
    <cellStyle name="Comma 2 4 2 2 5 2 4" xfId="4344"/>
    <cellStyle name="Comma 2 4 2 2 5 3" xfId="4345"/>
    <cellStyle name="Comma 2 4 2 2 5 4" xfId="4346"/>
    <cellStyle name="Comma 2 4 2 2 5 5" xfId="4347"/>
    <cellStyle name="Comma 2 4 2 2 6" xfId="4348"/>
    <cellStyle name="Comma 2 4 2 2 6 2" xfId="4349"/>
    <cellStyle name="Comma 2 4 2 2 6 3" xfId="4350"/>
    <cellStyle name="Comma 2 4 2 2 6 4" xfId="4351"/>
    <cellStyle name="Comma 2 4 2 2 7" xfId="4352"/>
    <cellStyle name="Comma 2 4 2 2 8" xfId="4353"/>
    <cellStyle name="Comma 2 4 2 2 9" xfId="4354"/>
    <cellStyle name="Comma 2 4 2 3" xfId="4355"/>
    <cellStyle name="Comma 2 4 2 3 2" xfId="4356"/>
    <cellStyle name="Comma 2 4 2 3 2 2" xfId="4357"/>
    <cellStyle name="Comma 2 4 2 3 2 2 2" xfId="4358"/>
    <cellStyle name="Comma 2 4 2 3 2 2 3" xfId="4359"/>
    <cellStyle name="Comma 2 4 2 3 2 2 4" xfId="4360"/>
    <cellStyle name="Comma 2 4 2 3 2 3" xfId="4361"/>
    <cellStyle name="Comma 2 4 2 3 2 4" xfId="4362"/>
    <cellStyle name="Comma 2 4 2 3 2 5" xfId="4363"/>
    <cellStyle name="Comma 2 4 2 3 3" xfId="4364"/>
    <cellStyle name="Comma 2 4 2 3 3 2" xfId="4365"/>
    <cellStyle name="Comma 2 4 2 3 3 3" xfId="4366"/>
    <cellStyle name="Comma 2 4 2 3 3 4" xfId="4367"/>
    <cellStyle name="Comma 2 4 2 3 4" xfId="4368"/>
    <cellStyle name="Comma 2 4 2 3 5" xfId="4369"/>
    <cellStyle name="Comma 2 4 2 3 6" xfId="4370"/>
    <cellStyle name="Comma 2 4 2 4" xfId="4371"/>
    <cellStyle name="Comma 2 4 2 4 2" xfId="4372"/>
    <cellStyle name="Comma 2 4 2 4 2 2" xfId="4373"/>
    <cellStyle name="Comma 2 4 2 4 2 2 2" xfId="4374"/>
    <cellStyle name="Comma 2 4 2 4 2 2 3" xfId="4375"/>
    <cellStyle name="Comma 2 4 2 4 2 2 4" xfId="4376"/>
    <cellStyle name="Comma 2 4 2 4 2 3" xfId="4377"/>
    <cellStyle name="Comma 2 4 2 4 2 4" xfId="4378"/>
    <cellStyle name="Comma 2 4 2 4 2 5" xfId="4379"/>
    <cellStyle name="Comma 2 4 2 4 3" xfId="4380"/>
    <cellStyle name="Comma 2 4 2 4 3 2" xfId="4381"/>
    <cellStyle name="Comma 2 4 2 4 3 3" xfId="4382"/>
    <cellStyle name="Comma 2 4 2 4 3 4" xfId="4383"/>
    <cellStyle name="Comma 2 4 2 4 4" xfId="4384"/>
    <cellStyle name="Comma 2 4 2 4 5" xfId="4385"/>
    <cellStyle name="Comma 2 4 2 4 6" xfId="4386"/>
    <cellStyle name="Comma 2 4 2 5" xfId="4387"/>
    <cellStyle name="Comma 2 4 2 6" xfId="4388"/>
    <cellStyle name="Comma 2 4 2 6 2" xfId="4389"/>
    <cellStyle name="Comma 2 4 2 6 2 2" xfId="4390"/>
    <cellStyle name="Comma 2 4 2 6 2 3" xfId="4391"/>
    <cellStyle name="Comma 2 4 2 6 2 4" xfId="4392"/>
    <cellStyle name="Comma 2 4 2 6 3" xfId="4393"/>
    <cellStyle name="Comma 2 4 2 6 4" xfId="4394"/>
    <cellStyle name="Comma 2 4 2 6 5" xfId="4395"/>
    <cellStyle name="Comma 2 4 2 7" xfId="4396"/>
    <cellStyle name="Comma 2 4 2 7 2" xfId="4397"/>
    <cellStyle name="Comma 2 4 2 7 3" xfId="4398"/>
    <cellStyle name="Comma 2 4 2 7 4" xfId="4399"/>
    <cellStyle name="Comma 2 4 2 8" xfId="4400"/>
    <cellStyle name="Comma 2 4 2 9" xfId="4401"/>
    <cellStyle name="Comma 2 4 3" xfId="4402"/>
    <cellStyle name="Comma 2 4 3 2" xfId="4403"/>
    <cellStyle name="Comma 2 4 3 2 2" xfId="4404"/>
    <cellStyle name="Comma 2 4 3 2 2 2" xfId="4405"/>
    <cellStyle name="Comma 2 4 3 2 2 2 2" xfId="4406"/>
    <cellStyle name="Comma 2 4 3 2 2 2 2 2" xfId="4407"/>
    <cellStyle name="Comma 2 4 3 2 2 2 2 3" xfId="4408"/>
    <cellStyle name="Comma 2 4 3 2 2 2 2 4" xfId="4409"/>
    <cellStyle name="Comma 2 4 3 2 2 2 3" xfId="4410"/>
    <cellStyle name="Comma 2 4 3 2 2 2 4" xfId="4411"/>
    <cellStyle name="Comma 2 4 3 2 2 2 5" xfId="4412"/>
    <cellStyle name="Comma 2 4 3 2 2 3" xfId="4413"/>
    <cellStyle name="Comma 2 4 3 2 2 3 2" xfId="4414"/>
    <cellStyle name="Comma 2 4 3 2 2 3 3" xfId="4415"/>
    <cellStyle name="Comma 2 4 3 2 2 3 4" xfId="4416"/>
    <cellStyle name="Comma 2 4 3 2 2 4" xfId="4417"/>
    <cellStyle name="Comma 2 4 3 2 2 5" xfId="4418"/>
    <cellStyle name="Comma 2 4 3 2 2 6" xfId="4419"/>
    <cellStyle name="Comma 2 4 3 2 3" xfId="4420"/>
    <cellStyle name="Comma 2 4 3 2 3 2" xfId="4421"/>
    <cellStyle name="Comma 2 4 3 2 3 2 2" xfId="4422"/>
    <cellStyle name="Comma 2 4 3 2 3 2 2 2" xfId="4423"/>
    <cellStyle name="Comma 2 4 3 2 3 2 2 3" xfId="4424"/>
    <cellStyle name="Comma 2 4 3 2 3 2 2 4" xfId="4425"/>
    <cellStyle name="Comma 2 4 3 2 3 2 3" xfId="4426"/>
    <cellStyle name="Comma 2 4 3 2 3 2 4" xfId="4427"/>
    <cellStyle name="Comma 2 4 3 2 3 2 5" xfId="4428"/>
    <cellStyle name="Comma 2 4 3 2 3 3" xfId="4429"/>
    <cellStyle name="Comma 2 4 3 2 3 3 2" xfId="4430"/>
    <cellStyle name="Comma 2 4 3 2 3 3 3" xfId="4431"/>
    <cellStyle name="Comma 2 4 3 2 3 3 4" xfId="4432"/>
    <cellStyle name="Comma 2 4 3 2 3 4" xfId="4433"/>
    <cellStyle name="Comma 2 4 3 2 3 5" xfId="4434"/>
    <cellStyle name="Comma 2 4 3 2 3 6" xfId="4435"/>
    <cellStyle name="Comma 2 4 3 2 4" xfId="4436"/>
    <cellStyle name="Comma 2 4 3 2 4 2" xfId="4437"/>
    <cellStyle name="Comma 2 4 3 2 4 2 2" xfId="4438"/>
    <cellStyle name="Comma 2 4 3 2 4 2 3" xfId="4439"/>
    <cellStyle name="Comma 2 4 3 2 4 2 4" xfId="4440"/>
    <cellStyle name="Comma 2 4 3 2 4 3" xfId="4441"/>
    <cellStyle name="Comma 2 4 3 2 4 4" xfId="4442"/>
    <cellStyle name="Comma 2 4 3 2 4 5" xfId="4443"/>
    <cellStyle name="Comma 2 4 3 2 5" xfId="4444"/>
    <cellStyle name="Comma 2 4 3 2 5 2" xfId="4445"/>
    <cellStyle name="Comma 2 4 3 2 5 3" xfId="4446"/>
    <cellStyle name="Comma 2 4 3 2 5 4" xfId="4447"/>
    <cellStyle name="Comma 2 4 3 2 6" xfId="4448"/>
    <cellStyle name="Comma 2 4 3 2 7" xfId="4449"/>
    <cellStyle name="Comma 2 4 3 2 8" xfId="4450"/>
    <cellStyle name="Comma 2 4 3 3" xfId="4451"/>
    <cellStyle name="Comma 2 4 3 3 2" xfId="4452"/>
    <cellStyle name="Comma 2 4 3 3 2 2" xfId="4453"/>
    <cellStyle name="Comma 2 4 3 3 2 2 2" xfId="4454"/>
    <cellStyle name="Comma 2 4 3 3 2 2 3" xfId="4455"/>
    <cellStyle name="Comma 2 4 3 3 2 2 4" xfId="4456"/>
    <cellStyle name="Comma 2 4 3 3 2 3" xfId="4457"/>
    <cellStyle name="Comma 2 4 3 3 2 4" xfId="4458"/>
    <cellStyle name="Comma 2 4 3 3 2 5" xfId="4459"/>
    <cellStyle name="Comma 2 4 3 3 3" xfId="4460"/>
    <cellStyle name="Comma 2 4 3 3 3 2" xfId="4461"/>
    <cellStyle name="Comma 2 4 3 3 3 3" xfId="4462"/>
    <cellStyle name="Comma 2 4 3 3 3 4" xfId="4463"/>
    <cellStyle name="Comma 2 4 3 3 4" xfId="4464"/>
    <cellStyle name="Comma 2 4 3 3 5" xfId="4465"/>
    <cellStyle name="Comma 2 4 3 3 6" xfId="4466"/>
    <cellStyle name="Comma 2 4 3 4" xfId="4467"/>
    <cellStyle name="Comma 2 4 3 4 2" xfId="4468"/>
    <cellStyle name="Comma 2 4 3 4 2 2" xfId="4469"/>
    <cellStyle name="Comma 2 4 3 4 2 2 2" xfId="4470"/>
    <cellStyle name="Comma 2 4 3 4 2 2 3" xfId="4471"/>
    <cellStyle name="Comma 2 4 3 4 2 2 4" xfId="4472"/>
    <cellStyle name="Comma 2 4 3 4 2 3" xfId="4473"/>
    <cellStyle name="Comma 2 4 3 4 2 4" xfId="4474"/>
    <cellStyle name="Comma 2 4 3 4 2 5" xfId="4475"/>
    <cellStyle name="Comma 2 4 3 4 3" xfId="4476"/>
    <cellStyle name="Comma 2 4 3 4 3 2" xfId="4477"/>
    <cellStyle name="Comma 2 4 3 4 3 3" xfId="4478"/>
    <cellStyle name="Comma 2 4 3 4 3 4" xfId="4479"/>
    <cellStyle name="Comma 2 4 3 4 4" xfId="4480"/>
    <cellStyle name="Comma 2 4 3 4 5" xfId="4481"/>
    <cellStyle name="Comma 2 4 3 4 6" xfId="4482"/>
    <cellStyle name="Comma 2 4 3 5" xfId="4483"/>
    <cellStyle name="Comma 2 4 3 5 2" xfId="4484"/>
    <cellStyle name="Comma 2 4 3 5 2 2" xfId="4485"/>
    <cellStyle name="Comma 2 4 3 5 2 3" xfId="4486"/>
    <cellStyle name="Comma 2 4 3 5 2 4" xfId="4487"/>
    <cellStyle name="Comma 2 4 3 5 3" xfId="4488"/>
    <cellStyle name="Comma 2 4 3 5 4" xfId="4489"/>
    <cellStyle name="Comma 2 4 3 5 5" xfId="4490"/>
    <cellStyle name="Comma 2 4 3 6" xfId="4491"/>
    <cellStyle name="Comma 2 4 3 6 2" xfId="4492"/>
    <cellStyle name="Comma 2 4 3 6 3" xfId="4493"/>
    <cellStyle name="Comma 2 4 3 6 4" xfId="4494"/>
    <cellStyle name="Comma 2 4 3 7" xfId="4495"/>
    <cellStyle name="Comma 2 4 3 8" xfId="4496"/>
    <cellStyle name="Comma 2 4 3 9" xfId="4497"/>
    <cellStyle name="Comma 2 4 4" xfId="4498"/>
    <cellStyle name="Comma 2 4 5" xfId="4499"/>
    <cellStyle name="Comma 2 4 5 2" xfId="4500"/>
    <cellStyle name="Comma 2 4 5 2 2" xfId="4501"/>
    <cellStyle name="Comma 2 4 5 2 2 2" xfId="4502"/>
    <cellStyle name="Comma 2 4 5 2 2 2 2" xfId="4503"/>
    <cellStyle name="Comma 2 4 5 2 2 2 2 2" xfId="4504"/>
    <cellStyle name="Comma 2 4 5 2 2 2 2 3" xfId="4505"/>
    <cellStyle name="Comma 2 4 5 2 2 2 2 4" xfId="4506"/>
    <cellStyle name="Comma 2 4 5 2 2 2 3" xfId="4507"/>
    <cellStyle name="Comma 2 4 5 2 2 2 4" xfId="4508"/>
    <cellStyle name="Comma 2 4 5 2 2 2 5" xfId="4509"/>
    <cellStyle name="Comma 2 4 5 2 2 3" xfId="4510"/>
    <cellStyle name="Comma 2 4 5 2 2 3 2" xfId="4511"/>
    <cellStyle name="Comma 2 4 5 2 2 3 3" xfId="4512"/>
    <cellStyle name="Comma 2 4 5 2 2 3 4" xfId="4513"/>
    <cellStyle name="Comma 2 4 5 2 2 4" xfId="4514"/>
    <cellStyle name="Comma 2 4 5 2 2 5" xfId="4515"/>
    <cellStyle name="Comma 2 4 5 2 2 6" xfId="4516"/>
    <cellStyle name="Comma 2 4 5 2 3" xfId="4517"/>
    <cellStyle name="Comma 2 4 5 2 3 2" xfId="4518"/>
    <cellStyle name="Comma 2 4 5 2 3 2 2" xfId="4519"/>
    <cellStyle name="Comma 2 4 5 2 3 2 2 2" xfId="4520"/>
    <cellStyle name="Comma 2 4 5 2 3 2 2 3" xfId="4521"/>
    <cellStyle name="Comma 2 4 5 2 3 2 2 4" xfId="4522"/>
    <cellStyle name="Comma 2 4 5 2 3 2 3" xfId="4523"/>
    <cellStyle name="Comma 2 4 5 2 3 2 4" xfId="4524"/>
    <cellStyle name="Comma 2 4 5 2 3 2 5" xfId="4525"/>
    <cellStyle name="Comma 2 4 5 2 3 3" xfId="4526"/>
    <cellStyle name="Comma 2 4 5 2 3 3 2" xfId="4527"/>
    <cellStyle name="Comma 2 4 5 2 3 3 3" xfId="4528"/>
    <cellStyle name="Comma 2 4 5 2 3 3 4" xfId="4529"/>
    <cellStyle name="Comma 2 4 5 2 3 4" xfId="4530"/>
    <cellStyle name="Comma 2 4 5 2 3 5" xfId="4531"/>
    <cellStyle name="Comma 2 4 5 2 3 6" xfId="4532"/>
    <cellStyle name="Comma 2 4 5 2 4" xfId="4533"/>
    <cellStyle name="Comma 2 4 5 2 4 2" xfId="4534"/>
    <cellStyle name="Comma 2 4 5 2 4 2 2" xfId="4535"/>
    <cellStyle name="Comma 2 4 5 2 4 2 3" xfId="4536"/>
    <cellStyle name="Comma 2 4 5 2 4 2 4" xfId="4537"/>
    <cellStyle name="Comma 2 4 5 2 4 3" xfId="4538"/>
    <cellStyle name="Comma 2 4 5 2 4 4" xfId="4539"/>
    <cellStyle name="Comma 2 4 5 2 4 5" xfId="4540"/>
    <cellStyle name="Comma 2 4 5 2 5" xfId="4541"/>
    <cellStyle name="Comma 2 4 5 2 5 2" xfId="4542"/>
    <cellStyle name="Comma 2 4 5 2 5 3" xfId="4543"/>
    <cellStyle name="Comma 2 4 5 2 5 4" xfId="4544"/>
    <cellStyle name="Comma 2 4 5 2 6" xfId="4545"/>
    <cellStyle name="Comma 2 4 5 2 7" xfId="4546"/>
    <cellStyle name="Comma 2 4 5 2 8" xfId="4547"/>
    <cellStyle name="Comma 2 4 5 3" xfId="4548"/>
    <cellStyle name="Comma 2 4 5 3 2" xfId="4549"/>
    <cellStyle name="Comma 2 4 5 3 2 2" xfId="4550"/>
    <cellStyle name="Comma 2 4 5 3 2 2 2" xfId="4551"/>
    <cellStyle name="Comma 2 4 5 3 2 2 3" xfId="4552"/>
    <cellStyle name="Comma 2 4 5 3 2 2 4" xfId="4553"/>
    <cellStyle name="Comma 2 4 5 3 2 3" xfId="4554"/>
    <cellStyle name="Comma 2 4 5 3 2 4" xfId="4555"/>
    <cellStyle name="Comma 2 4 5 3 2 5" xfId="4556"/>
    <cellStyle name="Comma 2 4 5 3 3" xfId="4557"/>
    <cellStyle name="Comma 2 4 5 3 3 2" xfId="4558"/>
    <cellStyle name="Comma 2 4 5 3 3 3" xfId="4559"/>
    <cellStyle name="Comma 2 4 5 3 3 4" xfId="4560"/>
    <cellStyle name="Comma 2 4 5 3 4" xfId="4561"/>
    <cellStyle name="Comma 2 4 5 3 5" xfId="4562"/>
    <cellStyle name="Comma 2 4 5 3 6" xfId="4563"/>
    <cellStyle name="Comma 2 4 5 4" xfId="4564"/>
    <cellStyle name="Comma 2 4 5 4 2" xfId="4565"/>
    <cellStyle name="Comma 2 4 5 4 2 2" xfId="4566"/>
    <cellStyle name="Comma 2 4 5 4 2 2 2" xfId="4567"/>
    <cellStyle name="Comma 2 4 5 4 2 2 3" xfId="4568"/>
    <cellStyle name="Comma 2 4 5 4 2 2 4" xfId="4569"/>
    <cellStyle name="Comma 2 4 5 4 2 3" xfId="4570"/>
    <cellStyle name="Comma 2 4 5 4 2 4" xfId="4571"/>
    <cellStyle name="Comma 2 4 5 4 2 5" xfId="4572"/>
    <cellStyle name="Comma 2 4 5 4 3" xfId="4573"/>
    <cellStyle name="Comma 2 4 5 4 3 2" xfId="4574"/>
    <cellStyle name="Comma 2 4 5 4 3 3" xfId="4575"/>
    <cellStyle name="Comma 2 4 5 4 3 4" xfId="4576"/>
    <cellStyle name="Comma 2 4 5 4 4" xfId="4577"/>
    <cellStyle name="Comma 2 4 5 4 5" xfId="4578"/>
    <cellStyle name="Comma 2 4 5 4 6" xfId="4579"/>
    <cellStyle name="Comma 2 4 5 5" xfId="4580"/>
    <cellStyle name="Comma 2 4 5 5 2" xfId="4581"/>
    <cellStyle name="Comma 2 4 5 5 2 2" xfId="4582"/>
    <cellStyle name="Comma 2 4 5 5 2 3" xfId="4583"/>
    <cellStyle name="Comma 2 4 5 5 2 4" xfId="4584"/>
    <cellStyle name="Comma 2 4 5 5 3" xfId="4585"/>
    <cellStyle name="Comma 2 4 5 5 4" xfId="4586"/>
    <cellStyle name="Comma 2 4 5 5 5" xfId="4587"/>
    <cellStyle name="Comma 2 4 5 6" xfId="4588"/>
    <cellStyle name="Comma 2 4 5 6 2" xfId="4589"/>
    <cellStyle name="Comma 2 4 5 6 3" xfId="4590"/>
    <cellStyle name="Comma 2 4 5 6 4" xfId="4591"/>
    <cellStyle name="Comma 2 4 5 7" xfId="4592"/>
    <cellStyle name="Comma 2 4 5 8" xfId="4593"/>
    <cellStyle name="Comma 2 4 5 9" xfId="4594"/>
    <cellStyle name="Comma 2 4 6" xfId="4595"/>
    <cellStyle name="Comma 2 4 6 2" xfId="4596"/>
    <cellStyle name="Comma 2 4 6 2 2" xfId="4597"/>
    <cellStyle name="Comma 2 4 6 2 2 2" xfId="4598"/>
    <cellStyle name="Comma 2 4 6 2 2 2 2" xfId="4599"/>
    <cellStyle name="Comma 2 4 6 2 2 2 3" xfId="4600"/>
    <cellStyle name="Comma 2 4 6 2 2 2 4" xfId="4601"/>
    <cellStyle name="Comma 2 4 6 2 2 3" xfId="4602"/>
    <cellStyle name="Comma 2 4 6 2 2 4" xfId="4603"/>
    <cellStyle name="Comma 2 4 6 2 2 5" xfId="4604"/>
    <cellStyle name="Comma 2 4 6 2 3" xfId="4605"/>
    <cellStyle name="Comma 2 4 6 2 3 2" xfId="4606"/>
    <cellStyle name="Comma 2 4 6 2 3 3" xfId="4607"/>
    <cellStyle name="Comma 2 4 6 2 3 4" xfId="4608"/>
    <cellStyle name="Comma 2 4 6 2 4" xfId="4609"/>
    <cellStyle name="Comma 2 4 6 2 5" xfId="4610"/>
    <cellStyle name="Comma 2 4 6 2 6" xfId="4611"/>
    <cellStyle name="Comma 2 4 6 3" xfId="4612"/>
    <cellStyle name="Comma 2 4 6 3 2" xfId="4613"/>
    <cellStyle name="Comma 2 4 6 3 2 2" xfId="4614"/>
    <cellStyle name="Comma 2 4 6 3 2 2 2" xfId="4615"/>
    <cellStyle name="Comma 2 4 6 3 2 2 3" xfId="4616"/>
    <cellStyle name="Comma 2 4 6 3 2 2 4" xfId="4617"/>
    <cellStyle name="Comma 2 4 6 3 2 3" xfId="4618"/>
    <cellStyle name="Comma 2 4 6 3 2 4" xfId="4619"/>
    <cellStyle name="Comma 2 4 6 3 2 5" xfId="4620"/>
    <cellStyle name="Comma 2 4 6 3 3" xfId="4621"/>
    <cellStyle name="Comma 2 4 6 3 3 2" xfId="4622"/>
    <cellStyle name="Comma 2 4 6 3 3 3" xfId="4623"/>
    <cellStyle name="Comma 2 4 6 3 3 4" xfId="4624"/>
    <cellStyle name="Comma 2 4 6 3 4" xfId="4625"/>
    <cellStyle name="Comma 2 4 6 3 5" xfId="4626"/>
    <cellStyle name="Comma 2 4 6 3 6" xfId="4627"/>
    <cellStyle name="Comma 2 4 6 4" xfId="4628"/>
    <cellStyle name="Comma 2 4 6 4 2" xfId="4629"/>
    <cellStyle name="Comma 2 4 6 4 2 2" xfId="4630"/>
    <cellStyle name="Comma 2 4 6 4 2 3" xfId="4631"/>
    <cellStyle name="Comma 2 4 6 4 2 4" xfId="4632"/>
    <cellStyle name="Comma 2 4 6 4 3" xfId="4633"/>
    <cellStyle name="Comma 2 4 6 4 4" xfId="4634"/>
    <cellStyle name="Comma 2 4 6 4 5" xfId="4635"/>
    <cellStyle name="Comma 2 4 6 5" xfId="4636"/>
    <cellStyle name="Comma 2 4 6 5 2" xfId="4637"/>
    <cellStyle name="Comma 2 4 6 5 3" xfId="4638"/>
    <cellStyle name="Comma 2 4 6 5 4" xfId="4639"/>
    <cellStyle name="Comma 2 4 6 6" xfId="4640"/>
    <cellStyle name="Comma 2 4 6 7" xfId="4641"/>
    <cellStyle name="Comma 2 4 6 8" xfId="4642"/>
    <cellStyle name="Comma 2 4 7" xfId="4643"/>
    <cellStyle name="Comma 2 4 7 2" xfId="4644"/>
    <cellStyle name="Comma 2 4 7 2 2" xfId="4645"/>
    <cellStyle name="Comma 2 4 7 2 2 2" xfId="4646"/>
    <cellStyle name="Comma 2 4 7 2 2 2 2" xfId="4647"/>
    <cellStyle name="Comma 2 4 7 2 2 2 3" xfId="4648"/>
    <cellStyle name="Comma 2 4 7 2 2 2 4" xfId="4649"/>
    <cellStyle name="Comma 2 4 7 2 2 3" xfId="4650"/>
    <cellStyle name="Comma 2 4 7 2 2 4" xfId="4651"/>
    <cellStyle name="Comma 2 4 7 2 2 5" xfId="4652"/>
    <cellStyle name="Comma 2 4 7 2 3" xfId="4653"/>
    <cellStyle name="Comma 2 4 7 2 3 2" xfId="4654"/>
    <cellStyle name="Comma 2 4 7 2 3 3" xfId="4655"/>
    <cellStyle name="Comma 2 4 7 2 3 4" xfId="4656"/>
    <cellStyle name="Comma 2 4 7 2 4" xfId="4657"/>
    <cellStyle name="Comma 2 4 7 2 5" xfId="4658"/>
    <cellStyle name="Comma 2 4 7 2 6" xfId="4659"/>
    <cellStyle name="Comma 2 4 7 3" xfId="4660"/>
    <cellStyle name="Comma 2 4 7 3 2" xfId="4661"/>
    <cellStyle name="Comma 2 4 7 3 2 2" xfId="4662"/>
    <cellStyle name="Comma 2 4 7 3 2 2 2" xfId="4663"/>
    <cellStyle name="Comma 2 4 7 3 2 2 3" xfId="4664"/>
    <cellStyle name="Comma 2 4 7 3 2 2 4" xfId="4665"/>
    <cellStyle name="Comma 2 4 7 3 2 3" xfId="4666"/>
    <cellStyle name="Comma 2 4 7 3 2 4" xfId="4667"/>
    <cellStyle name="Comma 2 4 7 3 2 5" xfId="4668"/>
    <cellStyle name="Comma 2 4 7 3 3" xfId="4669"/>
    <cellStyle name="Comma 2 4 7 3 3 2" xfId="4670"/>
    <cellStyle name="Comma 2 4 7 3 3 3" xfId="4671"/>
    <cellStyle name="Comma 2 4 7 3 3 4" xfId="4672"/>
    <cellStyle name="Comma 2 4 7 3 4" xfId="4673"/>
    <cellStyle name="Comma 2 4 7 3 5" xfId="4674"/>
    <cellStyle name="Comma 2 4 7 3 6" xfId="4675"/>
    <cellStyle name="Comma 2 4 7 4" xfId="4676"/>
    <cellStyle name="Comma 2 4 7 4 2" xfId="4677"/>
    <cellStyle name="Comma 2 4 7 4 2 2" xfId="4678"/>
    <cellStyle name="Comma 2 4 7 4 2 3" xfId="4679"/>
    <cellStyle name="Comma 2 4 7 4 2 4" xfId="4680"/>
    <cellStyle name="Comma 2 4 7 4 3" xfId="4681"/>
    <cellStyle name="Comma 2 4 7 4 4" xfId="4682"/>
    <cellStyle name="Comma 2 4 7 4 5" xfId="4683"/>
    <cellStyle name="Comma 2 4 7 5" xfId="4684"/>
    <cellStyle name="Comma 2 4 7 5 2" xfId="4685"/>
    <cellStyle name="Comma 2 4 7 5 3" xfId="4686"/>
    <cellStyle name="Comma 2 4 7 5 4" xfId="4687"/>
    <cellStyle name="Comma 2 4 7 6" xfId="4688"/>
    <cellStyle name="Comma 2 4 7 7" xfId="4689"/>
    <cellStyle name="Comma 2 4 7 8" xfId="4690"/>
    <cellStyle name="Comma 2 4 8" xfId="4691"/>
    <cellStyle name="Comma 2 4 8 2" xfId="4692"/>
    <cellStyle name="Comma 2 4 8 2 2" xfId="4693"/>
    <cellStyle name="Comma 2 4 8 2 2 2" xfId="4694"/>
    <cellStyle name="Comma 2 4 8 2 2 3" xfId="4695"/>
    <cellStyle name="Comma 2 4 8 2 2 4" xfId="4696"/>
    <cellStyle name="Comma 2 4 8 2 3" xfId="4697"/>
    <cellStyle name="Comma 2 4 8 2 4" xfId="4698"/>
    <cellStyle name="Comma 2 4 8 2 5" xfId="4699"/>
    <cellStyle name="Comma 2 4 8 3" xfId="4700"/>
    <cellStyle name="Comma 2 4 8 3 2" xfId="4701"/>
    <cellStyle name="Comma 2 4 8 3 3" xfId="4702"/>
    <cellStyle name="Comma 2 4 8 3 4" xfId="4703"/>
    <cellStyle name="Comma 2 4 8 4" xfId="4704"/>
    <cellStyle name="Comma 2 4 8 5" xfId="4705"/>
    <cellStyle name="Comma 2 4 8 6" xfId="4706"/>
    <cellStyle name="Comma 2 4 9" xfId="4707"/>
    <cellStyle name="Comma 2 4 9 2" xfId="4708"/>
    <cellStyle name="Comma 2 4 9 2 2" xfId="4709"/>
    <cellStyle name="Comma 2 4 9 2 2 2" xfId="4710"/>
    <cellStyle name="Comma 2 4 9 2 2 3" xfId="4711"/>
    <cellStyle name="Comma 2 4 9 2 2 4" xfId="4712"/>
    <cellStyle name="Comma 2 4 9 2 3" xfId="4713"/>
    <cellStyle name="Comma 2 4 9 2 4" xfId="4714"/>
    <cellStyle name="Comma 2 4 9 2 5" xfId="4715"/>
    <cellStyle name="Comma 2 4 9 3" xfId="4716"/>
    <cellStyle name="Comma 2 4 9 3 2" xfId="4717"/>
    <cellStyle name="Comma 2 4 9 3 3" xfId="4718"/>
    <cellStyle name="Comma 2 4 9 3 4" xfId="4719"/>
    <cellStyle name="Comma 2 4 9 4" xfId="4720"/>
    <cellStyle name="Comma 2 4 9 5" xfId="4721"/>
    <cellStyle name="Comma 2 4 9 6" xfId="4722"/>
    <cellStyle name="Comma 2 40" xfId="4723"/>
    <cellStyle name="Comma 2 41" xfId="4724"/>
    <cellStyle name="Comma 2 42" xfId="4725"/>
    <cellStyle name="Comma 2 43" xfId="4726"/>
    <cellStyle name="Comma 2 44" xfId="4727"/>
    <cellStyle name="Comma 2 45" xfId="4728"/>
    <cellStyle name="Comma 2 46" xfId="4729"/>
    <cellStyle name="Comma 2 47" xfId="4730"/>
    <cellStyle name="Comma 2 48" xfId="4731"/>
    <cellStyle name="Comma 2 49" xfId="4732"/>
    <cellStyle name="Comma 2 5" xfId="4733"/>
    <cellStyle name="Comma 2 5 10" xfId="4734"/>
    <cellStyle name="Comma 2 5 11" xfId="4735"/>
    <cellStyle name="Comma 2 5 2" xfId="4736"/>
    <cellStyle name="Comma 2 5 2 2" xfId="4737"/>
    <cellStyle name="Comma 2 5 2 3" xfId="4738"/>
    <cellStyle name="Comma 2 5 3" xfId="4739"/>
    <cellStyle name="Comma 2 5 3 2" xfId="4740"/>
    <cellStyle name="Comma 2 5 3 2 2" xfId="4741"/>
    <cellStyle name="Comma 2 5 3 2 2 2" xfId="4742"/>
    <cellStyle name="Comma 2 5 3 2 2 2 2" xfId="4743"/>
    <cellStyle name="Comma 2 5 3 2 2 2 3" xfId="4744"/>
    <cellStyle name="Comma 2 5 3 2 2 2 4" xfId="4745"/>
    <cellStyle name="Comma 2 5 3 2 2 3" xfId="4746"/>
    <cellStyle name="Comma 2 5 3 2 2 4" xfId="4747"/>
    <cellStyle name="Comma 2 5 3 2 2 5" xfId="4748"/>
    <cellStyle name="Comma 2 5 3 2 3" xfId="4749"/>
    <cellStyle name="Comma 2 5 3 2 3 2" xfId="4750"/>
    <cellStyle name="Comma 2 5 3 2 3 3" xfId="4751"/>
    <cellStyle name="Comma 2 5 3 2 3 4" xfId="4752"/>
    <cellStyle name="Comma 2 5 3 2 4" xfId="4753"/>
    <cellStyle name="Comma 2 5 3 2 5" xfId="4754"/>
    <cellStyle name="Comma 2 5 3 2 6" xfId="4755"/>
    <cellStyle name="Comma 2 5 3 3" xfId="4756"/>
    <cellStyle name="Comma 2 5 3 3 2" xfId="4757"/>
    <cellStyle name="Comma 2 5 3 3 2 2" xfId="4758"/>
    <cellStyle name="Comma 2 5 3 3 2 2 2" xfId="4759"/>
    <cellStyle name="Comma 2 5 3 3 2 2 3" xfId="4760"/>
    <cellStyle name="Comma 2 5 3 3 2 2 4" xfId="4761"/>
    <cellStyle name="Comma 2 5 3 3 2 3" xfId="4762"/>
    <cellStyle name="Comma 2 5 3 3 2 4" xfId="4763"/>
    <cellStyle name="Comma 2 5 3 3 2 5" xfId="4764"/>
    <cellStyle name="Comma 2 5 3 3 3" xfId="4765"/>
    <cellStyle name="Comma 2 5 3 3 3 2" xfId="4766"/>
    <cellStyle name="Comma 2 5 3 3 3 3" xfId="4767"/>
    <cellStyle name="Comma 2 5 3 3 3 4" xfId="4768"/>
    <cellStyle name="Comma 2 5 3 3 4" xfId="4769"/>
    <cellStyle name="Comma 2 5 3 3 5" xfId="4770"/>
    <cellStyle name="Comma 2 5 3 3 6" xfId="4771"/>
    <cellStyle name="Comma 2 5 3 4" xfId="4772"/>
    <cellStyle name="Comma 2 5 3 4 2" xfId="4773"/>
    <cellStyle name="Comma 2 5 3 4 2 2" xfId="4774"/>
    <cellStyle name="Comma 2 5 3 4 2 3" xfId="4775"/>
    <cellStyle name="Comma 2 5 3 4 2 4" xfId="4776"/>
    <cellStyle name="Comma 2 5 3 4 3" xfId="4777"/>
    <cellStyle name="Comma 2 5 3 4 4" xfId="4778"/>
    <cellStyle name="Comma 2 5 3 4 5" xfId="4779"/>
    <cellStyle name="Comma 2 5 3 5" xfId="4780"/>
    <cellStyle name="Comma 2 5 3 5 2" xfId="4781"/>
    <cellStyle name="Comma 2 5 3 5 3" xfId="4782"/>
    <cellStyle name="Comma 2 5 3 5 4" xfId="4783"/>
    <cellStyle name="Comma 2 5 3 6" xfId="4784"/>
    <cellStyle name="Comma 2 5 3 7" xfId="4785"/>
    <cellStyle name="Comma 2 5 3 8" xfId="4786"/>
    <cellStyle name="Comma 2 5 4" xfId="4787"/>
    <cellStyle name="Comma 2 5 4 2" xfId="4788"/>
    <cellStyle name="Comma 2 5 4 2 2" xfId="4789"/>
    <cellStyle name="Comma 2 5 4 2 2 2" xfId="4790"/>
    <cellStyle name="Comma 2 5 4 2 2 3" xfId="4791"/>
    <cellStyle name="Comma 2 5 4 2 2 4" xfId="4792"/>
    <cellStyle name="Comma 2 5 4 2 3" xfId="4793"/>
    <cellStyle name="Comma 2 5 4 2 4" xfId="4794"/>
    <cellStyle name="Comma 2 5 4 2 5" xfId="4795"/>
    <cellStyle name="Comma 2 5 4 3" xfId="4796"/>
    <cellStyle name="Comma 2 5 4 3 2" xfId="4797"/>
    <cellStyle name="Comma 2 5 4 3 3" xfId="4798"/>
    <cellStyle name="Comma 2 5 4 3 4" xfId="4799"/>
    <cellStyle name="Comma 2 5 4 4" xfId="4800"/>
    <cellStyle name="Comma 2 5 4 5" xfId="4801"/>
    <cellStyle name="Comma 2 5 4 6" xfId="4802"/>
    <cellStyle name="Comma 2 5 5" xfId="4803"/>
    <cellStyle name="Comma 2 5 5 2" xfId="4804"/>
    <cellStyle name="Comma 2 5 5 2 2" xfId="4805"/>
    <cellStyle name="Comma 2 5 5 2 2 2" xfId="4806"/>
    <cellStyle name="Comma 2 5 5 2 2 3" xfId="4807"/>
    <cellStyle name="Comma 2 5 5 2 2 4" xfId="4808"/>
    <cellStyle name="Comma 2 5 5 2 3" xfId="4809"/>
    <cellStyle name="Comma 2 5 5 2 4" xfId="4810"/>
    <cellStyle name="Comma 2 5 5 2 5" xfId="4811"/>
    <cellStyle name="Comma 2 5 5 3" xfId="4812"/>
    <cellStyle name="Comma 2 5 5 3 2" xfId="4813"/>
    <cellStyle name="Comma 2 5 5 3 3" xfId="4814"/>
    <cellStyle name="Comma 2 5 5 3 4" xfId="4815"/>
    <cellStyle name="Comma 2 5 5 4" xfId="4816"/>
    <cellStyle name="Comma 2 5 5 5" xfId="4817"/>
    <cellStyle name="Comma 2 5 5 6" xfId="4818"/>
    <cellStyle name="Comma 2 5 6" xfId="4819"/>
    <cellStyle name="Comma 2 5 7" xfId="4820"/>
    <cellStyle name="Comma 2 5 7 2" xfId="4821"/>
    <cellStyle name="Comma 2 5 7 2 2" xfId="4822"/>
    <cellStyle name="Comma 2 5 7 2 3" xfId="4823"/>
    <cellStyle name="Comma 2 5 7 2 4" xfId="4824"/>
    <cellStyle name="Comma 2 5 7 3" xfId="4825"/>
    <cellStyle name="Comma 2 5 7 4" xfId="4826"/>
    <cellStyle name="Comma 2 5 7 5" xfId="4827"/>
    <cellStyle name="Comma 2 5 8" xfId="4828"/>
    <cellStyle name="Comma 2 5 8 2" xfId="4829"/>
    <cellStyle name="Comma 2 5 8 3" xfId="4830"/>
    <cellStyle name="Comma 2 5 8 4" xfId="4831"/>
    <cellStyle name="Comma 2 5 9" xfId="4832"/>
    <cellStyle name="Comma 2 50" xfId="4833"/>
    <cellStyle name="Comma 2 51" xfId="4834"/>
    <cellStyle name="Comma 2 52" xfId="4835"/>
    <cellStyle name="Comma 2 53" xfId="4836"/>
    <cellStyle name="Comma 2 54" xfId="4837"/>
    <cellStyle name="Comma 2 55" xfId="4838"/>
    <cellStyle name="Comma 2 56" xfId="4839"/>
    <cellStyle name="Comma 2 57" xfId="4840"/>
    <cellStyle name="Comma 2 58" xfId="4841"/>
    <cellStyle name="Comma 2 59" xfId="4842"/>
    <cellStyle name="Comma 2 6" xfId="4843"/>
    <cellStyle name="Comma 2 6 10" xfId="4844"/>
    <cellStyle name="Comma 2 6 11" xfId="4845"/>
    <cellStyle name="Comma 2 6 2" xfId="4846"/>
    <cellStyle name="Comma 2 6 2 2" xfId="4847"/>
    <cellStyle name="Comma 2 6 2 3" xfId="4848"/>
    <cellStyle name="Comma 2 6 3" xfId="4849"/>
    <cellStyle name="Comma 2 6 3 2" xfId="4850"/>
    <cellStyle name="Comma 2 6 3 2 2" xfId="4851"/>
    <cellStyle name="Comma 2 6 3 2 2 2" xfId="4852"/>
    <cellStyle name="Comma 2 6 3 2 2 2 2" xfId="4853"/>
    <cellStyle name="Comma 2 6 3 2 2 2 3" xfId="4854"/>
    <cellStyle name="Comma 2 6 3 2 2 2 4" xfId="4855"/>
    <cellStyle name="Comma 2 6 3 2 2 3" xfId="4856"/>
    <cellStyle name="Comma 2 6 3 2 2 4" xfId="4857"/>
    <cellStyle name="Comma 2 6 3 2 2 5" xfId="4858"/>
    <cellStyle name="Comma 2 6 3 2 3" xfId="4859"/>
    <cellStyle name="Comma 2 6 3 2 3 2" xfId="4860"/>
    <cellStyle name="Comma 2 6 3 2 3 3" xfId="4861"/>
    <cellStyle name="Comma 2 6 3 2 3 4" xfId="4862"/>
    <cellStyle name="Comma 2 6 3 2 4" xfId="4863"/>
    <cellStyle name="Comma 2 6 3 2 5" xfId="4864"/>
    <cellStyle name="Comma 2 6 3 2 6" xfId="4865"/>
    <cellStyle name="Comma 2 6 3 3" xfId="4866"/>
    <cellStyle name="Comma 2 6 3 3 2" xfId="4867"/>
    <cellStyle name="Comma 2 6 3 3 2 2" xfId="4868"/>
    <cellStyle name="Comma 2 6 3 3 2 2 2" xfId="4869"/>
    <cellStyle name="Comma 2 6 3 3 2 2 3" xfId="4870"/>
    <cellStyle name="Comma 2 6 3 3 2 2 4" xfId="4871"/>
    <cellStyle name="Comma 2 6 3 3 2 3" xfId="4872"/>
    <cellStyle name="Comma 2 6 3 3 2 4" xfId="4873"/>
    <cellStyle name="Comma 2 6 3 3 2 5" xfId="4874"/>
    <cellStyle name="Comma 2 6 3 3 3" xfId="4875"/>
    <cellStyle name="Comma 2 6 3 3 3 2" xfId="4876"/>
    <cellStyle name="Comma 2 6 3 3 3 3" xfId="4877"/>
    <cellStyle name="Comma 2 6 3 3 3 4" xfId="4878"/>
    <cellStyle name="Comma 2 6 3 3 4" xfId="4879"/>
    <cellStyle name="Comma 2 6 3 3 5" xfId="4880"/>
    <cellStyle name="Comma 2 6 3 3 6" xfId="4881"/>
    <cellStyle name="Comma 2 6 3 4" xfId="4882"/>
    <cellStyle name="Comma 2 6 3 4 2" xfId="4883"/>
    <cellStyle name="Comma 2 6 3 4 2 2" xfId="4884"/>
    <cellStyle name="Comma 2 6 3 4 2 3" xfId="4885"/>
    <cellStyle name="Comma 2 6 3 4 2 4" xfId="4886"/>
    <cellStyle name="Comma 2 6 3 4 3" xfId="4887"/>
    <cellStyle name="Comma 2 6 3 4 4" xfId="4888"/>
    <cellStyle name="Comma 2 6 3 4 5" xfId="4889"/>
    <cellStyle name="Comma 2 6 3 5" xfId="4890"/>
    <cellStyle name="Comma 2 6 3 5 2" xfId="4891"/>
    <cellStyle name="Comma 2 6 3 5 3" xfId="4892"/>
    <cellStyle name="Comma 2 6 3 5 4" xfId="4893"/>
    <cellStyle name="Comma 2 6 3 6" xfId="4894"/>
    <cellStyle name="Comma 2 6 3 7" xfId="4895"/>
    <cellStyle name="Comma 2 6 3 8" xfId="4896"/>
    <cellStyle name="Comma 2 6 4" xfId="4897"/>
    <cellStyle name="Comma 2 6 4 2" xfId="4898"/>
    <cellStyle name="Comma 2 6 4 2 2" xfId="4899"/>
    <cellStyle name="Comma 2 6 4 2 2 2" xfId="4900"/>
    <cellStyle name="Comma 2 6 4 2 2 3" xfId="4901"/>
    <cellStyle name="Comma 2 6 4 2 2 4" xfId="4902"/>
    <cellStyle name="Comma 2 6 4 2 3" xfId="4903"/>
    <cellStyle name="Comma 2 6 4 2 4" xfId="4904"/>
    <cellStyle name="Comma 2 6 4 2 5" xfId="4905"/>
    <cellStyle name="Comma 2 6 4 3" xfId="4906"/>
    <cellStyle name="Comma 2 6 4 3 2" xfId="4907"/>
    <cellStyle name="Comma 2 6 4 3 3" xfId="4908"/>
    <cellStyle name="Comma 2 6 4 3 4" xfId="4909"/>
    <cellStyle name="Comma 2 6 4 4" xfId="4910"/>
    <cellStyle name="Comma 2 6 4 5" xfId="4911"/>
    <cellStyle name="Comma 2 6 4 6" xfId="4912"/>
    <cellStyle name="Comma 2 6 5" xfId="4913"/>
    <cellStyle name="Comma 2 6 5 2" xfId="4914"/>
    <cellStyle name="Comma 2 6 5 2 2" xfId="4915"/>
    <cellStyle name="Comma 2 6 5 2 2 2" xfId="4916"/>
    <cellStyle name="Comma 2 6 5 2 2 3" xfId="4917"/>
    <cellStyle name="Comma 2 6 5 2 2 4" xfId="4918"/>
    <cellStyle name="Comma 2 6 5 2 3" xfId="4919"/>
    <cellStyle name="Comma 2 6 5 2 4" xfId="4920"/>
    <cellStyle name="Comma 2 6 5 2 5" xfId="4921"/>
    <cellStyle name="Comma 2 6 5 3" xfId="4922"/>
    <cellStyle name="Comma 2 6 5 3 2" xfId="4923"/>
    <cellStyle name="Comma 2 6 5 3 3" xfId="4924"/>
    <cellStyle name="Comma 2 6 5 3 4" xfId="4925"/>
    <cellStyle name="Comma 2 6 5 4" xfId="4926"/>
    <cellStyle name="Comma 2 6 5 5" xfId="4927"/>
    <cellStyle name="Comma 2 6 5 6" xfId="4928"/>
    <cellStyle name="Comma 2 6 6" xfId="4929"/>
    <cellStyle name="Comma 2 6 7" xfId="4930"/>
    <cellStyle name="Comma 2 6 7 2" xfId="4931"/>
    <cellStyle name="Comma 2 6 7 2 2" xfId="4932"/>
    <cellStyle name="Comma 2 6 7 2 3" xfId="4933"/>
    <cellStyle name="Comma 2 6 7 2 4" xfId="4934"/>
    <cellStyle name="Comma 2 6 7 3" xfId="4935"/>
    <cellStyle name="Comma 2 6 7 4" xfId="4936"/>
    <cellStyle name="Comma 2 6 7 5" xfId="4937"/>
    <cellStyle name="Comma 2 6 8" xfId="4938"/>
    <cellStyle name="Comma 2 6 8 2" xfId="4939"/>
    <cellStyle name="Comma 2 6 8 3" xfId="4940"/>
    <cellStyle name="Comma 2 6 8 4" xfId="4941"/>
    <cellStyle name="Comma 2 6 9" xfId="4942"/>
    <cellStyle name="Comma 2 60" xfId="4943"/>
    <cellStyle name="Comma 2 61" xfId="4944"/>
    <cellStyle name="Comma 2 62" xfId="4945"/>
    <cellStyle name="Comma 2 63" xfId="4946"/>
    <cellStyle name="Comma 2 64" xfId="4947"/>
    <cellStyle name="Comma 2 65" xfId="4948"/>
    <cellStyle name="Comma 2 66" xfId="4949"/>
    <cellStyle name="Comma 2 67" xfId="4950"/>
    <cellStyle name="Comma 2 68" xfId="4951"/>
    <cellStyle name="Comma 2 69" xfId="4952"/>
    <cellStyle name="Comma 2 7" xfId="4953"/>
    <cellStyle name="Comma 2 7 2" xfId="4954"/>
    <cellStyle name="Comma 2 7 2 2" xfId="4955"/>
    <cellStyle name="Comma 2 7 2 2 2" xfId="4956"/>
    <cellStyle name="Comma 2 7 2 2 3" xfId="4957"/>
    <cellStyle name="Comma 2 7 2 2 4" xfId="4958"/>
    <cellStyle name="Comma 2 7 2 3" xfId="4959"/>
    <cellStyle name="Comma 2 7 2 3 2" xfId="4960"/>
    <cellStyle name="Comma 2 7 2 3 3" xfId="4961"/>
    <cellStyle name="Comma 2 7 2 3 4" xfId="4962"/>
    <cellStyle name="Comma 2 7 2 4" xfId="4963"/>
    <cellStyle name="Comma 2 7 2 4 2" xfId="4964"/>
    <cellStyle name="Comma 2 7 2 4 3" xfId="4965"/>
    <cellStyle name="Comma 2 7 2 4 4" xfId="4966"/>
    <cellStyle name="Comma 2 7 2 5" xfId="4967"/>
    <cellStyle name="Comma 2 7 2 6" xfId="4968"/>
    <cellStyle name="Comma 2 7 3" xfId="4969"/>
    <cellStyle name="Comma 2 7 4" xfId="4970"/>
    <cellStyle name="Comma 2 7 5" xfId="4971"/>
    <cellStyle name="Comma 2 7 6" xfId="4972"/>
    <cellStyle name="Comma 2 7 7" xfId="4973"/>
    <cellStyle name="Comma 2 7 7 2" xfId="4974"/>
    <cellStyle name="Comma 2 7 7 3" xfId="4975"/>
    <cellStyle name="Comma 2 7 7 4" xfId="4976"/>
    <cellStyle name="Comma 2 70" xfId="4977"/>
    <cellStyle name="Comma 2 71" xfId="4978"/>
    <cellStyle name="Comma 2 72" xfId="4979"/>
    <cellStyle name="Comma 2 73" xfId="4980"/>
    <cellStyle name="Comma 2 74" xfId="4981"/>
    <cellStyle name="Comma 2 75" xfId="4982"/>
    <cellStyle name="Comma 2 76" xfId="4983"/>
    <cellStyle name="Comma 2 77" xfId="4984"/>
    <cellStyle name="Comma 2 78" xfId="4985"/>
    <cellStyle name="Comma 2 79" xfId="4986"/>
    <cellStyle name="Comma 2 8" xfId="4987"/>
    <cellStyle name="Comma 2 8 2" xfId="4988"/>
    <cellStyle name="Comma 2 8 2 2" xfId="4989"/>
    <cellStyle name="Comma 2 8 2 3" xfId="4990"/>
    <cellStyle name="Comma 2 8 3" xfId="4991"/>
    <cellStyle name="Comma 2 8 3 2" xfId="4992"/>
    <cellStyle name="Comma 2 8 4" xfId="4993"/>
    <cellStyle name="Comma 2 8 5" xfId="4994"/>
    <cellStyle name="Comma 2 8 6" xfId="4995"/>
    <cellStyle name="Comma 2 8 6 2" xfId="4996"/>
    <cellStyle name="Comma 2 8 6 3" xfId="4997"/>
    <cellStyle name="Comma 2 8 6 4" xfId="4998"/>
    <cellStyle name="Comma 2 80" xfId="4999"/>
    <cellStyle name="Comma 2 81" xfId="5000"/>
    <cellStyle name="Comma 2 82" xfId="5001"/>
    <cellStyle name="Comma 2 83" xfId="5002"/>
    <cellStyle name="Comma 2 84" xfId="5003"/>
    <cellStyle name="Comma 2 85" xfId="5004"/>
    <cellStyle name="Comma 2 86" xfId="5005"/>
    <cellStyle name="Comma 2 87" xfId="5006"/>
    <cellStyle name="Comma 2 88" xfId="5007"/>
    <cellStyle name="Comma 2 89" xfId="5008"/>
    <cellStyle name="Comma 2 9" xfId="5009"/>
    <cellStyle name="Comma 2 9 2" xfId="5010"/>
    <cellStyle name="Comma 2 9 2 2" xfId="5011"/>
    <cellStyle name="Comma 2 9 3" xfId="5012"/>
    <cellStyle name="Comma 2 9 4" xfId="5013"/>
    <cellStyle name="Comma 2 9 5" xfId="5014"/>
    <cellStyle name="Comma 2 9 5 2" xfId="5015"/>
    <cellStyle name="Comma 2 9 5 3" xfId="5016"/>
    <cellStyle name="Comma 2 9 5 4" xfId="5017"/>
    <cellStyle name="Comma 2 90" xfId="5018"/>
    <cellStyle name="Comma 2 91" xfId="5019"/>
    <cellStyle name="Comma 2 92" xfId="5020"/>
    <cellStyle name="Comma 2 93" xfId="5021"/>
    <cellStyle name="Comma 2 94" xfId="5022"/>
    <cellStyle name="Comma 2 95" xfId="5023"/>
    <cellStyle name="Comma 2 96" xfId="5024"/>
    <cellStyle name="Comma 2 97" xfId="5025"/>
    <cellStyle name="Comma 2 98" xfId="5026"/>
    <cellStyle name="Comma 2 99" xfId="5027"/>
    <cellStyle name="Comma 20" xfId="5028"/>
    <cellStyle name="Comma 20 10" xfId="5029"/>
    <cellStyle name="Comma 20 11" xfId="5030"/>
    <cellStyle name="Comma 20 12" xfId="5031"/>
    <cellStyle name="Comma 20 2" xfId="5032"/>
    <cellStyle name="Comma 20 2 2" xfId="5033"/>
    <cellStyle name="Comma 20 2 3" xfId="5034"/>
    <cellStyle name="Comma 20 2 4" xfId="5035"/>
    <cellStyle name="Comma 20 2 5" xfId="5036"/>
    <cellStyle name="Comma 20 2 6" xfId="5037"/>
    <cellStyle name="Comma 20 2 7" xfId="5038"/>
    <cellStyle name="Comma 20 3" xfId="5039"/>
    <cellStyle name="Comma 20 3 2" xfId="5040"/>
    <cellStyle name="Comma 20 3 3" xfId="5041"/>
    <cellStyle name="Comma 20 3 4" xfId="5042"/>
    <cellStyle name="Comma 20 3 5" xfId="5043"/>
    <cellStyle name="Comma 20 3 6" xfId="5044"/>
    <cellStyle name="Comma 20 4" xfId="5045"/>
    <cellStyle name="Comma 20 4 2" xfId="5046"/>
    <cellStyle name="Comma 20 4 3" xfId="5047"/>
    <cellStyle name="Comma 20 4 4" xfId="5048"/>
    <cellStyle name="Comma 20 4 5" xfId="5049"/>
    <cellStyle name="Comma 20 4 6" xfId="5050"/>
    <cellStyle name="Comma 20 5" xfId="5051"/>
    <cellStyle name="Comma 20 5 2" xfId="5052"/>
    <cellStyle name="Comma 20 5 3" xfId="5053"/>
    <cellStyle name="Comma 20 5 4" xfId="5054"/>
    <cellStyle name="Comma 20 5 5" xfId="5055"/>
    <cellStyle name="Comma 20 5 6" xfId="5056"/>
    <cellStyle name="Comma 20 6" xfId="5057"/>
    <cellStyle name="Comma 20 7" xfId="5058"/>
    <cellStyle name="Comma 20 8" xfId="5059"/>
    <cellStyle name="Comma 20 9" xfId="5060"/>
    <cellStyle name="Comma 21" xfId="5061"/>
    <cellStyle name="Comma 21 2" xfId="5062"/>
    <cellStyle name="Comma 21 2 2" xfId="5063"/>
    <cellStyle name="Comma 21 3" xfId="5064"/>
    <cellStyle name="Comma 22" xfId="5065"/>
    <cellStyle name="Comma 22 2" xfId="5066"/>
    <cellStyle name="Comma 22 2 2" xfId="5067"/>
    <cellStyle name="Comma 22 3" xfId="5068"/>
    <cellStyle name="Comma 23" xfId="5069"/>
    <cellStyle name="Comma 23 2" xfId="5070"/>
    <cellStyle name="Comma 24" xfId="5071"/>
    <cellStyle name="Comma 24 2" xfId="5072"/>
    <cellStyle name="Comma 25" xfId="5073"/>
    <cellStyle name="Comma 25 2" xfId="5074"/>
    <cellStyle name="Comma 26" xfId="5075"/>
    <cellStyle name="Comma 26 2" xfId="5076"/>
    <cellStyle name="Comma 26 2 2" xfId="5077"/>
    <cellStyle name="Comma 26 3" xfId="5078"/>
    <cellStyle name="Comma 26 4" xfId="5079"/>
    <cellStyle name="Comma 27" xfId="5080"/>
    <cellStyle name="Comma 27 2" xfId="5081"/>
    <cellStyle name="Comma 27 2 2" xfId="5082"/>
    <cellStyle name="Comma 27 3" xfId="5083"/>
    <cellStyle name="Comma 27 4" xfId="5084"/>
    <cellStyle name="Comma 28" xfId="5085"/>
    <cellStyle name="Comma 28 2" xfId="5086"/>
    <cellStyle name="Comma 28 2 2" xfId="5087"/>
    <cellStyle name="Comma 28 3" xfId="5088"/>
    <cellStyle name="Comma 28 4" xfId="5089"/>
    <cellStyle name="Comma 29" xfId="5090"/>
    <cellStyle name="Comma 29 2" xfId="5091"/>
    <cellStyle name="Comma 29 2 2" xfId="5092"/>
    <cellStyle name="Comma 29 3" xfId="5093"/>
    <cellStyle name="Comma 29 4" xfId="5094"/>
    <cellStyle name="Comma 3" xfId="2"/>
    <cellStyle name="Comma 3 10" xfId="5095"/>
    <cellStyle name="Comma 3 10 2" xfId="5096"/>
    <cellStyle name="Comma 3 10 3" xfId="5097"/>
    <cellStyle name="Comma 3 10 4" xfId="5098"/>
    <cellStyle name="Comma 3 11" xfId="5099"/>
    <cellStyle name="Comma 3 11 2" xfId="5100"/>
    <cellStyle name="Comma 3 12" xfId="5101"/>
    <cellStyle name="Comma 3 12 2" xfId="5102"/>
    <cellStyle name="Comma 3 13" xfId="5103"/>
    <cellStyle name="Comma 3 13 2" xfId="5104"/>
    <cellStyle name="Comma 3 14" xfId="5105"/>
    <cellStyle name="Comma 3 14 2" xfId="5106"/>
    <cellStyle name="Comma 3 15" xfId="5107"/>
    <cellStyle name="Comma 3 15 2" xfId="5108"/>
    <cellStyle name="Comma 3 16" xfId="5109"/>
    <cellStyle name="Comma 3 16 2" xfId="5110"/>
    <cellStyle name="Comma 3 17" xfId="5111"/>
    <cellStyle name="Comma 3 17 2" xfId="5112"/>
    <cellStyle name="Comma 3 18" xfId="5113"/>
    <cellStyle name="Comma 3 18 2" xfId="5114"/>
    <cellStyle name="Comma 3 19" xfId="5115"/>
    <cellStyle name="Comma 3 19 2" xfId="5116"/>
    <cellStyle name="Comma 3 2" xfId="5117"/>
    <cellStyle name="Comma 3 2 2" xfId="5118"/>
    <cellStyle name="Comma 3 2 2 2" xfId="5119"/>
    <cellStyle name="Comma 3 2 2 2 2" xfId="5120"/>
    <cellStyle name="Comma 3 2 2 3" xfId="5121"/>
    <cellStyle name="Comma 3 2 2 3 2" xfId="5122"/>
    <cellStyle name="Comma 3 2 3" xfId="5123"/>
    <cellStyle name="Comma 3 2 3 2" xfId="5124"/>
    <cellStyle name="Comma 3 2 4" xfId="5125"/>
    <cellStyle name="Comma 3 2 5" xfId="5126"/>
    <cellStyle name="Comma 3 2 5 2" xfId="5127"/>
    <cellStyle name="Comma 3 2 5 2 2" xfId="5128"/>
    <cellStyle name="Comma 3 2 5 2 2 2" xfId="5129"/>
    <cellStyle name="Comma 3 2 5 2 2 3" xfId="5130"/>
    <cellStyle name="Comma 3 2 5 2 2 4" xfId="5131"/>
    <cellStyle name="Comma 3 2 5 2 3" xfId="5132"/>
    <cellStyle name="Comma 3 2 5 2 4" xfId="5133"/>
    <cellStyle name="Comma 3 2 5 2 5" xfId="5134"/>
    <cellStyle name="Comma 3 2 5 3" xfId="5135"/>
    <cellStyle name="Comma 3 2 5 3 2" xfId="5136"/>
    <cellStyle name="Comma 3 2 5 3 3" xfId="5137"/>
    <cellStyle name="Comma 3 2 5 3 4" xfId="5138"/>
    <cellStyle name="Comma 3 2 5 4" xfId="5139"/>
    <cellStyle name="Comma 3 2 5 5" xfId="5140"/>
    <cellStyle name="Comma 3 2 5 6" xfId="5141"/>
    <cellStyle name="Comma 3 2 6" xfId="5142"/>
    <cellStyle name="Comma 3 20" xfId="5143"/>
    <cellStyle name="Comma 3 20 2" xfId="5144"/>
    <cellStyle name="Comma 3 21" xfId="5145"/>
    <cellStyle name="Comma 3 21 2" xfId="5146"/>
    <cellStyle name="Comma 3 22" xfId="5147"/>
    <cellStyle name="Comma 3 22 2" xfId="5148"/>
    <cellStyle name="Comma 3 23" xfId="5149"/>
    <cellStyle name="Comma 3 23 2" xfId="5150"/>
    <cellStyle name="Comma 3 24" xfId="5151"/>
    <cellStyle name="Comma 3 24 2" xfId="5152"/>
    <cellStyle name="Comma 3 25" xfId="5153"/>
    <cellStyle name="Comma 3 25 2" xfId="5154"/>
    <cellStyle name="Comma 3 26" xfId="5155"/>
    <cellStyle name="Comma 3 26 2" xfId="5156"/>
    <cellStyle name="Comma 3 27" xfId="5157"/>
    <cellStyle name="Comma 3 27 2" xfId="5158"/>
    <cellStyle name="Comma 3 28" xfId="5159"/>
    <cellStyle name="Comma 3 28 2" xfId="5160"/>
    <cellStyle name="Comma 3 29" xfId="5161"/>
    <cellStyle name="Comma 3 29 2" xfId="5162"/>
    <cellStyle name="Comma 3 3" xfId="5163"/>
    <cellStyle name="Comma 3 3 2" xfId="5164"/>
    <cellStyle name="Comma 3 3 3" xfId="5165"/>
    <cellStyle name="Comma 3 3 4" xfId="5166"/>
    <cellStyle name="Comma 3 30" xfId="5167"/>
    <cellStyle name="Comma 3 30 2" xfId="5168"/>
    <cellStyle name="Comma 3 31" xfId="5169"/>
    <cellStyle name="Comma 3 31 2" xfId="5170"/>
    <cellStyle name="Comma 3 32" xfId="5171"/>
    <cellStyle name="Comma 3 32 2" xfId="5172"/>
    <cellStyle name="Comma 3 33" xfId="5173"/>
    <cellStyle name="Comma 3 33 2" xfId="5174"/>
    <cellStyle name="Comma 3 34" xfId="5175"/>
    <cellStyle name="Comma 3 34 2" xfId="5176"/>
    <cellStyle name="Comma 3 35" xfId="5177"/>
    <cellStyle name="Comma 3 35 2" xfId="5178"/>
    <cellStyle name="Comma 3 36" xfId="5179"/>
    <cellStyle name="Comma 3 36 2" xfId="5180"/>
    <cellStyle name="Comma 3 37" xfId="5181"/>
    <cellStyle name="Comma 3 37 2" xfId="5182"/>
    <cellStyle name="Comma 3 38" xfId="5183"/>
    <cellStyle name="Comma 3 38 2" xfId="5184"/>
    <cellStyle name="Comma 3 39" xfId="5185"/>
    <cellStyle name="Comma 3 39 2" xfId="5186"/>
    <cellStyle name="Comma 3 4" xfId="5187"/>
    <cellStyle name="Comma 3 4 2" xfId="5188"/>
    <cellStyle name="Comma 3 4 3" xfId="5189"/>
    <cellStyle name="Comma 3 40" xfId="5190"/>
    <cellStyle name="Comma 3 40 2" xfId="5191"/>
    <cellStyle name="Comma 3 41" xfId="5192"/>
    <cellStyle name="Comma 3 41 2" xfId="5193"/>
    <cellStyle name="Comma 3 42" xfId="5194"/>
    <cellStyle name="Comma 3 42 2" xfId="5195"/>
    <cellStyle name="Comma 3 43" xfId="5196"/>
    <cellStyle name="Comma 3 43 2" xfId="5197"/>
    <cellStyle name="Comma 3 44" xfId="5198"/>
    <cellStyle name="Comma 3 44 2" xfId="5199"/>
    <cellStyle name="Comma 3 45" xfId="5200"/>
    <cellStyle name="Comma 3 45 2" xfId="5201"/>
    <cellStyle name="Comma 3 46" xfId="5202"/>
    <cellStyle name="Comma 3 46 2" xfId="5203"/>
    <cellStyle name="Comma 3 47" xfId="5204"/>
    <cellStyle name="Comma 3 47 2" xfId="5205"/>
    <cellStyle name="Comma 3 48" xfId="5206"/>
    <cellStyle name="Comma 3 48 2" xfId="5207"/>
    <cellStyle name="Comma 3 49" xfId="5208"/>
    <cellStyle name="Comma 3 49 2" xfId="5209"/>
    <cellStyle name="Comma 3 5" xfId="5210"/>
    <cellStyle name="Comma 3 5 2" xfId="5211"/>
    <cellStyle name="Comma 3 5 3" xfId="5212"/>
    <cellStyle name="Comma 3 50" xfId="5213"/>
    <cellStyle name="Comma 3 50 2" xfId="5214"/>
    <cellStyle name="Comma 3 51" xfId="5215"/>
    <cellStyle name="Comma 3 51 2" xfId="5216"/>
    <cellStyle name="Comma 3 51 2 2" xfId="5217"/>
    <cellStyle name="Comma 3 52" xfId="5218"/>
    <cellStyle name="Comma 3 52 2" xfId="5219"/>
    <cellStyle name="Comma 3 52 2 2" xfId="5220"/>
    <cellStyle name="Comma 3 52 2 2 2" xfId="5221"/>
    <cellStyle name="Comma 3 52 2 2 2 2" xfId="5222"/>
    <cellStyle name="Comma 3 52 2 2 2 3" xfId="5223"/>
    <cellStyle name="Comma 3 52 2 2 2 4" xfId="5224"/>
    <cellStyle name="Comma 3 52 2 2 3" xfId="5225"/>
    <cellStyle name="Comma 3 52 2 2 4" xfId="5226"/>
    <cellStyle name="Comma 3 52 2 2 5" xfId="5227"/>
    <cellStyle name="Comma 3 52 2 3" xfId="5228"/>
    <cellStyle name="Comma 3 52 2 4" xfId="5229"/>
    <cellStyle name="Comma 3 52 2 4 2" xfId="5230"/>
    <cellStyle name="Comma 3 52 2 4 3" xfId="5231"/>
    <cellStyle name="Comma 3 52 2 4 4" xfId="5232"/>
    <cellStyle name="Comma 3 52 2 5" xfId="5233"/>
    <cellStyle name="Comma 3 52 2 6" xfId="5234"/>
    <cellStyle name="Comma 3 52 2 7" xfId="5235"/>
    <cellStyle name="Comma 3 53" xfId="5236"/>
    <cellStyle name="Comma 3 53 2" xfId="5237"/>
    <cellStyle name="Comma 3 54" xfId="5238"/>
    <cellStyle name="Comma 3 54 2" xfId="5239"/>
    <cellStyle name="Comma 3 55" xfId="5240"/>
    <cellStyle name="Comma 3 55 2" xfId="5241"/>
    <cellStyle name="Comma 3 56" xfId="5242"/>
    <cellStyle name="Comma 3 56 2" xfId="5243"/>
    <cellStyle name="Comma 3 57" xfId="5244"/>
    <cellStyle name="Comma 3 57 2" xfId="5245"/>
    <cellStyle name="Comma 3 58" xfId="5246"/>
    <cellStyle name="Comma 3 58 2" xfId="5247"/>
    <cellStyle name="Comma 3 59" xfId="5248"/>
    <cellStyle name="Comma 3 59 2" xfId="5249"/>
    <cellStyle name="Comma 3 6" xfId="5250"/>
    <cellStyle name="Comma 3 6 2" xfId="5251"/>
    <cellStyle name="Comma 3 6 3" xfId="5252"/>
    <cellStyle name="Comma 3 60" xfId="5253"/>
    <cellStyle name="Comma 3 60 2" xfId="5254"/>
    <cellStyle name="Comma 3 61" xfId="5255"/>
    <cellStyle name="Comma 3 61 2" xfId="5256"/>
    <cellStyle name="Comma 3 62" xfId="5257"/>
    <cellStyle name="Comma 3 62 2" xfId="5258"/>
    <cellStyle name="Comma 3 63" xfId="5259"/>
    <cellStyle name="Comma 3 63 2" xfId="5260"/>
    <cellStyle name="Comma 3 64" xfId="5261"/>
    <cellStyle name="Comma 3 64 2" xfId="5262"/>
    <cellStyle name="Comma 3 65" xfId="5263"/>
    <cellStyle name="Comma 3 65 2" xfId="5264"/>
    <cellStyle name="Comma 3 66" xfId="5265"/>
    <cellStyle name="Comma 3 66 2" xfId="5266"/>
    <cellStyle name="Comma 3 67" xfId="5267"/>
    <cellStyle name="Comma 3 67 2" xfId="5268"/>
    <cellStyle name="Comma 3 68" xfId="5269"/>
    <cellStyle name="Comma 3 68 2" xfId="5270"/>
    <cellStyle name="Comma 3 69" xfId="5271"/>
    <cellStyle name="Comma 3 69 2" xfId="5272"/>
    <cellStyle name="Comma 3 7" xfId="5273"/>
    <cellStyle name="Comma 3 7 2" xfId="5274"/>
    <cellStyle name="Comma 3 7 3" xfId="5275"/>
    <cellStyle name="Comma 3 7 4" xfId="5276"/>
    <cellStyle name="Comma 3 70" xfId="5277"/>
    <cellStyle name="Comma 3 70 2" xfId="5278"/>
    <cellStyle name="Comma 3 71" xfId="5279"/>
    <cellStyle name="Comma 3 71 2" xfId="5280"/>
    <cellStyle name="Comma 3 72" xfId="5281"/>
    <cellStyle name="Comma 3 72 2" xfId="5282"/>
    <cellStyle name="Comma 3 73" xfId="5283"/>
    <cellStyle name="Comma 3 73 2" xfId="5284"/>
    <cellStyle name="Comma 3 74" xfId="5285"/>
    <cellStyle name="Comma 3 74 2" xfId="5286"/>
    <cellStyle name="Comma 3 75" xfId="5287"/>
    <cellStyle name="Comma 3 75 2" xfId="5288"/>
    <cellStyle name="Comma 3 76" xfId="5289"/>
    <cellStyle name="Comma 3 76 2" xfId="5290"/>
    <cellStyle name="Comma 3 77" xfId="5291"/>
    <cellStyle name="Comma 3 77 2" xfId="5292"/>
    <cellStyle name="Comma 3 78" xfId="5293"/>
    <cellStyle name="Comma 3 78 2" xfId="5294"/>
    <cellStyle name="Comma 3 79" xfId="5295"/>
    <cellStyle name="Comma 3 79 2" xfId="5296"/>
    <cellStyle name="Comma 3 8" xfId="5297"/>
    <cellStyle name="Comma 3 8 2" xfId="5298"/>
    <cellStyle name="Comma 3 8 3" xfId="5299"/>
    <cellStyle name="Comma 3 8 4" xfId="5300"/>
    <cellStyle name="Comma 3 80" xfId="5301"/>
    <cellStyle name="Comma 3 80 2" xfId="5302"/>
    <cellStyle name="Comma 3 81" xfId="5303"/>
    <cellStyle name="Comma 3 81 2" xfId="5304"/>
    <cellStyle name="Comma 3 82" xfId="5305"/>
    <cellStyle name="Comma 3 82 2" xfId="5306"/>
    <cellStyle name="Comma 3 83" xfId="5307"/>
    <cellStyle name="Comma 3 84" xfId="5308"/>
    <cellStyle name="Comma 3 9" xfId="5309"/>
    <cellStyle name="Comma 3 9 2" xfId="5310"/>
    <cellStyle name="Comma 3 9 2 2" xfId="5311"/>
    <cellStyle name="Comma 30" xfId="5312"/>
    <cellStyle name="Comma 30 2" xfId="5313"/>
    <cellStyle name="Comma 31" xfId="5314"/>
    <cellStyle name="Comma 31 2" xfId="5315"/>
    <cellStyle name="Comma 31 2 2" xfId="5316"/>
    <cellStyle name="Comma 31 3" xfId="5317"/>
    <cellStyle name="Comma 32" xfId="5318"/>
    <cellStyle name="Comma 32 2" xfId="5319"/>
    <cellStyle name="Comma 33" xfId="5320"/>
    <cellStyle name="Comma 33 2" xfId="5321"/>
    <cellStyle name="Comma 34" xfId="5322"/>
    <cellStyle name="Comma 34 10" xfId="5323"/>
    <cellStyle name="Comma 34 2" xfId="5324"/>
    <cellStyle name="Comma 34 2 2" xfId="5325"/>
    <cellStyle name="Comma 34 2 2 2" xfId="5326"/>
    <cellStyle name="Comma 34 2 2 2 2" xfId="5327"/>
    <cellStyle name="Comma 34 2 2 2 2 2" xfId="5328"/>
    <cellStyle name="Comma 34 2 2 2 2 3" xfId="5329"/>
    <cellStyle name="Comma 34 2 2 2 2 4" xfId="5330"/>
    <cellStyle name="Comma 34 2 2 2 3" xfId="5331"/>
    <cellStyle name="Comma 34 2 2 2 4" xfId="5332"/>
    <cellStyle name="Comma 34 2 2 2 5" xfId="5333"/>
    <cellStyle name="Comma 34 2 2 3" xfId="5334"/>
    <cellStyle name="Comma 34 2 2 4" xfId="5335"/>
    <cellStyle name="Comma 34 2 2 4 2" xfId="5336"/>
    <cellStyle name="Comma 34 2 2 4 3" xfId="5337"/>
    <cellStyle name="Comma 34 2 2 4 4" xfId="5338"/>
    <cellStyle name="Comma 34 2 2 5" xfId="5339"/>
    <cellStyle name="Comma 34 2 2 6" xfId="5340"/>
    <cellStyle name="Comma 34 2 2 7" xfId="5341"/>
    <cellStyle name="Comma 34 2 3" xfId="5342"/>
    <cellStyle name="Comma 34 2 3 2" xfId="5343"/>
    <cellStyle name="Comma 34 2 3 2 2" xfId="5344"/>
    <cellStyle name="Comma 34 2 3 2 2 2" xfId="5345"/>
    <cellStyle name="Comma 34 2 3 2 2 3" xfId="5346"/>
    <cellStyle name="Comma 34 2 3 2 2 4" xfId="5347"/>
    <cellStyle name="Comma 34 2 3 2 3" xfId="5348"/>
    <cellStyle name="Comma 34 2 3 2 4" xfId="5349"/>
    <cellStyle name="Comma 34 2 3 2 5" xfId="5350"/>
    <cellStyle name="Comma 34 2 3 3" xfId="5351"/>
    <cellStyle name="Comma 34 2 3 3 2" xfId="5352"/>
    <cellStyle name="Comma 34 2 3 3 3" xfId="5353"/>
    <cellStyle name="Comma 34 2 3 3 4" xfId="5354"/>
    <cellStyle name="Comma 34 2 3 4" xfId="5355"/>
    <cellStyle name="Comma 34 2 3 5" xfId="5356"/>
    <cellStyle name="Comma 34 2 3 6" xfId="5357"/>
    <cellStyle name="Comma 34 2 4" xfId="5358"/>
    <cellStyle name="Comma 34 2 4 2" xfId="5359"/>
    <cellStyle name="Comma 34 2 4 2 2" xfId="5360"/>
    <cellStyle name="Comma 34 2 4 2 3" xfId="5361"/>
    <cellStyle name="Comma 34 2 4 2 4" xfId="5362"/>
    <cellStyle name="Comma 34 2 4 3" xfId="5363"/>
    <cellStyle name="Comma 34 2 4 4" xfId="5364"/>
    <cellStyle name="Comma 34 2 4 5" xfId="5365"/>
    <cellStyle name="Comma 34 2 5" xfId="5366"/>
    <cellStyle name="Comma 34 2 6" xfId="5367"/>
    <cellStyle name="Comma 34 2 6 2" xfId="5368"/>
    <cellStyle name="Comma 34 2 6 3" xfId="5369"/>
    <cellStyle name="Comma 34 2 6 4" xfId="5370"/>
    <cellStyle name="Comma 34 2 7" xfId="5371"/>
    <cellStyle name="Comma 34 2 8" xfId="5372"/>
    <cellStyle name="Comma 34 2 9" xfId="5373"/>
    <cellStyle name="Comma 34 3" xfId="5374"/>
    <cellStyle name="Comma 34 3 2" xfId="5375"/>
    <cellStyle name="Comma 34 3 2 2" xfId="5376"/>
    <cellStyle name="Comma 34 3 2 2 2" xfId="5377"/>
    <cellStyle name="Comma 34 3 2 2 3" xfId="5378"/>
    <cellStyle name="Comma 34 3 2 2 4" xfId="5379"/>
    <cellStyle name="Comma 34 3 2 3" xfId="5380"/>
    <cellStyle name="Comma 34 3 2 4" xfId="5381"/>
    <cellStyle name="Comma 34 3 2 5" xfId="5382"/>
    <cellStyle name="Comma 34 3 3" xfId="5383"/>
    <cellStyle name="Comma 34 3 4" xfId="5384"/>
    <cellStyle name="Comma 34 3 4 2" xfId="5385"/>
    <cellStyle name="Comma 34 3 4 3" xfId="5386"/>
    <cellStyle name="Comma 34 3 4 4" xfId="5387"/>
    <cellStyle name="Comma 34 3 5" xfId="5388"/>
    <cellStyle name="Comma 34 3 6" xfId="5389"/>
    <cellStyle name="Comma 34 3 7" xfId="5390"/>
    <cellStyle name="Comma 34 4" xfId="5391"/>
    <cellStyle name="Comma 34 4 2" xfId="5392"/>
    <cellStyle name="Comma 34 4 2 2" xfId="5393"/>
    <cellStyle name="Comma 34 4 2 2 2" xfId="5394"/>
    <cellStyle name="Comma 34 4 2 2 3" xfId="5395"/>
    <cellStyle name="Comma 34 4 2 2 4" xfId="5396"/>
    <cellStyle name="Comma 34 4 2 3" xfId="5397"/>
    <cellStyle name="Comma 34 4 2 4" xfId="5398"/>
    <cellStyle name="Comma 34 4 2 5" xfId="5399"/>
    <cellStyle name="Comma 34 4 3" xfId="5400"/>
    <cellStyle name="Comma 34 4 3 2" xfId="5401"/>
    <cellStyle name="Comma 34 4 3 3" xfId="5402"/>
    <cellStyle name="Comma 34 4 3 4" xfId="5403"/>
    <cellStyle name="Comma 34 4 4" xfId="5404"/>
    <cellStyle name="Comma 34 4 5" xfId="5405"/>
    <cellStyle name="Comma 34 4 6" xfId="5406"/>
    <cellStyle name="Comma 34 5" xfId="5407"/>
    <cellStyle name="Comma 34 6" xfId="5408"/>
    <cellStyle name="Comma 34 6 2" xfId="5409"/>
    <cellStyle name="Comma 34 6 2 2" xfId="5410"/>
    <cellStyle name="Comma 34 6 2 3" xfId="5411"/>
    <cellStyle name="Comma 34 6 2 4" xfId="5412"/>
    <cellStyle name="Comma 34 6 3" xfId="5413"/>
    <cellStyle name="Comma 34 6 4" xfId="5414"/>
    <cellStyle name="Comma 34 6 5" xfId="5415"/>
    <cellStyle name="Comma 34 7" xfId="5416"/>
    <cellStyle name="Comma 34 7 2" xfId="5417"/>
    <cellStyle name="Comma 34 7 3" xfId="5418"/>
    <cellStyle name="Comma 34 7 4" xfId="5419"/>
    <cellStyle name="Comma 34 8" xfId="5420"/>
    <cellStyle name="Comma 34 9" xfId="5421"/>
    <cellStyle name="Comma 35" xfId="5422"/>
    <cellStyle name="Comma 35 2" xfId="5423"/>
    <cellStyle name="Comma 35 2 2" xfId="5424"/>
    <cellStyle name="Comma 35 2 2 2" xfId="5425"/>
    <cellStyle name="Comma 35 2 2 3" xfId="5426"/>
    <cellStyle name="Comma 35 2 2 3 2" xfId="5427"/>
    <cellStyle name="Comma 35 2 2 3 3" xfId="5428"/>
    <cellStyle name="Comma 35 2 2 3 4" xfId="5429"/>
    <cellStyle name="Comma 35 2 2 4" xfId="5430"/>
    <cellStyle name="Comma 35 2 2 5" xfId="5431"/>
    <cellStyle name="Comma 35 2 2 6" xfId="5432"/>
    <cellStyle name="Comma 35 2 3" xfId="5433"/>
    <cellStyle name="Comma 35 2 4" xfId="5434"/>
    <cellStyle name="Comma 35 2 4 2" xfId="5435"/>
    <cellStyle name="Comma 35 2 4 3" xfId="5436"/>
    <cellStyle name="Comma 35 2 4 4" xfId="5437"/>
    <cellStyle name="Comma 35 2 5" xfId="5438"/>
    <cellStyle name="Comma 35 2 6" xfId="5439"/>
    <cellStyle name="Comma 35 2 7" xfId="5440"/>
    <cellStyle name="Comma 35 3" xfId="5441"/>
    <cellStyle name="Comma 35 4" xfId="5442"/>
    <cellStyle name="Comma 35 4 2" xfId="5443"/>
    <cellStyle name="Comma 35 4 2 2" xfId="5444"/>
    <cellStyle name="Comma 35 4 2 3" xfId="5445"/>
    <cellStyle name="Comma 35 4 2 4" xfId="5446"/>
    <cellStyle name="Comma 35 4 3" xfId="5447"/>
    <cellStyle name="Comma 35 4 4" xfId="5448"/>
    <cellStyle name="Comma 35 4 5" xfId="5449"/>
    <cellStyle name="Comma 35 5" xfId="5450"/>
    <cellStyle name="Comma 35 5 2" xfId="5451"/>
    <cellStyle name="Comma 35 5 3" xfId="5452"/>
    <cellStyle name="Comma 35 5 4" xfId="5453"/>
    <cellStyle name="Comma 35 6" xfId="5454"/>
    <cellStyle name="Comma 35 7" xfId="5455"/>
    <cellStyle name="Comma 35 8" xfId="5456"/>
    <cellStyle name="Comma 36" xfId="5457"/>
    <cellStyle name="Comma 36 2" xfId="5458"/>
    <cellStyle name="Comma 36 2 2" xfId="5459"/>
    <cellStyle name="Comma 36 3" xfId="5460"/>
    <cellStyle name="Comma 37" xfId="5461"/>
    <cellStyle name="Comma 37 2" xfId="5462"/>
    <cellStyle name="Comma 37 2 2" xfId="5463"/>
    <cellStyle name="Comma 37 3" xfId="5464"/>
    <cellStyle name="Comma 38" xfId="5465"/>
    <cellStyle name="Comma 38 2" xfId="5466"/>
    <cellStyle name="Comma 38 2 2" xfId="5467"/>
    <cellStyle name="Comma 38 3" xfId="5468"/>
    <cellStyle name="Comma 39" xfId="5469"/>
    <cellStyle name="Comma 39 2" xfId="5470"/>
    <cellStyle name="Comma 39 2 2" xfId="5471"/>
    <cellStyle name="Comma 39 3" xfId="5472"/>
    <cellStyle name="Comma 4" xfId="10"/>
    <cellStyle name="Comma 4 2" xfId="5473"/>
    <cellStyle name="Comma 4 2 2" xfId="5474"/>
    <cellStyle name="Comma 4 2 2 2" xfId="5475"/>
    <cellStyle name="Comma 4 3" xfId="5476"/>
    <cellStyle name="Comma 4 3 2" xfId="5477"/>
    <cellStyle name="Comma 4 4" xfId="5478"/>
    <cellStyle name="Comma 40" xfId="5479"/>
    <cellStyle name="Comma 40 2" xfId="5480"/>
    <cellStyle name="Comma 40 2 2" xfId="5481"/>
    <cellStyle name="Comma 40 3" xfId="5482"/>
    <cellStyle name="Comma 41" xfId="5483"/>
    <cellStyle name="Comma 41 2" xfId="5484"/>
    <cellStyle name="Comma 41 2 2" xfId="5485"/>
    <cellStyle name="Comma 41 3" xfId="5486"/>
    <cellStyle name="Comma 42" xfId="5487"/>
    <cellStyle name="Comma 42 2" xfId="5488"/>
    <cellStyle name="Comma 42 2 2" xfId="5489"/>
    <cellStyle name="Comma 42 3" xfId="5490"/>
    <cellStyle name="Comma 43" xfId="5491"/>
    <cellStyle name="Comma 43 2" xfId="5492"/>
    <cellStyle name="Comma 43 2 2" xfId="5493"/>
    <cellStyle name="Comma 43 3" xfId="5494"/>
    <cellStyle name="Comma 44" xfId="5495"/>
    <cellStyle name="Comma 44 2" xfId="5496"/>
    <cellStyle name="Comma 44 2 2" xfId="5497"/>
    <cellStyle name="Comma 44 3" xfId="5498"/>
    <cellStyle name="Comma 45" xfId="5499"/>
    <cellStyle name="Comma 45 2" xfId="5500"/>
    <cellStyle name="Comma 45 2 2" xfId="5501"/>
    <cellStyle name="Comma 45 3" xfId="5502"/>
    <cellStyle name="Comma 46" xfId="5503"/>
    <cellStyle name="Comma 46 2" xfId="5504"/>
    <cellStyle name="Comma 46 2 2" xfId="5505"/>
    <cellStyle name="Comma 46 3" xfId="5506"/>
    <cellStyle name="Comma 47" xfId="5507"/>
    <cellStyle name="Comma 47 2" xfId="5508"/>
    <cellStyle name="Comma 47 2 2" xfId="5509"/>
    <cellStyle name="Comma 47 3" xfId="5510"/>
    <cellStyle name="Comma 48" xfId="5511"/>
    <cellStyle name="Comma 48 2" xfId="5512"/>
    <cellStyle name="Comma 48 2 2" xfId="5513"/>
    <cellStyle name="Comma 48 3" xfId="5514"/>
    <cellStyle name="Comma 49" xfId="5515"/>
    <cellStyle name="Comma 49 10" xfId="5516"/>
    <cellStyle name="Comma 49 11" xfId="5517"/>
    <cellStyle name="Comma 49 12" xfId="5518"/>
    <cellStyle name="Comma 49 2" xfId="5519"/>
    <cellStyle name="Comma 49 2 10" xfId="5520"/>
    <cellStyle name="Comma 49 2 2" xfId="5521"/>
    <cellStyle name="Comma 49 2 2 2" xfId="5522"/>
    <cellStyle name="Comma 49 2 2 2 2" xfId="5523"/>
    <cellStyle name="Comma 49 2 2 2 2 2" xfId="5524"/>
    <cellStyle name="Comma 49 2 2 2 2 2 2" xfId="5525"/>
    <cellStyle name="Comma 49 2 2 2 2 2 3" xfId="5526"/>
    <cellStyle name="Comma 49 2 2 2 2 2 4" xfId="5527"/>
    <cellStyle name="Comma 49 2 2 2 2 3" xfId="5528"/>
    <cellStyle name="Comma 49 2 2 2 2 4" xfId="5529"/>
    <cellStyle name="Comma 49 2 2 2 2 5" xfId="5530"/>
    <cellStyle name="Comma 49 2 2 2 3" xfId="5531"/>
    <cellStyle name="Comma 49 2 2 2 3 2" xfId="5532"/>
    <cellStyle name="Comma 49 2 2 2 3 3" xfId="5533"/>
    <cellStyle name="Comma 49 2 2 2 3 4" xfId="5534"/>
    <cellStyle name="Comma 49 2 2 2 4" xfId="5535"/>
    <cellStyle name="Comma 49 2 2 2 5" xfId="5536"/>
    <cellStyle name="Comma 49 2 2 2 6" xfId="5537"/>
    <cellStyle name="Comma 49 2 2 3" xfId="5538"/>
    <cellStyle name="Comma 49 2 2 3 2" xfId="5539"/>
    <cellStyle name="Comma 49 2 2 3 2 2" xfId="5540"/>
    <cellStyle name="Comma 49 2 2 3 2 2 2" xfId="5541"/>
    <cellStyle name="Comma 49 2 2 3 2 2 3" xfId="5542"/>
    <cellStyle name="Comma 49 2 2 3 2 2 4" xfId="5543"/>
    <cellStyle name="Comma 49 2 2 3 2 3" xfId="5544"/>
    <cellStyle name="Comma 49 2 2 3 2 4" xfId="5545"/>
    <cellStyle name="Comma 49 2 2 3 2 5" xfId="5546"/>
    <cellStyle name="Comma 49 2 2 3 3" xfId="5547"/>
    <cellStyle name="Comma 49 2 2 3 3 2" xfId="5548"/>
    <cellStyle name="Comma 49 2 2 3 3 3" xfId="5549"/>
    <cellStyle name="Comma 49 2 2 3 3 4" xfId="5550"/>
    <cellStyle name="Comma 49 2 2 3 4" xfId="5551"/>
    <cellStyle name="Comma 49 2 2 3 5" xfId="5552"/>
    <cellStyle name="Comma 49 2 2 3 6" xfId="5553"/>
    <cellStyle name="Comma 49 2 2 4" xfId="5554"/>
    <cellStyle name="Comma 49 2 2 4 2" xfId="5555"/>
    <cellStyle name="Comma 49 2 2 4 2 2" xfId="5556"/>
    <cellStyle name="Comma 49 2 2 4 2 3" xfId="5557"/>
    <cellStyle name="Comma 49 2 2 4 2 4" xfId="5558"/>
    <cellStyle name="Comma 49 2 2 4 3" xfId="5559"/>
    <cellStyle name="Comma 49 2 2 4 4" xfId="5560"/>
    <cellStyle name="Comma 49 2 2 4 5" xfId="5561"/>
    <cellStyle name="Comma 49 2 2 5" xfId="5562"/>
    <cellStyle name="Comma 49 2 2 5 2" xfId="5563"/>
    <cellStyle name="Comma 49 2 2 5 3" xfId="5564"/>
    <cellStyle name="Comma 49 2 2 5 4" xfId="5565"/>
    <cellStyle name="Comma 49 2 2 6" xfId="5566"/>
    <cellStyle name="Comma 49 2 2 7" xfId="5567"/>
    <cellStyle name="Comma 49 2 2 8" xfId="5568"/>
    <cellStyle name="Comma 49 2 3" xfId="5569"/>
    <cellStyle name="Comma 49 2 3 2" xfId="5570"/>
    <cellStyle name="Comma 49 2 3 2 2" xfId="5571"/>
    <cellStyle name="Comma 49 2 3 2 2 2" xfId="5572"/>
    <cellStyle name="Comma 49 2 3 2 2 2 2" xfId="5573"/>
    <cellStyle name="Comma 49 2 3 2 2 2 3" xfId="5574"/>
    <cellStyle name="Comma 49 2 3 2 2 2 4" xfId="5575"/>
    <cellStyle name="Comma 49 2 3 2 2 3" xfId="5576"/>
    <cellStyle name="Comma 49 2 3 2 2 4" xfId="5577"/>
    <cellStyle name="Comma 49 2 3 2 2 5" xfId="5578"/>
    <cellStyle name="Comma 49 2 3 2 3" xfId="5579"/>
    <cellStyle name="Comma 49 2 3 2 3 2" xfId="5580"/>
    <cellStyle name="Comma 49 2 3 2 3 3" xfId="5581"/>
    <cellStyle name="Comma 49 2 3 2 3 4" xfId="5582"/>
    <cellStyle name="Comma 49 2 3 2 4" xfId="5583"/>
    <cellStyle name="Comma 49 2 3 2 5" xfId="5584"/>
    <cellStyle name="Comma 49 2 3 2 6" xfId="5585"/>
    <cellStyle name="Comma 49 2 3 3" xfId="5586"/>
    <cellStyle name="Comma 49 2 3 3 2" xfId="5587"/>
    <cellStyle name="Comma 49 2 3 3 2 2" xfId="5588"/>
    <cellStyle name="Comma 49 2 3 3 2 2 2" xfId="5589"/>
    <cellStyle name="Comma 49 2 3 3 2 2 3" xfId="5590"/>
    <cellStyle name="Comma 49 2 3 3 2 2 4" xfId="5591"/>
    <cellStyle name="Comma 49 2 3 3 2 3" xfId="5592"/>
    <cellStyle name="Comma 49 2 3 3 2 4" xfId="5593"/>
    <cellStyle name="Comma 49 2 3 3 2 5" xfId="5594"/>
    <cellStyle name="Comma 49 2 3 3 3" xfId="5595"/>
    <cellStyle name="Comma 49 2 3 3 3 2" xfId="5596"/>
    <cellStyle name="Comma 49 2 3 3 3 3" xfId="5597"/>
    <cellStyle name="Comma 49 2 3 3 3 4" xfId="5598"/>
    <cellStyle name="Comma 49 2 3 3 4" xfId="5599"/>
    <cellStyle name="Comma 49 2 3 3 5" xfId="5600"/>
    <cellStyle name="Comma 49 2 3 3 6" xfId="5601"/>
    <cellStyle name="Comma 49 2 3 4" xfId="5602"/>
    <cellStyle name="Comma 49 2 3 4 2" xfId="5603"/>
    <cellStyle name="Comma 49 2 3 4 2 2" xfId="5604"/>
    <cellStyle name="Comma 49 2 3 4 2 3" xfId="5605"/>
    <cellStyle name="Comma 49 2 3 4 2 4" xfId="5606"/>
    <cellStyle name="Comma 49 2 3 4 3" xfId="5607"/>
    <cellStyle name="Comma 49 2 3 4 4" xfId="5608"/>
    <cellStyle name="Comma 49 2 3 4 5" xfId="5609"/>
    <cellStyle name="Comma 49 2 3 5" xfId="5610"/>
    <cellStyle name="Comma 49 2 3 5 2" xfId="5611"/>
    <cellStyle name="Comma 49 2 3 5 3" xfId="5612"/>
    <cellStyle name="Comma 49 2 3 5 4" xfId="5613"/>
    <cellStyle name="Comma 49 2 3 6" xfId="5614"/>
    <cellStyle name="Comma 49 2 3 7" xfId="5615"/>
    <cellStyle name="Comma 49 2 3 8" xfId="5616"/>
    <cellStyle name="Comma 49 2 4" xfId="5617"/>
    <cellStyle name="Comma 49 2 4 2" xfId="5618"/>
    <cellStyle name="Comma 49 2 4 2 2" xfId="5619"/>
    <cellStyle name="Comma 49 2 4 2 2 2" xfId="5620"/>
    <cellStyle name="Comma 49 2 4 2 2 3" xfId="5621"/>
    <cellStyle name="Comma 49 2 4 2 2 4" xfId="5622"/>
    <cellStyle name="Comma 49 2 4 2 3" xfId="5623"/>
    <cellStyle name="Comma 49 2 4 2 4" xfId="5624"/>
    <cellStyle name="Comma 49 2 4 2 5" xfId="5625"/>
    <cellStyle name="Comma 49 2 4 3" xfId="5626"/>
    <cellStyle name="Comma 49 2 4 3 2" xfId="5627"/>
    <cellStyle name="Comma 49 2 4 3 3" xfId="5628"/>
    <cellStyle name="Comma 49 2 4 3 4" xfId="5629"/>
    <cellStyle name="Comma 49 2 4 4" xfId="5630"/>
    <cellStyle name="Comma 49 2 4 5" xfId="5631"/>
    <cellStyle name="Comma 49 2 4 6" xfId="5632"/>
    <cellStyle name="Comma 49 2 5" xfId="5633"/>
    <cellStyle name="Comma 49 2 5 2" xfId="5634"/>
    <cellStyle name="Comma 49 2 5 2 2" xfId="5635"/>
    <cellStyle name="Comma 49 2 5 2 2 2" xfId="5636"/>
    <cellStyle name="Comma 49 2 5 2 2 3" xfId="5637"/>
    <cellStyle name="Comma 49 2 5 2 2 4" xfId="5638"/>
    <cellStyle name="Comma 49 2 5 2 3" xfId="5639"/>
    <cellStyle name="Comma 49 2 5 2 4" xfId="5640"/>
    <cellStyle name="Comma 49 2 5 2 5" xfId="5641"/>
    <cellStyle name="Comma 49 2 5 3" xfId="5642"/>
    <cellStyle name="Comma 49 2 5 3 2" xfId="5643"/>
    <cellStyle name="Comma 49 2 5 3 3" xfId="5644"/>
    <cellStyle name="Comma 49 2 5 3 4" xfId="5645"/>
    <cellStyle name="Comma 49 2 5 4" xfId="5646"/>
    <cellStyle name="Comma 49 2 5 5" xfId="5647"/>
    <cellStyle name="Comma 49 2 5 6" xfId="5648"/>
    <cellStyle name="Comma 49 2 6" xfId="5649"/>
    <cellStyle name="Comma 49 2 6 2" xfId="5650"/>
    <cellStyle name="Comma 49 2 6 2 2" xfId="5651"/>
    <cellStyle name="Comma 49 2 6 2 3" xfId="5652"/>
    <cellStyle name="Comma 49 2 6 2 4" xfId="5653"/>
    <cellStyle name="Comma 49 2 6 3" xfId="5654"/>
    <cellStyle name="Comma 49 2 6 4" xfId="5655"/>
    <cellStyle name="Comma 49 2 6 5" xfId="5656"/>
    <cellStyle name="Comma 49 2 7" xfId="5657"/>
    <cellStyle name="Comma 49 2 7 2" xfId="5658"/>
    <cellStyle name="Comma 49 2 7 3" xfId="5659"/>
    <cellStyle name="Comma 49 2 7 4" xfId="5660"/>
    <cellStyle name="Comma 49 2 8" xfId="5661"/>
    <cellStyle name="Comma 49 2 9" xfId="5662"/>
    <cellStyle name="Comma 49 3" xfId="5663"/>
    <cellStyle name="Comma 49 3 10" xfId="5664"/>
    <cellStyle name="Comma 49 3 2" xfId="5665"/>
    <cellStyle name="Comma 49 3 2 2" xfId="5666"/>
    <cellStyle name="Comma 49 3 2 2 2" xfId="5667"/>
    <cellStyle name="Comma 49 3 2 2 2 2" xfId="5668"/>
    <cellStyle name="Comma 49 3 2 2 2 2 2" xfId="5669"/>
    <cellStyle name="Comma 49 3 2 2 2 2 3" xfId="5670"/>
    <cellStyle name="Comma 49 3 2 2 2 2 4" xfId="5671"/>
    <cellStyle name="Comma 49 3 2 2 2 3" xfId="5672"/>
    <cellStyle name="Comma 49 3 2 2 2 4" xfId="5673"/>
    <cellStyle name="Comma 49 3 2 2 2 5" xfId="5674"/>
    <cellStyle name="Comma 49 3 2 2 3" xfId="5675"/>
    <cellStyle name="Comma 49 3 2 2 3 2" xfId="5676"/>
    <cellStyle name="Comma 49 3 2 2 3 3" xfId="5677"/>
    <cellStyle name="Comma 49 3 2 2 3 4" xfId="5678"/>
    <cellStyle name="Comma 49 3 2 2 4" xfId="5679"/>
    <cellStyle name="Comma 49 3 2 2 5" xfId="5680"/>
    <cellStyle name="Comma 49 3 2 2 6" xfId="5681"/>
    <cellStyle name="Comma 49 3 2 3" xfId="5682"/>
    <cellStyle name="Comma 49 3 2 3 2" xfId="5683"/>
    <cellStyle name="Comma 49 3 2 3 2 2" xfId="5684"/>
    <cellStyle name="Comma 49 3 2 3 2 2 2" xfId="5685"/>
    <cellStyle name="Comma 49 3 2 3 2 2 3" xfId="5686"/>
    <cellStyle name="Comma 49 3 2 3 2 2 4" xfId="5687"/>
    <cellStyle name="Comma 49 3 2 3 2 3" xfId="5688"/>
    <cellStyle name="Comma 49 3 2 3 2 4" xfId="5689"/>
    <cellStyle name="Comma 49 3 2 3 2 5" xfId="5690"/>
    <cellStyle name="Comma 49 3 2 3 3" xfId="5691"/>
    <cellStyle name="Comma 49 3 2 3 3 2" xfId="5692"/>
    <cellStyle name="Comma 49 3 2 3 3 3" xfId="5693"/>
    <cellStyle name="Comma 49 3 2 3 3 4" xfId="5694"/>
    <cellStyle name="Comma 49 3 2 3 4" xfId="5695"/>
    <cellStyle name="Comma 49 3 2 3 5" xfId="5696"/>
    <cellStyle name="Comma 49 3 2 3 6" xfId="5697"/>
    <cellStyle name="Comma 49 3 2 4" xfId="5698"/>
    <cellStyle name="Comma 49 3 2 4 2" xfId="5699"/>
    <cellStyle name="Comma 49 3 2 4 2 2" xfId="5700"/>
    <cellStyle name="Comma 49 3 2 4 2 3" xfId="5701"/>
    <cellStyle name="Comma 49 3 2 4 2 4" xfId="5702"/>
    <cellStyle name="Comma 49 3 2 4 3" xfId="5703"/>
    <cellStyle name="Comma 49 3 2 4 4" xfId="5704"/>
    <cellStyle name="Comma 49 3 2 4 5" xfId="5705"/>
    <cellStyle name="Comma 49 3 2 5" xfId="5706"/>
    <cellStyle name="Comma 49 3 2 5 2" xfId="5707"/>
    <cellStyle name="Comma 49 3 2 5 3" xfId="5708"/>
    <cellStyle name="Comma 49 3 2 5 4" xfId="5709"/>
    <cellStyle name="Comma 49 3 2 6" xfId="5710"/>
    <cellStyle name="Comma 49 3 2 7" xfId="5711"/>
    <cellStyle name="Comma 49 3 2 8" xfId="5712"/>
    <cellStyle name="Comma 49 3 3" xfId="5713"/>
    <cellStyle name="Comma 49 3 3 2" xfId="5714"/>
    <cellStyle name="Comma 49 3 3 2 2" xfId="5715"/>
    <cellStyle name="Comma 49 3 3 2 2 2" xfId="5716"/>
    <cellStyle name="Comma 49 3 3 2 2 2 2" xfId="5717"/>
    <cellStyle name="Comma 49 3 3 2 2 2 3" xfId="5718"/>
    <cellStyle name="Comma 49 3 3 2 2 2 4" xfId="5719"/>
    <cellStyle name="Comma 49 3 3 2 2 3" xfId="5720"/>
    <cellStyle name="Comma 49 3 3 2 2 4" xfId="5721"/>
    <cellStyle name="Comma 49 3 3 2 2 5" xfId="5722"/>
    <cellStyle name="Comma 49 3 3 2 3" xfId="5723"/>
    <cellStyle name="Comma 49 3 3 2 3 2" xfId="5724"/>
    <cellStyle name="Comma 49 3 3 2 3 3" xfId="5725"/>
    <cellStyle name="Comma 49 3 3 2 3 4" xfId="5726"/>
    <cellStyle name="Comma 49 3 3 2 4" xfId="5727"/>
    <cellStyle name="Comma 49 3 3 2 5" xfId="5728"/>
    <cellStyle name="Comma 49 3 3 2 6" xfId="5729"/>
    <cellStyle name="Comma 49 3 3 3" xfId="5730"/>
    <cellStyle name="Comma 49 3 3 3 2" xfId="5731"/>
    <cellStyle name="Comma 49 3 3 3 2 2" xfId="5732"/>
    <cellStyle name="Comma 49 3 3 3 2 2 2" xfId="5733"/>
    <cellStyle name="Comma 49 3 3 3 2 2 3" xfId="5734"/>
    <cellStyle name="Comma 49 3 3 3 2 2 4" xfId="5735"/>
    <cellStyle name="Comma 49 3 3 3 2 3" xfId="5736"/>
    <cellStyle name="Comma 49 3 3 3 2 4" xfId="5737"/>
    <cellStyle name="Comma 49 3 3 3 2 5" xfId="5738"/>
    <cellStyle name="Comma 49 3 3 3 3" xfId="5739"/>
    <cellStyle name="Comma 49 3 3 3 3 2" xfId="5740"/>
    <cellStyle name="Comma 49 3 3 3 3 3" xfId="5741"/>
    <cellStyle name="Comma 49 3 3 3 3 4" xfId="5742"/>
    <cellStyle name="Comma 49 3 3 3 4" xfId="5743"/>
    <cellStyle name="Comma 49 3 3 3 5" xfId="5744"/>
    <cellStyle name="Comma 49 3 3 3 6" xfId="5745"/>
    <cellStyle name="Comma 49 3 3 4" xfId="5746"/>
    <cellStyle name="Comma 49 3 3 4 2" xfId="5747"/>
    <cellStyle name="Comma 49 3 3 4 2 2" xfId="5748"/>
    <cellStyle name="Comma 49 3 3 4 2 3" xfId="5749"/>
    <cellStyle name="Comma 49 3 3 4 2 4" xfId="5750"/>
    <cellStyle name="Comma 49 3 3 4 3" xfId="5751"/>
    <cellStyle name="Comma 49 3 3 4 4" xfId="5752"/>
    <cellStyle name="Comma 49 3 3 4 5" xfId="5753"/>
    <cellStyle name="Comma 49 3 3 5" xfId="5754"/>
    <cellStyle name="Comma 49 3 3 5 2" xfId="5755"/>
    <cellStyle name="Comma 49 3 3 5 3" xfId="5756"/>
    <cellStyle name="Comma 49 3 3 5 4" xfId="5757"/>
    <cellStyle name="Comma 49 3 3 6" xfId="5758"/>
    <cellStyle name="Comma 49 3 3 7" xfId="5759"/>
    <cellStyle name="Comma 49 3 3 8" xfId="5760"/>
    <cellStyle name="Comma 49 3 4" xfId="5761"/>
    <cellStyle name="Comma 49 3 4 2" xfId="5762"/>
    <cellStyle name="Comma 49 3 4 2 2" xfId="5763"/>
    <cellStyle name="Comma 49 3 4 2 2 2" xfId="5764"/>
    <cellStyle name="Comma 49 3 4 2 2 3" xfId="5765"/>
    <cellStyle name="Comma 49 3 4 2 2 4" xfId="5766"/>
    <cellStyle name="Comma 49 3 4 2 3" xfId="5767"/>
    <cellStyle name="Comma 49 3 4 2 4" xfId="5768"/>
    <cellStyle name="Comma 49 3 4 2 5" xfId="5769"/>
    <cellStyle name="Comma 49 3 4 3" xfId="5770"/>
    <cellStyle name="Comma 49 3 4 3 2" xfId="5771"/>
    <cellStyle name="Comma 49 3 4 3 3" xfId="5772"/>
    <cellStyle name="Comma 49 3 4 3 4" xfId="5773"/>
    <cellStyle name="Comma 49 3 4 4" xfId="5774"/>
    <cellStyle name="Comma 49 3 4 5" xfId="5775"/>
    <cellStyle name="Comma 49 3 4 6" xfId="5776"/>
    <cellStyle name="Comma 49 3 5" xfId="5777"/>
    <cellStyle name="Comma 49 3 5 2" xfId="5778"/>
    <cellStyle name="Comma 49 3 5 2 2" xfId="5779"/>
    <cellStyle name="Comma 49 3 5 2 2 2" xfId="5780"/>
    <cellStyle name="Comma 49 3 5 2 2 3" xfId="5781"/>
    <cellStyle name="Comma 49 3 5 2 2 4" xfId="5782"/>
    <cellStyle name="Comma 49 3 5 2 3" xfId="5783"/>
    <cellStyle name="Comma 49 3 5 2 4" xfId="5784"/>
    <cellStyle name="Comma 49 3 5 2 5" xfId="5785"/>
    <cellStyle name="Comma 49 3 5 3" xfId="5786"/>
    <cellStyle name="Comma 49 3 5 3 2" xfId="5787"/>
    <cellStyle name="Comma 49 3 5 3 3" xfId="5788"/>
    <cellStyle name="Comma 49 3 5 3 4" xfId="5789"/>
    <cellStyle name="Comma 49 3 5 4" xfId="5790"/>
    <cellStyle name="Comma 49 3 5 5" xfId="5791"/>
    <cellStyle name="Comma 49 3 5 6" xfId="5792"/>
    <cellStyle name="Comma 49 3 6" xfId="5793"/>
    <cellStyle name="Comma 49 3 6 2" xfId="5794"/>
    <cellStyle name="Comma 49 3 6 2 2" xfId="5795"/>
    <cellStyle name="Comma 49 3 6 2 3" xfId="5796"/>
    <cellStyle name="Comma 49 3 6 2 4" xfId="5797"/>
    <cellStyle name="Comma 49 3 6 3" xfId="5798"/>
    <cellStyle name="Comma 49 3 6 4" xfId="5799"/>
    <cellStyle name="Comma 49 3 6 5" xfId="5800"/>
    <cellStyle name="Comma 49 3 7" xfId="5801"/>
    <cellStyle name="Comma 49 3 7 2" xfId="5802"/>
    <cellStyle name="Comma 49 3 7 3" xfId="5803"/>
    <cellStyle name="Comma 49 3 7 4" xfId="5804"/>
    <cellStyle name="Comma 49 3 8" xfId="5805"/>
    <cellStyle name="Comma 49 3 9" xfId="5806"/>
    <cellStyle name="Comma 49 4" xfId="5807"/>
    <cellStyle name="Comma 49 4 2" xfId="5808"/>
    <cellStyle name="Comma 49 4 2 2" xfId="5809"/>
    <cellStyle name="Comma 49 4 2 2 2" xfId="5810"/>
    <cellStyle name="Comma 49 4 2 2 2 2" xfId="5811"/>
    <cellStyle name="Comma 49 4 2 2 2 3" xfId="5812"/>
    <cellStyle name="Comma 49 4 2 2 2 4" xfId="5813"/>
    <cellStyle name="Comma 49 4 2 2 3" xfId="5814"/>
    <cellStyle name="Comma 49 4 2 2 4" xfId="5815"/>
    <cellStyle name="Comma 49 4 2 2 5" xfId="5816"/>
    <cellStyle name="Comma 49 4 2 3" xfId="5817"/>
    <cellStyle name="Comma 49 4 2 3 2" xfId="5818"/>
    <cellStyle name="Comma 49 4 2 3 3" xfId="5819"/>
    <cellStyle name="Comma 49 4 2 3 4" xfId="5820"/>
    <cellStyle name="Comma 49 4 2 4" xfId="5821"/>
    <cellStyle name="Comma 49 4 2 5" xfId="5822"/>
    <cellStyle name="Comma 49 4 2 6" xfId="5823"/>
    <cellStyle name="Comma 49 4 3" xfId="5824"/>
    <cellStyle name="Comma 49 4 3 2" xfId="5825"/>
    <cellStyle name="Comma 49 4 3 2 2" xfId="5826"/>
    <cellStyle name="Comma 49 4 3 2 2 2" xfId="5827"/>
    <cellStyle name="Comma 49 4 3 2 2 3" xfId="5828"/>
    <cellStyle name="Comma 49 4 3 2 2 4" xfId="5829"/>
    <cellStyle name="Comma 49 4 3 2 3" xfId="5830"/>
    <cellStyle name="Comma 49 4 3 2 4" xfId="5831"/>
    <cellStyle name="Comma 49 4 3 2 5" xfId="5832"/>
    <cellStyle name="Comma 49 4 3 3" xfId="5833"/>
    <cellStyle name="Comma 49 4 3 3 2" xfId="5834"/>
    <cellStyle name="Comma 49 4 3 3 3" xfId="5835"/>
    <cellStyle name="Comma 49 4 3 3 4" xfId="5836"/>
    <cellStyle name="Comma 49 4 3 4" xfId="5837"/>
    <cellStyle name="Comma 49 4 3 5" xfId="5838"/>
    <cellStyle name="Comma 49 4 3 6" xfId="5839"/>
    <cellStyle name="Comma 49 4 4" xfId="5840"/>
    <cellStyle name="Comma 49 4 4 2" xfId="5841"/>
    <cellStyle name="Comma 49 4 4 2 2" xfId="5842"/>
    <cellStyle name="Comma 49 4 4 2 3" xfId="5843"/>
    <cellStyle name="Comma 49 4 4 2 4" xfId="5844"/>
    <cellStyle name="Comma 49 4 4 3" xfId="5845"/>
    <cellStyle name="Comma 49 4 4 4" xfId="5846"/>
    <cellStyle name="Comma 49 4 4 5" xfId="5847"/>
    <cellStyle name="Comma 49 4 5" xfId="5848"/>
    <cellStyle name="Comma 49 4 5 2" xfId="5849"/>
    <cellStyle name="Comma 49 4 5 3" xfId="5850"/>
    <cellStyle name="Comma 49 4 5 4" xfId="5851"/>
    <cellStyle name="Comma 49 4 6" xfId="5852"/>
    <cellStyle name="Comma 49 4 7" xfId="5853"/>
    <cellStyle name="Comma 49 4 8" xfId="5854"/>
    <cellStyle name="Comma 49 5" xfId="5855"/>
    <cellStyle name="Comma 49 5 2" xfId="5856"/>
    <cellStyle name="Comma 49 5 2 2" xfId="5857"/>
    <cellStyle name="Comma 49 5 2 2 2" xfId="5858"/>
    <cellStyle name="Comma 49 5 2 2 2 2" xfId="5859"/>
    <cellStyle name="Comma 49 5 2 2 2 3" xfId="5860"/>
    <cellStyle name="Comma 49 5 2 2 2 4" xfId="5861"/>
    <cellStyle name="Comma 49 5 2 2 3" xfId="5862"/>
    <cellStyle name="Comma 49 5 2 2 4" xfId="5863"/>
    <cellStyle name="Comma 49 5 2 2 5" xfId="5864"/>
    <cellStyle name="Comma 49 5 2 3" xfId="5865"/>
    <cellStyle name="Comma 49 5 2 3 2" xfId="5866"/>
    <cellStyle name="Comma 49 5 2 3 3" xfId="5867"/>
    <cellStyle name="Comma 49 5 2 3 4" xfId="5868"/>
    <cellStyle name="Comma 49 5 2 4" xfId="5869"/>
    <cellStyle name="Comma 49 5 2 5" xfId="5870"/>
    <cellStyle name="Comma 49 5 2 6" xfId="5871"/>
    <cellStyle name="Comma 49 5 3" xfId="5872"/>
    <cellStyle name="Comma 49 5 3 2" xfId="5873"/>
    <cellStyle name="Comma 49 5 3 2 2" xfId="5874"/>
    <cellStyle name="Comma 49 5 3 2 2 2" xfId="5875"/>
    <cellStyle name="Comma 49 5 3 2 2 3" xfId="5876"/>
    <cellStyle name="Comma 49 5 3 2 2 4" xfId="5877"/>
    <cellStyle name="Comma 49 5 3 2 3" xfId="5878"/>
    <cellStyle name="Comma 49 5 3 2 4" xfId="5879"/>
    <cellStyle name="Comma 49 5 3 2 5" xfId="5880"/>
    <cellStyle name="Comma 49 5 3 3" xfId="5881"/>
    <cellStyle name="Comma 49 5 3 3 2" xfId="5882"/>
    <cellStyle name="Comma 49 5 3 3 3" xfId="5883"/>
    <cellStyle name="Comma 49 5 3 3 4" xfId="5884"/>
    <cellStyle name="Comma 49 5 3 4" xfId="5885"/>
    <cellStyle name="Comma 49 5 3 5" xfId="5886"/>
    <cellStyle name="Comma 49 5 3 6" xfId="5887"/>
    <cellStyle name="Comma 49 5 4" xfId="5888"/>
    <cellStyle name="Comma 49 5 4 2" xfId="5889"/>
    <cellStyle name="Comma 49 5 4 2 2" xfId="5890"/>
    <cellStyle name="Comma 49 5 4 2 3" xfId="5891"/>
    <cellStyle name="Comma 49 5 4 2 4" xfId="5892"/>
    <cellStyle name="Comma 49 5 4 3" xfId="5893"/>
    <cellStyle name="Comma 49 5 4 4" xfId="5894"/>
    <cellStyle name="Comma 49 5 4 5" xfId="5895"/>
    <cellStyle name="Comma 49 5 5" xfId="5896"/>
    <cellStyle name="Comma 49 5 5 2" xfId="5897"/>
    <cellStyle name="Comma 49 5 5 3" xfId="5898"/>
    <cellStyle name="Comma 49 5 5 4" xfId="5899"/>
    <cellStyle name="Comma 49 5 6" xfId="5900"/>
    <cellStyle name="Comma 49 5 7" xfId="5901"/>
    <cellStyle name="Comma 49 5 8" xfId="5902"/>
    <cellStyle name="Comma 49 6" xfId="5903"/>
    <cellStyle name="Comma 49 6 2" xfId="5904"/>
    <cellStyle name="Comma 49 6 2 2" xfId="5905"/>
    <cellStyle name="Comma 49 6 2 2 2" xfId="5906"/>
    <cellStyle name="Comma 49 6 2 2 3" xfId="5907"/>
    <cellStyle name="Comma 49 6 2 2 4" xfId="5908"/>
    <cellStyle name="Comma 49 6 2 3" xfId="5909"/>
    <cellStyle name="Comma 49 6 2 4" xfId="5910"/>
    <cellStyle name="Comma 49 6 2 5" xfId="5911"/>
    <cellStyle name="Comma 49 6 3" xfId="5912"/>
    <cellStyle name="Comma 49 6 3 2" xfId="5913"/>
    <cellStyle name="Comma 49 6 3 3" xfId="5914"/>
    <cellStyle name="Comma 49 6 3 4" xfId="5915"/>
    <cellStyle name="Comma 49 6 4" xfId="5916"/>
    <cellStyle name="Comma 49 6 5" xfId="5917"/>
    <cellStyle name="Comma 49 6 6" xfId="5918"/>
    <cellStyle name="Comma 49 7" xfId="5919"/>
    <cellStyle name="Comma 49 7 2" xfId="5920"/>
    <cellStyle name="Comma 49 7 2 2" xfId="5921"/>
    <cellStyle name="Comma 49 7 2 2 2" xfId="5922"/>
    <cellStyle name="Comma 49 7 2 2 3" xfId="5923"/>
    <cellStyle name="Comma 49 7 2 2 4" xfId="5924"/>
    <cellStyle name="Comma 49 7 2 3" xfId="5925"/>
    <cellStyle name="Comma 49 7 2 4" xfId="5926"/>
    <cellStyle name="Comma 49 7 2 5" xfId="5927"/>
    <cellStyle name="Comma 49 7 3" xfId="5928"/>
    <cellStyle name="Comma 49 7 3 2" xfId="5929"/>
    <cellStyle name="Comma 49 7 3 3" xfId="5930"/>
    <cellStyle name="Comma 49 7 3 4" xfId="5931"/>
    <cellStyle name="Comma 49 7 4" xfId="5932"/>
    <cellStyle name="Comma 49 7 5" xfId="5933"/>
    <cellStyle name="Comma 49 7 6" xfId="5934"/>
    <cellStyle name="Comma 49 8" xfId="5935"/>
    <cellStyle name="Comma 49 8 2" xfId="5936"/>
    <cellStyle name="Comma 49 8 2 2" xfId="5937"/>
    <cellStyle name="Comma 49 8 2 3" xfId="5938"/>
    <cellStyle name="Comma 49 8 2 4" xfId="5939"/>
    <cellStyle name="Comma 49 8 3" xfId="5940"/>
    <cellStyle name="Comma 49 8 4" xfId="5941"/>
    <cellStyle name="Comma 49 8 5" xfId="5942"/>
    <cellStyle name="Comma 49 9" xfId="5943"/>
    <cellStyle name="Comma 49 9 2" xfId="5944"/>
    <cellStyle name="Comma 49 9 3" xfId="5945"/>
    <cellStyle name="Comma 49 9 4" xfId="5946"/>
    <cellStyle name="Comma 5" xfId="5947"/>
    <cellStyle name="Comma 5 2" xfId="5948"/>
    <cellStyle name="Comma 5 2 2" xfId="5949"/>
    <cellStyle name="Comma 5 2 2 2" xfId="5950"/>
    <cellStyle name="Comma 5 2 3" xfId="5951"/>
    <cellStyle name="Comma 5 2 3 2" xfId="5952"/>
    <cellStyle name="Comma 5 3" xfId="5953"/>
    <cellStyle name="Comma 5 3 2" xfId="5954"/>
    <cellStyle name="Comma 5 4" xfId="5955"/>
    <cellStyle name="Comma 50" xfId="5956"/>
    <cellStyle name="Comma 50 2" xfId="5957"/>
    <cellStyle name="Comma 51" xfId="5958"/>
    <cellStyle name="Comma 51 2" xfId="5959"/>
    <cellStyle name="Comma 51 2 2" xfId="5960"/>
    <cellStyle name="Comma 52" xfId="5961"/>
    <cellStyle name="Comma 52 2" xfId="5962"/>
    <cellStyle name="Comma 53" xfId="5963"/>
    <cellStyle name="Comma 53 10" xfId="5964"/>
    <cellStyle name="Comma 53 11" xfId="5965"/>
    <cellStyle name="Comma 53 12" xfId="5966"/>
    <cellStyle name="Comma 53 2" xfId="5967"/>
    <cellStyle name="Comma 53 2 10" xfId="5968"/>
    <cellStyle name="Comma 53 2 2" xfId="5969"/>
    <cellStyle name="Comma 53 2 2 2" xfId="5970"/>
    <cellStyle name="Comma 53 2 2 2 2" xfId="5971"/>
    <cellStyle name="Comma 53 2 2 2 2 2" xfId="5972"/>
    <cellStyle name="Comma 53 2 2 2 2 2 2" xfId="5973"/>
    <cellStyle name="Comma 53 2 2 2 2 2 3" xfId="5974"/>
    <cellStyle name="Comma 53 2 2 2 2 2 4" xfId="5975"/>
    <cellStyle name="Comma 53 2 2 2 2 3" xfId="5976"/>
    <cellStyle name="Comma 53 2 2 2 2 4" xfId="5977"/>
    <cellStyle name="Comma 53 2 2 2 2 5" xfId="5978"/>
    <cellStyle name="Comma 53 2 2 2 3" xfId="5979"/>
    <cellStyle name="Comma 53 2 2 2 3 2" xfId="5980"/>
    <cellStyle name="Comma 53 2 2 2 3 3" xfId="5981"/>
    <cellStyle name="Comma 53 2 2 2 3 4" xfId="5982"/>
    <cellStyle name="Comma 53 2 2 2 4" xfId="5983"/>
    <cellStyle name="Comma 53 2 2 2 5" xfId="5984"/>
    <cellStyle name="Comma 53 2 2 2 6" xfId="5985"/>
    <cellStyle name="Comma 53 2 2 3" xfId="5986"/>
    <cellStyle name="Comma 53 2 2 3 2" xfId="5987"/>
    <cellStyle name="Comma 53 2 2 3 2 2" xfId="5988"/>
    <cellStyle name="Comma 53 2 2 3 2 2 2" xfId="5989"/>
    <cellStyle name="Comma 53 2 2 3 2 2 3" xfId="5990"/>
    <cellStyle name="Comma 53 2 2 3 2 2 4" xfId="5991"/>
    <cellStyle name="Comma 53 2 2 3 2 3" xfId="5992"/>
    <cellStyle name="Comma 53 2 2 3 2 4" xfId="5993"/>
    <cellStyle name="Comma 53 2 2 3 2 5" xfId="5994"/>
    <cellStyle name="Comma 53 2 2 3 3" xfId="5995"/>
    <cellStyle name="Comma 53 2 2 3 3 2" xfId="5996"/>
    <cellStyle name="Comma 53 2 2 3 3 3" xfId="5997"/>
    <cellStyle name="Comma 53 2 2 3 3 4" xfId="5998"/>
    <cellStyle name="Comma 53 2 2 3 4" xfId="5999"/>
    <cellStyle name="Comma 53 2 2 3 5" xfId="6000"/>
    <cellStyle name="Comma 53 2 2 3 6" xfId="6001"/>
    <cellStyle name="Comma 53 2 2 4" xfId="6002"/>
    <cellStyle name="Comma 53 2 2 4 2" xfId="6003"/>
    <cellStyle name="Comma 53 2 2 4 2 2" xfId="6004"/>
    <cellStyle name="Comma 53 2 2 4 2 3" xfId="6005"/>
    <cellStyle name="Comma 53 2 2 4 2 4" xfId="6006"/>
    <cellStyle name="Comma 53 2 2 4 3" xfId="6007"/>
    <cellStyle name="Comma 53 2 2 4 4" xfId="6008"/>
    <cellStyle name="Comma 53 2 2 4 5" xfId="6009"/>
    <cellStyle name="Comma 53 2 2 5" xfId="6010"/>
    <cellStyle name="Comma 53 2 2 5 2" xfId="6011"/>
    <cellStyle name="Comma 53 2 2 5 3" xfId="6012"/>
    <cellStyle name="Comma 53 2 2 5 4" xfId="6013"/>
    <cellStyle name="Comma 53 2 2 6" xfId="6014"/>
    <cellStyle name="Comma 53 2 2 7" xfId="6015"/>
    <cellStyle name="Comma 53 2 2 8" xfId="6016"/>
    <cellStyle name="Comma 53 2 3" xfId="6017"/>
    <cellStyle name="Comma 53 2 3 2" xfId="6018"/>
    <cellStyle name="Comma 53 2 3 2 2" xfId="6019"/>
    <cellStyle name="Comma 53 2 3 2 2 2" xfId="6020"/>
    <cellStyle name="Comma 53 2 3 2 2 2 2" xfId="6021"/>
    <cellStyle name="Comma 53 2 3 2 2 2 3" xfId="6022"/>
    <cellStyle name="Comma 53 2 3 2 2 2 4" xfId="6023"/>
    <cellStyle name="Comma 53 2 3 2 2 3" xfId="6024"/>
    <cellStyle name="Comma 53 2 3 2 2 4" xfId="6025"/>
    <cellStyle name="Comma 53 2 3 2 2 5" xfId="6026"/>
    <cellStyle name="Comma 53 2 3 2 3" xfId="6027"/>
    <cellStyle name="Comma 53 2 3 2 3 2" xfId="6028"/>
    <cellStyle name="Comma 53 2 3 2 3 3" xfId="6029"/>
    <cellStyle name="Comma 53 2 3 2 3 4" xfId="6030"/>
    <cellStyle name="Comma 53 2 3 2 4" xfId="6031"/>
    <cellStyle name="Comma 53 2 3 2 5" xfId="6032"/>
    <cellStyle name="Comma 53 2 3 2 6" xfId="6033"/>
    <cellStyle name="Comma 53 2 3 3" xfId="6034"/>
    <cellStyle name="Comma 53 2 3 3 2" xfId="6035"/>
    <cellStyle name="Comma 53 2 3 3 2 2" xfId="6036"/>
    <cellStyle name="Comma 53 2 3 3 2 2 2" xfId="6037"/>
    <cellStyle name="Comma 53 2 3 3 2 2 3" xfId="6038"/>
    <cellStyle name="Comma 53 2 3 3 2 2 4" xfId="6039"/>
    <cellStyle name="Comma 53 2 3 3 2 3" xfId="6040"/>
    <cellStyle name="Comma 53 2 3 3 2 4" xfId="6041"/>
    <cellStyle name="Comma 53 2 3 3 2 5" xfId="6042"/>
    <cellStyle name="Comma 53 2 3 3 3" xfId="6043"/>
    <cellStyle name="Comma 53 2 3 3 3 2" xfId="6044"/>
    <cellStyle name="Comma 53 2 3 3 3 3" xfId="6045"/>
    <cellStyle name="Comma 53 2 3 3 3 4" xfId="6046"/>
    <cellStyle name="Comma 53 2 3 3 4" xfId="6047"/>
    <cellStyle name="Comma 53 2 3 3 5" xfId="6048"/>
    <cellStyle name="Comma 53 2 3 3 6" xfId="6049"/>
    <cellStyle name="Comma 53 2 3 4" xfId="6050"/>
    <cellStyle name="Comma 53 2 3 4 2" xfId="6051"/>
    <cellStyle name="Comma 53 2 3 4 2 2" xfId="6052"/>
    <cellStyle name="Comma 53 2 3 4 2 3" xfId="6053"/>
    <cellStyle name="Comma 53 2 3 4 2 4" xfId="6054"/>
    <cellStyle name="Comma 53 2 3 4 3" xfId="6055"/>
    <cellStyle name="Comma 53 2 3 4 4" xfId="6056"/>
    <cellStyle name="Comma 53 2 3 4 5" xfId="6057"/>
    <cellStyle name="Comma 53 2 3 5" xfId="6058"/>
    <cellStyle name="Comma 53 2 3 5 2" xfId="6059"/>
    <cellStyle name="Comma 53 2 3 5 3" xfId="6060"/>
    <cellStyle name="Comma 53 2 3 5 4" xfId="6061"/>
    <cellStyle name="Comma 53 2 3 6" xfId="6062"/>
    <cellStyle name="Comma 53 2 3 7" xfId="6063"/>
    <cellStyle name="Comma 53 2 3 8" xfId="6064"/>
    <cellStyle name="Comma 53 2 4" xfId="6065"/>
    <cellStyle name="Comma 53 2 4 2" xfId="6066"/>
    <cellStyle name="Comma 53 2 4 2 2" xfId="6067"/>
    <cellStyle name="Comma 53 2 4 2 2 2" xfId="6068"/>
    <cellStyle name="Comma 53 2 4 2 2 3" xfId="6069"/>
    <cellStyle name="Comma 53 2 4 2 2 4" xfId="6070"/>
    <cellStyle name="Comma 53 2 4 2 3" xfId="6071"/>
    <cellStyle name="Comma 53 2 4 2 4" xfId="6072"/>
    <cellStyle name="Comma 53 2 4 2 5" xfId="6073"/>
    <cellStyle name="Comma 53 2 4 3" xfId="6074"/>
    <cellStyle name="Comma 53 2 4 3 2" xfId="6075"/>
    <cellStyle name="Comma 53 2 4 3 3" xfId="6076"/>
    <cellStyle name="Comma 53 2 4 3 4" xfId="6077"/>
    <cellStyle name="Comma 53 2 4 4" xfId="6078"/>
    <cellStyle name="Comma 53 2 4 5" xfId="6079"/>
    <cellStyle name="Comma 53 2 4 6" xfId="6080"/>
    <cellStyle name="Comma 53 2 5" xfId="6081"/>
    <cellStyle name="Comma 53 2 5 2" xfId="6082"/>
    <cellStyle name="Comma 53 2 5 2 2" xfId="6083"/>
    <cellStyle name="Comma 53 2 5 2 2 2" xfId="6084"/>
    <cellStyle name="Comma 53 2 5 2 2 3" xfId="6085"/>
    <cellStyle name="Comma 53 2 5 2 2 4" xfId="6086"/>
    <cellStyle name="Comma 53 2 5 2 3" xfId="6087"/>
    <cellStyle name="Comma 53 2 5 2 4" xfId="6088"/>
    <cellStyle name="Comma 53 2 5 2 5" xfId="6089"/>
    <cellStyle name="Comma 53 2 5 3" xfId="6090"/>
    <cellStyle name="Comma 53 2 5 3 2" xfId="6091"/>
    <cellStyle name="Comma 53 2 5 3 3" xfId="6092"/>
    <cellStyle name="Comma 53 2 5 3 4" xfId="6093"/>
    <cellStyle name="Comma 53 2 5 4" xfId="6094"/>
    <cellStyle name="Comma 53 2 5 5" xfId="6095"/>
    <cellStyle name="Comma 53 2 5 6" xfId="6096"/>
    <cellStyle name="Comma 53 2 6" xfId="6097"/>
    <cellStyle name="Comma 53 2 6 2" xfId="6098"/>
    <cellStyle name="Comma 53 2 6 2 2" xfId="6099"/>
    <cellStyle name="Comma 53 2 6 2 3" xfId="6100"/>
    <cellStyle name="Comma 53 2 6 2 4" xfId="6101"/>
    <cellStyle name="Comma 53 2 6 3" xfId="6102"/>
    <cellStyle name="Comma 53 2 6 4" xfId="6103"/>
    <cellStyle name="Comma 53 2 6 5" xfId="6104"/>
    <cellStyle name="Comma 53 2 7" xfId="6105"/>
    <cellStyle name="Comma 53 2 7 2" xfId="6106"/>
    <cellStyle name="Comma 53 2 7 3" xfId="6107"/>
    <cellStyle name="Comma 53 2 7 4" xfId="6108"/>
    <cellStyle name="Comma 53 2 8" xfId="6109"/>
    <cellStyle name="Comma 53 2 9" xfId="6110"/>
    <cellStyle name="Comma 53 3" xfId="6111"/>
    <cellStyle name="Comma 53 3 10" xfId="6112"/>
    <cellStyle name="Comma 53 3 2" xfId="6113"/>
    <cellStyle name="Comma 53 3 2 2" xfId="6114"/>
    <cellStyle name="Comma 53 3 2 2 2" xfId="6115"/>
    <cellStyle name="Comma 53 3 2 2 2 2" xfId="6116"/>
    <cellStyle name="Comma 53 3 2 2 2 2 2" xfId="6117"/>
    <cellStyle name="Comma 53 3 2 2 2 2 3" xfId="6118"/>
    <cellStyle name="Comma 53 3 2 2 2 2 4" xfId="6119"/>
    <cellStyle name="Comma 53 3 2 2 2 3" xfId="6120"/>
    <cellStyle name="Comma 53 3 2 2 2 4" xfId="6121"/>
    <cellStyle name="Comma 53 3 2 2 2 5" xfId="6122"/>
    <cellStyle name="Comma 53 3 2 2 3" xfId="6123"/>
    <cellStyle name="Comma 53 3 2 2 3 2" xfId="6124"/>
    <cellStyle name="Comma 53 3 2 2 3 3" xfId="6125"/>
    <cellStyle name="Comma 53 3 2 2 3 4" xfId="6126"/>
    <cellStyle name="Comma 53 3 2 2 4" xfId="6127"/>
    <cellStyle name="Comma 53 3 2 2 5" xfId="6128"/>
    <cellStyle name="Comma 53 3 2 2 6" xfId="6129"/>
    <cellStyle name="Comma 53 3 2 3" xfId="6130"/>
    <cellStyle name="Comma 53 3 2 3 2" xfId="6131"/>
    <cellStyle name="Comma 53 3 2 3 2 2" xfId="6132"/>
    <cellStyle name="Comma 53 3 2 3 2 2 2" xfId="6133"/>
    <cellStyle name="Comma 53 3 2 3 2 2 3" xfId="6134"/>
    <cellStyle name="Comma 53 3 2 3 2 2 4" xfId="6135"/>
    <cellStyle name="Comma 53 3 2 3 2 3" xfId="6136"/>
    <cellStyle name="Comma 53 3 2 3 2 4" xfId="6137"/>
    <cellStyle name="Comma 53 3 2 3 2 5" xfId="6138"/>
    <cellStyle name="Comma 53 3 2 3 3" xfId="6139"/>
    <cellStyle name="Comma 53 3 2 3 3 2" xfId="6140"/>
    <cellStyle name="Comma 53 3 2 3 3 3" xfId="6141"/>
    <cellStyle name="Comma 53 3 2 3 3 4" xfId="6142"/>
    <cellStyle name="Comma 53 3 2 3 4" xfId="6143"/>
    <cellStyle name="Comma 53 3 2 3 5" xfId="6144"/>
    <cellStyle name="Comma 53 3 2 3 6" xfId="6145"/>
    <cellStyle name="Comma 53 3 2 4" xfId="6146"/>
    <cellStyle name="Comma 53 3 2 4 2" xfId="6147"/>
    <cellStyle name="Comma 53 3 2 4 2 2" xfId="6148"/>
    <cellStyle name="Comma 53 3 2 4 2 3" xfId="6149"/>
    <cellStyle name="Comma 53 3 2 4 2 4" xfId="6150"/>
    <cellStyle name="Comma 53 3 2 4 3" xfId="6151"/>
    <cellStyle name="Comma 53 3 2 4 4" xfId="6152"/>
    <cellStyle name="Comma 53 3 2 4 5" xfId="6153"/>
    <cellStyle name="Comma 53 3 2 5" xfId="6154"/>
    <cellStyle name="Comma 53 3 2 5 2" xfId="6155"/>
    <cellStyle name="Comma 53 3 2 5 3" xfId="6156"/>
    <cellStyle name="Comma 53 3 2 5 4" xfId="6157"/>
    <cellStyle name="Comma 53 3 2 6" xfId="6158"/>
    <cellStyle name="Comma 53 3 2 7" xfId="6159"/>
    <cellStyle name="Comma 53 3 2 8" xfId="6160"/>
    <cellStyle name="Comma 53 3 3" xfId="6161"/>
    <cellStyle name="Comma 53 3 3 2" xfId="6162"/>
    <cellStyle name="Comma 53 3 3 2 2" xfId="6163"/>
    <cellStyle name="Comma 53 3 3 2 2 2" xfId="6164"/>
    <cellStyle name="Comma 53 3 3 2 2 2 2" xfId="6165"/>
    <cellStyle name="Comma 53 3 3 2 2 2 3" xfId="6166"/>
    <cellStyle name="Comma 53 3 3 2 2 2 4" xfId="6167"/>
    <cellStyle name="Comma 53 3 3 2 2 3" xfId="6168"/>
    <cellStyle name="Comma 53 3 3 2 2 4" xfId="6169"/>
    <cellStyle name="Comma 53 3 3 2 2 5" xfId="6170"/>
    <cellStyle name="Comma 53 3 3 2 3" xfId="6171"/>
    <cellStyle name="Comma 53 3 3 2 3 2" xfId="6172"/>
    <cellStyle name="Comma 53 3 3 2 3 3" xfId="6173"/>
    <cellStyle name="Comma 53 3 3 2 3 4" xfId="6174"/>
    <cellStyle name="Comma 53 3 3 2 4" xfId="6175"/>
    <cellStyle name="Comma 53 3 3 2 5" xfId="6176"/>
    <cellStyle name="Comma 53 3 3 2 6" xfId="6177"/>
    <cellStyle name="Comma 53 3 3 3" xfId="6178"/>
    <cellStyle name="Comma 53 3 3 3 2" xfId="6179"/>
    <cellStyle name="Comma 53 3 3 3 2 2" xfId="6180"/>
    <cellStyle name="Comma 53 3 3 3 2 2 2" xfId="6181"/>
    <cellStyle name="Comma 53 3 3 3 2 2 3" xfId="6182"/>
    <cellStyle name="Comma 53 3 3 3 2 2 4" xfId="6183"/>
    <cellStyle name="Comma 53 3 3 3 2 3" xfId="6184"/>
    <cellStyle name="Comma 53 3 3 3 2 4" xfId="6185"/>
    <cellStyle name="Comma 53 3 3 3 2 5" xfId="6186"/>
    <cellStyle name="Comma 53 3 3 3 3" xfId="6187"/>
    <cellStyle name="Comma 53 3 3 3 3 2" xfId="6188"/>
    <cellStyle name="Comma 53 3 3 3 3 3" xfId="6189"/>
    <cellStyle name="Comma 53 3 3 3 3 4" xfId="6190"/>
    <cellStyle name="Comma 53 3 3 3 4" xfId="6191"/>
    <cellStyle name="Comma 53 3 3 3 5" xfId="6192"/>
    <cellStyle name="Comma 53 3 3 3 6" xfId="6193"/>
    <cellStyle name="Comma 53 3 3 4" xfId="6194"/>
    <cellStyle name="Comma 53 3 3 4 2" xfId="6195"/>
    <cellStyle name="Comma 53 3 3 4 2 2" xfId="6196"/>
    <cellStyle name="Comma 53 3 3 4 2 3" xfId="6197"/>
    <cellStyle name="Comma 53 3 3 4 2 4" xfId="6198"/>
    <cellStyle name="Comma 53 3 3 4 3" xfId="6199"/>
    <cellStyle name="Comma 53 3 3 4 4" xfId="6200"/>
    <cellStyle name="Comma 53 3 3 4 5" xfId="6201"/>
    <cellStyle name="Comma 53 3 3 5" xfId="6202"/>
    <cellStyle name="Comma 53 3 3 5 2" xfId="6203"/>
    <cellStyle name="Comma 53 3 3 5 3" xfId="6204"/>
    <cellStyle name="Comma 53 3 3 5 4" xfId="6205"/>
    <cellStyle name="Comma 53 3 3 6" xfId="6206"/>
    <cellStyle name="Comma 53 3 3 7" xfId="6207"/>
    <cellStyle name="Comma 53 3 3 8" xfId="6208"/>
    <cellStyle name="Comma 53 3 4" xfId="6209"/>
    <cellStyle name="Comma 53 3 4 2" xfId="6210"/>
    <cellStyle name="Comma 53 3 4 2 2" xfId="6211"/>
    <cellStyle name="Comma 53 3 4 2 2 2" xfId="6212"/>
    <cellStyle name="Comma 53 3 4 2 2 3" xfId="6213"/>
    <cellStyle name="Comma 53 3 4 2 2 4" xfId="6214"/>
    <cellStyle name="Comma 53 3 4 2 3" xfId="6215"/>
    <cellStyle name="Comma 53 3 4 2 4" xfId="6216"/>
    <cellStyle name="Comma 53 3 4 2 5" xfId="6217"/>
    <cellStyle name="Comma 53 3 4 3" xfId="6218"/>
    <cellStyle name="Comma 53 3 4 3 2" xfId="6219"/>
    <cellStyle name="Comma 53 3 4 3 3" xfId="6220"/>
    <cellStyle name="Comma 53 3 4 3 4" xfId="6221"/>
    <cellStyle name="Comma 53 3 4 4" xfId="6222"/>
    <cellStyle name="Comma 53 3 4 5" xfId="6223"/>
    <cellStyle name="Comma 53 3 4 6" xfId="6224"/>
    <cellStyle name="Comma 53 3 5" xfId="6225"/>
    <cellStyle name="Comma 53 3 5 2" xfId="6226"/>
    <cellStyle name="Comma 53 3 5 2 2" xfId="6227"/>
    <cellStyle name="Comma 53 3 5 2 2 2" xfId="6228"/>
    <cellStyle name="Comma 53 3 5 2 2 3" xfId="6229"/>
    <cellStyle name="Comma 53 3 5 2 2 4" xfId="6230"/>
    <cellStyle name="Comma 53 3 5 2 3" xfId="6231"/>
    <cellStyle name="Comma 53 3 5 2 4" xfId="6232"/>
    <cellStyle name="Comma 53 3 5 2 5" xfId="6233"/>
    <cellStyle name="Comma 53 3 5 3" xfId="6234"/>
    <cellStyle name="Comma 53 3 5 3 2" xfId="6235"/>
    <cellStyle name="Comma 53 3 5 3 3" xfId="6236"/>
    <cellStyle name="Comma 53 3 5 3 4" xfId="6237"/>
    <cellStyle name="Comma 53 3 5 4" xfId="6238"/>
    <cellStyle name="Comma 53 3 5 5" xfId="6239"/>
    <cellStyle name="Comma 53 3 5 6" xfId="6240"/>
    <cellStyle name="Comma 53 3 6" xfId="6241"/>
    <cellStyle name="Comma 53 3 6 2" xfId="6242"/>
    <cellStyle name="Comma 53 3 6 2 2" xfId="6243"/>
    <cellStyle name="Comma 53 3 6 2 3" xfId="6244"/>
    <cellStyle name="Comma 53 3 6 2 4" xfId="6245"/>
    <cellStyle name="Comma 53 3 6 3" xfId="6246"/>
    <cellStyle name="Comma 53 3 6 4" xfId="6247"/>
    <cellStyle name="Comma 53 3 6 5" xfId="6248"/>
    <cellStyle name="Comma 53 3 7" xfId="6249"/>
    <cellStyle name="Comma 53 3 7 2" xfId="6250"/>
    <cellStyle name="Comma 53 3 7 3" xfId="6251"/>
    <cellStyle name="Comma 53 3 7 4" xfId="6252"/>
    <cellStyle name="Comma 53 3 8" xfId="6253"/>
    <cellStyle name="Comma 53 3 9" xfId="6254"/>
    <cellStyle name="Comma 53 4" xfId="6255"/>
    <cellStyle name="Comma 53 4 2" xfId="6256"/>
    <cellStyle name="Comma 53 4 2 2" xfId="6257"/>
    <cellStyle name="Comma 53 4 2 2 2" xfId="6258"/>
    <cellStyle name="Comma 53 4 2 2 2 2" xfId="6259"/>
    <cellStyle name="Comma 53 4 2 2 2 3" xfId="6260"/>
    <cellStyle name="Comma 53 4 2 2 2 4" xfId="6261"/>
    <cellStyle name="Comma 53 4 2 2 3" xfId="6262"/>
    <cellStyle name="Comma 53 4 2 2 4" xfId="6263"/>
    <cellStyle name="Comma 53 4 2 2 5" xfId="6264"/>
    <cellStyle name="Comma 53 4 2 3" xfId="6265"/>
    <cellStyle name="Comma 53 4 2 3 2" xfId="6266"/>
    <cellStyle name="Comma 53 4 2 3 3" xfId="6267"/>
    <cellStyle name="Comma 53 4 2 3 4" xfId="6268"/>
    <cellStyle name="Comma 53 4 2 4" xfId="6269"/>
    <cellStyle name="Comma 53 4 2 5" xfId="6270"/>
    <cellStyle name="Comma 53 4 2 6" xfId="6271"/>
    <cellStyle name="Comma 53 4 3" xfId="6272"/>
    <cellStyle name="Comma 53 4 3 2" xfId="6273"/>
    <cellStyle name="Comma 53 4 3 2 2" xfId="6274"/>
    <cellStyle name="Comma 53 4 3 2 2 2" xfId="6275"/>
    <cellStyle name="Comma 53 4 3 2 2 3" xfId="6276"/>
    <cellStyle name="Comma 53 4 3 2 2 4" xfId="6277"/>
    <cellStyle name="Comma 53 4 3 2 3" xfId="6278"/>
    <cellStyle name="Comma 53 4 3 2 4" xfId="6279"/>
    <cellStyle name="Comma 53 4 3 2 5" xfId="6280"/>
    <cellStyle name="Comma 53 4 3 3" xfId="6281"/>
    <cellStyle name="Comma 53 4 3 3 2" xfId="6282"/>
    <cellStyle name="Comma 53 4 3 3 3" xfId="6283"/>
    <cellStyle name="Comma 53 4 3 3 4" xfId="6284"/>
    <cellStyle name="Comma 53 4 3 4" xfId="6285"/>
    <cellStyle name="Comma 53 4 3 5" xfId="6286"/>
    <cellStyle name="Comma 53 4 3 6" xfId="6287"/>
    <cellStyle name="Comma 53 4 4" xfId="6288"/>
    <cellStyle name="Comma 53 4 4 2" xfId="6289"/>
    <cellStyle name="Comma 53 4 4 2 2" xfId="6290"/>
    <cellStyle name="Comma 53 4 4 2 3" xfId="6291"/>
    <cellStyle name="Comma 53 4 4 2 4" xfId="6292"/>
    <cellStyle name="Comma 53 4 4 3" xfId="6293"/>
    <cellStyle name="Comma 53 4 4 4" xfId="6294"/>
    <cellStyle name="Comma 53 4 4 5" xfId="6295"/>
    <cellStyle name="Comma 53 4 5" xfId="6296"/>
    <cellStyle name="Comma 53 4 5 2" xfId="6297"/>
    <cellStyle name="Comma 53 4 5 3" xfId="6298"/>
    <cellStyle name="Comma 53 4 5 4" xfId="6299"/>
    <cellStyle name="Comma 53 4 6" xfId="6300"/>
    <cellStyle name="Comma 53 4 7" xfId="6301"/>
    <cellStyle name="Comma 53 4 8" xfId="6302"/>
    <cellStyle name="Comma 53 5" xfId="6303"/>
    <cellStyle name="Comma 53 5 2" xfId="6304"/>
    <cellStyle name="Comma 53 5 2 2" xfId="6305"/>
    <cellStyle name="Comma 53 5 2 2 2" xfId="6306"/>
    <cellStyle name="Comma 53 5 2 2 2 2" xfId="6307"/>
    <cellStyle name="Comma 53 5 2 2 2 3" xfId="6308"/>
    <cellStyle name="Comma 53 5 2 2 2 4" xfId="6309"/>
    <cellStyle name="Comma 53 5 2 2 3" xfId="6310"/>
    <cellStyle name="Comma 53 5 2 2 4" xfId="6311"/>
    <cellStyle name="Comma 53 5 2 2 5" xfId="6312"/>
    <cellStyle name="Comma 53 5 2 3" xfId="6313"/>
    <cellStyle name="Comma 53 5 2 3 2" xfId="6314"/>
    <cellStyle name="Comma 53 5 2 3 3" xfId="6315"/>
    <cellStyle name="Comma 53 5 2 3 4" xfId="6316"/>
    <cellStyle name="Comma 53 5 2 4" xfId="6317"/>
    <cellStyle name="Comma 53 5 2 5" xfId="6318"/>
    <cellStyle name="Comma 53 5 2 6" xfId="6319"/>
    <cellStyle name="Comma 53 5 3" xfId="6320"/>
    <cellStyle name="Comma 53 5 3 2" xfId="6321"/>
    <cellStyle name="Comma 53 5 3 2 2" xfId="6322"/>
    <cellStyle name="Comma 53 5 3 2 2 2" xfId="6323"/>
    <cellStyle name="Comma 53 5 3 2 2 3" xfId="6324"/>
    <cellStyle name="Comma 53 5 3 2 2 4" xfId="6325"/>
    <cellStyle name="Comma 53 5 3 2 3" xfId="6326"/>
    <cellStyle name="Comma 53 5 3 2 4" xfId="6327"/>
    <cellStyle name="Comma 53 5 3 2 5" xfId="6328"/>
    <cellStyle name="Comma 53 5 3 3" xfId="6329"/>
    <cellStyle name="Comma 53 5 3 3 2" xfId="6330"/>
    <cellStyle name="Comma 53 5 3 3 3" xfId="6331"/>
    <cellStyle name="Comma 53 5 3 3 4" xfId="6332"/>
    <cellStyle name="Comma 53 5 3 4" xfId="6333"/>
    <cellStyle name="Comma 53 5 3 5" xfId="6334"/>
    <cellStyle name="Comma 53 5 3 6" xfId="6335"/>
    <cellStyle name="Comma 53 5 4" xfId="6336"/>
    <cellStyle name="Comma 53 5 4 2" xfId="6337"/>
    <cellStyle name="Comma 53 5 4 2 2" xfId="6338"/>
    <cellStyle name="Comma 53 5 4 2 3" xfId="6339"/>
    <cellStyle name="Comma 53 5 4 2 4" xfId="6340"/>
    <cellStyle name="Comma 53 5 4 3" xfId="6341"/>
    <cellStyle name="Comma 53 5 4 4" xfId="6342"/>
    <cellStyle name="Comma 53 5 4 5" xfId="6343"/>
    <cellStyle name="Comma 53 5 5" xfId="6344"/>
    <cellStyle name="Comma 53 5 5 2" xfId="6345"/>
    <cellStyle name="Comma 53 5 5 3" xfId="6346"/>
    <cellStyle name="Comma 53 5 5 4" xfId="6347"/>
    <cellStyle name="Comma 53 5 6" xfId="6348"/>
    <cellStyle name="Comma 53 5 7" xfId="6349"/>
    <cellStyle name="Comma 53 5 8" xfId="6350"/>
    <cellStyle name="Comma 53 6" xfId="6351"/>
    <cellStyle name="Comma 53 6 2" xfId="6352"/>
    <cellStyle name="Comma 53 6 2 2" xfId="6353"/>
    <cellStyle name="Comma 53 6 2 2 2" xfId="6354"/>
    <cellStyle name="Comma 53 6 2 2 3" xfId="6355"/>
    <cellStyle name="Comma 53 6 2 2 4" xfId="6356"/>
    <cellStyle name="Comma 53 6 2 3" xfId="6357"/>
    <cellStyle name="Comma 53 6 2 4" xfId="6358"/>
    <cellStyle name="Comma 53 6 2 5" xfId="6359"/>
    <cellStyle name="Comma 53 6 3" xfId="6360"/>
    <cellStyle name="Comma 53 6 3 2" xfId="6361"/>
    <cellStyle name="Comma 53 6 3 3" xfId="6362"/>
    <cellStyle name="Comma 53 6 3 4" xfId="6363"/>
    <cellStyle name="Comma 53 6 4" xfId="6364"/>
    <cellStyle name="Comma 53 6 5" xfId="6365"/>
    <cellStyle name="Comma 53 6 6" xfId="6366"/>
    <cellStyle name="Comma 53 7" xfId="6367"/>
    <cellStyle name="Comma 53 7 2" xfId="6368"/>
    <cellStyle name="Comma 53 7 2 2" xfId="6369"/>
    <cellStyle name="Comma 53 7 2 2 2" xfId="6370"/>
    <cellStyle name="Comma 53 7 2 2 3" xfId="6371"/>
    <cellStyle name="Comma 53 7 2 2 4" xfId="6372"/>
    <cellStyle name="Comma 53 7 2 3" xfId="6373"/>
    <cellStyle name="Comma 53 7 2 4" xfId="6374"/>
    <cellStyle name="Comma 53 7 2 5" xfId="6375"/>
    <cellStyle name="Comma 53 7 3" xfId="6376"/>
    <cellStyle name="Comma 53 7 3 2" xfId="6377"/>
    <cellStyle name="Comma 53 7 3 3" xfId="6378"/>
    <cellStyle name="Comma 53 7 3 4" xfId="6379"/>
    <cellStyle name="Comma 53 7 4" xfId="6380"/>
    <cellStyle name="Comma 53 7 5" xfId="6381"/>
    <cellStyle name="Comma 53 7 6" xfId="6382"/>
    <cellStyle name="Comma 53 8" xfId="6383"/>
    <cellStyle name="Comma 53 8 2" xfId="6384"/>
    <cellStyle name="Comma 53 8 2 2" xfId="6385"/>
    <cellStyle name="Comma 53 8 2 3" xfId="6386"/>
    <cellStyle name="Comma 53 8 2 4" xfId="6387"/>
    <cellStyle name="Comma 53 8 3" xfId="6388"/>
    <cellStyle name="Comma 53 8 4" xfId="6389"/>
    <cellStyle name="Comma 53 8 5" xfId="6390"/>
    <cellStyle name="Comma 53 9" xfId="6391"/>
    <cellStyle name="Comma 53 9 2" xfId="6392"/>
    <cellStyle name="Comma 53 9 3" xfId="6393"/>
    <cellStyle name="Comma 53 9 4" xfId="6394"/>
    <cellStyle name="Comma 54" xfId="6395"/>
    <cellStyle name="Comma 54 10" xfId="6396"/>
    <cellStyle name="Comma 54 11" xfId="6397"/>
    <cellStyle name="Comma 54 12" xfId="6398"/>
    <cellStyle name="Comma 54 2" xfId="6399"/>
    <cellStyle name="Comma 54 2 10" xfId="6400"/>
    <cellStyle name="Comma 54 2 2" xfId="6401"/>
    <cellStyle name="Comma 54 2 2 2" xfId="6402"/>
    <cellStyle name="Comma 54 2 2 2 2" xfId="6403"/>
    <cellStyle name="Comma 54 2 2 2 2 2" xfId="6404"/>
    <cellStyle name="Comma 54 2 2 2 2 2 2" xfId="6405"/>
    <cellStyle name="Comma 54 2 2 2 2 2 3" xfId="6406"/>
    <cellStyle name="Comma 54 2 2 2 2 2 4" xfId="6407"/>
    <cellStyle name="Comma 54 2 2 2 2 3" xfId="6408"/>
    <cellStyle name="Comma 54 2 2 2 2 4" xfId="6409"/>
    <cellStyle name="Comma 54 2 2 2 2 5" xfId="6410"/>
    <cellStyle name="Comma 54 2 2 2 3" xfId="6411"/>
    <cellStyle name="Comma 54 2 2 2 3 2" xfId="6412"/>
    <cellStyle name="Comma 54 2 2 2 3 3" xfId="6413"/>
    <cellStyle name="Comma 54 2 2 2 3 4" xfId="6414"/>
    <cellStyle name="Comma 54 2 2 2 4" xfId="6415"/>
    <cellStyle name="Comma 54 2 2 2 5" xfId="6416"/>
    <cellStyle name="Comma 54 2 2 2 6" xfId="6417"/>
    <cellStyle name="Comma 54 2 2 3" xfId="6418"/>
    <cellStyle name="Comma 54 2 2 3 2" xfId="6419"/>
    <cellStyle name="Comma 54 2 2 3 2 2" xfId="6420"/>
    <cellStyle name="Comma 54 2 2 3 2 2 2" xfId="6421"/>
    <cellStyle name="Comma 54 2 2 3 2 2 3" xfId="6422"/>
    <cellStyle name="Comma 54 2 2 3 2 2 4" xfId="6423"/>
    <cellStyle name="Comma 54 2 2 3 2 3" xfId="6424"/>
    <cellStyle name="Comma 54 2 2 3 2 4" xfId="6425"/>
    <cellStyle name="Comma 54 2 2 3 2 5" xfId="6426"/>
    <cellStyle name="Comma 54 2 2 3 3" xfId="6427"/>
    <cellStyle name="Comma 54 2 2 3 3 2" xfId="6428"/>
    <cellStyle name="Comma 54 2 2 3 3 3" xfId="6429"/>
    <cellStyle name="Comma 54 2 2 3 3 4" xfId="6430"/>
    <cellStyle name="Comma 54 2 2 3 4" xfId="6431"/>
    <cellStyle name="Comma 54 2 2 3 5" xfId="6432"/>
    <cellStyle name="Comma 54 2 2 3 6" xfId="6433"/>
    <cellStyle name="Comma 54 2 2 4" xfId="6434"/>
    <cellStyle name="Comma 54 2 2 4 2" xfId="6435"/>
    <cellStyle name="Comma 54 2 2 4 2 2" xfId="6436"/>
    <cellStyle name="Comma 54 2 2 4 2 3" xfId="6437"/>
    <cellStyle name="Comma 54 2 2 4 2 4" xfId="6438"/>
    <cellStyle name="Comma 54 2 2 4 3" xfId="6439"/>
    <cellStyle name="Comma 54 2 2 4 4" xfId="6440"/>
    <cellStyle name="Comma 54 2 2 4 5" xfId="6441"/>
    <cellStyle name="Comma 54 2 2 5" xfId="6442"/>
    <cellStyle name="Comma 54 2 2 5 2" xfId="6443"/>
    <cellStyle name="Comma 54 2 2 5 3" xfId="6444"/>
    <cellStyle name="Comma 54 2 2 5 4" xfId="6445"/>
    <cellStyle name="Comma 54 2 2 6" xfId="6446"/>
    <cellStyle name="Comma 54 2 2 7" xfId="6447"/>
    <cellStyle name="Comma 54 2 2 8" xfId="6448"/>
    <cellStyle name="Comma 54 2 3" xfId="6449"/>
    <cellStyle name="Comma 54 2 3 2" xfId="6450"/>
    <cellStyle name="Comma 54 2 3 2 2" xfId="6451"/>
    <cellStyle name="Comma 54 2 3 2 2 2" xfId="6452"/>
    <cellStyle name="Comma 54 2 3 2 2 2 2" xfId="6453"/>
    <cellStyle name="Comma 54 2 3 2 2 2 3" xfId="6454"/>
    <cellStyle name="Comma 54 2 3 2 2 2 4" xfId="6455"/>
    <cellStyle name="Comma 54 2 3 2 2 3" xfId="6456"/>
    <cellStyle name="Comma 54 2 3 2 2 4" xfId="6457"/>
    <cellStyle name="Comma 54 2 3 2 2 5" xfId="6458"/>
    <cellStyle name="Comma 54 2 3 2 3" xfId="6459"/>
    <cellStyle name="Comma 54 2 3 2 3 2" xfId="6460"/>
    <cellStyle name="Comma 54 2 3 2 3 3" xfId="6461"/>
    <cellStyle name="Comma 54 2 3 2 3 4" xfId="6462"/>
    <cellStyle name="Comma 54 2 3 2 4" xfId="6463"/>
    <cellStyle name="Comma 54 2 3 2 5" xfId="6464"/>
    <cellStyle name="Comma 54 2 3 2 6" xfId="6465"/>
    <cellStyle name="Comma 54 2 3 3" xfId="6466"/>
    <cellStyle name="Comma 54 2 3 3 2" xfId="6467"/>
    <cellStyle name="Comma 54 2 3 3 2 2" xfId="6468"/>
    <cellStyle name="Comma 54 2 3 3 2 2 2" xfId="6469"/>
    <cellStyle name="Comma 54 2 3 3 2 2 3" xfId="6470"/>
    <cellStyle name="Comma 54 2 3 3 2 2 4" xfId="6471"/>
    <cellStyle name="Comma 54 2 3 3 2 3" xfId="6472"/>
    <cellStyle name="Comma 54 2 3 3 2 4" xfId="6473"/>
    <cellStyle name="Comma 54 2 3 3 2 5" xfId="6474"/>
    <cellStyle name="Comma 54 2 3 3 3" xfId="6475"/>
    <cellStyle name="Comma 54 2 3 3 3 2" xfId="6476"/>
    <cellStyle name="Comma 54 2 3 3 3 3" xfId="6477"/>
    <cellStyle name="Comma 54 2 3 3 3 4" xfId="6478"/>
    <cellStyle name="Comma 54 2 3 3 4" xfId="6479"/>
    <cellStyle name="Comma 54 2 3 3 5" xfId="6480"/>
    <cellStyle name="Comma 54 2 3 3 6" xfId="6481"/>
    <cellStyle name="Comma 54 2 3 4" xfId="6482"/>
    <cellStyle name="Comma 54 2 3 4 2" xfId="6483"/>
    <cellStyle name="Comma 54 2 3 4 2 2" xfId="6484"/>
    <cellStyle name="Comma 54 2 3 4 2 3" xfId="6485"/>
    <cellStyle name="Comma 54 2 3 4 2 4" xfId="6486"/>
    <cellStyle name="Comma 54 2 3 4 3" xfId="6487"/>
    <cellStyle name="Comma 54 2 3 4 4" xfId="6488"/>
    <cellStyle name="Comma 54 2 3 4 5" xfId="6489"/>
    <cellStyle name="Comma 54 2 3 5" xfId="6490"/>
    <cellStyle name="Comma 54 2 3 5 2" xfId="6491"/>
    <cellStyle name="Comma 54 2 3 5 3" xfId="6492"/>
    <cellStyle name="Comma 54 2 3 5 4" xfId="6493"/>
    <cellStyle name="Comma 54 2 3 6" xfId="6494"/>
    <cellStyle name="Comma 54 2 3 7" xfId="6495"/>
    <cellStyle name="Comma 54 2 3 8" xfId="6496"/>
    <cellStyle name="Comma 54 2 4" xfId="6497"/>
    <cellStyle name="Comma 54 2 4 2" xfId="6498"/>
    <cellStyle name="Comma 54 2 4 2 2" xfId="6499"/>
    <cellStyle name="Comma 54 2 4 2 2 2" xfId="6500"/>
    <cellStyle name="Comma 54 2 4 2 2 3" xfId="6501"/>
    <cellStyle name="Comma 54 2 4 2 2 4" xfId="6502"/>
    <cellStyle name="Comma 54 2 4 2 3" xfId="6503"/>
    <cellStyle name="Comma 54 2 4 2 4" xfId="6504"/>
    <cellStyle name="Comma 54 2 4 2 5" xfId="6505"/>
    <cellStyle name="Comma 54 2 4 3" xfId="6506"/>
    <cellStyle name="Comma 54 2 4 3 2" xfId="6507"/>
    <cellStyle name="Comma 54 2 4 3 3" xfId="6508"/>
    <cellStyle name="Comma 54 2 4 3 4" xfId="6509"/>
    <cellStyle name="Comma 54 2 4 4" xfId="6510"/>
    <cellStyle name="Comma 54 2 4 5" xfId="6511"/>
    <cellStyle name="Comma 54 2 4 6" xfId="6512"/>
    <cellStyle name="Comma 54 2 5" xfId="6513"/>
    <cellStyle name="Comma 54 2 5 2" xfId="6514"/>
    <cellStyle name="Comma 54 2 5 2 2" xfId="6515"/>
    <cellStyle name="Comma 54 2 5 2 2 2" xfId="6516"/>
    <cellStyle name="Comma 54 2 5 2 2 3" xfId="6517"/>
    <cellStyle name="Comma 54 2 5 2 2 4" xfId="6518"/>
    <cellStyle name="Comma 54 2 5 2 3" xfId="6519"/>
    <cellStyle name="Comma 54 2 5 2 4" xfId="6520"/>
    <cellStyle name="Comma 54 2 5 2 5" xfId="6521"/>
    <cellStyle name="Comma 54 2 5 3" xfId="6522"/>
    <cellStyle name="Comma 54 2 5 3 2" xfId="6523"/>
    <cellStyle name="Comma 54 2 5 3 3" xfId="6524"/>
    <cellStyle name="Comma 54 2 5 3 4" xfId="6525"/>
    <cellStyle name="Comma 54 2 5 4" xfId="6526"/>
    <cellStyle name="Comma 54 2 5 5" xfId="6527"/>
    <cellStyle name="Comma 54 2 5 6" xfId="6528"/>
    <cellStyle name="Comma 54 2 6" xfId="6529"/>
    <cellStyle name="Comma 54 2 6 2" xfId="6530"/>
    <cellStyle name="Comma 54 2 6 2 2" xfId="6531"/>
    <cellStyle name="Comma 54 2 6 2 3" xfId="6532"/>
    <cellStyle name="Comma 54 2 6 2 4" xfId="6533"/>
    <cellStyle name="Comma 54 2 6 3" xfId="6534"/>
    <cellStyle name="Comma 54 2 6 4" xfId="6535"/>
    <cellStyle name="Comma 54 2 6 5" xfId="6536"/>
    <cellStyle name="Comma 54 2 7" xfId="6537"/>
    <cellStyle name="Comma 54 2 7 2" xfId="6538"/>
    <cellStyle name="Comma 54 2 7 3" xfId="6539"/>
    <cellStyle name="Comma 54 2 7 4" xfId="6540"/>
    <cellStyle name="Comma 54 2 8" xfId="6541"/>
    <cellStyle name="Comma 54 2 9" xfId="6542"/>
    <cellStyle name="Comma 54 3" xfId="6543"/>
    <cellStyle name="Comma 54 3 10" xfId="6544"/>
    <cellStyle name="Comma 54 3 2" xfId="6545"/>
    <cellStyle name="Comma 54 3 2 2" xfId="6546"/>
    <cellStyle name="Comma 54 3 2 2 2" xfId="6547"/>
    <cellStyle name="Comma 54 3 2 2 2 2" xfId="6548"/>
    <cellStyle name="Comma 54 3 2 2 2 2 2" xfId="6549"/>
    <cellStyle name="Comma 54 3 2 2 2 2 3" xfId="6550"/>
    <cellStyle name="Comma 54 3 2 2 2 2 4" xfId="6551"/>
    <cellStyle name="Comma 54 3 2 2 2 3" xfId="6552"/>
    <cellStyle name="Comma 54 3 2 2 2 4" xfId="6553"/>
    <cellStyle name="Comma 54 3 2 2 2 5" xfId="6554"/>
    <cellStyle name="Comma 54 3 2 2 3" xfId="6555"/>
    <cellStyle name="Comma 54 3 2 2 3 2" xfId="6556"/>
    <cellStyle name="Comma 54 3 2 2 3 3" xfId="6557"/>
    <cellStyle name="Comma 54 3 2 2 3 4" xfId="6558"/>
    <cellStyle name="Comma 54 3 2 2 4" xfId="6559"/>
    <cellStyle name="Comma 54 3 2 2 5" xfId="6560"/>
    <cellStyle name="Comma 54 3 2 2 6" xfId="6561"/>
    <cellStyle name="Comma 54 3 2 3" xfId="6562"/>
    <cellStyle name="Comma 54 3 2 3 2" xfId="6563"/>
    <cellStyle name="Comma 54 3 2 3 2 2" xfId="6564"/>
    <cellStyle name="Comma 54 3 2 3 2 2 2" xfId="6565"/>
    <cellStyle name="Comma 54 3 2 3 2 2 3" xfId="6566"/>
    <cellStyle name="Comma 54 3 2 3 2 2 4" xfId="6567"/>
    <cellStyle name="Comma 54 3 2 3 2 3" xfId="6568"/>
    <cellStyle name="Comma 54 3 2 3 2 4" xfId="6569"/>
    <cellStyle name="Comma 54 3 2 3 2 5" xfId="6570"/>
    <cellStyle name="Comma 54 3 2 3 3" xfId="6571"/>
    <cellStyle name="Comma 54 3 2 3 3 2" xfId="6572"/>
    <cellStyle name="Comma 54 3 2 3 3 3" xfId="6573"/>
    <cellStyle name="Comma 54 3 2 3 3 4" xfId="6574"/>
    <cellStyle name="Comma 54 3 2 3 4" xfId="6575"/>
    <cellStyle name="Comma 54 3 2 3 5" xfId="6576"/>
    <cellStyle name="Comma 54 3 2 3 6" xfId="6577"/>
    <cellStyle name="Comma 54 3 2 4" xfId="6578"/>
    <cellStyle name="Comma 54 3 2 4 2" xfId="6579"/>
    <cellStyle name="Comma 54 3 2 4 2 2" xfId="6580"/>
    <cellStyle name="Comma 54 3 2 4 2 3" xfId="6581"/>
    <cellStyle name="Comma 54 3 2 4 2 4" xfId="6582"/>
    <cellStyle name="Comma 54 3 2 4 3" xfId="6583"/>
    <cellStyle name="Comma 54 3 2 4 4" xfId="6584"/>
    <cellStyle name="Comma 54 3 2 4 5" xfId="6585"/>
    <cellStyle name="Comma 54 3 2 5" xfId="6586"/>
    <cellStyle name="Comma 54 3 2 5 2" xfId="6587"/>
    <cellStyle name="Comma 54 3 2 5 3" xfId="6588"/>
    <cellStyle name="Comma 54 3 2 5 4" xfId="6589"/>
    <cellStyle name="Comma 54 3 2 6" xfId="6590"/>
    <cellStyle name="Comma 54 3 2 7" xfId="6591"/>
    <cellStyle name="Comma 54 3 2 8" xfId="6592"/>
    <cellStyle name="Comma 54 3 3" xfId="6593"/>
    <cellStyle name="Comma 54 3 3 2" xfId="6594"/>
    <cellStyle name="Comma 54 3 3 2 2" xfId="6595"/>
    <cellStyle name="Comma 54 3 3 2 2 2" xfId="6596"/>
    <cellStyle name="Comma 54 3 3 2 2 2 2" xfId="6597"/>
    <cellStyle name="Comma 54 3 3 2 2 2 3" xfId="6598"/>
    <cellStyle name="Comma 54 3 3 2 2 2 4" xfId="6599"/>
    <cellStyle name="Comma 54 3 3 2 2 3" xfId="6600"/>
    <cellStyle name="Comma 54 3 3 2 2 4" xfId="6601"/>
    <cellStyle name="Comma 54 3 3 2 2 5" xfId="6602"/>
    <cellStyle name="Comma 54 3 3 2 3" xfId="6603"/>
    <cellStyle name="Comma 54 3 3 2 3 2" xfId="6604"/>
    <cellStyle name="Comma 54 3 3 2 3 3" xfId="6605"/>
    <cellStyle name="Comma 54 3 3 2 3 4" xfId="6606"/>
    <cellStyle name="Comma 54 3 3 2 4" xfId="6607"/>
    <cellStyle name="Comma 54 3 3 2 5" xfId="6608"/>
    <cellStyle name="Comma 54 3 3 2 6" xfId="6609"/>
    <cellStyle name="Comma 54 3 3 3" xfId="6610"/>
    <cellStyle name="Comma 54 3 3 3 2" xfId="6611"/>
    <cellStyle name="Comma 54 3 3 3 2 2" xfId="6612"/>
    <cellStyle name="Comma 54 3 3 3 2 2 2" xfId="6613"/>
    <cellStyle name="Comma 54 3 3 3 2 2 3" xfId="6614"/>
    <cellStyle name="Comma 54 3 3 3 2 2 4" xfId="6615"/>
    <cellStyle name="Comma 54 3 3 3 2 3" xfId="6616"/>
    <cellStyle name="Comma 54 3 3 3 2 4" xfId="6617"/>
    <cellStyle name="Comma 54 3 3 3 2 5" xfId="6618"/>
    <cellStyle name="Comma 54 3 3 3 3" xfId="6619"/>
    <cellStyle name="Comma 54 3 3 3 3 2" xfId="6620"/>
    <cellStyle name="Comma 54 3 3 3 3 3" xfId="6621"/>
    <cellStyle name="Comma 54 3 3 3 3 4" xfId="6622"/>
    <cellStyle name="Comma 54 3 3 3 4" xfId="6623"/>
    <cellStyle name="Comma 54 3 3 3 5" xfId="6624"/>
    <cellStyle name="Comma 54 3 3 3 6" xfId="6625"/>
    <cellStyle name="Comma 54 3 3 4" xfId="6626"/>
    <cellStyle name="Comma 54 3 3 4 2" xfId="6627"/>
    <cellStyle name="Comma 54 3 3 4 2 2" xfId="6628"/>
    <cellStyle name="Comma 54 3 3 4 2 3" xfId="6629"/>
    <cellStyle name="Comma 54 3 3 4 2 4" xfId="6630"/>
    <cellStyle name="Comma 54 3 3 4 3" xfId="6631"/>
    <cellStyle name="Comma 54 3 3 4 4" xfId="6632"/>
    <cellStyle name="Comma 54 3 3 4 5" xfId="6633"/>
    <cellStyle name="Comma 54 3 3 5" xfId="6634"/>
    <cellStyle name="Comma 54 3 3 5 2" xfId="6635"/>
    <cellStyle name="Comma 54 3 3 5 3" xfId="6636"/>
    <cellStyle name="Comma 54 3 3 5 4" xfId="6637"/>
    <cellStyle name="Comma 54 3 3 6" xfId="6638"/>
    <cellStyle name="Comma 54 3 3 7" xfId="6639"/>
    <cellStyle name="Comma 54 3 3 8" xfId="6640"/>
    <cellStyle name="Comma 54 3 4" xfId="6641"/>
    <cellStyle name="Comma 54 3 4 2" xfId="6642"/>
    <cellStyle name="Comma 54 3 4 2 2" xfId="6643"/>
    <cellStyle name="Comma 54 3 4 2 2 2" xfId="6644"/>
    <cellStyle name="Comma 54 3 4 2 2 3" xfId="6645"/>
    <cellStyle name="Comma 54 3 4 2 2 4" xfId="6646"/>
    <cellStyle name="Comma 54 3 4 2 3" xfId="6647"/>
    <cellStyle name="Comma 54 3 4 2 4" xfId="6648"/>
    <cellStyle name="Comma 54 3 4 2 5" xfId="6649"/>
    <cellStyle name="Comma 54 3 4 3" xfId="6650"/>
    <cellStyle name="Comma 54 3 4 3 2" xfId="6651"/>
    <cellStyle name="Comma 54 3 4 3 3" xfId="6652"/>
    <cellStyle name="Comma 54 3 4 3 4" xfId="6653"/>
    <cellStyle name="Comma 54 3 4 4" xfId="6654"/>
    <cellStyle name="Comma 54 3 4 5" xfId="6655"/>
    <cellStyle name="Comma 54 3 4 6" xfId="6656"/>
    <cellStyle name="Comma 54 3 5" xfId="6657"/>
    <cellStyle name="Comma 54 3 5 2" xfId="6658"/>
    <cellStyle name="Comma 54 3 5 2 2" xfId="6659"/>
    <cellStyle name="Comma 54 3 5 2 2 2" xfId="6660"/>
    <cellStyle name="Comma 54 3 5 2 2 3" xfId="6661"/>
    <cellStyle name="Comma 54 3 5 2 2 4" xfId="6662"/>
    <cellStyle name="Comma 54 3 5 2 3" xfId="6663"/>
    <cellStyle name="Comma 54 3 5 2 4" xfId="6664"/>
    <cellStyle name="Comma 54 3 5 2 5" xfId="6665"/>
    <cellStyle name="Comma 54 3 5 3" xfId="6666"/>
    <cellStyle name="Comma 54 3 5 3 2" xfId="6667"/>
    <cellStyle name="Comma 54 3 5 3 3" xfId="6668"/>
    <cellStyle name="Comma 54 3 5 3 4" xfId="6669"/>
    <cellStyle name="Comma 54 3 5 4" xfId="6670"/>
    <cellStyle name="Comma 54 3 5 5" xfId="6671"/>
    <cellStyle name="Comma 54 3 5 6" xfId="6672"/>
    <cellStyle name="Comma 54 3 6" xfId="6673"/>
    <cellStyle name="Comma 54 3 6 2" xfId="6674"/>
    <cellStyle name="Comma 54 3 6 2 2" xfId="6675"/>
    <cellStyle name="Comma 54 3 6 2 3" xfId="6676"/>
    <cellStyle name="Comma 54 3 6 2 4" xfId="6677"/>
    <cellStyle name="Comma 54 3 6 3" xfId="6678"/>
    <cellStyle name="Comma 54 3 6 4" xfId="6679"/>
    <cellStyle name="Comma 54 3 6 5" xfId="6680"/>
    <cellStyle name="Comma 54 3 7" xfId="6681"/>
    <cellStyle name="Comma 54 3 7 2" xfId="6682"/>
    <cellStyle name="Comma 54 3 7 3" xfId="6683"/>
    <cellStyle name="Comma 54 3 7 4" xfId="6684"/>
    <cellStyle name="Comma 54 3 8" xfId="6685"/>
    <cellStyle name="Comma 54 3 9" xfId="6686"/>
    <cellStyle name="Comma 54 4" xfId="6687"/>
    <cellStyle name="Comma 54 4 2" xfId="6688"/>
    <cellStyle name="Comma 54 4 2 2" xfId="6689"/>
    <cellStyle name="Comma 54 4 2 2 2" xfId="6690"/>
    <cellStyle name="Comma 54 4 2 2 2 2" xfId="6691"/>
    <cellStyle name="Comma 54 4 2 2 2 3" xfId="6692"/>
    <cellStyle name="Comma 54 4 2 2 2 4" xfId="6693"/>
    <cellStyle name="Comma 54 4 2 2 3" xfId="6694"/>
    <cellStyle name="Comma 54 4 2 2 4" xfId="6695"/>
    <cellStyle name="Comma 54 4 2 2 5" xfId="6696"/>
    <cellStyle name="Comma 54 4 2 3" xfId="6697"/>
    <cellStyle name="Comma 54 4 2 3 2" xfId="6698"/>
    <cellStyle name="Comma 54 4 2 3 3" xfId="6699"/>
    <cellStyle name="Comma 54 4 2 3 4" xfId="6700"/>
    <cellStyle name="Comma 54 4 2 4" xfId="6701"/>
    <cellStyle name="Comma 54 4 2 5" xfId="6702"/>
    <cellStyle name="Comma 54 4 2 6" xfId="6703"/>
    <cellStyle name="Comma 54 4 3" xfId="6704"/>
    <cellStyle name="Comma 54 4 3 2" xfId="6705"/>
    <cellStyle name="Comma 54 4 3 2 2" xfId="6706"/>
    <cellStyle name="Comma 54 4 3 2 2 2" xfId="6707"/>
    <cellStyle name="Comma 54 4 3 2 2 3" xfId="6708"/>
    <cellStyle name="Comma 54 4 3 2 2 4" xfId="6709"/>
    <cellStyle name="Comma 54 4 3 2 3" xfId="6710"/>
    <cellStyle name="Comma 54 4 3 2 4" xfId="6711"/>
    <cellStyle name="Comma 54 4 3 2 5" xfId="6712"/>
    <cellStyle name="Comma 54 4 3 3" xfId="6713"/>
    <cellStyle name="Comma 54 4 3 3 2" xfId="6714"/>
    <cellStyle name="Comma 54 4 3 3 3" xfId="6715"/>
    <cellStyle name="Comma 54 4 3 3 4" xfId="6716"/>
    <cellStyle name="Comma 54 4 3 4" xfId="6717"/>
    <cellStyle name="Comma 54 4 3 5" xfId="6718"/>
    <cellStyle name="Comma 54 4 3 6" xfId="6719"/>
    <cellStyle name="Comma 54 4 4" xfId="6720"/>
    <cellStyle name="Comma 54 4 4 2" xfId="6721"/>
    <cellStyle name="Comma 54 4 4 2 2" xfId="6722"/>
    <cellStyle name="Comma 54 4 4 2 3" xfId="6723"/>
    <cellStyle name="Comma 54 4 4 2 4" xfId="6724"/>
    <cellStyle name="Comma 54 4 4 3" xfId="6725"/>
    <cellStyle name="Comma 54 4 4 4" xfId="6726"/>
    <cellStyle name="Comma 54 4 4 5" xfId="6727"/>
    <cellStyle name="Comma 54 4 5" xfId="6728"/>
    <cellStyle name="Comma 54 4 5 2" xfId="6729"/>
    <cellStyle name="Comma 54 4 5 3" xfId="6730"/>
    <cellStyle name="Comma 54 4 5 4" xfId="6731"/>
    <cellStyle name="Comma 54 4 6" xfId="6732"/>
    <cellStyle name="Comma 54 4 7" xfId="6733"/>
    <cellStyle name="Comma 54 4 8" xfId="6734"/>
    <cellStyle name="Comma 54 5" xfId="6735"/>
    <cellStyle name="Comma 54 5 2" xfId="6736"/>
    <cellStyle name="Comma 54 5 2 2" xfId="6737"/>
    <cellStyle name="Comma 54 5 2 2 2" xfId="6738"/>
    <cellStyle name="Comma 54 5 2 2 2 2" xfId="6739"/>
    <cellStyle name="Comma 54 5 2 2 2 3" xfId="6740"/>
    <cellStyle name="Comma 54 5 2 2 2 4" xfId="6741"/>
    <cellStyle name="Comma 54 5 2 2 3" xfId="6742"/>
    <cellStyle name="Comma 54 5 2 2 4" xfId="6743"/>
    <cellStyle name="Comma 54 5 2 2 5" xfId="6744"/>
    <cellStyle name="Comma 54 5 2 3" xfId="6745"/>
    <cellStyle name="Comma 54 5 2 3 2" xfId="6746"/>
    <cellStyle name="Comma 54 5 2 3 3" xfId="6747"/>
    <cellStyle name="Comma 54 5 2 3 4" xfId="6748"/>
    <cellStyle name="Comma 54 5 2 4" xfId="6749"/>
    <cellStyle name="Comma 54 5 2 5" xfId="6750"/>
    <cellStyle name="Comma 54 5 2 6" xfId="6751"/>
    <cellStyle name="Comma 54 5 3" xfId="6752"/>
    <cellStyle name="Comma 54 5 3 2" xfId="6753"/>
    <cellStyle name="Comma 54 5 3 2 2" xfId="6754"/>
    <cellStyle name="Comma 54 5 3 2 2 2" xfId="6755"/>
    <cellStyle name="Comma 54 5 3 2 2 3" xfId="6756"/>
    <cellStyle name="Comma 54 5 3 2 2 4" xfId="6757"/>
    <cellStyle name="Comma 54 5 3 2 3" xfId="6758"/>
    <cellStyle name="Comma 54 5 3 2 4" xfId="6759"/>
    <cellStyle name="Comma 54 5 3 2 5" xfId="6760"/>
    <cellStyle name="Comma 54 5 3 3" xfId="6761"/>
    <cellStyle name="Comma 54 5 3 3 2" xfId="6762"/>
    <cellStyle name="Comma 54 5 3 3 3" xfId="6763"/>
    <cellStyle name="Comma 54 5 3 3 4" xfId="6764"/>
    <cellStyle name="Comma 54 5 3 4" xfId="6765"/>
    <cellStyle name="Comma 54 5 3 5" xfId="6766"/>
    <cellStyle name="Comma 54 5 3 6" xfId="6767"/>
    <cellStyle name="Comma 54 5 4" xfId="6768"/>
    <cellStyle name="Comma 54 5 4 2" xfId="6769"/>
    <cellStyle name="Comma 54 5 4 2 2" xfId="6770"/>
    <cellStyle name="Comma 54 5 4 2 3" xfId="6771"/>
    <cellStyle name="Comma 54 5 4 2 4" xfId="6772"/>
    <cellStyle name="Comma 54 5 4 3" xfId="6773"/>
    <cellStyle name="Comma 54 5 4 4" xfId="6774"/>
    <cellStyle name="Comma 54 5 4 5" xfId="6775"/>
    <cellStyle name="Comma 54 5 5" xfId="6776"/>
    <cellStyle name="Comma 54 5 5 2" xfId="6777"/>
    <cellStyle name="Comma 54 5 5 3" xfId="6778"/>
    <cellStyle name="Comma 54 5 5 4" xfId="6779"/>
    <cellStyle name="Comma 54 5 6" xfId="6780"/>
    <cellStyle name="Comma 54 5 7" xfId="6781"/>
    <cellStyle name="Comma 54 5 8" xfId="6782"/>
    <cellStyle name="Comma 54 6" xfId="6783"/>
    <cellStyle name="Comma 54 6 2" xfId="6784"/>
    <cellStyle name="Comma 54 6 2 2" xfId="6785"/>
    <cellStyle name="Comma 54 6 2 2 2" xfId="6786"/>
    <cellStyle name="Comma 54 6 2 2 3" xfId="6787"/>
    <cellStyle name="Comma 54 6 2 2 4" xfId="6788"/>
    <cellStyle name="Comma 54 6 2 3" xfId="6789"/>
    <cellStyle name="Comma 54 6 2 4" xfId="6790"/>
    <cellStyle name="Comma 54 6 2 5" xfId="6791"/>
    <cellStyle name="Comma 54 6 3" xfId="6792"/>
    <cellStyle name="Comma 54 6 3 2" xfId="6793"/>
    <cellStyle name="Comma 54 6 3 3" xfId="6794"/>
    <cellStyle name="Comma 54 6 3 4" xfId="6795"/>
    <cellStyle name="Comma 54 6 4" xfId="6796"/>
    <cellStyle name="Comma 54 6 5" xfId="6797"/>
    <cellStyle name="Comma 54 6 6" xfId="6798"/>
    <cellStyle name="Comma 54 7" xfId="6799"/>
    <cellStyle name="Comma 54 7 2" xfId="6800"/>
    <cellStyle name="Comma 54 7 2 2" xfId="6801"/>
    <cellStyle name="Comma 54 7 2 2 2" xfId="6802"/>
    <cellStyle name="Comma 54 7 2 2 3" xfId="6803"/>
    <cellStyle name="Comma 54 7 2 2 4" xfId="6804"/>
    <cellStyle name="Comma 54 7 2 3" xfId="6805"/>
    <cellStyle name="Comma 54 7 2 4" xfId="6806"/>
    <cellStyle name="Comma 54 7 2 5" xfId="6807"/>
    <cellStyle name="Comma 54 7 3" xfId="6808"/>
    <cellStyle name="Comma 54 7 3 2" xfId="6809"/>
    <cellStyle name="Comma 54 7 3 3" xfId="6810"/>
    <cellStyle name="Comma 54 7 3 4" xfId="6811"/>
    <cellStyle name="Comma 54 7 4" xfId="6812"/>
    <cellStyle name="Comma 54 7 5" xfId="6813"/>
    <cellStyle name="Comma 54 7 6" xfId="6814"/>
    <cellStyle name="Comma 54 8" xfId="6815"/>
    <cellStyle name="Comma 54 8 2" xfId="6816"/>
    <cellStyle name="Comma 54 8 2 2" xfId="6817"/>
    <cellStyle name="Comma 54 8 2 3" xfId="6818"/>
    <cellStyle name="Comma 54 8 2 4" xfId="6819"/>
    <cellStyle name="Comma 54 8 3" xfId="6820"/>
    <cellStyle name="Comma 54 8 4" xfId="6821"/>
    <cellStyle name="Comma 54 8 5" xfId="6822"/>
    <cellStyle name="Comma 54 9" xfId="6823"/>
    <cellStyle name="Comma 54 9 2" xfId="6824"/>
    <cellStyle name="Comma 54 9 3" xfId="6825"/>
    <cellStyle name="Comma 54 9 4" xfId="6826"/>
    <cellStyle name="Comma 55" xfId="6827"/>
    <cellStyle name="Comma 55 10" xfId="6828"/>
    <cellStyle name="Comma 55 11" xfId="6829"/>
    <cellStyle name="Comma 55 12" xfId="6830"/>
    <cellStyle name="Comma 55 2" xfId="6831"/>
    <cellStyle name="Comma 55 2 10" xfId="6832"/>
    <cellStyle name="Comma 55 2 2" xfId="6833"/>
    <cellStyle name="Comma 55 2 2 2" xfId="6834"/>
    <cellStyle name="Comma 55 2 2 2 2" xfId="6835"/>
    <cellStyle name="Comma 55 2 2 2 2 2" xfId="6836"/>
    <cellStyle name="Comma 55 2 2 2 2 2 2" xfId="6837"/>
    <cellStyle name="Comma 55 2 2 2 2 2 3" xfId="6838"/>
    <cellStyle name="Comma 55 2 2 2 2 2 4" xfId="6839"/>
    <cellStyle name="Comma 55 2 2 2 2 3" xfId="6840"/>
    <cellStyle name="Comma 55 2 2 2 2 4" xfId="6841"/>
    <cellStyle name="Comma 55 2 2 2 2 5" xfId="6842"/>
    <cellStyle name="Comma 55 2 2 2 3" xfId="6843"/>
    <cellStyle name="Comma 55 2 2 2 3 2" xfId="6844"/>
    <cellStyle name="Comma 55 2 2 2 3 3" xfId="6845"/>
    <cellStyle name="Comma 55 2 2 2 3 4" xfId="6846"/>
    <cellStyle name="Comma 55 2 2 2 4" xfId="6847"/>
    <cellStyle name="Comma 55 2 2 2 5" xfId="6848"/>
    <cellStyle name="Comma 55 2 2 2 6" xfId="6849"/>
    <cellStyle name="Comma 55 2 2 3" xfId="6850"/>
    <cellStyle name="Comma 55 2 2 3 2" xfId="6851"/>
    <cellStyle name="Comma 55 2 2 3 2 2" xfId="6852"/>
    <cellStyle name="Comma 55 2 2 3 2 2 2" xfId="6853"/>
    <cellStyle name="Comma 55 2 2 3 2 2 3" xfId="6854"/>
    <cellStyle name="Comma 55 2 2 3 2 2 4" xfId="6855"/>
    <cellStyle name="Comma 55 2 2 3 2 3" xfId="6856"/>
    <cellStyle name="Comma 55 2 2 3 2 4" xfId="6857"/>
    <cellStyle name="Comma 55 2 2 3 2 5" xfId="6858"/>
    <cellStyle name="Comma 55 2 2 3 3" xfId="6859"/>
    <cellStyle name="Comma 55 2 2 3 3 2" xfId="6860"/>
    <cellStyle name="Comma 55 2 2 3 3 3" xfId="6861"/>
    <cellStyle name="Comma 55 2 2 3 3 4" xfId="6862"/>
    <cellStyle name="Comma 55 2 2 3 4" xfId="6863"/>
    <cellStyle name="Comma 55 2 2 3 5" xfId="6864"/>
    <cellStyle name="Comma 55 2 2 3 6" xfId="6865"/>
    <cellStyle name="Comma 55 2 2 4" xfId="6866"/>
    <cellStyle name="Comma 55 2 2 4 2" xfId="6867"/>
    <cellStyle name="Comma 55 2 2 4 2 2" xfId="6868"/>
    <cellStyle name="Comma 55 2 2 4 2 3" xfId="6869"/>
    <cellStyle name="Comma 55 2 2 4 2 4" xfId="6870"/>
    <cellStyle name="Comma 55 2 2 4 3" xfId="6871"/>
    <cellStyle name="Comma 55 2 2 4 4" xfId="6872"/>
    <cellStyle name="Comma 55 2 2 4 5" xfId="6873"/>
    <cellStyle name="Comma 55 2 2 5" xfId="6874"/>
    <cellStyle name="Comma 55 2 2 5 2" xfId="6875"/>
    <cellStyle name="Comma 55 2 2 5 3" xfId="6876"/>
    <cellStyle name="Comma 55 2 2 5 4" xfId="6877"/>
    <cellStyle name="Comma 55 2 2 6" xfId="6878"/>
    <cellStyle name="Comma 55 2 2 7" xfId="6879"/>
    <cellStyle name="Comma 55 2 2 8" xfId="6880"/>
    <cellStyle name="Comma 55 2 3" xfId="6881"/>
    <cellStyle name="Comma 55 2 3 2" xfId="6882"/>
    <cellStyle name="Comma 55 2 3 2 2" xfId="6883"/>
    <cellStyle name="Comma 55 2 3 2 2 2" xfId="6884"/>
    <cellStyle name="Comma 55 2 3 2 2 2 2" xfId="6885"/>
    <cellStyle name="Comma 55 2 3 2 2 2 3" xfId="6886"/>
    <cellStyle name="Comma 55 2 3 2 2 2 4" xfId="6887"/>
    <cellStyle name="Comma 55 2 3 2 2 3" xfId="6888"/>
    <cellStyle name="Comma 55 2 3 2 2 4" xfId="6889"/>
    <cellStyle name="Comma 55 2 3 2 2 5" xfId="6890"/>
    <cellStyle name="Comma 55 2 3 2 3" xfId="6891"/>
    <cellStyle name="Comma 55 2 3 2 3 2" xfId="6892"/>
    <cellStyle name="Comma 55 2 3 2 3 3" xfId="6893"/>
    <cellStyle name="Comma 55 2 3 2 3 4" xfId="6894"/>
    <cellStyle name="Comma 55 2 3 2 4" xfId="6895"/>
    <cellStyle name="Comma 55 2 3 2 5" xfId="6896"/>
    <cellStyle name="Comma 55 2 3 2 6" xfId="6897"/>
    <cellStyle name="Comma 55 2 3 3" xfId="6898"/>
    <cellStyle name="Comma 55 2 3 3 2" xfId="6899"/>
    <cellStyle name="Comma 55 2 3 3 2 2" xfId="6900"/>
    <cellStyle name="Comma 55 2 3 3 2 2 2" xfId="6901"/>
    <cellStyle name="Comma 55 2 3 3 2 2 3" xfId="6902"/>
    <cellStyle name="Comma 55 2 3 3 2 2 4" xfId="6903"/>
    <cellStyle name="Comma 55 2 3 3 2 3" xfId="6904"/>
    <cellStyle name="Comma 55 2 3 3 2 4" xfId="6905"/>
    <cellStyle name="Comma 55 2 3 3 2 5" xfId="6906"/>
    <cellStyle name="Comma 55 2 3 3 3" xfId="6907"/>
    <cellStyle name="Comma 55 2 3 3 3 2" xfId="6908"/>
    <cellStyle name="Comma 55 2 3 3 3 3" xfId="6909"/>
    <cellStyle name="Comma 55 2 3 3 3 4" xfId="6910"/>
    <cellStyle name="Comma 55 2 3 3 4" xfId="6911"/>
    <cellStyle name="Comma 55 2 3 3 5" xfId="6912"/>
    <cellStyle name="Comma 55 2 3 3 6" xfId="6913"/>
    <cellStyle name="Comma 55 2 3 4" xfId="6914"/>
    <cellStyle name="Comma 55 2 3 4 2" xfId="6915"/>
    <cellStyle name="Comma 55 2 3 4 2 2" xfId="6916"/>
    <cellStyle name="Comma 55 2 3 4 2 3" xfId="6917"/>
    <cellStyle name="Comma 55 2 3 4 2 4" xfId="6918"/>
    <cellStyle name="Comma 55 2 3 4 3" xfId="6919"/>
    <cellStyle name="Comma 55 2 3 4 4" xfId="6920"/>
    <cellStyle name="Comma 55 2 3 4 5" xfId="6921"/>
    <cellStyle name="Comma 55 2 3 5" xfId="6922"/>
    <cellStyle name="Comma 55 2 3 5 2" xfId="6923"/>
    <cellStyle name="Comma 55 2 3 5 3" xfId="6924"/>
    <cellStyle name="Comma 55 2 3 5 4" xfId="6925"/>
    <cellStyle name="Comma 55 2 3 6" xfId="6926"/>
    <cellStyle name="Comma 55 2 3 7" xfId="6927"/>
    <cellStyle name="Comma 55 2 3 8" xfId="6928"/>
    <cellStyle name="Comma 55 2 4" xfId="6929"/>
    <cellStyle name="Comma 55 2 4 2" xfId="6930"/>
    <cellStyle name="Comma 55 2 4 2 2" xfId="6931"/>
    <cellStyle name="Comma 55 2 4 2 2 2" xfId="6932"/>
    <cellStyle name="Comma 55 2 4 2 2 3" xfId="6933"/>
    <cellStyle name="Comma 55 2 4 2 2 4" xfId="6934"/>
    <cellStyle name="Comma 55 2 4 2 3" xfId="6935"/>
    <cellStyle name="Comma 55 2 4 2 4" xfId="6936"/>
    <cellStyle name="Comma 55 2 4 2 5" xfId="6937"/>
    <cellStyle name="Comma 55 2 4 3" xfId="6938"/>
    <cellStyle name="Comma 55 2 4 3 2" xfId="6939"/>
    <cellStyle name="Comma 55 2 4 3 3" xfId="6940"/>
    <cellStyle name="Comma 55 2 4 3 4" xfId="6941"/>
    <cellStyle name="Comma 55 2 4 4" xfId="6942"/>
    <cellStyle name="Comma 55 2 4 5" xfId="6943"/>
    <cellStyle name="Comma 55 2 4 6" xfId="6944"/>
    <cellStyle name="Comma 55 2 5" xfId="6945"/>
    <cellStyle name="Comma 55 2 5 2" xfId="6946"/>
    <cellStyle name="Comma 55 2 5 2 2" xfId="6947"/>
    <cellStyle name="Comma 55 2 5 2 2 2" xfId="6948"/>
    <cellStyle name="Comma 55 2 5 2 2 3" xfId="6949"/>
    <cellStyle name="Comma 55 2 5 2 2 4" xfId="6950"/>
    <cellStyle name="Comma 55 2 5 2 3" xfId="6951"/>
    <cellStyle name="Comma 55 2 5 2 4" xfId="6952"/>
    <cellStyle name="Comma 55 2 5 2 5" xfId="6953"/>
    <cellStyle name="Comma 55 2 5 3" xfId="6954"/>
    <cellStyle name="Comma 55 2 5 3 2" xfId="6955"/>
    <cellStyle name="Comma 55 2 5 3 3" xfId="6956"/>
    <cellStyle name="Comma 55 2 5 3 4" xfId="6957"/>
    <cellStyle name="Comma 55 2 5 4" xfId="6958"/>
    <cellStyle name="Comma 55 2 5 5" xfId="6959"/>
    <cellStyle name="Comma 55 2 5 6" xfId="6960"/>
    <cellStyle name="Comma 55 2 6" xfId="6961"/>
    <cellStyle name="Comma 55 2 6 2" xfId="6962"/>
    <cellStyle name="Comma 55 2 6 2 2" xfId="6963"/>
    <cellStyle name="Comma 55 2 6 2 3" xfId="6964"/>
    <cellStyle name="Comma 55 2 6 2 4" xfId="6965"/>
    <cellStyle name="Comma 55 2 6 3" xfId="6966"/>
    <cellStyle name="Comma 55 2 6 4" xfId="6967"/>
    <cellStyle name="Comma 55 2 6 5" xfId="6968"/>
    <cellStyle name="Comma 55 2 7" xfId="6969"/>
    <cellStyle name="Comma 55 2 7 2" xfId="6970"/>
    <cellStyle name="Comma 55 2 7 3" xfId="6971"/>
    <cellStyle name="Comma 55 2 7 4" xfId="6972"/>
    <cellStyle name="Comma 55 2 8" xfId="6973"/>
    <cellStyle name="Comma 55 2 9" xfId="6974"/>
    <cellStyle name="Comma 55 3" xfId="6975"/>
    <cellStyle name="Comma 55 3 10" xfId="6976"/>
    <cellStyle name="Comma 55 3 2" xfId="6977"/>
    <cellStyle name="Comma 55 3 2 2" xfId="6978"/>
    <cellStyle name="Comma 55 3 2 2 2" xfId="6979"/>
    <cellStyle name="Comma 55 3 2 2 2 2" xfId="6980"/>
    <cellStyle name="Comma 55 3 2 2 2 2 2" xfId="6981"/>
    <cellStyle name="Comma 55 3 2 2 2 2 3" xfId="6982"/>
    <cellStyle name="Comma 55 3 2 2 2 2 4" xfId="6983"/>
    <cellStyle name="Comma 55 3 2 2 2 3" xfId="6984"/>
    <cellStyle name="Comma 55 3 2 2 2 4" xfId="6985"/>
    <cellStyle name="Comma 55 3 2 2 2 5" xfId="6986"/>
    <cellStyle name="Comma 55 3 2 2 3" xfId="6987"/>
    <cellStyle name="Comma 55 3 2 2 3 2" xfId="6988"/>
    <cellStyle name="Comma 55 3 2 2 3 3" xfId="6989"/>
    <cellStyle name="Comma 55 3 2 2 3 4" xfId="6990"/>
    <cellStyle name="Comma 55 3 2 2 4" xfId="6991"/>
    <cellStyle name="Comma 55 3 2 2 5" xfId="6992"/>
    <cellStyle name="Comma 55 3 2 2 6" xfId="6993"/>
    <cellStyle name="Comma 55 3 2 3" xfId="6994"/>
    <cellStyle name="Comma 55 3 2 3 2" xfId="6995"/>
    <cellStyle name="Comma 55 3 2 3 2 2" xfId="6996"/>
    <cellStyle name="Comma 55 3 2 3 2 2 2" xfId="6997"/>
    <cellStyle name="Comma 55 3 2 3 2 2 3" xfId="6998"/>
    <cellStyle name="Comma 55 3 2 3 2 2 4" xfId="6999"/>
    <cellStyle name="Comma 55 3 2 3 2 3" xfId="7000"/>
    <cellStyle name="Comma 55 3 2 3 2 4" xfId="7001"/>
    <cellStyle name="Comma 55 3 2 3 2 5" xfId="7002"/>
    <cellStyle name="Comma 55 3 2 3 3" xfId="7003"/>
    <cellStyle name="Comma 55 3 2 3 3 2" xfId="7004"/>
    <cellStyle name="Comma 55 3 2 3 3 3" xfId="7005"/>
    <cellStyle name="Comma 55 3 2 3 3 4" xfId="7006"/>
    <cellStyle name="Comma 55 3 2 3 4" xfId="7007"/>
    <cellStyle name="Comma 55 3 2 3 5" xfId="7008"/>
    <cellStyle name="Comma 55 3 2 3 6" xfId="7009"/>
    <cellStyle name="Comma 55 3 2 4" xfId="7010"/>
    <cellStyle name="Comma 55 3 2 4 2" xfId="7011"/>
    <cellStyle name="Comma 55 3 2 4 2 2" xfId="7012"/>
    <cellStyle name="Comma 55 3 2 4 2 3" xfId="7013"/>
    <cellStyle name="Comma 55 3 2 4 2 4" xfId="7014"/>
    <cellStyle name="Comma 55 3 2 4 3" xfId="7015"/>
    <cellStyle name="Comma 55 3 2 4 4" xfId="7016"/>
    <cellStyle name="Comma 55 3 2 4 5" xfId="7017"/>
    <cellStyle name="Comma 55 3 2 5" xfId="7018"/>
    <cellStyle name="Comma 55 3 2 5 2" xfId="7019"/>
    <cellStyle name="Comma 55 3 2 5 3" xfId="7020"/>
    <cellStyle name="Comma 55 3 2 5 4" xfId="7021"/>
    <cellStyle name="Comma 55 3 2 6" xfId="7022"/>
    <cellStyle name="Comma 55 3 2 7" xfId="7023"/>
    <cellStyle name="Comma 55 3 2 8" xfId="7024"/>
    <cellStyle name="Comma 55 3 3" xfId="7025"/>
    <cellStyle name="Comma 55 3 3 2" xfId="7026"/>
    <cellStyle name="Comma 55 3 3 2 2" xfId="7027"/>
    <cellStyle name="Comma 55 3 3 2 2 2" xfId="7028"/>
    <cellStyle name="Comma 55 3 3 2 2 2 2" xfId="7029"/>
    <cellStyle name="Comma 55 3 3 2 2 2 3" xfId="7030"/>
    <cellStyle name="Comma 55 3 3 2 2 2 4" xfId="7031"/>
    <cellStyle name="Comma 55 3 3 2 2 3" xfId="7032"/>
    <cellStyle name="Comma 55 3 3 2 2 4" xfId="7033"/>
    <cellStyle name="Comma 55 3 3 2 2 5" xfId="7034"/>
    <cellStyle name="Comma 55 3 3 2 3" xfId="7035"/>
    <cellStyle name="Comma 55 3 3 2 3 2" xfId="7036"/>
    <cellStyle name="Comma 55 3 3 2 3 3" xfId="7037"/>
    <cellStyle name="Comma 55 3 3 2 3 4" xfId="7038"/>
    <cellStyle name="Comma 55 3 3 2 4" xfId="7039"/>
    <cellStyle name="Comma 55 3 3 2 5" xfId="7040"/>
    <cellStyle name="Comma 55 3 3 2 6" xfId="7041"/>
    <cellStyle name="Comma 55 3 3 3" xfId="7042"/>
    <cellStyle name="Comma 55 3 3 3 2" xfId="7043"/>
    <cellStyle name="Comma 55 3 3 3 2 2" xfId="7044"/>
    <cellStyle name="Comma 55 3 3 3 2 2 2" xfId="7045"/>
    <cellStyle name="Comma 55 3 3 3 2 2 3" xfId="7046"/>
    <cellStyle name="Comma 55 3 3 3 2 2 4" xfId="7047"/>
    <cellStyle name="Comma 55 3 3 3 2 3" xfId="7048"/>
    <cellStyle name="Comma 55 3 3 3 2 4" xfId="7049"/>
    <cellStyle name="Comma 55 3 3 3 2 5" xfId="7050"/>
    <cellStyle name="Comma 55 3 3 3 3" xfId="7051"/>
    <cellStyle name="Comma 55 3 3 3 3 2" xfId="7052"/>
    <cellStyle name="Comma 55 3 3 3 3 3" xfId="7053"/>
    <cellStyle name="Comma 55 3 3 3 3 4" xfId="7054"/>
    <cellStyle name="Comma 55 3 3 3 4" xfId="7055"/>
    <cellStyle name="Comma 55 3 3 3 5" xfId="7056"/>
    <cellStyle name="Comma 55 3 3 3 6" xfId="7057"/>
    <cellStyle name="Comma 55 3 3 4" xfId="7058"/>
    <cellStyle name="Comma 55 3 3 4 2" xfId="7059"/>
    <cellStyle name="Comma 55 3 3 4 2 2" xfId="7060"/>
    <cellStyle name="Comma 55 3 3 4 2 3" xfId="7061"/>
    <cellStyle name="Comma 55 3 3 4 2 4" xfId="7062"/>
    <cellStyle name="Comma 55 3 3 4 3" xfId="7063"/>
    <cellStyle name="Comma 55 3 3 4 4" xfId="7064"/>
    <cellStyle name="Comma 55 3 3 4 5" xfId="7065"/>
    <cellStyle name="Comma 55 3 3 5" xfId="7066"/>
    <cellStyle name="Comma 55 3 3 5 2" xfId="7067"/>
    <cellStyle name="Comma 55 3 3 5 3" xfId="7068"/>
    <cellStyle name="Comma 55 3 3 5 4" xfId="7069"/>
    <cellStyle name="Comma 55 3 3 6" xfId="7070"/>
    <cellStyle name="Comma 55 3 3 7" xfId="7071"/>
    <cellStyle name="Comma 55 3 3 8" xfId="7072"/>
    <cellStyle name="Comma 55 3 4" xfId="7073"/>
    <cellStyle name="Comma 55 3 4 2" xfId="7074"/>
    <cellStyle name="Comma 55 3 4 2 2" xfId="7075"/>
    <cellStyle name="Comma 55 3 4 2 2 2" xfId="7076"/>
    <cellStyle name="Comma 55 3 4 2 2 3" xfId="7077"/>
    <cellStyle name="Comma 55 3 4 2 2 4" xfId="7078"/>
    <cellStyle name="Comma 55 3 4 2 3" xfId="7079"/>
    <cellStyle name="Comma 55 3 4 2 4" xfId="7080"/>
    <cellStyle name="Comma 55 3 4 2 5" xfId="7081"/>
    <cellStyle name="Comma 55 3 4 3" xfId="7082"/>
    <cellStyle name="Comma 55 3 4 3 2" xfId="7083"/>
    <cellStyle name="Comma 55 3 4 3 3" xfId="7084"/>
    <cellStyle name="Comma 55 3 4 3 4" xfId="7085"/>
    <cellStyle name="Comma 55 3 4 4" xfId="7086"/>
    <cellStyle name="Comma 55 3 4 5" xfId="7087"/>
    <cellStyle name="Comma 55 3 4 6" xfId="7088"/>
    <cellStyle name="Comma 55 3 5" xfId="7089"/>
    <cellStyle name="Comma 55 3 5 2" xfId="7090"/>
    <cellStyle name="Comma 55 3 5 2 2" xfId="7091"/>
    <cellStyle name="Comma 55 3 5 2 2 2" xfId="7092"/>
    <cellStyle name="Comma 55 3 5 2 2 3" xfId="7093"/>
    <cellStyle name="Comma 55 3 5 2 2 4" xfId="7094"/>
    <cellStyle name="Comma 55 3 5 2 3" xfId="7095"/>
    <cellStyle name="Comma 55 3 5 2 4" xfId="7096"/>
    <cellStyle name="Comma 55 3 5 2 5" xfId="7097"/>
    <cellStyle name="Comma 55 3 5 3" xfId="7098"/>
    <cellStyle name="Comma 55 3 5 3 2" xfId="7099"/>
    <cellStyle name="Comma 55 3 5 3 3" xfId="7100"/>
    <cellStyle name="Comma 55 3 5 3 4" xfId="7101"/>
    <cellStyle name="Comma 55 3 5 4" xfId="7102"/>
    <cellStyle name="Comma 55 3 5 5" xfId="7103"/>
    <cellStyle name="Comma 55 3 5 6" xfId="7104"/>
    <cellStyle name="Comma 55 3 6" xfId="7105"/>
    <cellStyle name="Comma 55 3 6 2" xfId="7106"/>
    <cellStyle name="Comma 55 3 6 2 2" xfId="7107"/>
    <cellStyle name="Comma 55 3 6 2 3" xfId="7108"/>
    <cellStyle name="Comma 55 3 6 2 4" xfId="7109"/>
    <cellStyle name="Comma 55 3 6 3" xfId="7110"/>
    <cellStyle name="Comma 55 3 6 4" xfId="7111"/>
    <cellStyle name="Comma 55 3 6 5" xfId="7112"/>
    <cellStyle name="Comma 55 3 7" xfId="7113"/>
    <cellStyle name="Comma 55 3 7 2" xfId="7114"/>
    <cellStyle name="Comma 55 3 7 3" xfId="7115"/>
    <cellStyle name="Comma 55 3 7 4" xfId="7116"/>
    <cellStyle name="Comma 55 3 8" xfId="7117"/>
    <cellStyle name="Comma 55 3 9" xfId="7118"/>
    <cellStyle name="Comma 55 4" xfId="7119"/>
    <cellStyle name="Comma 55 4 2" xfId="7120"/>
    <cellStyle name="Comma 55 4 2 2" xfId="7121"/>
    <cellStyle name="Comma 55 4 2 2 2" xfId="7122"/>
    <cellStyle name="Comma 55 4 2 2 2 2" xfId="7123"/>
    <cellStyle name="Comma 55 4 2 2 2 3" xfId="7124"/>
    <cellStyle name="Comma 55 4 2 2 2 4" xfId="7125"/>
    <cellStyle name="Comma 55 4 2 2 3" xfId="7126"/>
    <cellStyle name="Comma 55 4 2 2 4" xfId="7127"/>
    <cellStyle name="Comma 55 4 2 2 5" xfId="7128"/>
    <cellStyle name="Comma 55 4 2 3" xfId="7129"/>
    <cellStyle name="Comma 55 4 2 3 2" xfId="7130"/>
    <cellStyle name="Comma 55 4 2 3 3" xfId="7131"/>
    <cellStyle name="Comma 55 4 2 3 4" xfId="7132"/>
    <cellStyle name="Comma 55 4 2 4" xfId="7133"/>
    <cellStyle name="Comma 55 4 2 5" xfId="7134"/>
    <cellStyle name="Comma 55 4 2 6" xfId="7135"/>
    <cellStyle name="Comma 55 4 3" xfId="7136"/>
    <cellStyle name="Comma 55 4 3 2" xfId="7137"/>
    <cellStyle name="Comma 55 4 3 2 2" xfId="7138"/>
    <cellStyle name="Comma 55 4 3 2 2 2" xfId="7139"/>
    <cellStyle name="Comma 55 4 3 2 2 3" xfId="7140"/>
    <cellStyle name="Comma 55 4 3 2 2 4" xfId="7141"/>
    <cellStyle name="Comma 55 4 3 2 3" xfId="7142"/>
    <cellStyle name="Comma 55 4 3 2 4" xfId="7143"/>
    <cellStyle name="Comma 55 4 3 2 5" xfId="7144"/>
    <cellStyle name="Comma 55 4 3 3" xfId="7145"/>
    <cellStyle name="Comma 55 4 3 3 2" xfId="7146"/>
    <cellStyle name="Comma 55 4 3 3 3" xfId="7147"/>
    <cellStyle name="Comma 55 4 3 3 4" xfId="7148"/>
    <cellStyle name="Comma 55 4 3 4" xfId="7149"/>
    <cellStyle name="Comma 55 4 3 5" xfId="7150"/>
    <cellStyle name="Comma 55 4 3 6" xfId="7151"/>
    <cellStyle name="Comma 55 4 4" xfId="7152"/>
    <cellStyle name="Comma 55 4 4 2" xfId="7153"/>
    <cellStyle name="Comma 55 4 4 2 2" xfId="7154"/>
    <cellStyle name="Comma 55 4 4 2 3" xfId="7155"/>
    <cellStyle name="Comma 55 4 4 2 4" xfId="7156"/>
    <cellStyle name="Comma 55 4 4 3" xfId="7157"/>
    <cellStyle name="Comma 55 4 4 4" xfId="7158"/>
    <cellStyle name="Comma 55 4 4 5" xfId="7159"/>
    <cellStyle name="Comma 55 4 5" xfId="7160"/>
    <cellStyle name="Comma 55 4 5 2" xfId="7161"/>
    <cellStyle name="Comma 55 4 5 3" xfId="7162"/>
    <cellStyle name="Comma 55 4 5 4" xfId="7163"/>
    <cellStyle name="Comma 55 4 6" xfId="7164"/>
    <cellStyle name="Comma 55 4 7" xfId="7165"/>
    <cellStyle name="Comma 55 4 8" xfId="7166"/>
    <cellStyle name="Comma 55 5" xfId="7167"/>
    <cellStyle name="Comma 55 5 2" xfId="7168"/>
    <cellStyle name="Comma 55 5 2 2" xfId="7169"/>
    <cellStyle name="Comma 55 5 2 2 2" xfId="7170"/>
    <cellStyle name="Comma 55 5 2 2 2 2" xfId="7171"/>
    <cellStyle name="Comma 55 5 2 2 2 3" xfId="7172"/>
    <cellStyle name="Comma 55 5 2 2 2 4" xfId="7173"/>
    <cellStyle name="Comma 55 5 2 2 3" xfId="7174"/>
    <cellStyle name="Comma 55 5 2 2 4" xfId="7175"/>
    <cellStyle name="Comma 55 5 2 2 5" xfId="7176"/>
    <cellStyle name="Comma 55 5 2 3" xfId="7177"/>
    <cellStyle name="Comma 55 5 2 3 2" xfId="7178"/>
    <cellStyle name="Comma 55 5 2 3 3" xfId="7179"/>
    <cellStyle name="Comma 55 5 2 3 4" xfId="7180"/>
    <cellStyle name="Comma 55 5 2 4" xfId="7181"/>
    <cellStyle name="Comma 55 5 2 5" xfId="7182"/>
    <cellStyle name="Comma 55 5 2 6" xfId="7183"/>
    <cellStyle name="Comma 55 5 3" xfId="7184"/>
    <cellStyle name="Comma 55 5 3 2" xfId="7185"/>
    <cellStyle name="Comma 55 5 3 2 2" xfId="7186"/>
    <cellStyle name="Comma 55 5 3 2 2 2" xfId="7187"/>
    <cellStyle name="Comma 55 5 3 2 2 3" xfId="7188"/>
    <cellStyle name="Comma 55 5 3 2 2 4" xfId="7189"/>
    <cellStyle name="Comma 55 5 3 2 3" xfId="7190"/>
    <cellStyle name="Comma 55 5 3 2 4" xfId="7191"/>
    <cellStyle name="Comma 55 5 3 2 5" xfId="7192"/>
    <cellStyle name="Comma 55 5 3 3" xfId="7193"/>
    <cellStyle name="Comma 55 5 3 3 2" xfId="7194"/>
    <cellStyle name="Comma 55 5 3 3 3" xfId="7195"/>
    <cellStyle name="Comma 55 5 3 3 4" xfId="7196"/>
    <cellStyle name="Comma 55 5 3 4" xfId="7197"/>
    <cellStyle name="Comma 55 5 3 5" xfId="7198"/>
    <cellStyle name="Comma 55 5 3 6" xfId="7199"/>
    <cellStyle name="Comma 55 5 4" xfId="7200"/>
    <cellStyle name="Comma 55 5 4 2" xfId="7201"/>
    <cellStyle name="Comma 55 5 4 2 2" xfId="7202"/>
    <cellStyle name="Comma 55 5 4 2 3" xfId="7203"/>
    <cellStyle name="Comma 55 5 4 2 4" xfId="7204"/>
    <cellStyle name="Comma 55 5 4 3" xfId="7205"/>
    <cellStyle name="Comma 55 5 4 4" xfId="7206"/>
    <cellStyle name="Comma 55 5 4 5" xfId="7207"/>
    <cellStyle name="Comma 55 5 5" xfId="7208"/>
    <cellStyle name="Comma 55 5 5 2" xfId="7209"/>
    <cellStyle name="Comma 55 5 5 3" xfId="7210"/>
    <cellStyle name="Comma 55 5 5 4" xfId="7211"/>
    <cellStyle name="Comma 55 5 6" xfId="7212"/>
    <cellStyle name="Comma 55 5 7" xfId="7213"/>
    <cellStyle name="Comma 55 5 8" xfId="7214"/>
    <cellStyle name="Comma 55 6" xfId="7215"/>
    <cellStyle name="Comma 55 6 2" xfId="7216"/>
    <cellStyle name="Comma 55 6 2 2" xfId="7217"/>
    <cellStyle name="Comma 55 6 2 2 2" xfId="7218"/>
    <cellStyle name="Comma 55 6 2 2 3" xfId="7219"/>
    <cellStyle name="Comma 55 6 2 2 4" xfId="7220"/>
    <cellStyle name="Comma 55 6 2 3" xfId="7221"/>
    <cellStyle name="Comma 55 6 2 4" xfId="7222"/>
    <cellStyle name="Comma 55 6 2 5" xfId="7223"/>
    <cellStyle name="Comma 55 6 3" xfId="7224"/>
    <cellStyle name="Comma 55 6 3 2" xfId="7225"/>
    <cellStyle name="Comma 55 6 3 3" xfId="7226"/>
    <cellStyle name="Comma 55 6 3 4" xfId="7227"/>
    <cellStyle name="Comma 55 6 4" xfId="7228"/>
    <cellStyle name="Comma 55 6 5" xfId="7229"/>
    <cellStyle name="Comma 55 6 6" xfId="7230"/>
    <cellStyle name="Comma 55 7" xfId="7231"/>
    <cellStyle name="Comma 55 7 2" xfId="7232"/>
    <cellStyle name="Comma 55 7 2 2" xfId="7233"/>
    <cellStyle name="Comma 55 7 2 2 2" xfId="7234"/>
    <cellStyle name="Comma 55 7 2 2 3" xfId="7235"/>
    <cellStyle name="Comma 55 7 2 2 4" xfId="7236"/>
    <cellStyle name="Comma 55 7 2 3" xfId="7237"/>
    <cellStyle name="Comma 55 7 2 4" xfId="7238"/>
    <cellStyle name="Comma 55 7 2 5" xfId="7239"/>
    <cellStyle name="Comma 55 7 3" xfId="7240"/>
    <cellStyle name="Comma 55 7 3 2" xfId="7241"/>
    <cellStyle name="Comma 55 7 3 3" xfId="7242"/>
    <cellStyle name="Comma 55 7 3 4" xfId="7243"/>
    <cellStyle name="Comma 55 7 4" xfId="7244"/>
    <cellStyle name="Comma 55 7 5" xfId="7245"/>
    <cellStyle name="Comma 55 7 6" xfId="7246"/>
    <cellStyle name="Comma 55 8" xfId="7247"/>
    <cellStyle name="Comma 55 8 2" xfId="7248"/>
    <cellStyle name="Comma 55 8 2 2" xfId="7249"/>
    <cellStyle name="Comma 55 8 2 3" xfId="7250"/>
    <cellStyle name="Comma 55 8 2 4" xfId="7251"/>
    <cellStyle name="Comma 55 8 3" xfId="7252"/>
    <cellStyle name="Comma 55 8 4" xfId="7253"/>
    <cellStyle name="Comma 55 8 5" xfId="7254"/>
    <cellStyle name="Comma 55 9" xfId="7255"/>
    <cellStyle name="Comma 55 9 2" xfId="7256"/>
    <cellStyle name="Comma 55 9 3" xfId="7257"/>
    <cellStyle name="Comma 55 9 4" xfId="7258"/>
    <cellStyle name="Comma 56" xfId="7259"/>
    <cellStyle name="Comma 56 10" xfId="7260"/>
    <cellStyle name="Comma 56 11" xfId="7261"/>
    <cellStyle name="Comma 56 12" xfId="7262"/>
    <cellStyle name="Comma 56 2" xfId="7263"/>
    <cellStyle name="Comma 56 2 10" xfId="7264"/>
    <cellStyle name="Comma 56 2 2" xfId="7265"/>
    <cellStyle name="Comma 56 2 2 2" xfId="7266"/>
    <cellStyle name="Comma 56 2 2 2 2" xfId="7267"/>
    <cellStyle name="Comma 56 2 2 2 2 2" xfId="7268"/>
    <cellStyle name="Comma 56 2 2 2 2 2 2" xfId="7269"/>
    <cellStyle name="Comma 56 2 2 2 2 2 3" xfId="7270"/>
    <cellStyle name="Comma 56 2 2 2 2 2 4" xfId="7271"/>
    <cellStyle name="Comma 56 2 2 2 2 3" xfId="7272"/>
    <cellStyle name="Comma 56 2 2 2 2 4" xfId="7273"/>
    <cellStyle name="Comma 56 2 2 2 2 5" xfId="7274"/>
    <cellStyle name="Comma 56 2 2 2 3" xfId="7275"/>
    <cellStyle name="Comma 56 2 2 2 3 2" xfId="7276"/>
    <cellStyle name="Comma 56 2 2 2 3 3" xfId="7277"/>
    <cellStyle name="Comma 56 2 2 2 3 4" xfId="7278"/>
    <cellStyle name="Comma 56 2 2 2 4" xfId="7279"/>
    <cellStyle name="Comma 56 2 2 2 5" xfId="7280"/>
    <cellStyle name="Comma 56 2 2 2 6" xfId="7281"/>
    <cellStyle name="Comma 56 2 2 3" xfId="7282"/>
    <cellStyle name="Comma 56 2 2 3 2" xfId="7283"/>
    <cellStyle name="Comma 56 2 2 3 2 2" xfId="7284"/>
    <cellStyle name="Comma 56 2 2 3 2 2 2" xfId="7285"/>
    <cellStyle name="Comma 56 2 2 3 2 2 3" xfId="7286"/>
    <cellStyle name="Comma 56 2 2 3 2 2 4" xfId="7287"/>
    <cellStyle name="Comma 56 2 2 3 2 3" xfId="7288"/>
    <cellStyle name="Comma 56 2 2 3 2 4" xfId="7289"/>
    <cellStyle name="Comma 56 2 2 3 2 5" xfId="7290"/>
    <cellStyle name="Comma 56 2 2 3 3" xfId="7291"/>
    <cellStyle name="Comma 56 2 2 3 3 2" xfId="7292"/>
    <cellStyle name="Comma 56 2 2 3 3 3" xfId="7293"/>
    <cellStyle name="Comma 56 2 2 3 3 4" xfId="7294"/>
    <cellStyle name="Comma 56 2 2 3 4" xfId="7295"/>
    <cellStyle name="Comma 56 2 2 3 5" xfId="7296"/>
    <cellStyle name="Comma 56 2 2 3 6" xfId="7297"/>
    <cellStyle name="Comma 56 2 2 4" xfId="7298"/>
    <cellStyle name="Comma 56 2 2 4 2" xfId="7299"/>
    <cellStyle name="Comma 56 2 2 4 2 2" xfId="7300"/>
    <cellStyle name="Comma 56 2 2 4 2 3" xfId="7301"/>
    <cellStyle name="Comma 56 2 2 4 2 4" xfId="7302"/>
    <cellStyle name="Comma 56 2 2 4 3" xfId="7303"/>
    <cellStyle name="Comma 56 2 2 4 4" xfId="7304"/>
    <cellStyle name="Comma 56 2 2 4 5" xfId="7305"/>
    <cellStyle name="Comma 56 2 2 5" xfId="7306"/>
    <cellStyle name="Comma 56 2 2 5 2" xfId="7307"/>
    <cellStyle name="Comma 56 2 2 5 3" xfId="7308"/>
    <cellStyle name="Comma 56 2 2 5 4" xfId="7309"/>
    <cellStyle name="Comma 56 2 2 6" xfId="7310"/>
    <cellStyle name="Comma 56 2 2 7" xfId="7311"/>
    <cellStyle name="Comma 56 2 2 8" xfId="7312"/>
    <cellStyle name="Comma 56 2 3" xfId="7313"/>
    <cellStyle name="Comma 56 2 3 2" xfId="7314"/>
    <cellStyle name="Comma 56 2 3 2 2" xfId="7315"/>
    <cellStyle name="Comma 56 2 3 2 2 2" xfId="7316"/>
    <cellStyle name="Comma 56 2 3 2 2 2 2" xfId="7317"/>
    <cellStyle name="Comma 56 2 3 2 2 2 3" xfId="7318"/>
    <cellStyle name="Comma 56 2 3 2 2 2 4" xfId="7319"/>
    <cellStyle name="Comma 56 2 3 2 2 3" xfId="7320"/>
    <cellStyle name="Comma 56 2 3 2 2 4" xfId="7321"/>
    <cellStyle name="Comma 56 2 3 2 2 5" xfId="7322"/>
    <cellStyle name="Comma 56 2 3 2 3" xfId="7323"/>
    <cellStyle name="Comma 56 2 3 2 3 2" xfId="7324"/>
    <cellStyle name="Comma 56 2 3 2 3 3" xfId="7325"/>
    <cellStyle name="Comma 56 2 3 2 3 4" xfId="7326"/>
    <cellStyle name="Comma 56 2 3 2 4" xfId="7327"/>
    <cellStyle name="Comma 56 2 3 2 5" xfId="7328"/>
    <cellStyle name="Comma 56 2 3 2 6" xfId="7329"/>
    <cellStyle name="Comma 56 2 3 3" xfId="7330"/>
    <cellStyle name="Comma 56 2 3 3 2" xfId="7331"/>
    <cellStyle name="Comma 56 2 3 3 2 2" xfId="7332"/>
    <cellStyle name="Comma 56 2 3 3 2 2 2" xfId="7333"/>
    <cellStyle name="Comma 56 2 3 3 2 2 3" xfId="7334"/>
    <cellStyle name="Comma 56 2 3 3 2 2 4" xfId="7335"/>
    <cellStyle name="Comma 56 2 3 3 2 3" xfId="7336"/>
    <cellStyle name="Comma 56 2 3 3 2 4" xfId="7337"/>
    <cellStyle name="Comma 56 2 3 3 2 5" xfId="7338"/>
    <cellStyle name="Comma 56 2 3 3 3" xfId="7339"/>
    <cellStyle name="Comma 56 2 3 3 3 2" xfId="7340"/>
    <cellStyle name="Comma 56 2 3 3 3 3" xfId="7341"/>
    <cellStyle name="Comma 56 2 3 3 3 4" xfId="7342"/>
    <cellStyle name="Comma 56 2 3 3 4" xfId="7343"/>
    <cellStyle name="Comma 56 2 3 3 5" xfId="7344"/>
    <cellStyle name="Comma 56 2 3 3 6" xfId="7345"/>
    <cellStyle name="Comma 56 2 3 4" xfId="7346"/>
    <cellStyle name="Comma 56 2 3 4 2" xfId="7347"/>
    <cellStyle name="Comma 56 2 3 4 2 2" xfId="7348"/>
    <cellStyle name="Comma 56 2 3 4 2 3" xfId="7349"/>
    <cellStyle name="Comma 56 2 3 4 2 4" xfId="7350"/>
    <cellStyle name="Comma 56 2 3 4 3" xfId="7351"/>
    <cellStyle name="Comma 56 2 3 4 4" xfId="7352"/>
    <cellStyle name="Comma 56 2 3 4 5" xfId="7353"/>
    <cellStyle name="Comma 56 2 3 5" xfId="7354"/>
    <cellStyle name="Comma 56 2 3 5 2" xfId="7355"/>
    <cellStyle name="Comma 56 2 3 5 3" xfId="7356"/>
    <cellStyle name="Comma 56 2 3 5 4" xfId="7357"/>
    <cellStyle name="Comma 56 2 3 6" xfId="7358"/>
    <cellStyle name="Comma 56 2 3 7" xfId="7359"/>
    <cellStyle name="Comma 56 2 3 8" xfId="7360"/>
    <cellStyle name="Comma 56 2 4" xfId="7361"/>
    <cellStyle name="Comma 56 2 4 2" xfId="7362"/>
    <cellStyle name="Comma 56 2 4 2 2" xfId="7363"/>
    <cellStyle name="Comma 56 2 4 2 2 2" xfId="7364"/>
    <cellStyle name="Comma 56 2 4 2 2 3" xfId="7365"/>
    <cellStyle name="Comma 56 2 4 2 2 4" xfId="7366"/>
    <cellStyle name="Comma 56 2 4 2 3" xfId="7367"/>
    <cellStyle name="Comma 56 2 4 2 4" xfId="7368"/>
    <cellStyle name="Comma 56 2 4 2 5" xfId="7369"/>
    <cellStyle name="Comma 56 2 4 3" xfId="7370"/>
    <cellStyle name="Comma 56 2 4 3 2" xfId="7371"/>
    <cellStyle name="Comma 56 2 4 3 3" xfId="7372"/>
    <cellStyle name="Comma 56 2 4 3 4" xfId="7373"/>
    <cellStyle name="Comma 56 2 4 4" xfId="7374"/>
    <cellStyle name="Comma 56 2 4 5" xfId="7375"/>
    <cellStyle name="Comma 56 2 4 6" xfId="7376"/>
    <cellStyle name="Comma 56 2 5" xfId="7377"/>
    <cellStyle name="Comma 56 2 5 2" xfId="7378"/>
    <cellStyle name="Comma 56 2 5 2 2" xfId="7379"/>
    <cellStyle name="Comma 56 2 5 2 2 2" xfId="7380"/>
    <cellStyle name="Comma 56 2 5 2 2 3" xfId="7381"/>
    <cellStyle name="Comma 56 2 5 2 2 4" xfId="7382"/>
    <cellStyle name="Comma 56 2 5 2 3" xfId="7383"/>
    <cellStyle name="Comma 56 2 5 2 4" xfId="7384"/>
    <cellStyle name="Comma 56 2 5 2 5" xfId="7385"/>
    <cellStyle name="Comma 56 2 5 3" xfId="7386"/>
    <cellStyle name="Comma 56 2 5 3 2" xfId="7387"/>
    <cellStyle name="Comma 56 2 5 3 3" xfId="7388"/>
    <cellStyle name="Comma 56 2 5 3 4" xfId="7389"/>
    <cellStyle name="Comma 56 2 5 4" xfId="7390"/>
    <cellStyle name="Comma 56 2 5 5" xfId="7391"/>
    <cellStyle name="Comma 56 2 5 6" xfId="7392"/>
    <cellStyle name="Comma 56 2 6" xfId="7393"/>
    <cellStyle name="Comma 56 2 6 2" xfId="7394"/>
    <cellStyle name="Comma 56 2 6 2 2" xfId="7395"/>
    <cellStyle name="Comma 56 2 6 2 3" xfId="7396"/>
    <cellStyle name="Comma 56 2 6 2 4" xfId="7397"/>
    <cellStyle name="Comma 56 2 6 3" xfId="7398"/>
    <cellStyle name="Comma 56 2 6 4" xfId="7399"/>
    <cellStyle name="Comma 56 2 6 5" xfId="7400"/>
    <cellStyle name="Comma 56 2 7" xfId="7401"/>
    <cellStyle name="Comma 56 2 7 2" xfId="7402"/>
    <cellStyle name="Comma 56 2 7 3" xfId="7403"/>
    <cellStyle name="Comma 56 2 7 4" xfId="7404"/>
    <cellStyle name="Comma 56 2 8" xfId="7405"/>
    <cellStyle name="Comma 56 2 9" xfId="7406"/>
    <cellStyle name="Comma 56 3" xfId="7407"/>
    <cellStyle name="Comma 56 3 10" xfId="7408"/>
    <cellStyle name="Comma 56 3 2" xfId="7409"/>
    <cellStyle name="Comma 56 3 2 2" xfId="7410"/>
    <cellStyle name="Comma 56 3 2 2 2" xfId="7411"/>
    <cellStyle name="Comma 56 3 2 2 2 2" xfId="7412"/>
    <cellStyle name="Comma 56 3 2 2 2 2 2" xfId="7413"/>
    <cellStyle name="Comma 56 3 2 2 2 2 3" xfId="7414"/>
    <cellStyle name="Comma 56 3 2 2 2 2 4" xfId="7415"/>
    <cellStyle name="Comma 56 3 2 2 2 3" xfId="7416"/>
    <cellStyle name="Comma 56 3 2 2 2 4" xfId="7417"/>
    <cellStyle name="Comma 56 3 2 2 2 5" xfId="7418"/>
    <cellStyle name="Comma 56 3 2 2 3" xfId="7419"/>
    <cellStyle name="Comma 56 3 2 2 3 2" xfId="7420"/>
    <cellStyle name="Comma 56 3 2 2 3 3" xfId="7421"/>
    <cellStyle name="Comma 56 3 2 2 3 4" xfId="7422"/>
    <cellStyle name="Comma 56 3 2 2 4" xfId="7423"/>
    <cellStyle name="Comma 56 3 2 2 5" xfId="7424"/>
    <cellStyle name="Comma 56 3 2 2 6" xfId="7425"/>
    <cellStyle name="Comma 56 3 2 3" xfId="7426"/>
    <cellStyle name="Comma 56 3 2 3 2" xfId="7427"/>
    <cellStyle name="Comma 56 3 2 3 2 2" xfId="7428"/>
    <cellStyle name="Comma 56 3 2 3 2 2 2" xfId="7429"/>
    <cellStyle name="Comma 56 3 2 3 2 2 3" xfId="7430"/>
    <cellStyle name="Comma 56 3 2 3 2 2 4" xfId="7431"/>
    <cellStyle name="Comma 56 3 2 3 2 3" xfId="7432"/>
    <cellStyle name="Comma 56 3 2 3 2 4" xfId="7433"/>
    <cellStyle name="Comma 56 3 2 3 2 5" xfId="7434"/>
    <cellStyle name="Comma 56 3 2 3 3" xfId="7435"/>
    <cellStyle name="Comma 56 3 2 3 3 2" xfId="7436"/>
    <cellStyle name="Comma 56 3 2 3 3 3" xfId="7437"/>
    <cellStyle name="Comma 56 3 2 3 3 4" xfId="7438"/>
    <cellStyle name="Comma 56 3 2 3 4" xfId="7439"/>
    <cellStyle name="Comma 56 3 2 3 5" xfId="7440"/>
    <cellStyle name="Comma 56 3 2 3 6" xfId="7441"/>
    <cellStyle name="Comma 56 3 2 4" xfId="7442"/>
    <cellStyle name="Comma 56 3 2 4 2" xfId="7443"/>
    <cellStyle name="Comma 56 3 2 4 2 2" xfId="7444"/>
    <cellStyle name="Comma 56 3 2 4 2 3" xfId="7445"/>
    <cellStyle name="Comma 56 3 2 4 2 4" xfId="7446"/>
    <cellStyle name="Comma 56 3 2 4 3" xfId="7447"/>
    <cellStyle name="Comma 56 3 2 4 4" xfId="7448"/>
    <cellStyle name="Comma 56 3 2 4 5" xfId="7449"/>
    <cellStyle name="Comma 56 3 2 5" xfId="7450"/>
    <cellStyle name="Comma 56 3 2 5 2" xfId="7451"/>
    <cellStyle name="Comma 56 3 2 5 3" xfId="7452"/>
    <cellStyle name="Comma 56 3 2 5 4" xfId="7453"/>
    <cellStyle name="Comma 56 3 2 6" xfId="7454"/>
    <cellStyle name="Comma 56 3 2 7" xfId="7455"/>
    <cellStyle name="Comma 56 3 2 8" xfId="7456"/>
    <cellStyle name="Comma 56 3 3" xfId="7457"/>
    <cellStyle name="Comma 56 3 3 2" xfId="7458"/>
    <cellStyle name="Comma 56 3 3 2 2" xfId="7459"/>
    <cellStyle name="Comma 56 3 3 2 2 2" xfId="7460"/>
    <cellStyle name="Comma 56 3 3 2 2 2 2" xfId="7461"/>
    <cellStyle name="Comma 56 3 3 2 2 2 3" xfId="7462"/>
    <cellStyle name="Comma 56 3 3 2 2 2 4" xfId="7463"/>
    <cellStyle name="Comma 56 3 3 2 2 3" xfId="7464"/>
    <cellStyle name="Comma 56 3 3 2 2 4" xfId="7465"/>
    <cellStyle name="Comma 56 3 3 2 2 5" xfId="7466"/>
    <cellStyle name="Comma 56 3 3 2 3" xfId="7467"/>
    <cellStyle name="Comma 56 3 3 2 3 2" xfId="7468"/>
    <cellStyle name="Comma 56 3 3 2 3 3" xfId="7469"/>
    <cellStyle name="Comma 56 3 3 2 3 4" xfId="7470"/>
    <cellStyle name="Comma 56 3 3 2 4" xfId="7471"/>
    <cellStyle name="Comma 56 3 3 2 5" xfId="7472"/>
    <cellStyle name="Comma 56 3 3 2 6" xfId="7473"/>
    <cellStyle name="Comma 56 3 3 3" xfId="7474"/>
    <cellStyle name="Comma 56 3 3 3 2" xfId="7475"/>
    <cellStyle name="Comma 56 3 3 3 2 2" xfId="7476"/>
    <cellStyle name="Comma 56 3 3 3 2 2 2" xfId="7477"/>
    <cellStyle name="Comma 56 3 3 3 2 2 3" xfId="7478"/>
    <cellStyle name="Comma 56 3 3 3 2 2 4" xfId="7479"/>
    <cellStyle name="Comma 56 3 3 3 2 3" xfId="7480"/>
    <cellStyle name="Comma 56 3 3 3 2 4" xfId="7481"/>
    <cellStyle name="Comma 56 3 3 3 2 5" xfId="7482"/>
    <cellStyle name="Comma 56 3 3 3 3" xfId="7483"/>
    <cellStyle name="Comma 56 3 3 3 3 2" xfId="7484"/>
    <cellStyle name="Comma 56 3 3 3 3 3" xfId="7485"/>
    <cellStyle name="Comma 56 3 3 3 3 4" xfId="7486"/>
    <cellStyle name="Comma 56 3 3 3 4" xfId="7487"/>
    <cellStyle name="Comma 56 3 3 3 5" xfId="7488"/>
    <cellStyle name="Comma 56 3 3 3 6" xfId="7489"/>
    <cellStyle name="Comma 56 3 3 4" xfId="7490"/>
    <cellStyle name="Comma 56 3 3 4 2" xfId="7491"/>
    <cellStyle name="Comma 56 3 3 4 2 2" xfId="7492"/>
    <cellStyle name="Comma 56 3 3 4 2 3" xfId="7493"/>
    <cellStyle name="Comma 56 3 3 4 2 4" xfId="7494"/>
    <cellStyle name="Comma 56 3 3 4 3" xfId="7495"/>
    <cellStyle name="Comma 56 3 3 4 4" xfId="7496"/>
    <cellStyle name="Comma 56 3 3 4 5" xfId="7497"/>
    <cellStyle name="Comma 56 3 3 5" xfId="7498"/>
    <cellStyle name="Comma 56 3 3 5 2" xfId="7499"/>
    <cellStyle name="Comma 56 3 3 5 3" xfId="7500"/>
    <cellStyle name="Comma 56 3 3 5 4" xfId="7501"/>
    <cellStyle name="Comma 56 3 3 6" xfId="7502"/>
    <cellStyle name="Comma 56 3 3 7" xfId="7503"/>
    <cellStyle name="Comma 56 3 3 8" xfId="7504"/>
    <cellStyle name="Comma 56 3 4" xfId="7505"/>
    <cellStyle name="Comma 56 3 4 2" xfId="7506"/>
    <cellStyle name="Comma 56 3 4 2 2" xfId="7507"/>
    <cellStyle name="Comma 56 3 4 2 2 2" xfId="7508"/>
    <cellStyle name="Comma 56 3 4 2 2 3" xfId="7509"/>
    <cellStyle name="Comma 56 3 4 2 2 4" xfId="7510"/>
    <cellStyle name="Comma 56 3 4 2 3" xfId="7511"/>
    <cellStyle name="Comma 56 3 4 2 4" xfId="7512"/>
    <cellStyle name="Comma 56 3 4 2 5" xfId="7513"/>
    <cellStyle name="Comma 56 3 4 3" xfId="7514"/>
    <cellStyle name="Comma 56 3 4 3 2" xfId="7515"/>
    <cellStyle name="Comma 56 3 4 3 3" xfId="7516"/>
    <cellStyle name="Comma 56 3 4 3 4" xfId="7517"/>
    <cellStyle name="Comma 56 3 4 4" xfId="7518"/>
    <cellStyle name="Comma 56 3 4 5" xfId="7519"/>
    <cellStyle name="Comma 56 3 4 6" xfId="7520"/>
    <cellStyle name="Comma 56 3 5" xfId="7521"/>
    <cellStyle name="Comma 56 3 5 2" xfId="7522"/>
    <cellStyle name="Comma 56 3 5 2 2" xfId="7523"/>
    <cellStyle name="Comma 56 3 5 2 2 2" xfId="7524"/>
    <cellStyle name="Comma 56 3 5 2 2 3" xfId="7525"/>
    <cellStyle name="Comma 56 3 5 2 2 4" xfId="7526"/>
    <cellStyle name="Comma 56 3 5 2 3" xfId="7527"/>
    <cellStyle name="Comma 56 3 5 2 4" xfId="7528"/>
    <cellStyle name="Comma 56 3 5 2 5" xfId="7529"/>
    <cellStyle name="Comma 56 3 5 3" xfId="7530"/>
    <cellStyle name="Comma 56 3 5 3 2" xfId="7531"/>
    <cellStyle name="Comma 56 3 5 3 3" xfId="7532"/>
    <cellStyle name="Comma 56 3 5 3 4" xfId="7533"/>
    <cellStyle name="Comma 56 3 5 4" xfId="7534"/>
    <cellStyle name="Comma 56 3 5 5" xfId="7535"/>
    <cellStyle name="Comma 56 3 5 6" xfId="7536"/>
    <cellStyle name="Comma 56 3 6" xfId="7537"/>
    <cellStyle name="Comma 56 3 6 2" xfId="7538"/>
    <cellStyle name="Comma 56 3 6 2 2" xfId="7539"/>
    <cellStyle name="Comma 56 3 6 2 3" xfId="7540"/>
    <cellStyle name="Comma 56 3 6 2 4" xfId="7541"/>
    <cellStyle name="Comma 56 3 6 3" xfId="7542"/>
    <cellStyle name="Comma 56 3 6 4" xfId="7543"/>
    <cellStyle name="Comma 56 3 6 5" xfId="7544"/>
    <cellStyle name="Comma 56 3 7" xfId="7545"/>
    <cellStyle name="Comma 56 3 7 2" xfId="7546"/>
    <cellStyle name="Comma 56 3 7 3" xfId="7547"/>
    <cellStyle name="Comma 56 3 7 4" xfId="7548"/>
    <cellStyle name="Comma 56 3 8" xfId="7549"/>
    <cellStyle name="Comma 56 3 9" xfId="7550"/>
    <cellStyle name="Comma 56 4" xfId="7551"/>
    <cellStyle name="Comma 56 4 2" xfId="7552"/>
    <cellStyle name="Comma 56 4 2 2" xfId="7553"/>
    <cellStyle name="Comma 56 4 2 2 2" xfId="7554"/>
    <cellStyle name="Comma 56 4 2 2 2 2" xfId="7555"/>
    <cellStyle name="Comma 56 4 2 2 2 3" xfId="7556"/>
    <cellStyle name="Comma 56 4 2 2 2 4" xfId="7557"/>
    <cellStyle name="Comma 56 4 2 2 3" xfId="7558"/>
    <cellStyle name="Comma 56 4 2 2 4" xfId="7559"/>
    <cellStyle name="Comma 56 4 2 2 5" xfId="7560"/>
    <cellStyle name="Comma 56 4 2 3" xfId="7561"/>
    <cellStyle name="Comma 56 4 2 3 2" xfId="7562"/>
    <cellStyle name="Comma 56 4 2 3 3" xfId="7563"/>
    <cellStyle name="Comma 56 4 2 3 4" xfId="7564"/>
    <cellStyle name="Comma 56 4 2 4" xfId="7565"/>
    <cellStyle name="Comma 56 4 2 5" xfId="7566"/>
    <cellStyle name="Comma 56 4 2 6" xfId="7567"/>
    <cellStyle name="Comma 56 4 3" xfId="7568"/>
    <cellStyle name="Comma 56 4 3 2" xfId="7569"/>
    <cellStyle name="Comma 56 4 3 2 2" xfId="7570"/>
    <cellStyle name="Comma 56 4 3 2 2 2" xfId="7571"/>
    <cellStyle name="Comma 56 4 3 2 2 3" xfId="7572"/>
    <cellStyle name="Comma 56 4 3 2 2 4" xfId="7573"/>
    <cellStyle name="Comma 56 4 3 2 3" xfId="7574"/>
    <cellStyle name="Comma 56 4 3 2 4" xfId="7575"/>
    <cellStyle name="Comma 56 4 3 2 5" xfId="7576"/>
    <cellStyle name="Comma 56 4 3 3" xfId="7577"/>
    <cellStyle name="Comma 56 4 3 3 2" xfId="7578"/>
    <cellStyle name="Comma 56 4 3 3 3" xfId="7579"/>
    <cellStyle name="Comma 56 4 3 3 4" xfId="7580"/>
    <cellStyle name="Comma 56 4 3 4" xfId="7581"/>
    <cellStyle name="Comma 56 4 3 5" xfId="7582"/>
    <cellStyle name="Comma 56 4 3 6" xfId="7583"/>
    <cellStyle name="Comma 56 4 4" xfId="7584"/>
    <cellStyle name="Comma 56 4 4 2" xfId="7585"/>
    <cellStyle name="Comma 56 4 4 2 2" xfId="7586"/>
    <cellStyle name="Comma 56 4 4 2 3" xfId="7587"/>
    <cellStyle name="Comma 56 4 4 2 4" xfId="7588"/>
    <cellStyle name="Comma 56 4 4 3" xfId="7589"/>
    <cellStyle name="Comma 56 4 4 4" xfId="7590"/>
    <cellStyle name="Comma 56 4 4 5" xfId="7591"/>
    <cellStyle name="Comma 56 4 5" xfId="7592"/>
    <cellStyle name="Comma 56 4 5 2" xfId="7593"/>
    <cellStyle name="Comma 56 4 5 3" xfId="7594"/>
    <cellStyle name="Comma 56 4 5 4" xfId="7595"/>
    <cellStyle name="Comma 56 4 6" xfId="7596"/>
    <cellStyle name="Comma 56 4 7" xfId="7597"/>
    <cellStyle name="Comma 56 4 8" xfId="7598"/>
    <cellStyle name="Comma 56 5" xfId="7599"/>
    <cellStyle name="Comma 56 5 2" xfId="7600"/>
    <cellStyle name="Comma 56 5 2 2" xfId="7601"/>
    <cellStyle name="Comma 56 5 2 2 2" xfId="7602"/>
    <cellStyle name="Comma 56 5 2 2 2 2" xfId="7603"/>
    <cellStyle name="Comma 56 5 2 2 2 3" xfId="7604"/>
    <cellStyle name="Comma 56 5 2 2 2 4" xfId="7605"/>
    <cellStyle name="Comma 56 5 2 2 3" xfId="7606"/>
    <cellStyle name="Comma 56 5 2 2 4" xfId="7607"/>
    <cellStyle name="Comma 56 5 2 2 5" xfId="7608"/>
    <cellStyle name="Comma 56 5 2 3" xfId="7609"/>
    <cellStyle name="Comma 56 5 2 3 2" xfId="7610"/>
    <cellStyle name="Comma 56 5 2 3 3" xfId="7611"/>
    <cellStyle name="Comma 56 5 2 3 4" xfId="7612"/>
    <cellStyle name="Comma 56 5 2 4" xfId="7613"/>
    <cellStyle name="Comma 56 5 2 5" xfId="7614"/>
    <cellStyle name="Comma 56 5 2 6" xfId="7615"/>
    <cellStyle name="Comma 56 5 3" xfId="7616"/>
    <cellStyle name="Comma 56 5 3 2" xfId="7617"/>
    <cellStyle name="Comma 56 5 3 2 2" xfId="7618"/>
    <cellStyle name="Comma 56 5 3 2 2 2" xfId="7619"/>
    <cellStyle name="Comma 56 5 3 2 2 3" xfId="7620"/>
    <cellStyle name="Comma 56 5 3 2 2 4" xfId="7621"/>
    <cellStyle name="Comma 56 5 3 2 3" xfId="7622"/>
    <cellStyle name="Comma 56 5 3 2 4" xfId="7623"/>
    <cellStyle name="Comma 56 5 3 2 5" xfId="7624"/>
    <cellStyle name="Comma 56 5 3 3" xfId="7625"/>
    <cellStyle name="Comma 56 5 3 3 2" xfId="7626"/>
    <cellStyle name="Comma 56 5 3 3 3" xfId="7627"/>
    <cellStyle name="Comma 56 5 3 3 4" xfId="7628"/>
    <cellStyle name="Comma 56 5 3 4" xfId="7629"/>
    <cellStyle name="Comma 56 5 3 5" xfId="7630"/>
    <cellStyle name="Comma 56 5 3 6" xfId="7631"/>
    <cellStyle name="Comma 56 5 4" xfId="7632"/>
    <cellStyle name="Comma 56 5 4 2" xfId="7633"/>
    <cellStyle name="Comma 56 5 4 2 2" xfId="7634"/>
    <cellStyle name="Comma 56 5 4 2 3" xfId="7635"/>
    <cellStyle name="Comma 56 5 4 2 4" xfId="7636"/>
    <cellStyle name="Comma 56 5 4 3" xfId="7637"/>
    <cellStyle name="Comma 56 5 4 4" xfId="7638"/>
    <cellStyle name="Comma 56 5 4 5" xfId="7639"/>
    <cellStyle name="Comma 56 5 5" xfId="7640"/>
    <cellStyle name="Comma 56 5 5 2" xfId="7641"/>
    <cellStyle name="Comma 56 5 5 3" xfId="7642"/>
    <cellStyle name="Comma 56 5 5 4" xfId="7643"/>
    <cellStyle name="Comma 56 5 6" xfId="7644"/>
    <cellStyle name="Comma 56 5 7" xfId="7645"/>
    <cellStyle name="Comma 56 5 8" xfId="7646"/>
    <cellStyle name="Comma 56 6" xfId="7647"/>
    <cellStyle name="Comma 56 6 2" xfId="7648"/>
    <cellStyle name="Comma 56 6 2 2" xfId="7649"/>
    <cellStyle name="Comma 56 6 2 2 2" xfId="7650"/>
    <cellStyle name="Comma 56 6 2 2 3" xfId="7651"/>
    <cellStyle name="Comma 56 6 2 2 4" xfId="7652"/>
    <cellStyle name="Comma 56 6 2 3" xfId="7653"/>
    <cellStyle name="Comma 56 6 2 4" xfId="7654"/>
    <cellStyle name="Comma 56 6 2 5" xfId="7655"/>
    <cellStyle name="Comma 56 6 3" xfId="7656"/>
    <cellStyle name="Comma 56 6 3 2" xfId="7657"/>
    <cellStyle name="Comma 56 6 3 3" xfId="7658"/>
    <cellStyle name="Comma 56 6 3 4" xfId="7659"/>
    <cellStyle name="Comma 56 6 4" xfId="7660"/>
    <cellStyle name="Comma 56 6 5" xfId="7661"/>
    <cellStyle name="Comma 56 6 6" xfId="7662"/>
    <cellStyle name="Comma 56 7" xfId="7663"/>
    <cellStyle name="Comma 56 7 2" xfId="7664"/>
    <cellStyle name="Comma 56 7 2 2" xfId="7665"/>
    <cellStyle name="Comma 56 7 2 2 2" xfId="7666"/>
    <cellStyle name="Comma 56 7 2 2 3" xfId="7667"/>
    <cellStyle name="Comma 56 7 2 2 4" xfId="7668"/>
    <cellStyle name="Comma 56 7 2 3" xfId="7669"/>
    <cellStyle name="Comma 56 7 2 4" xfId="7670"/>
    <cellStyle name="Comma 56 7 2 5" xfId="7671"/>
    <cellStyle name="Comma 56 7 3" xfId="7672"/>
    <cellStyle name="Comma 56 7 3 2" xfId="7673"/>
    <cellStyle name="Comma 56 7 3 3" xfId="7674"/>
    <cellStyle name="Comma 56 7 3 4" xfId="7675"/>
    <cellStyle name="Comma 56 7 4" xfId="7676"/>
    <cellStyle name="Comma 56 7 5" xfId="7677"/>
    <cellStyle name="Comma 56 7 6" xfId="7678"/>
    <cellStyle name="Comma 56 8" xfId="7679"/>
    <cellStyle name="Comma 56 8 2" xfId="7680"/>
    <cellStyle name="Comma 56 8 2 2" xfId="7681"/>
    <cellStyle name="Comma 56 8 2 3" xfId="7682"/>
    <cellStyle name="Comma 56 8 2 4" xfId="7683"/>
    <cellStyle name="Comma 56 8 3" xfId="7684"/>
    <cellStyle name="Comma 56 8 4" xfId="7685"/>
    <cellStyle name="Comma 56 8 5" xfId="7686"/>
    <cellStyle name="Comma 56 9" xfId="7687"/>
    <cellStyle name="Comma 56 9 2" xfId="7688"/>
    <cellStyle name="Comma 56 9 3" xfId="7689"/>
    <cellStyle name="Comma 56 9 4" xfId="7690"/>
    <cellStyle name="Comma 57" xfId="7691"/>
    <cellStyle name="Comma 57 10" xfId="7692"/>
    <cellStyle name="Comma 57 11" xfId="7693"/>
    <cellStyle name="Comma 57 12" xfId="7694"/>
    <cellStyle name="Comma 57 2" xfId="7695"/>
    <cellStyle name="Comma 57 2 10" xfId="7696"/>
    <cellStyle name="Comma 57 2 2" xfId="7697"/>
    <cellStyle name="Comma 57 2 2 2" xfId="7698"/>
    <cellStyle name="Comma 57 2 2 2 2" xfId="7699"/>
    <cellStyle name="Comma 57 2 2 2 2 2" xfId="7700"/>
    <cellStyle name="Comma 57 2 2 2 2 2 2" xfId="7701"/>
    <cellStyle name="Comma 57 2 2 2 2 2 3" xfId="7702"/>
    <cellStyle name="Comma 57 2 2 2 2 2 4" xfId="7703"/>
    <cellStyle name="Comma 57 2 2 2 2 3" xfId="7704"/>
    <cellStyle name="Comma 57 2 2 2 2 4" xfId="7705"/>
    <cellStyle name="Comma 57 2 2 2 2 5" xfId="7706"/>
    <cellStyle name="Comma 57 2 2 2 3" xfId="7707"/>
    <cellStyle name="Comma 57 2 2 2 3 2" xfId="7708"/>
    <cellStyle name="Comma 57 2 2 2 3 3" xfId="7709"/>
    <cellStyle name="Comma 57 2 2 2 3 4" xfId="7710"/>
    <cellStyle name="Comma 57 2 2 2 4" xfId="7711"/>
    <cellStyle name="Comma 57 2 2 2 5" xfId="7712"/>
    <cellStyle name="Comma 57 2 2 2 6" xfId="7713"/>
    <cellStyle name="Comma 57 2 2 3" xfId="7714"/>
    <cellStyle name="Comma 57 2 2 3 2" xfId="7715"/>
    <cellStyle name="Comma 57 2 2 3 2 2" xfId="7716"/>
    <cellStyle name="Comma 57 2 2 3 2 2 2" xfId="7717"/>
    <cellStyle name="Comma 57 2 2 3 2 2 3" xfId="7718"/>
    <cellStyle name="Comma 57 2 2 3 2 2 4" xfId="7719"/>
    <cellStyle name="Comma 57 2 2 3 2 3" xfId="7720"/>
    <cellStyle name="Comma 57 2 2 3 2 4" xfId="7721"/>
    <cellStyle name="Comma 57 2 2 3 2 5" xfId="7722"/>
    <cellStyle name="Comma 57 2 2 3 3" xfId="7723"/>
    <cellStyle name="Comma 57 2 2 3 3 2" xfId="7724"/>
    <cellStyle name="Comma 57 2 2 3 3 3" xfId="7725"/>
    <cellStyle name="Comma 57 2 2 3 3 4" xfId="7726"/>
    <cellStyle name="Comma 57 2 2 3 4" xfId="7727"/>
    <cellStyle name="Comma 57 2 2 3 5" xfId="7728"/>
    <cellStyle name="Comma 57 2 2 3 6" xfId="7729"/>
    <cellStyle name="Comma 57 2 2 4" xfId="7730"/>
    <cellStyle name="Comma 57 2 2 4 2" xfId="7731"/>
    <cellStyle name="Comma 57 2 2 4 2 2" xfId="7732"/>
    <cellStyle name="Comma 57 2 2 4 2 3" xfId="7733"/>
    <cellStyle name="Comma 57 2 2 4 2 4" xfId="7734"/>
    <cellStyle name="Comma 57 2 2 4 3" xfId="7735"/>
    <cellStyle name="Comma 57 2 2 4 4" xfId="7736"/>
    <cellStyle name="Comma 57 2 2 4 5" xfId="7737"/>
    <cellStyle name="Comma 57 2 2 5" xfId="7738"/>
    <cellStyle name="Comma 57 2 2 5 2" xfId="7739"/>
    <cellStyle name="Comma 57 2 2 5 3" xfId="7740"/>
    <cellStyle name="Comma 57 2 2 5 4" xfId="7741"/>
    <cellStyle name="Comma 57 2 2 6" xfId="7742"/>
    <cellStyle name="Comma 57 2 2 7" xfId="7743"/>
    <cellStyle name="Comma 57 2 2 8" xfId="7744"/>
    <cellStyle name="Comma 57 2 3" xfId="7745"/>
    <cellStyle name="Comma 57 2 3 2" xfId="7746"/>
    <cellStyle name="Comma 57 2 3 2 2" xfId="7747"/>
    <cellStyle name="Comma 57 2 3 2 2 2" xfId="7748"/>
    <cellStyle name="Comma 57 2 3 2 2 2 2" xfId="7749"/>
    <cellStyle name="Comma 57 2 3 2 2 2 3" xfId="7750"/>
    <cellStyle name="Comma 57 2 3 2 2 2 4" xfId="7751"/>
    <cellStyle name="Comma 57 2 3 2 2 3" xfId="7752"/>
    <cellStyle name="Comma 57 2 3 2 2 4" xfId="7753"/>
    <cellStyle name="Comma 57 2 3 2 2 5" xfId="7754"/>
    <cellStyle name="Comma 57 2 3 2 3" xfId="7755"/>
    <cellStyle name="Comma 57 2 3 2 3 2" xfId="7756"/>
    <cellStyle name="Comma 57 2 3 2 3 3" xfId="7757"/>
    <cellStyle name="Comma 57 2 3 2 3 4" xfId="7758"/>
    <cellStyle name="Comma 57 2 3 2 4" xfId="7759"/>
    <cellStyle name="Comma 57 2 3 2 5" xfId="7760"/>
    <cellStyle name="Comma 57 2 3 2 6" xfId="7761"/>
    <cellStyle name="Comma 57 2 3 3" xfId="7762"/>
    <cellStyle name="Comma 57 2 3 3 2" xfId="7763"/>
    <cellStyle name="Comma 57 2 3 3 2 2" xfId="7764"/>
    <cellStyle name="Comma 57 2 3 3 2 2 2" xfId="7765"/>
    <cellStyle name="Comma 57 2 3 3 2 2 3" xfId="7766"/>
    <cellStyle name="Comma 57 2 3 3 2 2 4" xfId="7767"/>
    <cellStyle name="Comma 57 2 3 3 2 3" xfId="7768"/>
    <cellStyle name="Comma 57 2 3 3 2 4" xfId="7769"/>
    <cellStyle name="Comma 57 2 3 3 2 5" xfId="7770"/>
    <cellStyle name="Comma 57 2 3 3 3" xfId="7771"/>
    <cellStyle name="Comma 57 2 3 3 3 2" xfId="7772"/>
    <cellStyle name="Comma 57 2 3 3 3 3" xfId="7773"/>
    <cellStyle name="Comma 57 2 3 3 3 4" xfId="7774"/>
    <cellStyle name="Comma 57 2 3 3 4" xfId="7775"/>
    <cellStyle name="Comma 57 2 3 3 5" xfId="7776"/>
    <cellStyle name="Comma 57 2 3 3 6" xfId="7777"/>
    <cellStyle name="Comma 57 2 3 4" xfId="7778"/>
    <cellStyle name="Comma 57 2 3 4 2" xfId="7779"/>
    <cellStyle name="Comma 57 2 3 4 2 2" xfId="7780"/>
    <cellStyle name="Comma 57 2 3 4 2 3" xfId="7781"/>
    <cellStyle name="Comma 57 2 3 4 2 4" xfId="7782"/>
    <cellStyle name="Comma 57 2 3 4 3" xfId="7783"/>
    <cellStyle name="Comma 57 2 3 4 4" xfId="7784"/>
    <cellStyle name="Comma 57 2 3 4 5" xfId="7785"/>
    <cellStyle name="Comma 57 2 3 5" xfId="7786"/>
    <cellStyle name="Comma 57 2 3 5 2" xfId="7787"/>
    <cellStyle name="Comma 57 2 3 5 3" xfId="7788"/>
    <cellStyle name="Comma 57 2 3 5 4" xfId="7789"/>
    <cellStyle name="Comma 57 2 3 6" xfId="7790"/>
    <cellStyle name="Comma 57 2 3 7" xfId="7791"/>
    <cellStyle name="Comma 57 2 3 8" xfId="7792"/>
    <cellStyle name="Comma 57 2 4" xfId="7793"/>
    <cellStyle name="Comma 57 2 4 2" xfId="7794"/>
    <cellStyle name="Comma 57 2 4 2 2" xfId="7795"/>
    <cellStyle name="Comma 57 2 4 2 2 2" xfId="7796"/>
    <cellStyle name="Comma 57 2 4 2 2 3" xfId="7797"/>
    <cellStyle name="Comma 57 2 4 2 2 4" xfId="7798"/>
    <cellStyle name="Comma 57 2 4 2 3" xfId="7799"/>
    <cellStyle name="Comma 57 2 4 2 4" xfId="7800"/>
    <cellStyle name="Comma 57 2 4 2 5" xfId="7801"/>
    <cellStyle name="Comma 57 2 4 3" xfId="7802"/>
    <cellStyle name="Comma 57 2 4 3 2" xfId="7803"/>
    <cellStyle name="Comma 57 2 4 3 3" xfId="7804"/>
    <cellStyle name="Comma 57 2 4 3 4" xfId="7805"/>
    <cellStyle name="Comma 57 2 4 4" xfId="7806"/>
    <cellStyle name="Comma 57 2 4 5" xfId="7807"/>
    <cellStyle name="Comma 57 2 4 6" xfId="7808"/>
    <cellStyle name="Comma 57 2 5" xfId="7809"/>
    <cellStyle name="Comma 57 2 5 2" xfId="7810"/>
    <cellStyle name="Comma 57 2 5 2 2" xfId="7811"/>
    <cellStyle name="Comma 57 2 5 2 2 2" xfId="7812"/>
    <cellStyle name="Comma 57 2 5 2 2 3" xfId="7813"/>
    <cellStyle name="Comma 57 2 5 2 2 4" xfId="7814"/>
    <cellStyle name="Comma 57 2 5 2 3" xfId="7815"/>
    <cellStyle name="Comma 57 2 5 2 4" xfId="7816"/>
    <cellStyle name="Comma 57 2 5 2 5" xfId="7817"/>
    <cellStyle name="Comma 57 2 5 3" xfId="7818"/>
    <cellStyle name="Comma 57 2 5 3 2" xfId="7819"/>
    <cellStyle name="Comma 57 2 5 3 3" xfId="7820"/>
    <cellStyle name="Comma 57 2 5 3 4" xfId="7821"/>
    <cellStyle name="Comma 57 2 5 4" xfId="7822"/>
    <cellStyle name="Comma 57 2 5 5" xfId="7823"/>
    <cellStyle name="Comma 57 2 5 6" xfId="7824"/>
    <cellStyle name="Comma 57 2 6" xfId="7825"/>
    <cellStyle name="Comma 57 2 6 2" xfId="7826"/>
    <cellStyle name="Comma 57 2 6 2 2" xfId="7827"/>
    <cellStyle name="Comma 57 2 6 2 3" xfId="7828"/>
    <cellStyle name="Comma 57 2 6 2 4" xfId="7829"/>
    <cellStyle name="Comma 57 2 6 3" xfId="7830"/>
    <cellStyle name="Comma 57 2 6 4" xfId="7831"/>
    <cellStyle name="Comma 57 2 6 5" xfId="7832"/>
    <cellStyle name="Comma 57 2 7" xfId="7833"/>
    <cellStyle name="Comma 57 2 7 2" xfId="7834"/>
    <cellStyle name="Comma 57 2 7 3" xfId="7835"/>
    <cellStyle name="Comma 57 2 7 4" xfId="7836"/>
    <cellStyle name="Comma 57 2 8" xfId="7837"/>
    <cellStyle name="Comma 57 2 9" xfId="7838"/>
    <cellStyle name="Comma 57 3" xfId="7839"/>
    <cellStyle name="Comma 57 3 10" xfId="7840"/>
    <cellStyle name="Comma 57 3 2" xfId="7841"/>
    <cellStyle name="Comma 57 3 2 2" xfId="7842"/>
    <cellStyle name="Comma 57 3 2 2 2" xfId="7843"/>
    <cellStyle name="Comma 57 3 2 2 2 2" xfId="7844"/>
    <cellStyle name="Comma 57 3 2 2 2 2 2" xfId="7845"/>
    <cellStyle name="Comma 57 3 2 2 2 2 3" xfId="7846"/>
    <cellStyle name="Comma 57 3 2 2 2 2 4" xfId="7847"/>
    <cellStyle name="Comma 57 3 2 2 2 3" xfId="7848"/>
    <cellStyle name="Comma 57 3 2 2 2 4" xfId="7849"/>
    <cellStyle name="Comma 57 3 2 2 2 5" xfId="7850"/>
    <cellStyle name="Comma 57 3 2 2 3" xfId="7851"/>
    <cellStyle name="Comma 57 3 2 2 3 2" xfId="7852"/>
    <cellStyle name="Comma 57 3 2 2 3 3" xfId="7853"/>
    <cellStyle name="Comma 57 3 2 2 3 4" xfId="7854"/>
    <cellStyle name="Comma 57 3 2 2 4" xfId="7855"/>
    <cellStyle name="Comma 57 3 2 2 5" xfId="7856"/>
    <cellStyle name="Comma 57 3 2 2 6" xfId="7857"/>
    <cellStyle name="Comma 57 3 2 3" xfId="7858"/>
    <cellStyle name="Comma 57 3 2 3 2" xfId="7859"/>
    <cellStyle name="Comma 57 3 2 3 2 2" xfId="7860"/>
    <cellStyle name="Comma 57 3 2 3 2 2 2" xfId="7861"/>
    <cellStyle name="Comma 57 3 2 3 2 2 3" xfId="7862"/>
    <cellStyle name="Comma 57 3 2 3 2 2 4" xfId="7863"/>
    <cellStyle name="Comma 57 3 2 3 2 3" xfId="7864"/>
    <cellStyle name="Comma 57 3 2 3 2 4" xfId="7865"/>
    <cellStyle name="Comma 57 3 2 3 2 5" xfId="7866"/>
    <cellStyle name="Comma 57 3 2 3 3" xfId="7867"/>
    <cellStyle name="Comma 57 3 2 3 3 2" xfId="7868"/>
    <cellStyle name="Comma 57 3 2 3 3 3" xfId="7869"/>
    <cellStyle name="Comma 57 3 2 3 3 4" xfId="7870"/>
    <cellStyle name="Comma 57 3 2 3 4" xfId="7871"/>
    <cellStyle name="Comma 57 3 2 3 5" xfId="7872"/>
    <cellStyle name="Comma 57 3 2 3 6" xfId="7873"/>
    <cellStyle name="Comma 57 3 2 4" xfId="7874"/>
    <cellStyle name="Comma 57 3 2 4 2" xfId="7875"/>
    <cellStyle name="Comma 57 3 2 4 2 2" xfId="7876"/>
    <cellStyle name="Comma 57 3 2 4 2 3" xfId="7877"/>
    <cellStyle name="Comma 57 3 2 4 2 4" xfId="7878"/>
    <cellStyle name="Comma 57 3 2 4 3" xfId="7879"/>
    <cellStyle name="Comma 57 3 2 4 4" xfId="7880"/>
    <cellStyle name="Comma 57 3 2 4 5" xfId="7881"/>
    <cellStyle name="Comma 57 3 2 5" xfId="7882"/>
    <cellStyle name="Comma 57 3 2 5 2" xfId="7883"/>
    <cellStyle name="Comma 57 3 2 5 3" xfId="7884"/>
    <cellStyle name="Comma 57 3 2 5 4" xfId="7885"/>
    <cellStyle name="Comma 57 3 2 6" xfId="7886"/>
    <cellStyle name="Comma 57 3 2 7" xfId="7887"/>
    <cellStyle name="Comma 57 3 2 8" xfId="7888"/>
    <cellStyle name="Comma 57 3 3" xfId="7889"/>
    <cellStyle name="Comma 57 3 3 2" xfId="7890"/>
    <cellStyle name="Comma 57 3 3 2 2" xfId="7891"/>
    <cellStyle name="Comma 57 3 3 2 2 2" xfId="7892"/>
    <cellStyle name="Comma 57 3 3 2 2 2 2" xfId="7893"/>
    <cellStyle name="Comma 57 3 3 2 2 2 3" xfId="7894"/>
    <cellStyle name="Comma 57 3 3 2 2 2 4" xfId="7895"/>
    <cellStyle name="Comma 57 3 3 2 2 3" xfId="7896"/>
    <cellStyle name="Comma 57 3 3 2 2 4" xfId="7897"/>
    <cellStyle name="Comma 57 3 3 2 2 5" xfId="7898"/>
    <cellStyle name="Comma 57 3 3 2 3" xfId="7899"/>
    <cellStyle name="Comma 57 3 3 2 3 2" xfId="7900"/>
    <cellStyle name="Comma 57 3 3 2 3 3" xfId="7901"/>
    <cellStyle name="Comma 57 3 3 2 3 4" xfId="7902"/>
    <cellStyle name="Comma 57 3 3 2 4" xfId="7903"/>
    <cellStyle name="Comma 57 3 3 2 5" xfId="7904"/>
    <cellStyle name="Comma 57 3 3 2 6" xfId="7905"/>
    <cellStyle name="Comma 57 3 3 3" xfId="7906"/>
    <cellStyle name="Comma 57 3 3 3 2" xfId="7907"/>
    <cellStyle name="Comma 57 3 3 3 2 2" xfId="7908"/>
    <cellStyle name="Comma 57 3 3 3 2 2 2" xfId="7909"/>
    <cellStyle name="Comma 57 3 3 3 2 2 3" xfId="7910"/>
    <cellStyle name="Comma 57 3 3 3 2 2 4" xfId="7911"/>
    <cellStyle name="Comma 57 3 3 3 2 3" xfId="7912"/>
    <cellStyle name="Comma 57 3 3 3 2 4" xfId="7913"/>
    <cellStyle name="Comma 57 3 3 3 2 5" xfId="7914"/>
    <cellStyle name="Comma 57 3 3 3 3" xfId="7915"/>
    <cellStyle name="Comma 57 3 3 3 3 2" xfId="7916"/>
    <cellStyle name="Comma 57 3 3 3 3 3" xfId="7917"/>
    <cellStyle name="Comma 57 3 3 3 3 4" xfId="7918"/>
    <cellStyle name="Comma 57 3 3 3 4" xfId="7919"/>
    <cellStyle name="Comma 57 3 3 3 5" xfId="7920"/>
    <cellStyle name="Comma 57 3 3 3 6" xfId="7921"/>
    <cellStyle name="Comma 57 3 3 4" xfId="7922"/>
    <cellStyle name="Comma 57 3 3 4 2" xfId="7923"/>
    <cellStyle name="Comma 57 3 3 4 2 2" xfId="7924"/>
    <cellStyle name="Comma 57 3 3 4 2 3" xfId="7925"/>
    <cellStyle name="Comma 57 3 3 4 2 4" xfId="7926"/>
    <cellStyle name="Comma 57 3 3 4 3" xfId="7927"/>
    <cellStyle name="Comma 57 3 3 4 4" xfId="7928"/>
    <cellStyle name="Comma 57 3 3 4 5" xfId="7929"/>
    <cellStyle name="Comma 57 3 3 5" xfId="7930"/>
    <cellStyle name="Comma 57 3 3 5 2" xfId="7931"/>
    <cellStyle name="Comma 57 3 3 5 3" xfId="7932"/>
    <cellStyle name="Comma 57 3 3 5 4" xfId="7933"/>
    <cellStyle name="Comma 57 3 3 6" xfId="7934"/>
    <cellStyle name="Comma 57 3 3 7" xfId="7935"/>
    <cellStyle name="Comma 57 3 3 8" xfId="7936"/>
    <cellStyle name="Comma 57 3 4" xfId="7937"/>
    <cellStyle name="Comma 57 3 4 2" xfId="7938"/>
    <cellStyle name="Comma 57 3 4 2 2" xfId="7939"/>
    <cellStyle name="Comma 57 3 4 2 2 2" xfId="7940"/>
    <cellStyle name="Comma 57 3 4 2 2 3" xfId="7941"/>
    <cellStyle name="Comma 57 3 4 2 2 4" xfId="7942"/>
    <cellStyle name="Comma 57 3 4 2 3" xfId="7943"/>
    <cellStyle name="Comma 57 3 4 2 4" xfId="7944"/>
    <cellStyle name="Comma 57 3 4 2 5" xfId="7945"/>
    <cellStyle name="Comma 57 3 4 3" xfId="7946"/>
    <cellStyle name="Comma 57 3 4 3 2" xfId="7947"/>
    <cellStyle name="Comma 57 3 4 3 3" xfId="7948"/>
    <cellStyle name="Comma 57 3 4 3 4" xfId="7949"/>
    <cellStyle name="Comma 57 3 4 4" xfId="7950"/>
    <cellStyle name="Comma 57 3 4 5" xfId="7951"/>
    <cellStyle name="Comma 57 3 4 6" xfId="7952"/>
    <cellStyle name="Comma 57 3 5" xfId="7953"/>
    <cellStyle name="Comma 57 3 5 2" xfId="7954"/>
    <cellStyle name="Comma 57 3 5 2 2" xfId="7955"/>
    <cellStyle name="Comma 57 3 5 2 2 2" xfId="7956"/>
    <cellStyle name="Comma 57 3 5 2 2 3" xfId="7957"/>
    <cellStyle name="Comma 57 3 5 2 2 4" xfId="7958"/>
    <cellStyle name="Comma 57 3 5 2 3" xfId="7959"/>
    <cellStyle name="Comma 57 3 5 2 4" xfId="7960"/>
    <cellStyle name="Comma 57 3 5 2 5" xfId="7961"/>
    <cellStyle name="Comma 57 3 5 3" xfId="7962"/>
    <cellStyle name="Comma 57 3 5 3 2" xfId="7963"/>
    <cellStyle name="Comma 57 3 5 3 3" xfId="7964"/>
    <cellStyle name="Comma 57 3 5 3 4" xfId="7965"/>
    <cellStyle name="Comma 57 3 5 4" xfId="7966"/>
    <cellStyle name="Comma 57 3 5 5" xfId="7967"/>
    <cellStyle name="Comma 57 3 5 6" xfId="7968"/>
    <cellStyle name="Comma 57 3 6" xfId="7969"/>
    <cellStyle name="Comma 57 3 6 2" xfId="7970"/>
    <cellStyle name="Comma 57 3 6 2 2" xfId="7971"/>
    <cellStyle name="Comma 57 3 6 2 3" xfId="7972"/>
    <cellStyle name="Comma 57 3 6 2 4" xfId="7973"/>
    <cellStyle name="Comma 57 3 6 3" xfId="7974"/>
    <cellStyle name="Comma 57 3 6 4" xfId="7975"/>
    <cellStyle name="Comma 57 3 6 5" xfId="7976"/>
    <cellStyle name="Comma 57 3 7" xfId="7977"/>
    <cellStyle name="Comma 57 3 7 2" xfId="7978"/>
    <cellStyle name="Comma 57 3 7 3" xfId="7979"/>
    <cellStyle name="Comma 57 3 7 4" xfId="7980"/>
    <cellStyle name="Comma 57 3 8" xfId="7981"/>
    <cellStyle name="Comma 57 3 9" xfId="7982"/>
    <cellStyle name="Comma 57 4" xfId="7983"/>
    <cellStyle name="Comma 57 4 2" xfId="7984"/>
    <cellStyle name="Comma 57 4 2 2" xfId="7985"/>
    <cellStyle name="Comma 57 4 2 2 2" xfId="7986"/>
    <cellStyle name="Comma 57 4 2 2 2 2" xfId="7987"/>
    <cellStyle name="Comma 57 4 2 2 2 3" xfId="7988"/>
    <cellStyle name="Comma 57 4 2 2 2 4" xfId="7989"/>
    <cellStyle name="Comma 57 4 2 2 3" xfId="7990"/>
    <cellStyle name="Comma 57 4 2 2 4" xfId="7991"/>
    <cellStyle name="Comma 57 4 2 2 5" xfId="7992"/>
    <cellStyle name="Comma 57 4 2 3" xfId="7993"/>
    <cellStyle name="Comma 57 4 2 3 2" xfId="7994"/>
    <cellStyle name="Comma 57 4 2 3 3" xfId="7995"/>
    <cellStyle name="Comma 57 4 2 3 4" xfId="7996"/>
    <cellStyle name="Comma 57 4 2 4" xfId="7997"/>
    <cellStyle name="Comma 57 4 2 5" xfId="7998"/>
    <cellStyle name="Comma 57 4 2 6" xfId="7999"/>
    <cellStyle name="Comma 57 4 3" xfId="8000"/>
    <cellStyle name="Comma 57 4 3 2" xfId="8001"/>
    <cellStyle name="Comma 57 4 3 2 2" xfId="8002"/>
    <cellStyle name="Comma 57 4 3 2 2 2" xfId="8003"/>
    <cellStyle name="Comma 57 4 3 2 2 3" xfId="8004"/>
    <cellStyle name="Comma 57 4 3 2 2 4" xfId="8005"/>
    <cellStyle name="Comma 57 4 3 2 3" xfId="8006"/>
    <cellStyle name="Comma 57 4 3 2 4" xfId="8007"/>
    <cellStyle name="Comma 57 4 3 2 5" xfId="8008"/>
    <cellStyle name="Comma 57 4 3 3" xfId="8009"/>
    <cellStyle name="Comma 57 4 3 3 2" xfId="8010"/>
    <cellStyle name="Comma 57 4 3 3 3" xfId="8011"/>
    <cellStyle name="Comma 57 4 3 3 4" xfId="8012"/>
    <cellStyle name="Comma 57 4 3 4" xfId="8013"/>
    <cellStyle name="Comma 57 4 3 5" xfId="8014"/>
    <cellStyle name="Comma 57 4 3 6" xfId="8015"/>
    <cellStyle name="Comma 57 4 4" xfId="8016"/>
    <cellStyle name="Comma 57 4 4 2" xfId="8017"/>
    <cellStyle name="Comma 57 4 4 2 2" xfId="8018"/>
    <cellStyle name="Comma 57 4 4 2 3" xfId="8019"/>
    <cellStyle name="Comma 57 4 4 2 4" xfId="8020"/>
    <cellStyle name="Comma 57 4 4 3" xfId="8021"/>
    <cellStyle name="Comma 57 4 4 4" xfId="8022"/>
    <cellStyle name="Comma 57 4 4 5" xfId="8023"/>
    <cellStyle name="Comma 57 4 5" xfId="8024"/>
    <cellStyle name="Comma 57 4 5 2" xfId="8025"/>
    <cellStyle name="Comma 57 4 5 3" xfId="8026"/>
    <cellStyle name="Comma 57 4 5 4" xfId="8027"/>
    <cellStyle name="Comma 57 4 6" xfId="8028"/>
    <cellStyle name="Comma 57 4 7" xfId="8029"/>
    <cellStyle name="Comma 57 4 8" xfId="8030"/>
    <cellStyle name="Comma 57 5" xfId="8031"/>
    <cellStyle name="Comma 57 5 2" xfId="8032"/>
    <cellStyle name="Comma 57 5 2 2" xfId="8033"/>
    <cellStyle name="Comma 57 5 2 2 2" xfId="8034"/>
    <cellStyle name="Comma 57 5 2 2 2 2" xfId="8035"/>
    <cellStyle name="Comma 57 5 2 2 2 3" xfId="8036"/>
    <cellStyle name="Comma 57 5 2 2 2 4" xfId="8037"/>
    <cellStyle name="Comma 57 5 2 2 3" xfId="8038"/>
    <cellStyle name="Comma 57 5 2 2 4" xfId="8039"/>
    <cellStyle name="Comma 57 5 2 2 5" xfId="8040"/>
    <cellStyle name="Comma 57 5 2 3" xfId="8041"/>
    <cellStyle name="Comma 57 5 2 3 2" xfId="8042"/>
    <cellStyle name="Comma 57 5 2 3 3" xfId="8043"/>
    <cellStyle name="Comma 57 5 2 3 4" xfId="8044"/>
    <cellStyle name="Comma 57 5 2 4" xfId="8045"/>
    <cellStyle name="Comma 57 5 2 5" xfId="8046"/>
    <cellStyle name="Comma 57 5 2 6" xfId="8047"/>
    <cellStyle name="Comma 57 5 3" xfId="8048"/>
    <cellStyle name="Comma 57 5 3 2" xfId="8049"/>
    <cellStyle name="Comma 57 5 3 2 2" xfId="8050"/>
    <cellStyle name="Comma 57 5 3 2 2 2" xfId="8051"/>
    <cellStyle name="Comma 57 5 3 2 2 3" xfId="8052"/>
    <cellStyle name="Comma 57 5 3 2 2 4" xfId="8053"/>
    <cellStyle name="Comma 57 5 3 2 3" xfId="8054"/>
    <cellStyle name="Comma 57 5 3 2 4" xfId="8055"/>
    <cellStyle name="Comma 57 5 3 2 5" xfId="8056"/>
    <cellStyle name="Comma 57 5 3 3" xfId="8057"/>
    <cellStyle name="Comma 57 5 3 3 2" xfId="8058"/>
    <cellStyle name="Comma 57 5 3 3 3" xfId="8059"/>
    <cellStyle name="Comma 57 5 3 3 4" xfId="8060"/>
    <cellStyle name="Comma 57 5 3 4" xfId="8061"/>
    <cellStyle name="Comma 57 5 3 5" xfId="8062"/>
    <cellStyle name="Comma 57 5 3 6" xfId="8063"/>
    <cellStyle name="Comma 57 5 4" xfId="8064"/>
    <cellStyle name="Comma 57 5 4 2" xfId="8065"/>
    <cellStyle name="Comma 57 5 4 2 2" xfId="8066"/>
    <cellStyle name="Comma 57 5 4 2 3" xfId="8067"/>
    <cellStyle name="Comma 57 5 4 2 4" xfId="8068"/>
    <cellStyle name="Comma 57 5 4 3" xfId="8069"/>
    <cellStyle name="Comma 57 5 4 4" xfId="8070"/>
    <cellStyle name="Comma 57 5 4 5" xfId="8071"/>
    <cellStyle name="Comma 57 5 5" xfId="8072"/>
    <cellStyle name="Comma 57 5 5 2" xfId="8073"/>
    <cellStyle name="Comma 57 5 5 3" xfId="8074"/>
    <cellStyle name="Comma 57 5 5 4" xfId="8075"/>
    <cellStyle name="Comma 57 5 6" xfId="8076"/>
    <cellStyle name="Comma 57 5 7" xfId="8077"/>
    <cellStyle name="Comma 57 5 8" xfId="8078"/>
    <cellStyle name="Comma 57 6" xfId="8079"/>
    <cellStyle name="Comma 57 6 2" xfId="8080"/>
    <cellStyle name="Comma 57 6 2 2" xfId="8081"/>
    <cellStyle name="Comma 57 6 2 2 2" xfId="8082"/>
    <cellStyle name="Comma 57 6 2 2 3" xfId="8083"/>
    <cellStyle name="Comma 57 6 2 2 4" xfId="8084"/>
    <cellStyle name="Comma 57 6 2 3" xfId="8085"/>
    <cellStyle name="Comma 57 6 2 4" xfId="8086"/>
    <cellStyle name="Comma 57 6 2 5" xfId="8087"/>
    <cellStyle name="Comma 57 6 3" xfId="8088"/>
    <cellStyle name="Comma 57 6 3 2" xfId="8089"/>
    <cellStyle name="Comma 57 6 3 3" xfId="8090"/>
    <cellStyle name="Comma 57 6 3 4" xfId="8091"/>
    <cellStyle name="Comma 57 6 4" xfId="8092"/>
    <cellStyle name="Comma 57 6 5" xfId="8093"/>
    <cellStyle name="Comma 57 6 6" xfId="8094"/>
    <cellStyle name="Comma 57 7" xfId="8095"/>
    <cellStyle name="Comma 57 7 2" xfId="8096"/>
    <cellStyle name="Comma 57 7 2 2" xfId="8097"/>
    <cellStyle name="Comma 57 7 2 2 2" xfId="8098"/>
    <cellStyle name="Comma 57 7 2 2 3" xfId="8099"/>
    <cellStyle name="Comma 57 7 2 2 4" xfId="8100"/>
    <cellStyle name="Comma 57 7 2 3" xfId="8101"/>
    <cellStyle name="Comma 57 7 2 4" xfId="8102"/>
    <cellStyle name="Comma 57 7 2 5" xfId="8103"/>
    <cellStyle name="Comma 57 7 3" xfId="8104"/>
    <cellStyle name="Comma 57 7 3 2" xfId="8105"/>
    <cellStyle name="Comma 57 7 3 3" xfId="8106"/>
    <cellStyle name="Comma 57 7 3 4" xfId="8107"/>
    <cellStyle name="Comma 57 7 4" xfId="8108"/>
    <cellStyle name="Comma 57 7 5" xfId="8109"/>
    <cellStyle name="Comma 57 7 6" xfId="8110"/>
    <cellStyle name="Comma 57 8" xfId="8111"/>
    <cellStyle name="Comma 57 8 2" xfId="8112"/>
    <cellStyle name="Comma 57 8 2 2" xfId="8113"/>
    <cellStyle name="Comma 57 8 2 3" xfId="8114"/>
    <cellStyle name="Comma 57 8 2 4" xfId="8115"/>
    <cellStyle name="Comma 57 8 3" xfId="8116"/>
    <cellStyle name="Comma 57 8 4" xfId="8117"/>
    <cellStyle name="Comma 57 8 5" xfId="8118"/>
    <cellStyle name="Comma 57 9" xfId="8119"/>
    <cellStyle name="Comma 57 9 2" xfId="8120"/>
    <cellStyle name="Comma 57 9 3" xfId="8121"/>
    <cellStyle name="Comma 57 9 4" xfId="8122"/>
    <cellStyle name="Comma 58" xfId="8123"/>
    <cellStyle name="Comma 58 10" xfId="8124"/>
    <cellStyle name="Comma 58 11" xfId="8125"/>
    <cellStyle name="Comma 58 12" xfId="8126"/>
    <cellStyle name="Comma 58 2" xfId="8127"/>
    <cellStyle name="Comma 58 2 10" xfId="8128"/>
    <cellStyle name="Comma 58 2 2" xfId="8129"/>
    <cellStyle name="Comma 58 2 2 2" xfId="8130"/>
    <cellStyle name="Comma 58 2 2 2 2" xfId="8131"/>
    <cellStyle name="Comma 58 2 2 2 2 2" xfId="8132"/>
    <cellStyle name="Comma 58 2 2 2 2 2 2" xfId="8133"/>
    <cellStyle name="Comma 58 2 2 2 2 2 3" xfId="8134"/>
    <cellStyle name="Comma 58 2 2 2 2 2 4" xfId="8135"/>
    <cellStyle name="Comma 58 2 2 2 2 3" xfId="8136"/>
    <cellStyle name="Comma 58 2 2 2 2 4" xfId="8137"/>
    <cellStyle name="Comma 58 2 2 2 2 5" xfId="8138"/>
    <cellStyle name="Comma 58 2 2 2 3" xfId="8139"/>
    <cellStyle name="Comma 58 2 2 2 3 2" xfId="8140"/>
    <cellStyle name="Comma 58 2 2 2 3 3" xfId="8141"/>
    <cellStyle name="Comma 58 2 2 2 3 4" xfId="8142"/>
    <cellStyle name="Comma 58 2 2 2 4" xfId="8143"/>
    <cellStyle name="Comma 58 2 2 2 5" xfId="8144"/>
    <cellStyle name="Comma 58 2 2 2 6" xfId="8145"/>
    <cellStyle name="Comma 58 2 2 3" xfId="8146"/>
    <cellStyle name="Comma 58 2 2 3 2" xfId="8147"/>
    <cellStyle name="Comma 58 2 2 3 2 2" xfId="8148"/>
    <cellStyle name="Comma 58 2 2 3 2 2 2" xfId="8149"/>
    <cellStyle name="Comma 58 2 2 3 2 2 3" xfId="8150"/>
    <cellStyle name="Comma 58 2 2 3 2 2 4" xfId="8151"/>
    <cellStyle name="Comma 58 2 2 3 2 3" xfId="8152"/>
    <cellStyle name="Comma 58 2 2 3 2 4" xfId="8153"/>
    <cellStyle name="Comma 58 2 2 3 2 5" xfId="8154"/>
    <cellStyle name="Comma 58 2 2 3 3" xfId="8155"/>
    <cellStyle name="Comma 58 2 2 3 3 2" xfId="8156"/>
    <cellStyle name="Comma 58 2 2 3 3 3" xfId="8157"/>
    <cellStyle name="Comma 58 2 2 3 3 4" xfId="8158"/>
    <cellStyle name="Comma 58 2 2 3 4" xfId="8159"/>
    <cellStyle name="Comma 58 2 2 3 5" xfId="8160"/>
    <cellStyle name="Comma 58 2 2 3 6" xfId="8161"/>
    <cellStyle name="Comma 58 2 2 4" xfId="8162"/>
    <cellStyle name="Comma 58 2 2 4 2" xfId="8163"/>
    <cellStyle name="Comma 58 2 2 4 2 2" xfId="8164"/>
    <cellStyle name="Comma 58 2 2 4 2 3" xfId="8165"/>
    <cellStyle name="Comma 58 2 2 4 2 4" xfId="8166"/>
    <cellStyle name="Comma 58 2 2 4 3" xfId="8167"/>
    <cellStyle name="Comma 58 2 2 4 4" xfId="8168"/>
    <cellStyle name="Comma 58 2 2 4 5" xfId="8169"/>
    <cellStyle name="Comma 58 2 2 5" xfId="8170"/>
    <cellStyle name="Comma 58 2 2 5 2" xfId="8171"/>
    <cellStyle name="Comma 58 2 2 5 3" xfId="8172"/>
    <cellStyle name="Comma 58 2 2 5 4" xfId="8173"/>
    <cellStyle name="Comma 58 2 2 6" xfId="8174"/>
    <cellStyle name="Comma 58 2 2 7" xfId="8175"/>
    <cellStyle name="Comma 58 2 2 8" xfId="8176"/>
    <cellStyle name="Comma 58 2 3" xfId="8177"/>
    <cellStyle name="Comma 58 2 3 2" xfId="8178"/>
    <cellStyle name="Comma 58 2 3 2 2" xfId="8179"/>
    <cellStyle name="Comma 58 2 3 2 2 2" xfId="8180"/>
    <cellStyle name="Comma 58 2 3 2 2 2 2" xfId="8181"/>
    <cellStyle name="Comma 58 2 3 2 2 2 3" xfId="8182"/>
    <cellStyle name="Comma 58 2 3 2 2 2 4" xfId="8183"/>
    <cellStyle name="Comma 58 2 3 2 2 3" xfId="8184"/>
    <cellStyle name="Comma 58 2 3 2 2 4" xfId="8185"/>
    <cellStyle name="Comma 58 2 3 2 2 5" xfId="8186"/>
    <cellStyle name="Comma 58 2 3 2 3" xfId="8187"/>
    <cellStyle name="Comma 58 2 3 2 3 2" xfId="8188"/>
    <cellStyle name="Comma 58 2 3 2 3 3" xfId="8189"/>
    <cellStyle name="Comma 58 2 3 2 3 4" xfId="8190"/>
    <cellStyle name="Comma 58 2 3 2 4" xfId="8191"/>
    <cellStyle name="Comma 58 2 3 2 5" xfId="8192"/>
    <cellStyle name="Comma 58 2 3 2 6" xfId="8193"/>
    <cellStyle name="Comma 58 2 3 3" xfId="8194"/>
    <cellStyle name="Comma 58 2 3 3 2" xfId="8195"/>
    <cellStyle name="Comma 58 2 3 3 2 2" xfId="8196"/>
    <cellStyle name="Comma 58 2 3 3 2 2 2" xfId="8197"/>
    <cellStyle name="Comma 58 2 3 3 2 2 3" xfId="8198"/>
    <cellStyle name="Comma 58 2 3 3 2 2 4" xfId="8199"/>
    <cellStyle name="Comma 58 2 3 3 2 3" xfId="8200"/>
    <cellStyle name="Comma 58 2 3 3 2 4" xfId="8201"/>
    <cellStyle name="Comma 58 2 3 3 2 5" xfId="8202"/>
    <cellStyle name="Comma 58 2 3 3 3" xfId="8203"/>
    <cellStyle name="Comma 58 2 3 3 3 2" xfId="8204"/>
    <cellStyle name="Comma 58 2 3 3 3 3" xfId="8205"/>
    <cellStyle name="Comma 58 2 3 3 3 4" xfId="8206"/>
    <cellStyle name="Comma 58 2 3 3 4" xfId="8207"/>
    <cellStyle name="Comma 58 2 3 3 5" xfId="8208"/>
    <cellStyle name="Comma 58 2 3 3 6" xfId="8209"/>
    <cellStyle name="Comma 58 2 3 4" xfId="8210"/>
    <cellStyle name="Comma 58 2 3 4 2" xfId="8211"/>
    <cellStyle name="Comma 58 2 3 4 2 2" xfId="8212"/>
    <cellStyle name="Comma 58 2 3 4 2 3" xfId="8213"/>
    <cellStyle name="Comma 58 2 3 4 2 4" xfId="8214"/>
    <cellStyle name="Comma 58 2 3 4 3" xfId="8215"/>
    <cellStyle name="Comma 58 2 3 4 4" xfId="8216"/>
    <cellStyle name="Comma 58 2 3 4 5" xfId="8217"/>
    <cellStyle name="Comma 58 2 3 5" xfId="8218"/>
    <cellStyle name="Comma 58 2 3 5 2" xfId="8219"/>
    <cellStyle name="Comma 58 2 3 5 3" xfId="8220"/>
    <cellStyle name="Comma 58 2 3 5 4" xfId="8221"/>
    <cellStyle name="Comma 58 2 3 6" xfId="8222"/>
    <cellStyle name="Comma 58 2 3 7" xfId="8223"/>
    <cellStyle name="Comma 58 2 3 8" xfId="8224"/>
    <cellStyle name="Comma 58 2 4" xfId="8225"/>
    <cellStyle name="Comma 58 2 4 2" xfId="8226"/>
    <cellStyle name="Comma 58 2 4 2 2" xfId="8227"/>
    <cellStyle name="Comma 58 2 4 2 2 2" xfId="8228"/>
    <cellStyle name="Comma 58 2 4 2 2 3" xfId="8229"/>
    <cellStyle name="Comma 58 2 4 2 2 4" xfId="8230"/>
    <cellStyle name="Comma 58 2 4 2 3" xfId="8231"/>
    <cellStyle name="Comma 58 2 4 2 4" xfId="8232"/>
    <cellStyle name="Comma 58 2 4 2 5" xfId="8233"/>
    <cellStyle name="Comma 58 2 4 3" xfId="8234"/>
    <cellStyle name="Comma 58 2 4 3 2" xfId="8235"/>
    <cellStyle name="Comma 58 2 4 3 3" xfId="8236"/>
    <cellStyle name="Comma 58 2 4 3 4" xfId="8237"/>
    <cellStyle name="Comma 58 2 4 4" xfId="8238"/>
    <cellStyle name="Comma 58 2 4 5" xfId="8239"/>
    <cellStyle name="Comma 58 2 4 6" xfId="8240"/>
    <cellStyle name="Comma 58 2 5" xfId="8241"/>
    <cellStyle name="Comma 58 2 5 2" xfId="8242"/>
    <cellStyle name="Comma 58 2 5 2 2" xfId="8243"/>
    <cellStyle name="Comma 58 2 5 2 2 2" xfId="8244"/>
    <cellStyle name="Comma 58 2 5 2 2 3" xfId="8245"/>
    <cellStyle name="Comma 58 2 5 2 2 4" xfId="8246"/>
    <cellStyle name="Comma 58 2 5 2 3" xfId="8247"/>
    <cellStyle name="Comma 58 2 5 2 4" xfId="8248"/>
    <cellStyle name="Comma 58 2 5 2 5" xfId="8249"/>
    <cellStyle name="Comma 58 2 5 3" xfId="8250"/>
    <cellStyle name="Comma 58 2 5 3 2" xfId="8251"/>
    <cellStyle name="Comma 58 2 5 3 3" xfId="8252"/>
    <cellStyle name="Comma 58 2 5 3 4" xfId="8253"/>
    <cellStyle name="Comma 58 2 5 4" xfId="8254"/>
    <cellStyle name="Comma 58 2 5 5" xfId="8255"/>
    <cellStyle name="Comma 58 2 5 6" xfId="8256"/>
    <cellStyle name="Comma 58 2 6" xfId="8257"/>
    <cellStyle name="Comma 58 2 6 2" xfId="8258"/>
    <cellStyle name="Comma 58 2 6 2 2" xfId="8259"/>
    <cellStyle name="Comma 58 2 6 2 3" xfId="8260"/>
    <cellStyle name="Comma 58 2 6 2 4" xfId="8261"/>
    <cellStyle name="Comma 58 2 6 3" xfId="8262"/>
    <cellStyle name="Comma 58 2 6 4" xfId="8263"/>
    <cellStyle name="Comma 58 2 6 5" xfId="8264"/>
    <cellStyle name="Comma 58 2 7" xfId="8265"/>
    <cellStyle name="Comma 58 2 7 2" xfId="8266"/>
    <cellStyle name="Comma 58 2 7 3" xfId="8267"/>
    <cellStyle name="Comma 58 2 7 4" xfId="8268"/>
    <cellStyle name="Comma 58 2 8" xfId="8269"/>
    <cellStyle name="Comma 58 2 9" xfId="8270"/>
    <cellStyle name="Comma 58 3" xfId="8271"/>
    <cellStyle name="Comma 58 3 10" xfId="8272"/>
    <cellStyle name="Comma 58 3 2" xfId="8273"/>
    <cellStyle name="Comma 58 3 2 2" xfId="8274"/>
    <cellStyle name="Comma 58 3 2 2 2" xfId="8275"/>
    <cellStyle name="Comma 58 3 2 2 2 2" xfId="8276"/>
    <cellStyle name="Comma 58 3 2 2 2 2 2" xfId="8277"/>
    <cellStyle name="Comma 58 3 2 2 2 2 3" xfId="8278"/>
    <cellStyle name="Comma 58 3 2 2 2 2 4" xfId="8279"/>
    <cellStyle name="Comma 58 3 2 2 2 3" xfId="8280"/>
    <cellStyle name="Comma 58 3 2 2 2 4" xfId="8281"/>
    <cellStyle name="Comma 58 3 2 2 2 5" xfId="8282"/>
    <cellStyle name="Comma 58 3 2 2 3" xfId="8283"/>
    <cellStyle name="Comma 58 3 2 2 3 2" xfId="8284"/>
    <cellStyle name="Comma 58 3 2 2 3 3" xfId="8285"/>
    <cellStyle name="Comma 58 3 2 2 3 4" xfId="8286"/>
    <cellStyle name="Comma 58 3 2 2 4" xfId="8287"/>
    <cellStyle name="Comma 58 3 2 2 5" xfId="8288"/>
    <cellStyle name="Comma 58 3 2 2 6" xfId="8289"/>
    <cellStyle name="Comma 58 3 2 3" xfId="8290"/>
    <cellStyle name="Comma 58 3 2 3 2" xfId="8291"/>
    <cellStyle name="Comma 58 3 2 3 2 2" xfId="8292"/>
    <cellStyle name="Comma 58 3 2 3 2 2 2" xfId="8293"/>
    <cellStyle name="Comma 58 3 2 3 2 2 3" xfId="8294"/>
    <cellStyle name="Comma 58 3 2 3 2 2 4" xfId="8295"/>
    <cellStyle name="Comma 58 3 2 3 2 3" xfId="8296"/>
    <cellStyle name="Comma 58 3 2 3 2 4" xfId="8297"/>
    <cellStyle name="Comma 58 3 2 3 2 5" xfId="8298"/>
    <cellStyle name="Comma 58 3 2 3 3" xfId="8299"/>
    <cellStyle name="Comma 58 3 2 3 3 2" xfId="8300"/>
    <cellStyle name="Comma 58 3 2 3 3 3" xfId="8301"/>
    <cellStyle name="Comma 58 3 2 3 3 4" xfId="8302"/>
    <cellStyle name="Comma 58 3 2 3 4" xfId="8303"/>
    <cellStyle name="Comma 58 3 2 3 5" xfId="8304"/>
    <cellStyle name="Comma 58 3 2 3 6" xfId="8305"/>
    <cellStyle name="Comma 58 3 2 4" xfId="8306"/>
    <cellStyle name="Comma 58 3 2 4 2" xfId="8307"/>
    <cellStyle name="Comma 58 3 2 4 2 2" xfId="8308"/>
    <cellStyle name="Comma 58 3 2 4 2 3" xfId="8309"/>
    <cellStyle name="Comma 58 3 2 4 2 4" xfId="8310"/>
    <cellStyle name="Comma 58 3 2 4 3" xfId="8311"/>
    <cellStyle name="Comma 58 3 2 4 4" xfId="8312"/>
    <cellStyle name="Comma 58 3 2 4 5" xfId="8313"/>
    <cellStyle name="Comma 58 3 2 5" xfId="8314"/>
    <cellStyle name="Comma 58 3 2 5 2" xfId="8315"/>
    <cellStyle name="Comma 58 3 2 5 3" xfId="8316"/>
    <cellStyle name="Comma 58 3 2 5 4" xfId="8317"/>
    <cellStyle name="Comma 58 3 2 6" xfId="8318"/>
    <cellStyle name="Comma 58 3 2 7" xfId="8319"/>
    <cellStyle name="Comma 58 3 2 8" xfId="8320"/>
    <cellStyle name="Comma 58 3 3" xfId="8321"/>
    <cellStyle name="Comma 58 3 3 2" xfId="8322"/>
    <cellStyle name="Comma 58 3 3 2 2" xfId="8323"/>
    <cellStyle name="Comma 58 3 3 2 2 2" xfId="8324"/>
    <cellStyle name="Comma 58 3 3 2 2 2 2" xfId="8325"/>
    <cellStyle name="Comma 58 3 3 2 2 2 3" xfId="8326"/>
    <cellStyle name="Comma 58 3 3 2 2 2 4" xfId="8327"/>
    <cellStyle name="Comma 58 3 3 2 2 3" xfId="8328"/>
    <cellStyle name="Comma 58 3 3 2 2 4" xfId="8329"/>
    <cellStyle name="Comma 58 3 3 2 2 5" xfId="8330"/>
    <cellStyle name="Comma 58 3 3 2 3" xfId="8331"/>
    <cellStyle name="Comma 58 3 3 2 3 2" xfId="8332"/>
    <cellStyle name="Comma 58 3 3 2 3 3" xfId="8333"/>
    <cellStyle name="Comma 58 3 3 2 3 4" xfId="8334"/>
    <cellStyle name="Comma 58 3 3 2 4" xfId="8335"/>
    <cellStyle name="Comma 58 3 3 2 5" xfId="8336"/>
    <cellStyle name="Comma 58 3 3 2 6" xfId="8337"/>
    <cellStyle name="Comma 58 3 3 3" xfId="8338"/>
    <cellStyle name="Comma 58 3 3 3 2" xfId="8339"/>
    <cellStyle name="Comma 58 3 3 3 2 2" xfId="8340"/>
    <cellStyle name="Comma 58 3 3 3 2 2 2" xfId="8341"/>
    <cellStyle name="Comma 58 3 3 3 2 2 3" xfId="8342"/>
    <cellStyle name="Comma 58 3 3 3 2 2 4" xfId="8343"/>
    <cellStyle name="Comma 58 3 3 3 2 3" xfId="8344"/>
    <cellStyle name="Comma 58 3 3 3 2 4" xfId="8345"/>
    <cellStyle name="Comma 58 3 3 3 2 5" xfId="8346"/>
    <cellStyle name="Comma 58 3 3 3 3" xfId="8347"/>
    <cellStyle name="Comma 58 3 3 3 3 2" xfId="8348"/>
    <cellStyle name="Comma 58 3 3 3 3 3" xfId="8349"/>
    <cellStyle name="Comma 58 3 3 3 3 4" xfId="8350"/>
    <cellStyle name="Comma 58 3 3 3 4" xfId="8351"/>
    <cellStyle name="Comma 58 3 3 3 5" xfId="8352"/>
    <cellStyle name="Comma 58 3 3 3 6" xfId="8353"/>
    <cellStyle name="Comma 58 3 3 4" xfId="8354"/>
    <cellStyle name="Comma 58 3 3 4 2" xfId="8355"/>
    <cellStyle name="Comma 58 3 3 4 2 2" xfId="8356"/>
    <cellStyle name="Comma 58 3 3 4 2 3" xfId="8357"/>
    <cellStyle name="Comma 58 3 3 4 2 4" xfId="8358"/>
    <cellStyle name="Comma 58 3 3 4 3" xfId="8359"/>
    <cellStyle name="Comma 58 3 3 4 4" xfId="8360"/>
    <cellStyle name="Comma 58 3 3 4 5" xfId="8361"/>
    <cellStyle name="Comma 58 3 3 5" xfId="8362"/>
    <cellStyle name="Comma 58 3 3 5 2" xfId="8363"/>
    <cellStyle name="Comma 58 3 3 5 3" xfId="8364"/>
    <cellStyle name="Comma 58 3 3 5 4" xfId="8365"/>
    <cellStyle name="Comma 58 3 3 6" xfId="8366"/>
    <cellStyle name="Comma 58 3 3 7" xfId="8367"/>
    <cellStyle name="Comma 58 3 3 8" xfId="8368"/>
    <cellStyle name="Comma 58 3 4" xfId="8369"/>
    <cellStyle name="Comma 58 3 4 2" xfId="8370"/>
    <cellStyle name="Comma 58 3 4 2 2" xfId="8371"/>
    <cellStyle name="Comma 58 3 4 2 2 2" xfId="8372"/>
    <cellStyle name="Comma 58 3 4 2 2 3" xfId="8373"/>
    <cellStyle name="Comma 58 3 4 2 2 4" xfId="8374"/>
    <cellStyle name="Comma 58 3 4 2 3" xfId="8375"/>
    <cellStyle name="Comma 58 3 4 2 4" xfId="8376"/>
    <cellStyle name="Comma 58 3 4 2 5" xfId="8377"/>
    <cellStyle name="Comma 58 3 4 3" xfId="8378"/>
    <cellStyle name="Comma 58 3 4 3 2" xfId="8379"/>
    <cellStyle name="Comma 58 3 4 3 3" xfId="8380"/>
    <cellStyle name="Comma 58 3 4 3 4" xfId="8381"/>
    <cellStyle name="Comma 58 3 4 4" xfId="8382"/>
    <cellStyle name="Comma 58 3 4 5" xfId="8383"/>
    <cellStyle name="Comma 58 3 4 6" xfId="8384"/>
    <cellStyle name="Comma 58 3 5" xfId="8385"/>
    <cellStyle name="Comma 58 3 5 2" xfId="8386"/>
    <cellStyle name="Comma 58 3 5 2 2" xfId="8387"/>
    <cellStyle name="Comma 58 3 5 2 2 2" xfId="8388"/>
    <cellStyle name="Comma 58 3 5 2 2 3" xfId="8389"/>
    <cellStyle name="Comma 58 3 5 2 2 4" xfId="8390"/>
    <cellStyle name="Comma 58 3 5 2 3" xfId="8391"/>
    <cellStyle name="Comma 58 3 5 2 4" xfId="8392"/>
    <cellStyle name="Comma 58 3 5 2 5" xfId="8393"/>
    <cellStyle name="Comma 58 3 5 3" xfId="8394"/>
    <cellStyle name="Comma 58 3 5 3 2" xfId="8395"/>
    <cellStyle name="Comma 58 3 5 3 3" xfId="8396"/>
    <cellStyle name="Comma 58 3 5 3 4" xfId="8397"/>
    <cellStyle name="Comma 58 3 5 4" xfId="8398"/>
    <cellStyle name="Comma 58 3 5 5" xfId="8399"/>
    <cellStyle name="Comma 58 3 5 6" xfId="8400"/>
    <cellStyle name="Comma 58 3 6" xfId="8401"/>
    <cellStyle name="Comma 58 3 6 2" xfId="8402"/>
    <cellStyle name="Comma 58 3 6 2 2" xfId="8403"/>
    <cellStyle name="Comma 58 3 6 2 3" xfId="8404"/>
    <cellStyle name="Comma 58 3 6 2 4" xfId="8405"/>
    <cellStyle name="Comma 58 3 6 3" xfId="8406"/>
    <cellStyle name="Comma 58 3 6 4" xfId="8407"/>
    <cellStyle name="Comma 58 3 6 5" xfId="8408"/>
    <cellStyle name="Comma 58 3 7" xfId="8409"/>
    <cellStyle name="Comma 58 3 7 2" xfId="8410"/>
    <cellStyle name="Comma 58 3 7 3" xfId="8411"/>
    <cellStyle name="Comma 58 3 7 4" xfId="8412"/>
    <cellStyle name="Comma 58 3 8" xfId="8413"/>
    <cellStyle name="Comma 58 3 9" xfId="8414"/>
    <cellStyle name="Comma 58 4" xfId="8415"/>
    <cellStyle name="Comma 58 4 2" xfId="8416"/>
    <cellStyle name="Comma 58 4 2 2" xfId="8417"/>
    <cellStyle name="Comma 58 4 2 2 2" xfId="8418"/>
    <cellStyle name="Comma 58 4 2 2 2 2" xfId="8419"/>
    <cellStyle name="Comma 58 4 2 2 2 3" xfId="8420"/>
    <cellStyle name="Comma 58 4 2 2 2 4" xfId="8421"/>
    <cellStyle name="Comma 58 4 2 2 3" xfId="8422"/>
    <cellStyle name="Comma 58 4 2 2 4" xfId="8423"/>
    <cellStyle name="Comma 58 4 2 2 5" xfId="8424"/>
    <cellStyle name="Comma 58 4 2 3" xfId="8425"/>
    <cellStyle name="Comma 58 4 2 3 2" xfId="8426"/>
    <cellStyle name="Comma 58 4 2 3 3" xfId="8427"/>
    <cellStyle name="Comma 58 4 2 3 4" xfId="8428"/>
    <cellStyle name="Comma 58 4 2 4" xfId="8429"/>
    <cellStyle name="Comma 58 4 2 5" xfId="8430"/>
    <cellStyle name="Comma 58 4 2 6" xfId="8431"/>
    <cellStyle name="Comma 58 4 3" xfId="8432"/>
    <cellStyle name="Comma 58 4 3 2" xfId="8433"/>
    <cellStyle name="Comma 58 4 3 2 2" xfId="8434"/>
    <cellStyle name="Comma 58 4 3 2 2 2" xfId="8435"/>
    <cellStyle name="Comma 58 4 3 2 2 3" xfId="8436"/>
    <cellStyle name="Comma 58 4 3 2 2 4" xfId="8437"/>
    <cellStyle name="Comma 58 4 3 2 3" xfId="8438"/>
    <cellStyle name="Comma 58 4 3 2 4" xfId="8439"/>
    <cellStyle name="Comma 58 4 3 2 5" xfId="8440"/>
    <cellStyle name="Comma 58 4 3 3" xfId="8441"/>
    <cellStyle name="Comma 58 4 3 3 2" xfId="8442"/>
    <cellStyle name="Comma 58 4 3 3 3" xfId="8443"/>
    <cellStyle name="Comma 58 4 3 3 4" xfId="8444"/>
    <cellStyle name="Comma 58 4 3 4" xfId="8445"/>
    <cellStyle name="Comma 58 4 3 5" xfId="8446"/>
    <cellStyle name="Comma 58 4 3 6" xfId="8447"/>
    <cellStyle name="Comma 58 4 4" xfId="8448"/>
    <cellStyle name="Comma 58 4 4 2" xfId="8449"/>
    <cellStyle name="Comma 58 4 4 2 2" xfId="8450"/>
    <cellStyle name="Comma 58 4 4 2 3" xfId="8451"/>
    <cellStyle name="Comma 58 4 4 2 4" xfId="8452"/>
    <cellStyle name="Comma 58 4 4 3" xfId="8453"/>
    <cellStyle name="Comma 58 4 4 4" xfId="8454"/>
    <cellStyle name="Comma 58 4 4 5" xfId="8455"/>
    <cellStyle name="Comma 58 4 5" xfId="8456"/>
    <cellStyle name="Comma 58 4 5 2" xfId="8457"/>
    <cellStyle name="Comma 58 4 5 3" xfId="8458"/>
    <cellStyle name="Comma 58 4 5 4" xfId="8459"/>
    <cellStyle name="Comma 58 4 6" xfId="8460"/>
    <cellStyle name="Comma 58 4 7" xfId="8461"/>
    <cellStyle name="Comma 58 4 8" xfId="8462"/>
    <cellStyle name="Comma 58 5" xfId="8463"/>
    <cellStyle name="Comma 58 5 2" xfId="8464"/>
    <cellStyle name="Comma 58 5 2 2" xfId="8465"/>
    <cellStyle name="Comma 58 5 2 2 2" xfId="8466"/>
    <cellStyle name="Comma 58 5 2 2 2 2" xfId="8467"/>
    <cellStyle name="Comma 58 5 2 2 2 3" xfId="8468"/>
    <cellStyle name="Comma 58 5 2 2 2 4" xfId="8469"/>
    <cellStyle name="Comma 58 5 2 2 3" xfId="8470"/>
    <cellStyle name="Comma 58 5 2 2 4" xfId="8471"/>
    <cellStyle name="Comma 58 5 2 2 5" xfId="8472"/>
    <cellStyle name="Comma 58 5 2 3" xfId="8473"/>
    <cellStyle name="Comma 58 5 2 3 2" xfId="8474"/>
    <cellStyle name="Comma 58 5 2 3 3" xfId="8475"/>
    <cellStyle name="Comma 58 5 2 3 4" xfId="8476"/>
    <cellStyle name="Comma 58 5 2 4" xfId="8477"/>
    <cellStyle name="Comma 58 5 2 5" xfId="8478"/>
    <cellStyle name="Comma 58 5 2 6" xfId="8479"/>
    <cellStyle name="Comma 58 5 3" xfId="8480"/>
    <cellStyle name="Comma 58 5 3 2" xfId="8481"/>
    <cellStyle name="Comma 58 5 3 2 2" xfId="8482"/>
    <cellStyle name="Comma 58 5 3 2 2 2" xfId="8483"/>
    <cellStyle name="Comma 58 5 3 2 2 3" xfId="8484"/>
    <cellStyle name="Comma 58 5 3 2 2 4" xfId="8485"/>
    <cellStyle name="Comma 58 5 3 2 3" xfId="8486"/>
    <cellStyle name="Comma 58 5 3 2 4" xfId="8487"/>
    <cellStyle name="Comma 58 5 3 2 5" xfId="8488"/>
    <cellStyle name="Comma 58 5 3 3" xfId="8489"/>
    <cellStyle name="Comma 58 5 3 3 2" xfId="8490"/>
    <cellStyle name="Comma 58 5 3 3 3" xfId="8491"/>
    <cellStyle name="Comma 58 5 3 3 4" xfId="8492"/>
    <cellStyle name="Comma 58 5 3 4" xfId="8493"/>
    <cellStyle name="Comma 58 5 3 5" xfId="8494"/>
    <cellStyle name="Comma 58 5 3 6" xfId="8495"/>
    <cellStyle name="Comma 58 5 4" xfId="8496"/>
    <cellStyle name="Comma 58 5 4 2" xfId="8497"/>
    <cellStyle name="Comma 58 5 4 2 2" xfId="8498"/>
    <cellStyle name="Comma 58 5 4 2 3" xfId="8499"/>
    <cellStyle name="Comma 58 5 4 2 4" xfId="8500"/>
    <cellStyle name="Comma 58 5 4 3" xfId="8501"/>
    <cellStyle name="Comma 58 5 4 4" xfId="8502"/>
    <cellStyle name="Comma 58 5 4 5" xfId="8503"/>
    <cellStyle name="Comma 58 5 5" xfId="8504"/>
    <cellStyle name="Comma 58 5 5 2" xfId="8505"/>
    <cellStyle name="Comma 58 5 5 3" xfId="8506"/>
    <cellStyle name="Comma 58 5 5 4" xfId="8507"/>
    <cellStyle name="Comma 58 5 6" xfId="8508"/>
    <cellStyle name="Comma 58 5 7" xfId="8509"/>
    <cellStyle name="Comma 58 5 8" xfId="8510"/>
    <cellStyle name="Comma 58 6" xfId="8511"/>
    <cellStyle name="Comma 58 6 2" xfId="8512"/>
    <cellStyle name="Comma 58 6 2 2" xfId="8513"/>
    <cellStyle name="Comma 58 6 2 2 2" xfId="8514"/>
    <cellStyle name="Comma 58 6 2 2 3" xfId="8515"/>
    <cellStyle name="Comma 58 6 2 2 4" xfId="8516"/>
    <cellStyle name="Comma 58 6 2 3" xfId="8517"/>
    <cellStyle name="Comma 58 6 2 4" xfId="8518"/>
    <cellStyle name="Comma 58 6 2 5" xfId="8519"/>
    <cellStyle name="Comma 58 6 3" xfId="8520"/>
    <cellStyle name="Comma 58 6 3 2" xfId="8521"/>
    <cellStyle name="Comma 58 6 3 3" xfId="8522"/>
    <cellStyle name="Comma 58 6 3 4" xfId="8523"/>
    <cellStyle name="Comma 58 6 4" xfId="8524"/>
    <cellStyle name="Comma 58 6 5" xfId="8525"/>
    <cellStyle name="Comma 58 6 6" xfId="8526"/>
    <cellStyle name="Comma 58 7" xfId="8527"/>
    <cellStyle name="Comma 58 7 2" xfId="8528"/>
    <cellStyle name="Comma 58 7 2 2" xfId="8529"/>
    <cellStyle name="Comma 58 7 2 2 2" xfId="8530"/>
    <cellStyle name="Comma 58 7 2 2 3" xfId="8531"/>
    <cellStyle name="Comma 58 7 2 2 4" xfId="8532"/>
    <cellStyle name="Comma 58 7 2 3" xfId="8533"/>
    <cellStyle name="Comma 58 7 2 4" xfId="8534"/>
    <cellStyle name="Comma 58 7 2 5" xfId="8535"/>
    <cellStyle name="Comma 58 7 3" xfId="8536"/>
    <cellStyle name="Comma 58 7 3 2" xfId="8537"/>
    <cellStyle name="Comma 58 7 3 3" xfId="8538"/>
    <cellStyle name="Comma 58 7 3 4" xfId="8539"/>
    <cellStyle name="Comma 58 7 4" xfId="8540"/>
    <cellStyle name="Comma 58 7 5" xfId="8541"/>
    <cellStyle name="Comma 58 7 6" xfId="8542"/>
    <cellStyle name="Comma 58 8" xfId="8543"/>
    <cellStyle name="Comma 58 8 2" xfId="8544"/>
    <cellStyle name="Comma 58 8 2 2" xfId="8545"/>
    <cellStyle name="Comma 58 8 2 3" xfId="8546"/>
    <cellStyle name="Comma 58 8 2 4" xfId="8547"/>
    <cellStyle name="Comma 58 8 3" xfId="8548"/>
    <cellStyle name="Comma 58 8 4" xfId="8549"/>
    <cellStyle name="Comma 58 8 5" xfId="8550"/>
    <cellStyle name="Comma 58 9" xfId="8551"/>
    <cellStyle name="Comma 58 9 2" xfId="8552"/>
    <cellStyle name="Comma 58 9 3" xfId="8553"/>
    <cellStyle name="Comma 58 9 4" xfId="8554"/>
    <cellStyle name="Comma 59" xfId="8555"/>
    <cellStyle name="Comma 59 2" xfId="8556"/>
    <cellStyle name="Comma 6" xfId="8557"/>
    <cellStyle name="Comma 6 2" xfId="8558"/>
    <cellStyle name="Comma 6 2 2" xfId="8559"/>
    <cellStyle name="Comma 6 2 2 2" xfId="8560"/>
    <cellStyle name="Comma 6 2 3" xfId="8561"/>
    <cellStyle name="Comma 6 2 4" xfId="8562"/>
    <cellStyle name="Comma 6 3" xfId="8563"/>
    <cellStyle name="Comma 6 3 2" xfId="8564"/>
    <cellStyle name="Comma 6 3 3" xfId="8565"/>
    <cellStyle name="Comma 6 4" xfId="8566"/>
    <cellStyle name="Comma 6 4 2" xfId="8567"/>
    <cellStyle name="Comma 6 5" xfId="8568"/>
    <cellStyle name="Comma 60" xfId="8569"/>
    <cellStyle name="Comma 60 2" xfId="8570"/>
    <cellStyle name="Comma 61" xfId="8571"/>
    <cellStyle name="Comma 61 2" xfId="8572"/>
    <cellStyle name="Comma 62" xfId="8573"/>
    <cellStyle name="Comma 62 2" xfId="8574"/>
    <cellStyle name="Comma 63" xfId="8575"/>
    <cellStyle name="Comma 63 2" xfId="8576"/>
    <cellStyle name="Comma 64" xfId="8577"/>
    <cellStyle name="Comma 64 2" xfId="8578"/>
    <cellStyle name="Comma 65" xfId="8579"/>
    <cellStyle name="Comma 65 2" xfId="8580"/>
    <cellStyle name="Comma 66" xfId="8581"/>
    <cellStyle name="Comma 66 2" xfId="8582"/>
    <cellStyle name="Comma 67" xfId="8583"/>
    <cellStyle name="Comma 67 2" xfId="8584"/>
    <cellStyle name="Comma 68" xfId="8585"/>
    <cellStyle name="Comma 68 10" xfId="8586"/>
    <cellStyle name="Comma 68 11" xfId="8587"/>
    <cellStyle name="Comma 68 12" xfId="8588"/>
    <cellStyle name="Comma 68 2" xfId="8589"/>
    <cellStyle name="Comma 68 2 10" xfId="8590"/>
    <cellStyle name="Comma 68 2 2" xfId="8591"/>
    <cellStyle name="Comma 68 2 2 2" xfId="8592"/>
    <cellStyle name="Comma 68 2 2 2 2" xfId="8593"/>
    <cellStyle name="Comma 68 2 2 2 2 2" xfId="8594"/>
    <cellStyle name="Comma 68 2 2 2 2 2 2" xfId="8595"/>
    <cellStyle name="Comma 68 2 2 2 2 2 3" xfId="8596"/>
    <cellStyle name="Comma 68 2 2 2 2 2 4" xfId="8597"/>
    <cellStyle name="Comma 68 2 2 2 2 3" xfId="8598"/>
    <cellStyle name="Comma 68 2 2 2 2 4" xfId="8599"/>
    <cellStyle name="Comma 68 2 2 2 2 5" xfId="8600"/>
    <cellStyle name="Comma 68 2 2 2 3" xfId="8601"/>
    <cellStyle name="Comma 68 2 2 2 3 2" xfId="8602"/>
    <cellStyle name="Comma 68 2 2 2 3 3" xfId="8603"/>
    <cellStyle name="Comma 68 2 2 2 3 4" xfId="8604"/>
    <cellStyle name="Comma 68 2 2 2 4" xfId="8605"/>
    <cellStyle name="Comma 68 2 2 2 5" xfId="8606"/>
    <cellStyle name="Comma 68 2 2 2 6" xfId="8607"/>
    <cellStyle name="Comma 68 2 2 3" xfId="8608"/>
    <cellStyle name="Comma 68 2 2 3 2" xfId="8609"/>
    <cellStyle name="Comma 68 2 2 3 2 2" xfId="8610"/>
    <cellStyle name="Comma 68 2 2 3 2 2 2" xfId="8611"/>
    <cellStyle name="Comma 68 2 2 3 2 2 3" xfId="8612"/>
    <cellStyle name="Comma 68 2 2 3 2 2 4" xfId="8613"/>
    <cellStyle name="Comma 68 2 2 3 2 3" xfId="8614"/>
    <cellStyle name="Comma 68 2 2 3 2 4" xfId="8615"/>
    <cellStyle name="Comma 68 2 2 3 2 5" xfId="8616"/>
    <cellStyle name="Comma 68 2 2 3 3" xfId="8617"/>
    <cellStyle name="Comma 68 2 2 3 3 2" xfId="8618"/>
    <cellStyle name="Comma 68 2 2 3 3 3" xfId="8619"/>
    <cellStyle name="Comma 68 2 2 3 3 4" xfId="8620"/>
    <cellStyle name="Comma 68 2 2 3 4" xfId="8621"/>
    <cellStyle name="Comma 68 2 2 3 5" xfId="8622"/>
    <cellStyle name="Comma 68 2 2 3 6" xfId="8623"/>
    <cellStyle name="Comma 68 2 2 4" xfId="8624"/>
    <cellStyle name="Comma 68 2 2 4 2" xfId="8625"/>
    <cellStyle name="Comma 68 2 2 4 2 2" xfId="8626"/>
    <cellStyle name="Comma 68 2 2 4 2 3" xfId="8627"/>
    <cellStyle name="Comma 68 2 2 4 2 4" xfId="8628"/>
    <cellStyle name="Comma 68 2 2 4 3" xfId="8629"/>
    <cellStyle name="Comma 68 2 2 4 4" xfId="8630"/>
    <cellStyle name="Comma 68 2 2 4 5" xfId="8631"/>
    <cellStyle name="Comma 68 2 2 5" xfId="8632"/>
    <cellStyle name="Comma 68 2 2 5 2" xfId="8633"/>
    <cellStyle name="Comma 68 2 2 5 3" xfId="8634"/>
    <cellStyle name="Comma 68 2 2 5 4" xfId="8635"/>
    <cellStyle name="Comma 68 2 2 6" xfId="8636"/>
    <cellStyle name="Comma 68 2 2 7" xfId="8637"/>
    <cellStyle name="Comma 68 2 2 8" xfId="8638"/>
    <cellStyle name="Comma 68 2 3" xfId="8639"/>
    <cellStyle name="Comma 68 2 3 2" xfId="8640"/>
    <cellStyle name="Comma 68 2 3 2 2" xfId="8641"/>
    <cellStyle name="Comma 68 2 3 2 2 2" xfId="8642"/>
    <cellStyle name="Comma 68 2 3 2 2 2 2" xfId="8643"/>
    <cellStyle name="Comma 68 2 3 2 2 2 3" xfId="8644"/>
    <cellStyle name="Comma 68 2 3 2 2 2 4" xfId="8645"/>
    <cellStyle name="Comma 68 2 3 2 2 3" xfId="8646"/>
    <cellStyle name="Comma 68 2 3 2 2 4" xfId="8647"/>
    <cellStyle name="Comma 68 2 3 2 2 5" xfId="8648"/>
    <cellStyle name="Comma 68 2 3 2 3" xfId="8649"/>
    <cellStyle name="Comma 68 2 3 2 3 2" xfId="8650"/>
    <cellStyle name="Comma 68 2 3 2 3 3" xfId="8651"/>
    <cellStyle name="Comma 68 2 3 2 3 4" xfId="8652"/>
    <cellStyle name="Comma 68 2 3 2 4" xfId="8653"/>
    <cellStyle name="Comma 68 2 3 2 5" xfId="8654"/>
    <cellStyle name="Comma 68 2 3 2 6" xfId="8655"/>
    <cellStyle name="Comma 68 2 3 3" xfId="8656"/>
    <cellStyle name="Comma 68 2 3 3 2" xfId="8657"/>
    <cellStyle name="Comma 68 2 3 3 2 2" xfId="8658"/>
    <cellStyle name="Comma 68 2 3 3 2 2 2" xfId="8659"/>
    <cellStyle name="Comma 68 2 3 3 2 2 3" xfId="8660"/>
    <cellStyle name="Comma 68 2 3 3 2 2 4" xfId="8661"/>
    <cellStyle name="Comma 68 2 3 3 2 3" xfId="8662"/>
    <cellStyle name="Comma 68 2 3 3 2 4" xfId="8663"/>
    <cellStyle name="Comma 68 2 3 3 2 5" xfId="8664"/>
    <cellStyle name="Comma 68 2 3 3 3" xfId="8665"/>
    <cellStyle name="Comma 68 2 3 3 3 2" xfId="8666"/>
    <cellStyle name="Comma 68 2 3 3 3 3" xfId="8667"/>
    <cellStyle name="Comma 68 2 3 3 3 4" xfId="8668"/>
    <cellStyle name="Comma 68 2 3 3 4" xfId="8669"/>
    <cellStyle name="Comma 68 2 3 3 5" xfId="8670"/>
    <cellStyle name="Comma 68 2 3 3 6" xfId="8671"/>
    <cellStyle name="Comma 68 2 3 4" xfId="8672"/>
    <cellStyle name="Comma 68 2 3 4 2" xfId="8673"/>
    <cellStyle name="Comma 68 2 3 4 2 2" xfId="8674"/>
    <cellStyle name="Comma 68 2 3 4 2 3" xfId="8675"/>
    <cellStyle name="Comma 68 2 3 4 2 4" xfId="8676"/>
    <cellStyle name="Comma 68 2 3 4 3" xfId="8677"/>
    <cellStyle name="Comma 68 2 3 4 4" xfId="8678"/>
    <cellStyle name="Comma 68 2 3 4 5" xfId="8679"/>
    <cellStyle name="Comma 68 2 3 5" xfId="8680"/>
    <cellStyle name="Comma 68 2 3 5 2" xfId="8681"/>
    <cellStyle name="Comma 68 2 3 5 3" xfId="8682"/>
    <cellStyle name="Comma 68 2 3 5 4" xfId="8683"/>
    <cellStyle name="Comma 68 2 3 6" xfId="8684"/>
    <cellStyle name="Comma 68 2 3 7" xfId="8685"/>
    <cellStyle name="Comma 68 2 3 8" xfId="8686"/>
    <cellStyle name="Comma 68 2 4" xfId="8687"/>
    <cellStyle name="Comma 68 2 4 2" xfId="8688"/>
    <cellStyle name="Comma 68 2 4 2 2" xfId="8689"/>
    <cellStyle name="Comma 68 2 4 2 2 2" xfId="8690"/>
    <cellStyle name="Comma 68 2 4 2 2 3" xfId="8691"/>
    <cellStyle name="Comma 68 2 4 2 2 4" xfId="8692"/>
    <cellStyle name="Comma 68 2 4 2 3" xfId="8693"/>
    <cellStyle name="Comma 68 2 4 2 4" xfId="8694"/>
    <cellStyle name="Comma 68 2 4 2 5" xfId="8695"/>
    <cellStyle name="Comma 68 2 4 3" xfId="8696"/>
    <cellStyle name="Comma 68 2 4 3 2" xfId="8697"/>
    <cellStyle name="Comma 68 2 4 3 3" xfId="8698"/>
    <cellStyle name="Comma 68 2 4 3 4" xfId="8699"/>
    <cellStyle name="Comma 68 2 4 4" xfId="8700"/>
    <cellStyle name="Comma 68 2 4 5" xfId="8701"/>
    <cellStyle name="Comma 68 2 4 6" xfId="8702"/>
    <cellStyle name="Comma 68 2 5" xfId="8703"/>
    <cellStyle name="Comma 68 2 5 2" xfId="8704"/>
    <cellStyle name="Comma 68 2 5 2 2" xfId="8705"/>
    <cellStyle name="Comma 68 2 5 2 2 2" xfId="8706"/>
    <cellStyle name="Comma 68 2 5 2 2 3" xfId="8707"/>
    <cellStyle name="Comma 68 2 5 2 2 4" xfId="8708"/>
    <cellStyle name="Comma 68 2 5 2 3" xfId="8709"/>
    <cellStyle name="Comma 68 2 5 2 4" xfId="8710"/>
    <cellStyle name="Comma 68 2 5 2 5" xfId="8711"/>
    <cellStyle name="Comma 68 2 5 3" xfId="8712"/>
    <cellStyle name="Comma 68 2 5 3 2" xfId="8713"/>
    <cellStyle name="Comma 68 2 5 3 3" xfId="8714"/>
    <cellStyle name="Comma 68 2 5 3 4" xfId="8715"/>
    <cellStyle name="Comma 68 2 5 4" xfId="8716"/>
    <cellStyle name="Comma 68 2 5 5" xfId="8717"/>
    <cellStyle name="Comma 68 2 5 6" xfId="8718"/>
    <cellStyle name="Comma 68 2 6" xfId="8719"/>
    <cellStyle name="Comma 68 2 6 2" xfId="8720"/>
    <cellStyle name="Comma 68 2 6 2 2" xfId="8721"/>
    <cellStyle name="Comma 68 2 6 2 3" xfId="8722"/>
    <cellStyle name="Comma 68 2 6 2 4" xfId="8723"/>
    <cellStyle name="Comma 68 2 6 3" xfId="8724"/>
    <cellStyle name="Comma 68 2 6 4" xfId="8725"/>
    <cellStyle name="Comma 68 2 6 5" xfId="8726"/>
    <cellStyle name="Comma 68 2 7" xfId="8727"/>
    <cellStyle name="Comma 68 2 7 2" xfId="8728"/>
    <cellStyle name="Comma 68 2 7 3" xfId="8729"/>
    <cellStyle name="Comma 68 2 7 4" xfId="8730"/>
    <cellStyle name="Comma 68 2 8" xfId="8731"/>
    <cellStyle name="Comma 68 2 9" xfId="8732"/>
    <cellStyle name="Comma 68 3" xfId="8733"/>
    <cellStyle name="Comma 68 3 10" xfId="8734"/>
    <cellStyle name="Comma 68 3 2" xfId="8735"/>
    <cellStyle name="Comma 68 3 2 2" xfId="8736"/>
    <cellStyle name="Comma 68 3 2 2 2" xfId="8737"/>
    <cellStyle name="Comma 68 3 2 2 2 2" xfId="8738"/>
    <cellStyle name="Comma 68 3 2 2 2 2 2" xfId="8739"/>
    <cellStyle name="Comma 68 3 2 2 2 2 3" xfId="8740"/>
    <cellStyle name="Comma 68 3 2 2 2 2 4" xfId="8741"/>
    <cellStyle name="Comma 68 3 2 2 2 3" xfId="8742"/>
    <cellStyle name="Comma 68 3 2 2 2 4" xfId="8743"/>
    <cellStyle name="Comma 68 3 2 2 2 5" xfId="8744"/>
    <cellStyle name="Comma 68 3 2 2 3" xfId="8745"/>
    <cellStyle name="Comma 68 3 2 2 3 2" xfId="8746"/>
    <cellStyle name="Comma 68 3 2 2 3 3" xfId="8747"/>
    <cellStyle name="Comma 68 3 2 2 3 4" xfId="8748"/>
    <cellStyle name="Comma 68 3 2 2 4" xfId="8749"/>
    <cellStyle name="Comma 68 3 2 2 5" xfId="8750"/>
    <cellStyle name="Comma 68 3 2 2 6" xfId="8751"/>
    <cellStyle name="Comma 68 3 2 3" xfId="8752"/>
    <cellStyle name="Comma 68 3 2 3 2" xfId="8753"/>
    <cellStyle name="Comma 68 3 2 3 2 2" xfId="8754"/>
    <cellStyle name="Comma 68 3 2 3 2 2 2" xfId="8755"/>
    <cellStyle name="Comma 68 3 2 3 2 2 3" xfId="8756"/>
    <cellStyle name="Comma 68 3 2 3 2 2 4" xfId="8757"/>
    <cellStyle name="Comma 68 3 2 3 2 3" xfId="8758"/>
    <cellStyle name="Comma 68 3 2 3 2 4" xfId="8759"/>
    <cellStyle name="Comma 68 3 2 3 2 5" xfId="8760"/>
    <cellStyle name="Comma 68 3 2 3 3" xfId="8761"/>
    <cellStyle name="Comma 68 3 2 3 3 2" xfId="8762"/>
    <cellStyle name="Comma 68 3 2 3 3 3" xfId="8763"/>
    <cellStyle name="Comma 68 3 2 3 3 4" xfId="8764"/>
    <cellStyle name="Comma 68 3 2 3 4" xfId="8765"/>
    <cellStyle name="Comma 68 3 2 3 5" xfId="8766"/>
    <cellStyle name="Comma 68 3 2 3 6" xfId="8767"/>
    <cellStyle name="Comma 68 3 2 4" xfId="8768"/>
    <cellStyle name="Comma 68 3 2 4 2" xfId="8769"/>
    <cellStyle name="Comma 68 3 2 4 2 2" xfId="8770"/>
    <cellStyle name="Comma 68 3 2 4 2 3" xfId="8771"/>
    <cellStyle name="Comma 68 3 2 4 2 4" xfId="8772"/>
    <cellStyle name="Comma 68 3 2 4 3" xfId="8773"/>
    <cellStyle name="Comma 68 3 2 4 4" xfId="8774"/>
    <cellStyle name="Comma 68 3 2 4 5" xfId="8775"/>
    <cellStyle name="Comma 68 3 2 5" xfId="8776"/>
    <cellStyle name="Comma 68 3 2 5 2" xfId="8777"/>
    <cellStyle name="Comma 68 3 2 5 3" xfId="8778"/>
    <cellStyle name="Comma 68 3 2 5 4" xfId="8779"/>
    <cellStyle name="Comma 68 3 2 6" xfId="8780"/>
    <cellStyle name="Comma 68 3 2 7" xfId="8781"/>
    <cellStyle name="Comma 68 3 2 8" xfId="8782"/>
    <cellStyle name="Comma 68 3 3" xfId="8783"/>
    <cellStyle name="Comma 68 3 3 2" xfId="8784"/>
    <cellStyle name="Comma 68 3 3 2 2" xfId="8785"/>
    <cellStyle name="Comma 68 3 3 2 2 2" xfId="8786"/>
    <cellStyle name="Comma 68 3 3 2 2 2 2" xfId="8787"/>
    <cellStyle name="Comma 68 3 3 2 2 2 3" xfId="8788"/>
    <cellStyle name="Comma 68 3 3 2 2 2 4" xfId="8789"/>
    <cellStyle name="Comma 68 3 3 2 2 3" xfId="8790"/>
    <cellStyle name="Comma 68 3 3 2 2 4" xfId="8791"/>
    <cellStyle name="Comma 68 3 3 2 2 5" xfId="8792"/>
    <cellStyle name="Comma 68 3 3 2 3" xfId="8793"/>
    <cellStyle name="Comma 68 3 3 2 3 2" xfId="8794"/>
    <cellStyle name="Comma 68 3 3 2 3 3" xfId="8795"/>
    <cellStyle name="Comma 68 3 3 2 3 4" xfId="8796"/>
    <cellStyle name="Comma 68 3 3 2 4" xfId="8797"/>
    <cellStyle name="Comma 68 3 3 2 5" xfId="8798"/>
    <cellStyle name="Comma 68 3 3 2 6" xfId="8799"/>
    <cellStyle name="Comma 68 3 3 3" xfId="8800"/>
    <cellStyle name="Comma 68 3 3 3 2" xfId="8801"/>
    <cellStyle name="Comma 68 3 3 3 2 2" xfId="8802"/>
    <cellStyle name="Comma 68 3 3 3 2 2 2" xfId="8803"/>
    <cellStyle name="Comma 68 3 3 3 2 2 3" xfId="8804"/>
    <cellStyle name="Comma 68 3 3 3 2 2 4" xfId="8805"/>
    <cellStyle name="Comma 68 3 3 3 2 3" xfId="8806"/>
    <cellStyle name="Comma 68 3 3 3 2 4" xfId="8807"/>
    <cellStyle name="Comma 68 3 3 3 2 5" xfId="8808"/>
    <cellStyle name="Comma 68 3 3 3 3" xfId="8809"/>
    <cellStyle name="Comma 68 3 3 3 3 2" xfId="8810"/>
    <cellStyle name="Comma 68 3 3 3 3 3" xfId="8811"/>
    <cellStyle name="Comma 68 3 3 3 3 4" xfId="8812"/>
    <cellStyle name="Comma 68 3 3 3 4" xfId="8813"/>
    <cellStyle name="Comma 68 3 3 3 5" xfId="8814"/>
    <cellStyle name="Comma 68 3 3 3 6" xfId="8815"/>
    <cellStyle name="Comma 68 3 3 4" xfId="8816"/>
    <cellStyle name="Comma 68 3 3 4 2" xfId="8817"/>
    <cellStyle name="Comma 68 3 3 4 2 2" xfId="8818"/>
    <cellStyle name="Comma 68 3 3 4 2 3" xfId="8819"/>
    <cellStyle name="Comma 68 3 3 4 2 4" xfId="8820"/>
    <cellStyle name="Comma 68 3 3 4 3" xfId="8821"/>
    <cellStyle name="Comma 68 3 3 4 4" xfId="8822"/>
    <cellStyle name="Comma 68 3 3 4 5" xfId="8823"/>
    <cellStyle name="Comma 68 3 3 5" xfId="8824"/>
    <cellStyle name="Comma 68 3 3 5 2" xfId="8825"/>
    <cellStyle name="Comma 68 3 3 5 3" xfId="8826"/>
    <cellStyle name="Comma 68 3 3 5 4" xfId="8827"/>
    <cellStyle name="Comma 68 3 3 6" xfId="8828"/>
    <cellStyle name="Comma 68 3 3 7" xfId="8829"/>
    <cellStyle name="Comma 68 3 3 8" xfId="8830"/>
    <cellStyle name="Comma 68 3 4" xfId="8831"/>
    <cellStyle name="Comma 68 3 4 2" xfId="8832"/>
    <cellStyle name="Comma 68 3 4 2 2" xfId="8833"/>
    <cellStyle name="Comma 68 3 4 2 2 2" xfId="8834"/>
    <cellStyle name="Comma 68 3 4 2 2 3" xfId="8835"/>
    <cellStyle name="Comma 68 3 4 2 2 4" xfId="8836"/>
    <cellStyle name="Comma 68 3 4 2 3" xfId="8837"/>
    <cellStyle name="Comma 68 3 4 2 4" xfId="8838"/>
    <cellStyle name="Comma 68 3 4 2 5" xfId="8839"/>
    <cellStyle name="Comma 68 3 4 3" xfId="8840"/>
    <cellStyle name="Comma 68 3 4 3 2" xfId="8841"/>
    <cellStyle name="Comma 68 3 4 3 3" xfId="8842"/>
    <cellStyle name="Comma 68 3 4 3 4" xfId="8843"/>
    <cellStyle name="Comma 68 3 4 4" xfId="8844"/>
    <cellStyle name="Comma 68 3 4 5" xfId="8845"/>
    <cellStyle name="Comma 68 3 4 6" xfId="8846"/>
    <cellStyle name="Comma 68 3 5" xfId="8847"/>
    <cellStyle name="Comma 68 3 5 2" xfId="8848"/>
    <cellStyle name="Comma 68 3 5 2 2" xfId="8849"/>
    <cellStyle name="Comma 68 3 5 2 2 2" xfId="8850"/>
    <cellStyle name="Comma 68 3 5 2 2 3" xfId="8851"/>
    <cellStyle name="Comma 68 3 5 2 2 4" xfId="8852"/>
    <cellStyle name="Comma 68 3 5 2 3" xfId="8853"/>
    <cellStyle name="Comma 68 3 5 2 4" xfId="8854"/>
    <cellStyle name="Comma 68 3 5 2 5" xfId="8855"/>
    <cellStyle name="Comma 68 3 5 3" xfId="8856"/>
    <cellStyle name="Comma 68 3 5 3 2" xfId="8857"/>
    <cellStyle name="Comma 68 3 5 3 3" xfId="8858"/>
    <cellStyle name="Comma 68 3 5 3 4" xfId="8859"/>
    <cellStyle name="Comma 68 3 5 4" xfId="8860"/>
    <cellStyle name="Comma 68 3 5 5" xfId="8861"/>
    <cellStyle name="Comma 68 3 5 6" xfId="8862"/>
    <cellStyle name="Comma 68 3 6" xfId="8863"/>
    <cellStyle name="Comma 68 3 6 2" xfId="8864"/>
    <cellStyle name="Comma 68 3 6 2 2" xfId="8865"/>
    <cellStyle name="Comma 68 3 6 2 3" xfId="8866"/>
    <cellStyle name="Comma 68 3 6 2 4" xfId="8867"/>
    <cellStyle name="Comma 68 3 6 3" xfId="8868"/>
    <cellStyle name="Comma 68 3 6 4" xfId="8869"/>
    <cellStyle name="Comma 68 3 6 5" xfId="8870"/>
    <cellStyle name="Comma 68 3 7" xfId="8871"/>
    <cellStyle name="Comma 68 3 7 2" xfId="8872"/>
    <cellStyle name="Comma 68 3 7 3" xfId="8873"/>
    <cellStyle name="Comma 68 3 7 4" xfId="8874"/>
    <cellStyle name="Comma 68 3 8" xfId="8875"/>
    <cellStyle name="Comma 68 3 9" xfId="8876"/>
    <cellStyle name="Comma 68 4" xfId="8877"/>
    <cellStyle name="Comma 68 4 2" xfId="8878"/>
    <cellStyle name="Comma 68 4 2 2" xfId="8879"/>
    <cellStyle name="Comma 68 4 2 2 2" xfId="8880"/>
    <cellStyle name="Comma 68 4 2 2 2 2" xfId="8881"/>
    <cellStyle name="Comma 68 4 2 2 2 3" xfId="8882"/>
    <cellStyle name="Comma 68 4 2 2 2 4" xfId="8883"/>
    <cellStyle name="Comma 68 4 2 2 3" xfId="8884"/>
    <cellStyle name="Comma 68 4 2 2 4" xfId="8885"/>
    <cellStyle name="Comma 68 4 2 2 5" xfId="8886"/>
    <cellStyle name="Comma 68 4 2 3" xfId="8887"/>
    <cellStyle name="Comma 68 4 2 3 2" xfId="8888"/>
    <cellStyle name="Comma 68 4 2 3 3" xfId="8889"/>
    <cellStyle name="Comma 68 4 2 3 4" xfId="8890"/>
    <cellStyle name="Comma 68 4 2 4" xfId="8891"/>
    <cellStyle name="Comma 68 4 2 5" xfId="8892"/>
    <cellStyle name="Comma 68 4 2 6" xfId="8893"/>
    <cellStyle name="Comma 68 4 3" xfId="8894"/>
    <cellStyle name="Comma 68 4 3 2" xfId="8895"/>
    <cellStyle name="Comma 68 4 3 2 2" xfId="8896"/>
    <cellStyle name="Comma 68 4 3 2 2 2" xfId="8897"/>
    <cellStyle name="Comma 68 4 3 2 2 3" xfId="8898"/>
    <cellStyle name="Comma 68 4 3 2 2 4" xfId="8899"/>
    <cellStyle name="Comma 68 4 3 2 3" xfId="8900"/>
    <cellStyle name="Comma 68 4 3 2 4" xfId="8901"/>
    <cellStyle name="Comma 68 4 3 2 5" xfId="8902"/>
    <cellStyle name="Comma 68 4 3 3" xfId="8903"/>
    <cellStyle name="Comma 68 4 3 3 2" xfId="8904"/>
    <cellStyle name="Comma 68 4 3 3 3" xfId="8905"/>
    <cellStyle name="Comma 68 4 3 3 4" xfId="8906"/>
    <cellStyle name="Comma 68 4 3 4" xfId="8907"/>
    <cellStyle name="Comma 68 4 3 5" xfId="8908"/>
    <cellStyle name="Comma 68 4 3 6" xfId="8909"/>
    <cellStyle name="Comma 68 4 4" xfId="8910"/>
    <cellStyle name="Comma 68 4 4 2" xfId="8911"/>
    <cellStyle name="Comma 68 4 4 2 2" xfId="8912"/>
    <cellStyle name="Comma 68 4 4 2 3" xfId="8913"/>
    <cellStyle name="Comma 68 4 4 2 4" xfId="8914"/>
    <cellStyle name="Comma 68 4 4 3" xfId="8915"/>
    <cellStyle name="Comma 68 4 4 4" xfId="8916"/>
    <cellStyle name="Comma 68 4 4 5" xfId="8917"/>
    <cellStyle name="Comma 68 4 5" xfId="8918"/>
    <cellStyle name="Comma 68 4 5 2" xfId="8919"/>
    <cellStyle name="Comma 68 4 5 3" xfId="8920"/>
    <cellStyle name="Comma 68 4 5 4" xfId="8921"/>
    <cellStyle name="Comma 68 4 6" xfId="8922"/>
    <cellStyle name="Comma 68 4 7" xfId="8923"/>
    <cellStyle name="Comma 68 4 8" xfId="8924"/>
    <cellStyle name="Comma 68 5" xfId="8925"/>
    <cellStyle name="Comma 68 5 2" xfId="8926"/>
    <cellStyle name="Comma 68 5 2 2" xfId="8927"/>
    <cellStyle name="Comma 68 5 2 2 2" xfId="8928"/>
    <cellStyle name="Comma 68 5 2 2 2 2" xfId="8929"/>
    <cellStyle name="Comma 68 5 2 2 2 3" xfId="8930"/>
    <cellStyle name="Comma 68 5 2 2 2 4" xfId="8931"/>
    <cellStyle name="Comma 68 5 2 2 3" xfId="8932"/>
    <cellStyle name="Comma 68 5 2 2 4" xfId="8933"/>
    <cellStyle name="Comma 68 5 2 2 5" xfId="8934"/>
    <cellStyle name="Comma 68 5 2 3" xfId="8935"/>
    <cellStyle name="Comma 68 5 2 3 2" xfId="8936"/>
    <cellStyle name="Comma 68 5 2 3 3" xfId="8937"/>
    <cellStyle name="Comma 68 5 2 3 4" xfId="8938"/>
    <cellStyle name="Comma 68 5 2 4" xfId="8939"/>
    <cellStyle name="Comma 68 5 2 5" xfId="8940"/>
    <cellStyle name="Comma 68 5 2 6" xfId="8941"/>
    <cellStyle name="Comma 68 5 3" xfId="8942"/>
    <cellStyle name="Comma 68 5 3 2" xfId="8943"/>
    <cellStyle name="Comma 68 5 3 2 2" xfId="8944"/>
    <cellStyle name="Comma 68 5 3 2 2 2" xfId="8945"/>
    <cellStyle name="Comma 68 5 3 2 2 3" xfId="8946"/>
    <cellStyle name="Comma 68 5 3 2 2 4" xfId="8947"/>
    <cellStyle name="Comma 68 5 3 2 3" xfId="8948"/>
    <cellStyle name="Comma 68 5 3 2 4" xfId="8949"/>
    <cellStyle name="Comma 68 5 3 2 5" xfId="8950"/>
    <cellStyle name="Comma 68 5 3 3" xfId="8951"/>
    <cellStyle name="Comma 68 5 3 3 2" xfId="8952"/>
    <cellStyle name="Comma 68 5 3 3 3" xfId="8953"/>
    <cellStyle name="Comma 68 5 3 3 4" xfId="8954"/>
    <cellStyle name="Comma 68 5 3 4" xfId="8955"/>
    <cellStyle name="Comma 68 5 3 5" xfId="8956"/>
    <cellStyle name="Comma 68 5 3 6" xfId="8957"/>
    <cellStyle name="Comma 68 5 4" xfId="8958"/>
    <cellStyle name="Comma 68 5 4 2" xfId="8959"/>
    <cellStyle name="Comma 68 5 4 2 2" xfId="8960"/>
    <cellStyle name="Comma 68 5 4 2 3" xfId="8961"/>
    <cellStyle name="Comma 68 5 4 2 4" xfId="8962"/>
    <cellStyle name="Comma 68 5 4 3" xfId="8963"/>
    <cellStyle name="Comma 68 5 4 4" xfId="8964"/>
    <cellStyle name="Comma 68 5 4 5" xfId="8965"/>
    <cellStyle name="Comma 68 5 5" xfId="8966"/>
    <cellStyle name="Comma 68 5 5 2" xfId="8967"/>
    <cellStyle name="Comma 68 5 5 3" xfId="8968"/>
    <cellStyle name="Comma 68 5 5 4" xfId="8969"/>
    <cellStyle name="Comma 68 5 6" xfId="8970"/>
    <cellStyle name="Comma 68 5 7" xfId="8971"/>
    <cellStyle name="Comma 68 5 8" xfId="8972"/>
    <cellStyle name="Comma 68 6" xfId="8973"/>
    <cellStyle name="Comma 68 6 2" xfId="8974"/>
    <cellStyle name="Comma 68 6 2 2" xfId="8975"/>
    <cellStyle name="Comma 68 6 2 2 2" xfId="8976"/>
    <cellStyle name="Comma 68 6 2 2 3" xfId="8977"/>
    <cellStyle name="Comma 68 6 2 2 4" xfId="8978"/>
    <cellStyle name="Comma 68 6 2 3" xfId="8979"/>
    <cellStyle name="Comma 68 6 2 4" xfId="8980"/>
    <cellStyle name="Comma 68 6 2 5" xfId="8981"/>
    <cellStyle name="Comma 68 6 3" xfId="8982"/>
    <cellStyle name="Comma 68 6 3 2" xfId="8983"/>
    <cellStyle name="Comma 68 6 3 3" xfId="8984"/>
    <cellStyle name="Comma 68 6 3 4" xfId="8985"/>
    <cellStyle name="Comma 68 6 4" xfId="8986"/>
    <cellStyle name="Comma 68 6 5" xfId="8987"/>
    <cellStyle name="Comma 68 6 6" xfId="8988"/>
    <cellStyle name="Comma 68 7" xfId="8989"/>
    <cellStyle name="Comma 68 7 2" xfId="8990"/>
    <cellStyle name="Comma 68 7 2 2" xfId="8991"/>
    <cellStyle name="Comma 68 7 2 2 2" xfId="8992"/>
    <cellStyle name="Comma 68 7 2 2 3" xfId="8993"/>
    <cellStyle name="Comma 68 7 2 2 4" xfId="8994"/>
    <cellStyle name="Comma 68 7 2 3" xfId="8995"/>
    <cellStyle name="Comma 68 7 2 4" xfId="8996"/>
    <cellStyle name="Comma 68 7 2 5" xfId="8997"/>
    <cellStyle name="Comma 68 7 3" xfId="8998"/>
    <cellStyle name="Comma 68 7 3 2" xfId="8999"/>
    <cellStyle name="Comma 68 7 3 3" xfId="9000"/>
    <cellStyle name="Comma 68 7 3 4" xfId="9001"/>
    <cellStyle name="Comma 68 7 4" xfId="9002"/>
    <cellStyle name="Comma 68 7 5" xfId="9003"/>
    <cellStyle name="Comma 68 7 6" xfId="9004"/>
    <cellStyle name="Comma 68 8" xfId="9005"/>
    <cellStyle name="Comma 68 8 2" xfId="9006"/>
    <cellStyle name="Comma 68 8 2 2" xfId="9007"/>
    <cellStyle name="Comma 68 8 2 3" xfId="9008"/>
    <cellStyle name="Comma 68 8 2 4" xfId="9009"/>
    <cellStyle name="Comma 68 8 3" xfId="9010"/>
    <cellStyle name="Comma 68 8 4" xfId="9011"/>
    <cellStyle name="Comma 68 8 5" xfId="9012"/>
    <cellStyle name="Comma 68 9" xfId="9013"/>
    <cellStyle name="Comma 68 9 2" xfId="9014"/>
    <cellStyle name="Comma 68 9 3" xfId="9015"/>
    <cellStyle name="Comma 68 9 4" xfId="9016"/>
    <cellStyle name="Comma 69" xfId="9017"/>
    <cellStyle name="Comma 7" xfId="9018"/>
    <cellStyle name="Comma 7 2" xfId="9019"/>
    <cellStyle name="Comma 7 2 2" xfId="9020"/>
    <cellStyle name="Comma 7 2 2 2" xfId="9021"/>
    <cellStyle name="Comma 7 2 3" xfId="9022"/>
    <cellStyle name="Comma 7 2 4" xfId="9023"/>
    <cellStyle name="Comma 7 2 5" xfId="9024"/>
    <cellStyle name="Comma 7 2 6" xfId="9025"/>
    <cellStyle name="Comma 7 2 7" xfId="9026"/>
    <cellStyle name="Comma 7 3" xfId="9027"/>
    <cellStyle name="Comma 7 3 2" xfId="9028"/>
    <cellStyle name="Comma 7 4" xfId="9029"/>
    <cellStyle name="Comma 7 4 2" xfId="9030"/>
    <cellStyle name="Comma 7 4 3" xfId="9031"/>
    <cellStyle name="Comma 70" xfId="9032"/>
    <cellStyle name="Comma 71" xfId="9033"/>
    <cellStyle name="Comma 72" xfId="9034"/>
    <cellStyle name="Comma 73" xfId="9035"/>
    <cellStyle name="Comma 74" xfId="9036"/>
    <cellStyle name="Comma 75" xfId="9037"/>
    <cellStyle name="Comma 76" xfId="9038"/>
    <cellStyle name="Comma 77" xfId="9039"/>
    <cellStyle name="Comma 78" xfId="9040"/>
    <cellStyle name="Comma 79" xfId="9041"/>
    <cellStyle name="Comma 8" xfId="9042"/>
    <cellStyle name="Comma 8 10" xfId="9043"/>
    <cellStyle name="Comma 8 11" xfId="9044"/>
    <cellStyle name="Comma 8 2" xfId="9045"/>
    <cellStyle name="Comma 8 2 2" xfId="9046"/>
    <cellStyle name="Comma 8 2 2 2" xfId="9047"/>
    <cellStyle name="Comma 8 2 3" xfId="9048"/>
    <cellStyle name="Comma 8 2 4" xfId="9049"/>
    <cellStyle name="Comma 8 2 5" xfId="9050"/>
    <cellStyle name="Comma 8 2 6" xfId="9051"/>
    <cellStyle name="Comma 8 2 7" xfId="9052"/>
    <cellStyle name="Comma 8 2 8" xfId="9053"/>
    <cellStyle name="Comma 8 3" xfId="9054"/>
    <cellStyle name="Comma 8 3 2" xfId="9055"/>
    <cellStyle name="Comma 8 4" xfId="9056"/>
    <cellStyle name="Comma 8 4 2" xfId="9057"/>
    <cellStyle name="Comma 8 5" xfId="9058"/>
    <cellStyle name="Comma 8 6" xfId="9059"/>
    <cellStyle name="Comma 8 7" xfId="9060"/>
    <cellStyle name="Comma 8 8" xfId="9061"/>
    <cellStyle name="Comma 8 9" xfId="9062"/>
    <cellStyle name="Comma 80" xfId="9063"/>
    <cellStyle name="Comma 81" xfId="9064"/>
    <cellStyle name="Comma 82" xfId="9065"/>
    <cellStyle name="Comma 83" xfId="9066"/>
    <cellStyle name="Comma 84" xfId="9067"/>
    <cellStyle name="Comma 85" xfId="9068"/>
    <cellStyle name="Comma 86" xfId="9069"/>
    <cellStyle name="Comma 87" xfId="9070"/>
    <cellStyle name="Comma 88" xfId="9071"/>
    <cellStyle name="Comma 89" xfId="9072"/>
    <cellStyle name="Comma 9" xfId="9073"/>
    <cellStyle name="Comma 9 10" xfId="9074"/>
    <cellStyle name="Comma 9 11" xfId="9075"/>
    <cellStyle name="Comma 9 12" xfId="9076"/>
    <cellStyle name="Comma 9 13" xfId="9077"/>
    <cellStyle name="Comma 9 2" xfId="9078"/>
    <cellStyle name="Comma 9 2 2" xfId="9079"/>
    <cellStyle name="Comma 9 2 2 2" xfId="9080"/>
    <cellStyle name="Comma 9 2 3" xfId="9081"/>
    <cellStyle name="Comma 9 2 3 2" xfId="9082"/>
    <cellStyle name="Comma 9 3" xfId="9083"/>
    <cellStyle name="Comma 9 3 2" xfId="9084"/>
    <cellStyle name="Comma 9 3 2 2" xfId="9085"/>
    <cellStyle name="Comma 9 3 3" xfId="9086"/>
    <cellStyle name="Comma 9 3 4" xfId="9087"/>
    <cellStyle name="Comma 9 3 5" xfId="9088"/>
    <cellStyle name="Comma 9 3 6" xfId="9089"/>
    <cellStyle name="Comma 9 3 7" xfId="9090"/>
    <cellStyle name="Comma 9 4" xfId="9091"/>
    <cellStyle name="Comma 9 5" xfId="9092"/>
    <cellStyle name="Comma 9 6" xfId="9093"/>
    <cellStyle name="Comma 9 7" xfId="9094"/>
    <cellStyle name="Comma 9 8" xfId="9095"/>
    <cellStyle name="Comma 9 9" xfId="9096"/>
    <cellStyle name="Comma 9 9 2" xfId="9097"/>
    <cellStyle name="Comma 90" xfId="9098"/>
    <cellStyle name="Comma 91" xfId="9099"/>
    <cellStyle name="Comma 92" xfId="9100"/>
    <cellStyle name="Comma 93" xfId="9101"/>
    <cellStyle name="Comma 94" xfId="9102"/>
    <cellStyle name="Comma 95" xfId="9103"/>
    <cellStyle name="Comma 96" xfId="9104"/>
    <cellStyle name="Comma 97" xfId="9105"/>
    <cellStyle name="Comma 98" xfId="9106"/>
    <cellStyle name="Comma 98 2" xfId="9107"/>
    <cellStyle name="Comma 99" xfId="9108"/>
    <cellStyle name="Comma0 - Style3" xfId="9109"/>
    <cellStyle name="Currency [00]" xfId="9110"/>
    <cellStyle name="Currency 10" xfId="9111"/>
    <cellStyle name="Currency 2" xfId="9112"/>
    <cellStyle name="Currency 2 2" xfId="9113"/>
    <cellStyle name="Currency 2 2 2" xfId="9114"/>
    <cellStyle name="Currency 2 2 2 2" xfId="9115"/>
    <cellStyle name="Currency 2 2 2 3" xfId="9116"/>
    <cellStyle name="Currency 2 2 2 4" xfId="9117"/>
    <cellStyle name="Currency 2 3" xfId="9118"/>
    <cellStyle name="Currency 2 4" xfId="9119"/>
    <cellStyle name="Currency 2 5" xfId="9120"/>
    <cellStyle name="Currency 2 6" xfId="9121"/>
    <cellStyle name="Currency 2 7" xfId="9122"/>
    <cellStyle name="Currency 2 7 2" xfId="9123"/>
    <cellStyle name="Currency 2 7 3" xfId="9124"/>
    <cellStyle name="Currency 2 7 4" xfId="9125"/>
    <cellStyle name="Currency 3" xfId="9126"/>
    <cellStyle name="Currency 3 2" xfId="9127"/>
    <cellStyle name="Currency 4" xfId="9128"/>
    <cellStyle name="Currency 5" xfId="9129"/>
    <cellStyle name="Currency 6" xfId="9130"/>
    <cellStyle name="Currency 7" xfId="9131"/>
    <cellStyle name="Currency 8" xfId="9132"/>
    <cellStyle name="Currency 9" xfId="9133"/>
    <cellStyle name="Date - Style2" xfId="9134"/>
    <cellStyle name="Date Short" xfId="9135"/>
    <cellStyle name="DELTA" xfId="9136"/>
    <cellStyle name="DELTA 2" xfId="9137"/>
    <cellStyle name="DELTA 3" xfId="9138"/>
    <cellStyle name="DELTA 4" xfId="9139"/>
    <cellStyle name="DELTA 5" xfId="9140"/>
    <cellStyle name="DELTA 6" xfId="9141"/>
    <cellStyle name="DELTA 7" xfId="9142"/>
    <cellStyle name="Dezimal [0]" xfId="9143"/>
    <cellStyle name="Dezimal_AX-5-Loan-Portfolio-Efficiency-310899" xfId="9144"/>
    <cellStyle name="Emphasis 1" xfId="9145"/>
    <cellStyle name="Emphasis 2" xfId="9146"/>
    <cellStyle name="Emphasis 3" xfId="9147"/>
    <cellStyle name="Enter Currency (0)" xfId="9148"/>
    <cellStyle name="Enter Currency (2)" xfId="9149"/>
    <cellStyle name="Enter Units (0)" xfId="9150"/>
    <cellStyle name="Enter Units (1)" xfId="9151"/>
    <cellStyle name="Enter Units (2)" xfId="9152"/>
    <cellStyle name="Euro" xfId="9153"/>
    <cellStyle name="Euro 2" xfId="9154"/>
    <cellStyle name="Euro 3" xfId="9155"/>
    <cellStyle name="Explanatory Text 2" xfId="9156"/>
    <cellStyle name="Explanatory Text 2 10" xfId="9157"/>
    <cellStyle name="Explanatory Text 2 11" xfId="9158"/>
    <cellStyle name="Explanatory Text 2 12" xfId="9159"/>
    <cellStyle name="Explanatory Text 2 2" xfId="9160"/>
    <cellStyle name="Explanatory Text 2 2 2" xfId="9161"/>
    <cellStyle name="Explanatory Text 2 3" xfId="9162"/>
    <cellStyle name="Explanatory Text 2 4" xfId="9163"/>
    <cellStyle name="Explanatory Text 2 5" xfId="9164"/>
    <cellStyle name="Explanatory Text 2 6" xfId="9165"/>
    <cellStyle name="Explanatory Text 2 7" xfId="9166"/>
    <cellStyle name="Explanatory Text 2 8" xfId="9167"/>
    <cellStyle name="Explanatory Text 2 9" xfId="9168"/>
    <cellStyle name="Explanatory Text 3" xfId="9169"/>
    <cellStyle name="Explanatory Text 3 2" xfId="9170"/>
    <cellStyle name="Explanatory Text 3 3" xfId="9171"/>
    <cellStyle name="Explanatory Text 4" xfId="9172"/>
    <cellStyle name="Explanatory Text 4 2" xfId="9173"/>
    <cellStyle name="Explanatory Text 4 3" xfId="9174"/>
    <cellStyle name="Explanatory Text 5" xfId="9175"/>
    <cellStyle name="Explanatory Text 5 2" xfId="9176"/>
    <cellStyle name="Explanatory Text 5 3" xfId="9177"/>
    <cellStyle name="Explanatory Text 6" xfId="9178"/>
    <cellStyle name="Explanatory Text 6 2" xfId="9179"/>
    <cellStyle name="Explanatory Text 6 3" xfId="9180"/>
    <cellStyle name="Explanatory Text 7" xfId="9181"/>
    <cellStyle name="Flag" xfId="9182"/>
    <cellStyle name="Flag 2" xfId="9183"/>
    <cellStyle name="Flag 3" xfId="9184"/>
    <cellStyle name="Gia's" xfId="9185"/>
    <cellStyle name="Gia's 10" xfId="9186"/>
    <cellStyle name="Gia's 10 2" xfId="21324"/>
    <cellStyle name="Gia's 11" xfId="21325"/>
    <cellStyle name="Gia's 2" xfId="9187"/>
    <cellStyle name="Gia's 2 2" xfId="21323"/>
    <cellStyle name="Gia's 3" xfId="9188"/>
    <cellStyle name="Gia's 3 2" xfId="21322"/>
    <cellStyle name="Gia's 4" xfId="9189"/>
    <cellStyle name="Gia's 4 2" xfId="21321"/>
    <cellStyle name="Gia's 5" xfId="9190"/>
    <cellStyle name="Gia's 5 2" xfId="21320"/>
    <cellStyle name="Gia's 6" xfId="9191"/>
    <cellStyle name="Gia's 6 2" xfId="21319"/>
    <cellStyle name="Gia's 7" xfId="9192"/>
    <cellStyle name="Gia's 7 2" xfId="21318"/>
    <cellStyle name="Gia's 8" xfId="9193"/>
    <cellStyle name="Gia's 8 2" xfId="21317"/>
    <cellStyle name="Gia's 9" xfId="9194"/>
    <cellStyle name="Gia's 9 2" xfId="21316"/>
    <cellStyle name="Good 2" xfId="9195"/>
    <cellStyle name="Good 2 10" xfId="9196"/>
    <cellStyle name="Good 2 11" xfId="9197"/>
    <cellStyle name="Good 2 12" xfId="9198"/>
    <cellStyle name="Good 2 2" xfId="9199"/>
    <cellStyle name="Good 2 2 2" xfId="9200"/>
    <cellStyle name="Good 2 3" xfId="9201"/>
    <cellStyle name="Good 2 4" xfId="9202"/>
    <cellStyle name="Good 2 5" xfId="9203"/>
    <cellStyle name="Good 2 6" xfId="9204"/>
    <cellStyle name="Good 2 7" xfId="9205"/>
    <cellStyle name="Good 2 8" xfId="9206"/>
    <cellStyle name="Good 2 9" xfId="9207"/>
    <cellStyle name="Good 3" xfId="9208"/>
    <cellStyle name="Good 3 2" xfId="9209"/>
    <cellStyle name="Good 3 3" xfId="9210"/>
    <cellStyle name="Good 4" xfId="9211"/>
    <cellStyle name="Good 4 2" xfId="9212"/>
    <cellStyle name="Good 4 3" xfId="9213"/>
    <cellStyle name="Good 5" xfId="9214"/>
    <cellStyle name="Good 5 2" xfId="9215"/>
    <cellStyle name="Good 5 3" xfId="9216"/>
    <cellStyle name="Good 6" xfId="9217"/>
    <cellStyle name="Good 6 2" xfId="9218"/>
    <cellStyle name="Good 6 3" xfId="9219"/>
    <cellStyle name="Good 7" xfId="9220"/>
    <cellStyle name="greyed" xfId="9221"/>
    <cellStyle name="greyed 2" xfId="21315"/>
    <cellStyle name="Header1" xfId="9222"/>
    <cellStyle name="Header1 2" xfId="9223"/>
    <cellStyle name="Header1 3" xfId="9224"/>
    <cellStyle name="Header2" xfId="9225"/>
    <cellStyle name="Header2 2" xfId="9226"/>
    <cellStyle name="Header2 2 2" xfId="21313"/>
    <cellStyle name="Header2 2 2 2" xfId="22183"/>
    <cellStyle name="Header2 3" xfId="9227"/>
    <cellStyle name="Header2 3 2" xfId="21312"/>
    <cellStyle name="Header2 3 2 2" xfId="22182"/>
    <cellStyle name="Header2 4" xfId="21314"/>
    <cellStyle name="Header2 4 2" xfId="22184"/>
    <cellStyle name="Heading 1 2" xfId="9228"/>
    <cellStyle name="Heading 1 2 2" xfId="9229"/>
    <cellStyle name="Heading 1 2 2 2" xfId="9230"/>
    <cellStyle name="Heading 1 2 3" xfId="9231"/>
    <cellStyle name="Heading 1 2 4" xfId="9232"/>
    <cellStyle name="Heading 1 3" xfId="9233"/>
    <cellStyle name="Heading 1 3 2" xfId="9234"/>
    <cellStyle name="Heading 1 3 3" xfId="9235"/>
    <cellStyle name="Heading 1 4" xfId="9236"/>
    <cellStyle name="Heading 1 4 2" xfId="9237"/>
    <cellStyle name="Heading 1 4 3" xfId="9238"/>
    <cellStyle name="Heading 1 5" xfId="9239"/>
    <cellStyle name="Heading 1 5 2" xfId="9240"/>
    <cellStyle name="Heading 1 5 3" xfId="9241"/>
    <cellStyle name="Heading 1 6" xfId="9242"/>
    <cellStyle name="Heading 1 6 2" xfId="9243"/>
    <cellStyle name="Heading 1 6 3" xfId="9244"/>
    <cellStyle name="Heading 1 7" xfId="9245"/>
    <cellStyle name="Heading 2 2" xfId="9246"/>
    <cellStyle name="Heading 2 2 2" xfId="9247"/>
    <cellStyle name="Heading 2 2 2 2" xfId="9248"/>
    <cellStyle name="Heading 2 2 3" xfId="9249"/>
    <cellStyle name="Heading 2 2 4" xfId="9250"/>
    <cellStyle name="Heading 2 3" xfId="9251"/>
    <cellStyle name="Heading 2 3 2" xfId="9252"/>
    <cellStyle name="Heading 2 3 3" xfId="9253"/>
    <cellStyle name="Heading 2 4" xfId="9254"/>
    <cellStyle name="Heading 2 4 2" xfId="9255"/>
    <cellStyle name="Heading 2 4 3" xfId="9256"/>
    <cellStyle name="Heading 2 5" xfId="9257"/>
    <cellStyle name="Heading 2 5 2" xfId="9258"/>
    <cellStyle name="Heading 2 5 3" xfId="9259"/>
    <cellStyle name="Heading 2 6" xfId="9260"/>
    <cellStyle name="Heading 2 6 2" xfId="9261"/>
    <cellStyle name="Heading 2 6 3" xfId="9262"/>
    <cellStyle name="Heading 2 7" xfId="9263"/>
    <cellStyle name="Heading 3 2" xfId="9264"/>
    <cellStyle name="Heading 3 2 2" xfId="9265"/>
    <cellStyle name="Heading 3 2 2 2" xfId="9266"/>
    <cellStyle name="Heading 3 2 3" xfId="9267"/>
    <cellStyle name="Heading 3 2 3 2" xfId="9268"/>
    <cellStyle name="Heading 3 2 4" xfId="9269"/>
    <cellStyle name="Heading 3 2 4 2" xfId="9270"/>
    <cellStyle name="Heading 3 2 5" xfId="9271"/>
    <cellStyle name="Heading 3 3" xfId="9272"/>
    <cellStyle name="Heading 3 3 2" xfId="9273"/>
    <cellStyle name="Heading 3 3 3" xfId="9274"/>
    <cellStyle name="Heading 3 4" xfId="9275"/>
    <cellStyle name="Heading 3 4 2" xfId="9276"/>
    <cellStyle name="Heading 3 4 3" xfId="9277"/>
    <cellStyle name="Heading 3 5" xfId="9278"/>
    <cellStyle name="Heading 3 5 2" xfId="9279"/>
    <cellStyle name="Heading 3 5 3" xfId="9280"/>
    <cellStyle name="Heading 3 6" xfId="9281"/>
    <cellStyle name="Heading 3 6 2" xfId="9282"/>
    <cellStyle name="Heading 3 6 3" xfId="9283"/>
    <cellStyle name="Heading 3 7" xfId="9284"/>
    <cellStyle name="Heading 4 2" xfId="9285"/>
    <cellStyle name="Heading 4 2 2" xfId="9286"/>
    <cellStyle name="Heading 4 2 2 2" xfId="9287"/>
    <cellStyle name="Heading 4 2 3" xfId="9288"/>
    <cellStyle name="Heading 4 2 4" xfId="9289"/>
    <cellStyle name="Heading 4 3" xfId="9290"/>
    <cellStyle name="Heading 4 3 2" xfId="9291"/>
    <cellStyle name="Heading 4 3 3" xfId="9292"/>
    <cellStyle name="Heading 4 4" xfId="9293"/>
    <cellStyle name="Heading 4 4 2" xfId="9294"/>
    <cellStyle name="Heading 4 4 3" xfId="9295"/>
    <cellStyle name="Heading 4 5" xfId="9296"/>
    <cellStyle name="Heading 4 5 2" xfId="9297"/>
    <cellStyle name="Heading 4 5 3" xfId="9298"/>
    <cellStyle name="Heading 4 6" xfId="9299"/>
    <cellStyle name="Heading 4 6 2" xfId="9300"/>
    <cellStyle name="Heading 4 6 3" xfId="9301"/>
    <cellStyle name="Heading 4 7" xfId="9302"/>
    <cellStyle name="Heading A" xfId="9303"/>
    <cellStyle name="Heading1" xfId="9304"/>
    <cellStyle name="Heading1 2" xfId="9305"/>
    <cellStyle name="Heading1 3" xfId="9306"/>
    <cellStyle name="Heading2" xfId="9307"/>
    <cellStyle name="Heading2 2" xfId="9308"/>
    <cellStyle name="Heading2 3" xfId="9309"/>
    <cellStyle name="Heading3" xfId="9310"/>
    <cellStyle name="Heading3 2" xfId="9311"/>
    <cellStyle name="Heading3 3" xfId="9312"/>
    <cellStyle name="Heading4" xfId="9313"/>
    <cellStyle name="Heading4 2" xfId="9314"/>
    <cellStyle name="Heading4 3" xfId="9315"/>
    <cellStyle name="Heading5" xfId="9316"/>
    <cellStyle name="Heading5 2" xfId="9317"/>
    <cellStyle name="Heading5 3" xfId="9318"/>
    <cellStyle name="Heading6" xfId="9319"/>
    <cellStyle name="Heading6 2" xfId="9320"/>
    <cellStyle name="Heading6 3" xfId="9321"/>
    <cellStyle name="HeadingTable" xfId="9322"/>
    <cellStyle name="HeadingTable 2" xfId="21311"/>
    <cellStyle name="highlightExposure" xfId="9323"/>
    <cellStyle name="highlightExposure 2" xfId="21310"/>
    <cellStyle name="highlightPercentage" xfId="9324"/>
    <cellStyle name="highlightPercentage 2" xfId="21309"/>
    <cellStyle name="highlightText" xfId="9325"/>
    <cellStyle name="highlightText 2" xfId="21308"/>
    <cellStyle name="Horizontal" xfId="9326"/>
    <cellStyle name="Horizontal 2" xfId="9327"/>
    <cellStyle name="Horizontal 3" xfId="9328"/>
    <cellStyle name="Hyperlink" xfId="17" builtinId="8"/>
    <cellStyle name="Hyperlink 2" xfId="9329"/>
    <cellStyle name="Hyperlink 2 2" xfId="9330"/>
    <cellStyle name="Hyperlink 2 3" xfId="9331"/>
    <cellStyle name="Îáû÷íûé_23_1 " xfId="9332"/>
    <cellStyle name="Input 2" xfId="9333"/>
    <cellStyle name="Input 2 10" xfId="9334"/>
    <cellStyle name="Input 2 10 2" xfId="9335"/>
    <cellStyle name="Input 2 10 2 2" xfId="21306"/>
    <cellStyle name="Input 2 10 2 2 2" xfId="22180"/>
    <cellStyle name="Input 2 10 2 3" xfId="21499"/>
    <cellStyle name="Input 2 10 3" xfId="9336"/>
    <cellStyle name="Input 2 10 3 2" xfId="21305"/>
    <cellStyle name="Input 2 10 3 2 2" xfId="22179"/>
    <cellStyle name="Input 2 10 3 3" xfId="21500"/>
    <cellStyle name="Input 2 10 4" xfId="9337"/>
    <cellStyle name="Input 2 10 4 2" xfId="21304"/>
    <cellStyle name="Input 2 10 4 2 2" xfId="22178"/>
    <cellStyle name="Input 2 10 4 3" xfId="21501"/>
    <cellStyle name="Input 2 10 5" xfId="9338"/>
    <cellStyle name="Input 2 10 5 2" xfId="21303"/>
    <cellStyle name="Input 2 10 5 2 2" xfId="22177"/>
    <cellStyle name="Input 2 10 5 3" xfId="21502"/>
    <cellStyle name="Input 2 11" xfId="9339"/>
    <cellStyle name="Input 2 11 2" xfId="9340"/>
    <cellStyle name="Input 2 11 2 2" xfId="21301"/>
    <cellStyle name="Input 2 11 2 2 2" xfId="22175"/>
    <cellStyle name="Input 2 11 2 3" xfId="21504"/>
    <cellStyle name="Input 2 11 3" xfId="9341"/>
    <cellStyle name="Input 2 11 3 2" xfId="21300"/>
    <cellStyle name="Input 2 11 3 2 2" xfId="22174"/>
    <cellStyle name="Input 2 11 3 3" xfId="21505"/>
    <cellStyle name="Input 2 11 4" xfId="9342"/>
    <cellStyle name="Input 2 11 4 2" xfId="21299"/>
    <cellStyle name="Input 2 11 4 2 2" xfId="22173"/>
    <cellStyle name="Input 2 11 4 3" xfId="21506"/>
    <cellStyle name="Input 2 11 5" xfId="9343"/>
    <cellStyle name="Input 2 11 5 2" xfId="21298"/>
    <cellStyle name="Input 2 11 5 2 2" xfId="22172"/>
    <cellStyle name="Input 2 11 5 3" xfId="21507"/>
    <cellStyle name="Input 2 11 6" xfId="21302"/>
    <cellStyle name="Input 2 11 6 2" xfId="22176"/>
    <cellStyle name="Input 2 11 7" xfId="21503"/>
    <cellStyle name="Input 2 12" xfId="9344"/>
    <cellStyle name="Input 2 12 2" xfId="9345"/>
    <cellStyle name="Input 2 12 2 2" xfId="21296"/>
    <cellStyle name="Input 2 12 2 2 2" xfId="22170"/>
    <cellStyle name="Input 2 12 2 3" xfId="21509"/>
    <cellStyle name="Input 2 12 3" xfId="9346"/>
    <cellStyle name="Input 2 12 3 2" xfId="21295"/>
    <cellStyle name="Input 2 12 3 2 2" xfId="22169"/>
    <cellStyle name="Input 2 12 3 3" xfId="21510"/>
    <cellStyle name="Input 2 12 4" xfId="9347"/>
    <cellStyle name="Input 2 12 4 2" xfId="21294"/>
    <cellStyle name="Input 2 12 4 2 2" xfId="22168"/>
    <cellStyle name="Input 2 12 4 3" xfId="21511"/>
    <cellStyle name="Input 2 12 5" xfId="9348"/>
    <cellStyle name="Input 2 12 5 2" xfId="21293"/>
    <cellStyle name="Input 2 12 5 2 2" xfId="22167"/>
    <cellStyle name="Input 2 12 5 3" xfId="21512"/>
    <cellStyle name="Input 2 12 6" xfId="21297"/>
    <cellStyle name="Input 2 12 6 2" xfId="22171"/>
    <cellStyle name="Input 2 12 7" xfId="21508"/>
    <cellStyle name="Input 2 13" xfId="9349"/>
    <cellStyle name="Input 2 13 2" xfId="9350"/>
    <cellStyle name="Input 2 13 2 2" xfId="21291"/>
    <cellStyle name="Input 2 13 2 2 2" xfId="22165"/>
    <cellStyle name="Input 2 13 2 3" xfId="21514"/>
    <cellStyle name="Input 2 13 3" xfId="9351"/>
    <cellStyle name="Input 2 13 3 2" xfId="21290"/>
    <cellStyle name="Input 2 13 3 2 2" xfId="22164"/>
    <cellStyle name="Input 2 13 3 3" xfId="21515"/>
    <cellStyle name="Input 2 13 4" xfId="9352"/>
    <cellStyle name="Input 2 13 4 2" xfId="21289"/>
    <cellStyle name="Input 2 13 4 2 2" xfId="22163"/>
    <cellStyle name="Input 2 13 4 3" xfId="21516"/>
    <cellStyle name="Input 2 13 5" xfId="21292"/>
    <cellStyle name="Input 2 13 5 2" xfId="22166"/>
    <cellStyle name="Input 2 13 6" xfId="21513"/>
    <cellStyle name="Input 2 14" xfId="9353"/>
    <cellStyle name="Input 2 14 2" xfId="21288"/>
    <cellStyle name="Input 2 14 2 2" xfId="22162"/>
    <cellStyle name="Input 2 14 3" xfId="21517"/>
    <cellStyle name="Input 2 15" xfId="9354"/>
    <cellStyle name="Input 2 15 2" xfId="21287"/>
    <cellStyle name="Input 2 15 2 2" xfId="22161"/>
    <cellStyle name="Input 2 15 3" xfId="21518"/>
    <cellStyle name="Input 2 16" xfId="9355"/>
    <cellStyle name="Input 2 16 2" xfId="21286"/>
    <cellStyle name="Input 2 16 2 2" xfId="22160"/>
    <cellStyle name="Input 2 16 3" xfId="21519"/>
    <cellStyle name="Input 2 17" xfId="21307"/>
    <cellStyle name="Input 2 17 2" xfId="22181"/>
    <cellStyle name="Input 2 18" xfId="21498"/>
    <cellStyle name="Input 2 2" xfId="9356"/>
    <cellStyle name="Input 2 2 10" xfId="21285"/>
    <cellStyle name="Input 2 2 10 2" xfId="22159"/>
    <cellStyle name="Input 2 2 11" xfId="21520"/>
    <cellStyle name="Input 2 2 2" xfId="9357"/>
    <cellStyle name="Input 2 2 2 2" xfId="9358"/>
    <cellStyle name="Input 2 2 2 2 2" xfId="21283"/>
    <cellStyle name="Input 2 2 2 2 2 2" xfId="22157"/>
    <cellStyle name="Input 2 2 2 2 3" xfId="21522"/>
    <cellStyle name="Input 2 2 2 3" xfId="9359"/>
    <cellStyle name="Input 2 2 2 3 2" xfId="21282"/>
    <cellStyle name="Input 2 2 2 3 2 2" xfId="22156"/>
    <cellStyle name="Input 2 2 2 3 3" xfId="21523"/>
    <cellStyle name="Input 2 2 2 4" xfId="9360"/>
    <cellStyle name="Input 2 2 2 4 2" xfId="21281"/>
    <cellStyle name="Input 2 2 2 4 2 2" xfId="22155"/>
    <cellStyle name="Input 2 2 2 4 3" xfId="21524"/>
    <cellStyle name="Input 2 2 2 5" xfId="21284"/>
    <cellStyle name="Input 2 2 2 5 2" xfId="22158"/>
    <cellStyle name="Input 2 2 2 6" xfId="21521"/>
    <cellStyle name="Input 2 2 3" xfId="9361"/>
    <cellStyle name="Input 2 2 3 2" xfId="9362"/>
    <cellStyle name="Input 2 2 3 2 2" xfId="21279"/>
    <cellStyle name="Input 2 2 3 2 2 2" xfId="22153"/>
    <cellStyle name="Input 2 2 3 2 3" xfId="21526"/>
    <cellStyle name="Input 2 2 3 3" xfId="9363"/>
    <cellStyle name="Input 2 2 3 3 2" xfId="21278"/>
    <cellStyle name="Input 2 2 3 3 2 2" xfId="22152"/>
    <cellStyle name="Input 2 2 3 3 3" xfId="21527"/>
    <cellStyle name="Input 2 2 3 4" xfId="9364"/>
    <cellStyle name="Input 2 2 3 4 2" xfId="21277"/>
    <cellStyle name="Input 2 2 3 4 2 2" xfId="22151"/>
    <cellStyle name="Input 2 2 3 4 3" xfId="21528"/>
    <cellStyle name="Input 2 2 3 5" xfId="21280"/>
    <cellStyle name="Input 2 2 3 5 2" xfId="22154"/>
    <cellStyle name="Input 2 2 3 6" xfId="21525"/>
    <cellStyle name="Input 2 2 4" xfId="9365"/>
    <cellStyle name="Input 2 2 4 2" xfId="9366"/>
    <cellStyle name="Input 2 2 4 2 2" xfId="21275"/>
    <cellStyle name="Input 2 2 4 2 2 2" xfId="22149"/>
    <cellStyle name="Input 2 2 4 2 3" xfId="21530"/>
    <cellStyle name="Input 2 2 4 3" xfId="9367"/>
    <cellStyle name="Input 2 2 4 3 2" xfId="21274"/>
    <cellStyle name="Input 2 2 4 3 2 2" xfId="22148"/>
    <cellStyle name="Input 2 2 4 3 3" xfId="21531"/>
    <cellStyle name="Input 2 2 4 4" xfId="9368"/>
    <cellStyle name="Input 2 2 4 4 2" xfId="21273"/>
    <cellStyle name="Input 2 2 4 4 2 2" xfId="22147"/>
    <cellStyle name="Input 2 2 4 4 3" xfId="21532"/>
    <cellStyle name="Input 2 2 4 5" xfId="21276"/>
    <cellStyle name="Input 2 2 4 5 2" xfId="22150"/>
    <cellStyle name="Input 2 2 4 6" xfId="21529"/>
    <cellStyle name="Input 2 2 5" xfId="9369"/>
    <cellStyle name="Input 2 2 5 2" xfId="9370"/>
    <cellStyle name="Input 2 2 5 2 2" xfId="21271"/>
    <cellStyle name="Input 2 2 5 2 2 2" xfId="22145"/>
    <cellStyle name="Input 2 2 5 2 3" xfId="21534"/>
    <cellStyle name="Input 2 2 5 3" xfId="9371"/>
    <cellStyle name="Input 2 2 5 3 2" xfId="21270"/>
    <cellStyle name="Input 2 2 5 3 2 2" xfId="22144"/>
    <cellStyle name="Input 2 2 5 3 3" xfId="21535"/>
    <cellStyle name="Input 2 2 5 4" xfId="9372"/>
    <cellStyle name="Input 2 2 5 4 2" xfId="21269"/>
    <cellStyle name="Input 2 2 5 4 2 2" xfId="22143"/>
    <cellStyle name="Input 2 2 5 4 3" xfId="21536"/>
    <cellStyle name="Input 2 2 5 5" xfId="21272"/>
    <cellStyle name="Input 2 2 5 5 2" xfId="22146"/>
    <cellStyle name="Input 2 2 5 6" xfId="21533"/>
    <cellStyle name="Input 2 2 6" xfId="9373"/>
    <cellStyle name="Input 2 2 6 2" xfId="21268"/>
    <cellStyle name="Input 2 2 6 2 2" xfId="22142"/>
    <cellStyle name="Input 2 2 6 3" xfId="21537"/>
    <cellStyle name="Input 2 2 7" xfId="9374"/>
    <cellStyle name="Input 2 2 7 2" xfId="21267"/>
    <cellStyle name="Input 2 2 7 2 2" xfId="22141"/>
    <cellStyle name="Input 2 2 7 3" xfId="21538"/>
    <cellStyle name="Input 2 2 8" xfId="9375"/>
    <cellStyle name="Input 2 2 8 2" xfId="21266"/>
    <cellStyle name="Input 2 2 8 2 2" xfId="22140"/>
    <cellStyle name="Input 2 2 8 3" xfId="21539"/>
    <cellStyle name="Input 2 2 9" xfId="9376"/>
    <cellStyle name="Input 2 2 9 2" xfId="21265"/>
    <cellStyle name="Input 2 2 9 2 2" xfId="22139"/>
    <cellStyle name="Input 2 2 9 3" xfId="21540"/>
    <cellStyle name="Input 2 3" xfId="9377"/>
    <cellStyle name="Input 2 3 2" xfId="9378"/>
    <cellStyle name="Input 2 3 2 2" xfId="21264"/>
    <cellStyle name="Input 2 3 2 2 2" xfId="22138"/>
    <cellStyle name="Input 2 3 2 3" xfId="21541"/>
    <cellStyle name="Input 2 3 3" xfId="9379"/>
    <cellStyle name="Input 2 3 3 2" xfId="21263"/>
    <cellStyle name="Input 2 3 3 2 2" xfId="22137"/>
    <cellStyle name="Input 2 3 3 3" xfId="21542"/>
    <cellStyle name="Input 2 3 4" xfId="9380"/>
    <cellStyle name="Input 2 3 4 2" xfId="21262"/>
    <cellStyle name="Input 2 3 4 2 2" xfId="22136"/>
    <cellStyle name="Input 2 3 4 3" xfId="21543"/>
    <cellStyle name="Input 2 3 5" xfId="9381"/>
    <cellStyle name="Input 2 3 5 2" xfId="21261"/>
    <cellStyle name="Input 2 3 5 2 2" xfId="22135"/>
    <cellStyle name="Input 2 3 5 3" xfId="21544"/>
    <cellStyle name="Input 2 4" xfId="9382"/>
    <cellStyle name="Input 2 4 2" xfId="9383"/>
    <cellStyle name="Input 2 4 2 2" xfId="21260"/>
    <cellStyle name="Input 2 4 2 2 2" xfId="22134"/>
    <cellStyle name="Input 2 4 2 3" xfId="21545"/>
    <cellStyle name="Input 2 4 3" xfId="9384"/>
    <cellStyle name="Input 2 4 3 2" xfId="21259"/>
    <cellStyle name="Input 2 4 3 2 2" xfId="22133"/>
    <cellStyle name="Input 2 4 3 3" xfId="21546"/>
    <cellStyle name="Input 2 4 4" xfId="9385"/>
    <cellStyle name="Input 2 4 4 2" xfId="21258"/>
    <cellStyle name="Input 2 4 4 2 2" xfId="22132"/>
    <cellStyle name="Input 2 4 4 3" xfId="21547"/>
    <cellStyle name="Input 2 4 5" xfId="9386"/>
    <cellStyle name="Input 2 4 5 2" xfId="21257"/>
    <cellStyle name="Input 2 4 5 2 2" xfId="22131"/>
    <cellStyle name="Input 2 4 5 3" xfId="21548"/>
    <cellStyle name="Input 2 5" xfId="9387"/>
    <cellStyle name="Input 2 5 2" xfId="9388"/>
    <cellStyle name="Input 2 5 2 2" xfId="21256"/>
    <cellStyle name="Input 2 5 2 2 2" xfId="22130"/>
    <cellStyle name="Input 2 5 2 3" xfId="21549"/>
    <cellStyle name="Input 2 5 3" xfId="9389"/>
    <cellStyle name="Input 2 5 3 2" xfId="21255"/>
    <cellStyle name="Input 2 5 3 2 2" xfId="22129"/>
    <cellStyle name="Input 2 5 3 3" xfId="21550"/>
    <cellStyle name="Input 2 5 4" xfId="9390"/>
    <cellStyle name="Input 2 5 4 2" xfId="21254"/>
    <cellStyle name="Input 2 5 4 2 2" xfId="22128"/>
    <cellStyle name="Input 2 5 4 3" xfId="21551"/>
    <cellStyle name="Input 2 5 5" xfId="9391"/>
    <cellStyle name="Input 2 5 5 2" xfId="21253"/>
    <cellStyle name="Input 2 5 5 2 2" xfId="22127"/>
    <cellStyle name="Input 2 5 5 3" xfId="21552"/>
    <cellStyle name="Input 2 6" xfId="9392"/>
    <cellStyle name="Input 2 6 2" xfId="9393"/>
    <cellStyle name="Input 2 6 2 2" xfId="21252"/>
    <cellStyle name="Input 2 6 2 2 2" xfId="22126"/>
    <cellStyle name="Input 2 6 2 3" xfId="21553"/>
    <cellStyle name="Input 2 6 3" xfId="9394"/>
    <cellStyle name="Input 2 6 3 2" xfId="21251"/>
    <cellStyle name="Input 2 6 3 2 2" xfId="22125"/>
    <cellStyle name="Input 2 6 3 3" xfId="21554"/>
    <cellStyle name="Input 2 6 4" xfId="9395"/>
    <cellStyle name="Input 2 6 4 2" xfId="21250"/>
    <cellStyle name="Input 2 6 4 2 2" xfId="22124"/>
    <cellStyle name="Input 2 6 4 3" xfId="21555"/>
    <cellStyle name="Input 2 6 5" xfId="9396"/>
    <cellStyle name="Input 2 6 5 2" xfId="21249"/>
    <cellStyle name="Input 2 6 5 2 2" xfId="22123"/>
    <cellStyle name="Input 2 6 5 3" xfId="21556"/>
    <cellStyle name="Input 2 7" xfId="9397"/>
    <cellStyle name="Input 2 7 2" xfId="9398"/>
    <cellStyle name="Input 2 7 2 2" xfId="21248"/>
    <cellStyle name="Input 2 7 2 2 2" xfId="22122"/>
    <cellStyle name="Input 2 7 2 3" xfId="21557"/>
    <cellStyle name="Input 2 7 3" xfId="9399"/>
    <cellStyle name="Input 2 7 3 2" xfId="21247"/>
    <cellStyle name="Input 2 7 3 2 2" xfId="22121"/>
    <cellStyle name="Input 2 7 3 3" xfId="21558"/>
    <cellStyle name="Input 2 7 4" xfId="9400"/>
    <cellStyle name="Input 2 7 4 2" xfId="21246"/>
    <cellStyle name="Input 2 7 4 2 2" xfId="22120"/>
    <cellStyle name="Input 2 7 4 3" xfId="21559"/>
    <cellStyle name="Input 2 7 5" xfId="9401"/>
    <cellStyle name="Input 2 7 5 2" xfId="21245"/>
    <cellStyle name="Input 2 7 5 2 2" xfId="22119"/>
    <cellStyle name="Input 2 7 5 3" xfId="21560"/>
    <cellStyle name="Input 2 8" xfId="9402"/>
    <cellStyle name="Input 2 8 2" xfId="9403"/>
    <cellStyle name="Input 2 8 2 2" xfId="21244"/>
    <cellStyle name="Input 2 8 2 2 2" xfId="22118"/>
    <cellStyle name="Input 2 8 2 3" xfId="21561"/>
    <cellStyle name="Input 2 8 3" xfId="9404"/>
    <cellStyle name="Input 2 8 3 2" xfId="21243"/>
    <cellStyle name="Input 2 8 3 2 2" xfId="22117"/>
    <cellStyle name="Input 2 8 3 3" xfId="21562"/>
    <cellStyle name="Input 2 8 4" xfId="9405"/>
    <cellStyle name="Input 2 8 4 2" xfId="21242"/>
    <cellStyle name="Input 2 8 4 2 2" xfId="22116"/>
    <cellStyle name="Input 2 8 4 3" xfId="21563"/>
    <cellStyle name="Input 2 8 5" xfId="9406"/>
    <cellStyle name="Input 2 8 5 2" xfId="21241"/>
    <cellStyle name="Input 2 8 5 2 2" xfId="22115"/>
    <cellStyle name="Input 2 8 5 3" xfId="21564"/>
    <cellStyle name="Input 2 9" xfId="9407"/>
    <cellStyle name="Input 2 9 2" xfId="9408"/>
    <cellStyle name="Input 2 9 2 2" xfId="21240"/>
    <cellStyle name="Input 2 9 2 2 2" xfId="22114"/>
    <cellStyle name="Input 2 9 2 3" xfId="21565"/>
    <cellStyle name="Input 2 9 3" xfId="9409"/>
    <cellStyle name="Input 2 9 3 2" xfId="21239"/>
    <cellStyle name="Input 2 9 3 2 2" xfId="22113"/>
    <cellStyle name="Input 2 9 3 3" xfId="21566"/>
    <cellStyle name="Input 2 9 4" xfId="9410"/>
    <cellStyle name="Input 2 9 4 2" xfId="21238"/>
    <cellStyle name="Input 2 9 4 2 2" xfId="22112"/>
    <cellStyle name="Input 2 9 4 3" xfId="21567"/>
    <cellStyle name="Input 2 9 5" xfId="9411"/>
    <cellStyle name="Input 2 9 5 2" xfId="21237"/>
    <cellStyle name="Input 2 9 5 2 2" xfId="22111"/>
    <cellStyle name="Input 2 9 5 3" xfId="21568"/>
    <cellStyle name="Input 3" xfId="9412"/>
    <cellStyle name="Input 3 2" xfId="9413"/>
    <cellStyle name="Input 3 2 2" xfId="21235"/>
    <cellStyle name="Input 3 2 2 2" xfId="22109"/>
    <cellStyle name="Input 3 2 3" xfId="21570"/>
    <cellStyle name="Input 3 3" xfId="9414"/>
    <cellStyle name="Input 3 3 2" xfId="21234"/>
    <cellStyle name="Input 3 3 2 2" xfId="22108"/>
    <cellStyle name="Input 3 3 3" xfId="21571"/>
    <cellStyle name="Input 3 4" xfId="21236"/>
    <cellStyle name="Input 3 4 2" xfId="22110"/>
    <cellStyle name="Input 3 5" xfId="21569"/>
    <cellStyle name="Input 4" xfId="9415"/>
    <cellStyle name="Input 4 2" xfId="9416"/>
    <cellStyle name="Input 4 2 2" xfId="21232"/>
    <cellStyle name="Input 4 2 2 2" xfId="22106"/>
    <cellStyle name="Input 4 2 3" xfId="21573"/>
    <cellStyle name="Input 4 3" xfId="9417"/>
    <cellStyle name="Input 4 3 2" xfId="21231"/>
    <cellStyle name="Input 4 3 2 2" xfId="22105"/>
    <cellStyle name="Input 4 3 3" xfId="21574"/>
    <cellStyle name="Input 4 4" xfId="21233"/>
    <cellStyle name="Input 4 4 2" xfId="22107"/>
    <cellStyle name="Input 4 5" xfId="21572"/>
    <cellStyle name="Input 5" xfId="9418"/>
    <cellStyle name="Input 5 2" xfId="9419"/>
    <cellStyle name="Input 5 2 2" xfId="21229"/>
    <cellStyle name="Input 5 2 2 2" xfId="22103"/>
    <cellStyle name="Input 5 2 3" xfId="21576"/>
    <cellStyle name="Input 5 3" xfId="9420"/>
    <cellStyle name="Input 5 3 2" xfId="21228"/>
    <cellStyle name="Input 5 3 2 2" xfId="22102"/>
    <cellStyle name="Input 5 3 3" xfId="21577"/>
    <cellStyle name="Input 5 4" xfId="21230"/>
    <cellStyle name="Input 5 4 2" xfId="22104"/>
    <cellStyle name="Input 5 5" xfId="21575"/>
    <cellStyle name="Input 6" xfId="9421"/>
    <cellStyle name="Input 6 2" xfId="9422"/>
    <cellStyle name="Input 6 2 2" xfId="21226"/>
    <cellStyle name="Input 6 2 2 2" xfId="22100"/>
    <cellStyle name="Input 6 2 3" xfId="21579"/>
    <cellStyle name="Input 6 3" xfId="9423"/>
    <cellStyle name="Input 6 3 2" xfId="21225"/>
    <cellStyle name="Input 6 3 2 2" xfId="22099"/>
    <cellStyle name="Input 6 3 3" xfId="21580"/>
    <cellStyle name="Input 6 4" xfId="21227"/>
    <cellStyle name="Input 6 4 2" xfId="22101"/>
    <cellStyle name="Input 6 5" xfId="21578"/>
    <cellStyle name="Input 7" xfId="9424"/>
    <cellStyle name="Input 7 2" xfId="21224"/>
    <cellStyle name="Input 7 2 2" xfId="22098"/>
    <cellStyle name="Input 7 3" xfId="21581"/>
    <cellStyle name="inputExposure" xfId="9425"/>
    <cellStyle name="inputExposure 2" xfId="21223"/>
    <cellStyle name="Link Currency (0)" xfId="9426"/>
    <cellStyle name="Link Currency (2)" xfId="9427"/>
    <cellStyle name="Link Units (0)" xfId="9428"/>
    <cellStyle name="Link Units (1)" xfId="9429"/>
    <cellStyle name="Link Units (2)" xfId="9430"/>
    <cellStyle name="Linked Cell 2" xfId="9431"/>
    <cellStyle name="Linked Cell 2 10" xfId="9432"/>
    <cellStyle name="Linked Cell 2 11" xfId="9433"/>
    <cellStyle name="Linked Cell 2 12" xfId="9434"/>
    <cellStyle name="Linked Cell 2 2" xfId="9435"/>
    <cellStyle name="Linked Cell 2 2 2" xfId="9436"/>
    <cellStyle name="Linked Cell 2 3" xfId="9437"/>
    <cellStyle name="Linked Cell 2 4" xfId="9438"/>
    <cellStyle name="Linked Cell 2 5" xfId="9439"/>
    <cellStyle name="Linked Cell 2 6" xfId="9440"/>
    <cellStyle name="Linked Cell 2 7" xfId="9441"/>
    <cellStyle name="Linked Cell 2 8" xfId="9442"/>
    <cellStyle name="Linked Cell 2 9" xfId="9443"/>
    <cellStyle name="Linked Cell 3" xfId="9444"/>
    <cellStyle name="Linked Cell 3 2" xfId="9445"/>
    <cellStyle name="Linked Cell 3 3" xfId="9446"/>
    <cellStyle name="Linked Cell 4" xfId="9447"/>
    <cellStyle name="Linked Cell 4 2" xfId="9448"/>
    <cellStyle name="Linked Cell 4 3" xfId="9449"/>
    <cellStyle name="Linked Cell 5" xfId="9450"/>
    <cellStyle name="Linked Cell 5 2" xfId="9451"/>
    <cellStyle name="Linked Cell 5 3" xfId="9452"/>
    <cellStyle name="Linked Cell 6" xfId="9453"/>
    <cellStyle name="Linked Cell 6 2" xfId="9454"/>
    <cellStyle name="Linked Cell 6 3" xfId="9455"/>
    <cellStyle name="Linked Cell 7" xfId="9456"/>
    <cellStyle name="Matrix" xfId="9457"/>
    <cellStyle name="Matrix 2" xfId="9458"/>
    <cellStyle name="Matrix 3" xfId="9459"/>
    <cellStyle name="Millares [0]_A" xfId="9460"/>
    <cellStyle name="Millares_A" xfId="9461"/>
    <cellStyle name="Moneda [0]_A" xfId="9462"/>
    <cellStyle name="Moneda_A" xfId="9463"/>
    <cellStyle name="Neutral 2" xfId="9464"/>
    <cellStyle name="Neutral 2 10" xfId="9465"/>
    <cellStyle name="Neutral 2 11" xfId="9466"/>
    <cellStyle name="Neutral 2 12" xfId="9467"/>
    <cellStyle name="Neutral 2 2" xfId="9468"/>
    <cellStyle name="Neutral 2 2 2" xfId="9469"/>
    <cellStyle name="Neutral 2 3" xfId="9470"/>
    <cellStyle name="Neutral 2 4" xfId="9471"/>
    <cellStyle name="Neutral 2 5" xfId="9472"/>
    <cellStyle name="Neutral 2 6" xfId="9473"/>
    <cellStyle name="Neutral 2 7" xfId="9474"/>
    <cellStyle name="Neutral 2 8" xfId="9475"/>
    <cellStyle name="Neutral 2 9" xfId="9476"/>
    <cellStyle name="Neutral 3" xfId="9477"/>
    <cellStyle name="Neutral 3 2" xfId="9478"/>
    <cellStyle name="Neutral 3 3" xfId="9479"/>
    <cellStyle name="Neutral 4" xfId="9480"/>
    <cellStyle name="Neutral 4 2" xfId="9481"/>
    <cellStyle name="Neutral 4 3" xfId="9482"/>
    <cellStyle name="Neutral 5" xfId="9483"/>
    <cellStyle name="Neutral 5 2" xfId="9484"/>
    <cellStyle name="Neutral 5 3" xfId="9485"/>
    <cellStyle name="Neutral 6" xfId="9486"/>
    <cellStyle name="Neutral 6 2" xfId="9487"/>
    <cellStyle name="Neutral 6 3" xfId="9488"/>
    <cellStyle name="Neutral 7" xfId="9489"/>
    <cellStyle name="nopl_WCP.XLS" xfId="9490"/>
    <cellStyle name="Norma11l" xfId="9491"/>
    <cellStyle name="Norma11l 2" xfId="9492"/>
    <cellStyle name="Norma11l 3" xfId="9493"/>
    <cellStyle name="Normal" xfId="0" builtinId="0"/>
    <cellStyle name="Normal 10" xfId="9494"/>
    <cellStyle name="Normal 10 10" xfId="9495"/>
    <cellStyle name="Normal 10 10 2" xfId="9496"/>
    <cellStyle name="Normal 10 10 2 2" xfId="9497"/>
    <cellStyle name="Normal 10 10 2 2 2" xfId="9498"/>
    <cellStyle name="Normal 10 10 2 2 3" xfId="9499"/>
    <cellStyle name="Normal 10 10 2 2 4" xfId="9500"/>
    <cellStyle name="Normal 10 10 2 3" xfId="9501"/>
    <cellStyle name="Normal 10 10 2 4" xfId="9502"/>
    <cellStyle name="Normal 10 10 2 5" xfId="9503"/>
    <cellStyle name="Normal 10 10 3" xfId="9504"/>
    <cellStyle name="Normal 10 10 3 2" xfId="9505"/>
    <cellStyle name="Normal 10 10 3 3" xfId="9506"/>
    <cellStyle name="Normal 10 10 3 4" xfId="9507"/>
    <cellStyle name="Normal 10 10 4" xfId="9508"/>
    <cellStyle name="Normal 10 10 5" xfId="9509"/>
    <cellStyle name="Normal 10 10 6" xfId="9510"/>
    <cellStyle name="Normal 10 11" xfId="9511"/>
    <cellStyle name="Normal 10 11 2" xfId="9512"/>
    <cellStyle name="Normal 10 11 2 2" xfId="9513"/>
    <cellStyle name="Normal 10 11 2 2 2" xfId="9514"/>
    <cellStyle name="Normal 10 11 2 2 3" xfId="9515"/>
    <cellStyle name="Normal 10 11 2 2 4" xfId="9516"/>
    <cellStyle name="Normal 10 11 2 3" xfId="9517"/>
    <cellStyle name="Normal 10 11 2 4" xfId="9518"/>
    <cellStyle name="Normal 10 11 2 5" xfId="9519"/>
    <cellStyle name="Normal 10 11 3" xfId="9520"/>
    <cellStyle name="Normal 10 11 3 2" xfId="9521"/>
    <cellStyle name="Normal 10 11 3 3" xfId="9522"/>
    <cellStyle name="Normal 10 11 3 4" xfId="9523"/>
    <cellStyle name="Normal 10 11 4" xfId="9524"/>
    <cellStyle name="Normal 10 11 5" xfId="9525"/>
    <cellStyle name="Normal 10 11 6" xfId="9526"/>
    <cellStyle name="Normal 10 12" xfId="9527"/>
    <cellStyle name="Normal 10 12 2" xfId="9528"/>
    <cellStyle name="Normal 10 12 3" xfId="9529"/>
    <cellStyle name="Normal 10 12 4" xfId="9530"/>
    <cellStyle name="Normal 10 2" xfId="9531"/>
    <cellStyle name="Normal 10 2 2" xfId="9532"/>
    <cellStyle name="Normal 10 2 3" xfId="9533"/>
    <cellStyle name="Normal 10 2 3 2" xfId="9534"/>
    <cellStyle name="Normal 10 2 3 2 2" xfId="9535"/>
    <cellStyle name="Normal 10 2 3 2 2 2" xfId="9536"/>
    <cellStyle name="Normal 10 2 3 2 2 3" xfId="9537"/>
    <cellStyle name="Normal 10 2 3 2 2 4" xfId="9538"/>
    <cellStyle name="Normal 10 2 3 2 3" xfId="9539"/>
    <cellStyle name="Normal 10 2 3 2 4" xfId="9540"/>
    <cellStyle name="Normal 10 2 3 2 5" xfId="9541"/>
    <cellStyle name="Normal 10 2 3 3" xfId="9542"/>
    <cellStyle name="Normal 10 2 3 3 2" xfId="9543"/>
    <cellStyle name="Normal 10 2 3 3 3" xfId="9544"/>
    <cellStyle name="Normal 10 2 3 3 4" xfId="9545"/>
    <cellStyle name="Normal 10 2 3 4" xfId="9546"/>
    <cellStyle name="Normal 10 2 3 5" xfId="9547"/>
    <cellStyle name="Normal 10 2 3 6" xfId="9548"/>
    <cellStyle name="Normal 10 3" xfId="9549"/>
    <cellStyle name="Normal 10 3 2" xfId="9550"/>
    <cellStyle name="Normal 10 3 3" xfId="9551"/>
    <cellStyle name="Normal 10 3 3 2" xfId="9552"/>
    <cellStyle name="Normal 10 3 3 2 2" xfId="9553"/>
    <cellStyle name="Normal 10 3 3 2 2 2" xfId="9554"/>
    <cellStyle name="Normal 10 3 3 2 2 3" xfId="9555"/>
    <cellStyle name="Normal 10 3 3 2 2 4" xfId="9556"/>
    <cellStyle name="Normal 10 3 3 2 3" xfId="9557"/>
    <cellStyle name="Normal 10 3 3 2 4" xfId="9558"/>
    <cellStyle name="Normal 10 3 3 2 5" xfId="9559"/>
    <cellStyle name="Normal 10 3 3 3" xfId="9560"/>
    <cellStyle name="Normal 10 3 3 3 2" xfId="9561"/>
    <cellStyle name="Normal 10 3 3 3 3" xfId="9562"/>
    <cellStyle name="Normal 10 3 3 3 4" xfId="9563"/>
    <cellStyle name="Normal 10 3 3 4" xfId="9564"/>
    <cellStyle name="Normal 10 3 3 5" xfId="9565"/>
    <cellStyle name="Normal 10 3 3 6" xfId="9566"/>
    <cellStyle name="Normal 10 4" xfId="9567"/>
    <cellStyle name="Normal 10 4 2" xfId="9568"/>
    <cellStyle name="Normal 10 4 2 2" xfId="9569"/>
    <cellStyle name="Normal 10 4 2 2 2" xfId="9570"/>
    <cellStyle name="Normal 10 4 2 2 3" xfId="9571"/>
    <cellStyle name="Normal 10 4 2 2 4" xfId="9572"/>
    <cellStyle name="Normal 10 4 2 3" xfId="9573"/>
    <cellStyle name="Normal 10 4 2 4" xfId="9574"/>
    <cellStyle name="Normal 10 4 2 5" xfId="9575"/>
    <cellStyle name="Normal 10 4 3" xfId="9576"/>
    <cellStyle name="Normal 10 4 4" xfId="9577"/>
    <cellStyle name="Normal 10 4 4 2" xfId="9578"/>
    <cellStyle name="Normal 10 4 4 3" xfId="9579"/>
    <cellStyle name="Normal 10 4 4 4" xfId="9580"/>
    <cellStyle name="Normal 10 4 5" xfId="9581"/>
    <cellStyle name="Normal 10 4 6" xfId="9582"/>
    <cellStyle name="Normal 10 4 7" xfId="9583"/>
    <cellStyle name="Normal 10 5" xfId="9584"/>
    <cellStyle name="Normal 10 5 2" xfId="9585"/>
    <cellStyle name="Normal 10 5 2 2" xfId="9586"/>
    <cellStyle name="Normal 10 5 2 2 2" xfId="9587"/>
    <cellStyle name="Normal 10 5 2 2 3" xfId="9588"/>
    <cellStyle name="Normal 10 5 2 2 4" xfId="9589"/>
    <cellStyle name="Normal 10 5 2 3" xfId="9590"/>
    <cellStyle name="Normal 10 5 2 4" xfId="9591"/>
    <cellStyle name="Normal 10 5 2 5" xfId="9592"/>
    <cellStyle name="Normal 10 5 3" xfId="9593"/>
    <cellStyle name="Normal 10 5 3 2" xfId="9594"/>
    <cellStyle name="Normal 10 5 3 3" xfId="9595"/>
    <cellStyle name="Normal 10 5 3 4" xfId="9596"/>
    <cellStyle name="Normal 10 5 4" xfId="9597"/>
    <cellStyle name="Normal 10 5 5" xfId="9598"/>
    <cellStyle name="Normal 10 5 6" xfId="9599"/>
    <cellStyle name="Normal 10 6" xfId="9600"/>
    <cellStyle name="Normal 10 6 2" xfId="9601"/>
    <cellStyle name="Normal 10 6 2 2" xfId="9602"/>
    <cellStyle name="Normal 10 6 2 2 2" xfId="9603"/>
    <cellStyle name="Normal 10 6 2 2 3" xfId="9604"/>
    <cellStyle name="Normal 10 6 2 2 4" xfId="9605"/>
    <cellStyle name="Normal 10 6 2 3" xfId="9606"/>
    <cellStyle name="Normal 10 6 2 4" xfId="9607"/>
    <cellStyle name="Normal 10 6 2 5" xfId="9608"/>
    <cellStyle name="Normal 10 6 3" xfId="9609"/>
    <cellStyle name="Normal 10 6 3 2" xfId="9610"/>
    <cellStyle name="Normal 10 6 3 3" xfId="9611"/>
    <cellStyle name="Normal 10 6 3 4" xfId="9612"/>
    <cellStyle name="Normal 10 6 4" xfId="9613"/>
    <cellStyle name="Normal 10 6 5" xfId="9614"/>
    <cellStyle name="Normal 10 6 6" xfId="9615"/>
    <cellStyle name="Normal 10 7" xfId="9616"/>
    <cellStyle name="Normal 10 7 2" xfId="9617"/>
    <cellStyle name="Normal 10 7 2 2" xfId="9618"/>
    <cellStyle name="Normal 10 7 2 2 2" xfId="9619"/>
    <cellStyle name="Normal 10 7 2 2 3" xfId="9620"/>
    <cellStyle name="Normal 10 7 2 2 4" xfId="9621"/>
    <cellStyle name="Normal 10 7 2 3" xfId="9622"/>
    <cellStyle name="Normal 10 7 2 4" xfId="9623"/>
    <cellStyle name="Normal 10 7 2 5" xfId="9624"/>
    <cellStyle name="Normal 10 7 3" xfId="9625"/>
    <cellStyle name="Normal 10 7 3 2" xfId="9626"/>
    <cellStyle name="Normal 10 7 3 3" xfId="9627"/>
    <cellStyle name="Normal 10 7 3 4" xfId="9628"/>
    <cellStyle name="Normal 10 7 4" xfId="9629"/>
    <cellStyle name="Normal 10 7 5" xfId="9630"/>
    <cellStyle name="Normal 10 7 6" xfId="9631"/>
    <cellStyle name="Normal 10 8" xfId="9632"/>
    <cellStyle name="Normal 10 8 2" xfId="9633"/>
    <cellStyle name="Normal 10 8 2 2" xfId="9634"/>
    <cellStyle name="Normal 10 8 2 2 2" xfId="9635"/>
    <cellStyle name="Normal 10 8 2 2 3" xfId="9636"/>
    <cellStyle name="Normal 10 8 2 2 4" xfId="9637"/>
    <cellStyle name="Normal 10 8 2 3" xfId="9638"/>
    <cellStyle name="Normal 10 8 2 4" xfId="9639"/>
    <cellStyle name="Normal 10 8 2 5" xfId="9640"/>
    <cellStyle name="Normal 10 8 3" xfId="9641"/>
    <cellStyle name="Normal 10 8 3 2" xfId="9642"/>
    <cellStyle name="Normal 10 8 3 3" xfId="9643"/>
    <cellStyle name="Normal 10 8 3 4" xfId="9644"/>
    <cellStyle name="Normal 10 8 4" xfId="9645"/>
    <cellStyle name="Normal 10 8 5" xfId="9646"/>
    <cellStyle name="Normal 10 8 6" xfId="9647"/>
    <cellStyle name="Normal 10 9" xfId="9648"/>
    <cellStyle name="Normal 10 9 2" xfId="9649"/>
    <cellStyle name="Normal 10 9 2 2" xfId="9650"/>
    <cellStyle name="Normal 10 9 2 2 2" xfId="9651"/>
    <cellStyle name="Normal 10 9 2 2 3" xfId="9652"/>
    <cellStyle name="Normal 10 9 2 2 4" xfId="9653"/>
    <cellStyle name="Normal 10 9 2 3" xfId="9654"/>
    <cellStyle name="Normal 10 9 2 4" xfId="9655"/>
    <cellStyle name="Normal 10 9 2 5" xfId="9656"/>
    <cellStyle name="Normal 10 9 3" xfId="9657"/>
    <cellStyle name="Normal 10 9 3 2" xfId="9658"/>
    <cellStyle name="Normal 10 9 3 3" xfId="9659"/>
    <cellStyle name="Normal 10 9 3 4" xfId="9660"/>
    <cellStyle name="Normal 10 9 4" xfId="9661"/>
    <cellStyle name="Normal 10 9 5" xfId="9662"/>
    <cellStyle name="Normal 10 9 6" xfId="9663"/>
    <cellStyle name="Normal 100" xfId="9664"/>
    <cellStyle name="Normal 100 2" xfId="9665"/>
    <cellStyle name="Normal 100 3" xfId="9666"/>
    <cellStyle name="Normal 100 4" xfId="9667"/>
    <cellStyle name="Normal 101" xfId="9668"/>
    <cellStyle name="Normal 101 2" xfId="9669"/>
    <cellStyle name="Normal 101 3" xfId="9670"/>
    <cellStyle name="Normal 101 4" xfId="9671"/>
    <cellStyle name="Normal 102" xfId="9672"/>
    <cellStyle name="Normal 102 2" xfId="9673"/>
    <cellStyle name="Normal 102 3" xfId="9674"/>
    <cellStyle name="Normal 102 4" xfId="9675"/>
    <cellStyle name="Normal 103" xfId="9676"/>
    <cellStyle name="Normal 103 2" xfId="9677"/>
    <cellStyle name="Normal 103 2 2" xfId="9678"/>
    <cellStyle name="Normal 103 2 2 2" xfId="9679"/>
    <cellStyle name="Normal 103 2 2 3" xfId="9680"/>
    <cellStyle name="Normal 103 2 2 4" xfId="9681"/>
    <cellStyle name="Normal 103 2 3" xfId="9682"/>
    <cellStyle name="Normal 103 2 4" xfId="9683"/>
    <cellStyle name="Normal 103 2 5" xfId="9684"/>
    <cellStyle name="Normal 103 3" xfId="9685"/>
    <cellStyle name="Normal 103 3 2" xfId="9686"/>
    <cellStyle name="Normal 103 3 3" xfId="9687"/>
    <cellStyle name="Normal 103 3 4" xfId="9688"/>
    <cellStyle name="Normal 103 4" xfId="9689"/>
    <cellStyle name="Normal 103 4 2" xfId="9690"/>
    <cellStyle name="Normal 103 4 3" xfId="9691"/>
    <cellStyle name="Normal 103 4 4" xfId="9692"/>
    <cellStyle name="Normal 103 5" xfId="9693"/>
    <cellStyle name="Normal 103 6" xfId="9694"/>
    <cellStyle name="Normal 103 7" xfId="9695"/>
    <cellStyle name="Normal 104" xfId="9696"/>
    <cellStyle name="Normal 104 2" xfId="9697"/>
    <cellStyle name="Normal 104 3" xfId="9698"/>
    <cellStyle name="Normal 104 4" xfId="9699"/>
    <cellStyle name="Normal 105" xfId="9700"/>
    <cellStyle name="Normal 105 2" xfId="9701"/>
    <cellStyle name="Normal 105 2 2" xfId="9702"/>
    <cellStyle name="Normal 105 2 2 2" xfId="9703"/>
    <cellStyle name="Normal 105 2 2 3" xfId="9704"/>
    <cellStyle name="Normal 105 2 2 4" xfId="9705"/>
    <cellStyle name="Normal 105 2 3" xfId="9706"/>
    <cellStyle name="Normal 105 2 4" xfId="9707"/>
    <cellStyle name="Normal 105 2 5" xfId="9708"/>
    <cellStyle name="Normal 105 3" xfId="9709"/>
    <cellStyle name="Normal 105 3 2" xfId="9710"/>
    <cellStyle name="Normal 105 3 3" xfId="9711"/>
    <cellStyle name="Normal 105 3 4" xfId="9712"/>
    <cellStyle name="Normal 105 4" xfId="9713"/>
    <cellStyle name="Normal 105 4 2" xfId="9714"/>
    <cellStyle name="Normal 105 4 3" xfId="9715"/>
    <cellStyle name="Normal 105 4 4" xfId="9716"/>
    <cellStyle name="Normal 105 5" xfId="9717"/>
    <cellStyle name="Normal 105 6" xfId="9718"/>
    <cellStyle name="Normal 105 7" xfId="9719"/>
    <cellStyle name="Normal 106" xfId="9720"/>
    <cellStyle name="Normal 106 2" xfId="9721"/>
    <cellStyle name="Normal 106 3" xfId="9722"/>
    <cellStyle name="Normal 106 4" xfId="9723"/>
    <cellStyle name="Normal 107" xfId="9724"/>
    <cellStyle name="Normal 107 2" xfId="9725"/>
    <cellStyle name="Normal 107 3" xfId="9726"/>
    <cellStyle name="Normal 107 4" xfId="9727"/>
    <cellStyle name="Normal 108" xfId="9728"/>
    <cellStyle name="Normal 108 2" xfId="9729"/>
    <cellStyle name="Normal 108 3" xfId="9730"/>
    <cellStyle name="Normal 108 4" xfId="9731"/>
    <cellStyle name="Normal 109" xfId="9732"/>
    <cellStyle name="Normal 109 2" xfId="9733"/>
    <cellStyle name="Normal 109 3" xfId="9734"/>
    <cellStyle name="Normal 109 4" xfId="9735"/>
    <cellStyle name="Normal 11" xfId="9736"/>
    <cellStyle name="Normal 11 10" xfId="9737"/>
    <cellStyle name="Normal 11 10 2" xfId="9738"/>
    <cellStyle name="Normal 11 10 2 2" xfId="9739"/>
    <cellStyle name="Normal 11 10 2 2 2" xfId="9740"/>
    <cellStyle name="Normal 11 10 2 2 3" xfId="9741"/>
    <cellStyle name="Normal 11 10 2 2 4" xfId="9742"/>
    <cellStyle name="Normal 11 10 2 3" xfId="9743"/>
    <cellStyle name="Normal 11 10 2 4" xfId="9744"/>
    <cellStyle name="Normal 11 10 2 5" xfId="9745"/>
    <cellStyle name="Normal 11 10 3" xfId="9746"/>
    <cellStyle name="Normal 11 10 3 2" xfId="9747"/>
    <cellStyle name="Normal 11 10 3 3" xfId="9748"/>
    <cellStyle name="Normal 11 10 3 4" xfId="9749"/>
    <cellStyle name="Normal 11 10 4" xfId="9750"/>
    <cellStyle name="Normal 11 10 5" xfId="9751"/>
    <cellStyle name="Normal 11 10 6" xfId="9752"/>
    <cellStyle name="Normal 11 11" xfId="9753"/>
    <cellStyle name="Normal 11 11 2" xfId="9754"/>
    <cellStyle name="Normal 11 11 3" xfId="9755"/>
    <cellStyle name="Normal 11 11 4" xfId="9756"/>
    <cellStyle name="Normal 11 2" xfId="9757"/>
    <cellStyle name="Normal 11 2 2" xfId="9758"/>
    <cellStyle name="Normal 11 2 2 2" xfId="9759"/>
    <cellStyle name="Normal 11 2 2 2 2" xfId="9760"/>
    <cellStyle name="Normal 11 2 2 2 2 2" xfId="9761"/>
    <cellStyle name="Normal 11 2 2 2 2 2 2" xfId="9762"/>
    <cellStyle name="Normal 11 2 2 2 2 2 3" xfId="9763"/>
    <cellStyle name="Normal 11 2 2 2 2 2 4" xfId="9764"/>
    <cellStyle name="Normal 11 2 2 2 2 3" xfId="9765"/>
    <cellStyle name="Normal 11 2 2 2 2 4" xfId="9766"/>
    <cellStyle name="Normal 11 2 2 2 2 5" xfId="9767"/>
    <cellStyle name="Normal 11 2 2 2 3" xfId="9768"/>
    <cellStyle name="Normal 11 2 2 2 3 2" xfId="9769"/>
    <cellStyle name="Normal 11 2 2 2 3 3" xfId="9770"/>
    <cellStyle name="Normal 11 2 2 2 3 4" xfId="9771"/>
    <cellStyle name="Normal 11 2 2 2 4" xfId="9772"/>
    <cellStyle name="Normal 11 2 2 2 5" xfId="9773"/>
    <cellStyle name="Normal 11 2 2 2 6" xfId="9774"/>
    <cellStyle name="Normal 11 2 2 3" xfId="9775"/>
    <cellStyle name="Normal 11 2 2 3 2" xfId="9776"/>
    <cellStyle name="Normal 11 2 2 3 2 2" xfId="9777"/>
    <cellStyle name="Normal 11 2 2 3 2 3" xfId="9778"/>
    <cellStyle name="Normal 11 2 2 3 2 4" xfId="9779"/>
    <cellStyle name="Normal 11 2 2 3 3" xfId="9780"/>
    <cellStyle name="Normal 11 2 2 3 4" xfId="9781"/>
    <cellStyle name="Normal 11 2 2 3 5" xfId="9782"/>
    <cellStyle name="Normal 11 2 2 4" xfId="9783"/>
    <cellStyle name="Normal 11 2 2 5" xfId="9784"/>
    <cellStyle name="Normal 11 2 2 5 2" xfId="9785"/>
    <cellStyle name="Normal 11 2 2 5 3" xfId="9786"/>
    <cellStyle name="Normal 11 2 2 5 4" xfId="9787"/>
    <cellStyle name="Normal 11 2 2 6" xfId="9788"/>
    <cellStyle name="Normal 11 2 2 7" xfId="9789"/>
    <cellStyle name="Normal 11 2 2 8" xfId="9790"/>
    <cellStyle name="Normal 11 2 3" xfId="9791"/>
    <cellStyle name="Normal 11 2 4" xfId="9792"/>
    <cellStyle name="Normal 11 2 4 2" xfId="9793"/>
    <cellStyle name="Normal 11 2 4 2 2" xfId="9794"/>
    <cellStyle name="Normal 11 2 4 2 2 2" xfId="9795"/>
    <cellStyle name="Normal 11 2 4 2 2 3" xfId="9796"/>
    <cellStyle name="Normal 11 2 4 2 2 4" xfId="9797"/>
    <cellStyle name="Normal 11 2 4 2 3" xfId="9798"/>
    <cellStyle name="Normal 11 2 4 2 4" xfId="9799"/>
    <cellStyle name="Normal 11 2 4 2 5" xfId="9800"/>
    <cellStyle name="Normal 11 2 4 3" xfId="9801"/>
    <cellStyle name="Normal 11 2 4 3 2" xfId="9802"/>
    <cellStyle name="Normal 11 2 4 3 3" xfId="9803"/>
    <cellStyle name="Normal 11 2 4 3 4" xfId="9804"/>
    <cellStyle name="Normal 11 2 4 4" xfId="9805"/>
    <cellStyle name="Normal 11 2 4 5" xfId="9806"/>
    <cellStyle name="Normal 11 2 4 6" xfId="9807"/>
    <cellStyle name="Normal 11 3" xfId="9808"/>
    <cellStyle name="Normal 11 3 2" xfId="9809"/>
    <cellStyle name="Normal 11 3 2 2" xfId="9810"/>
    <cellStyle name="Normal 11 3 2 2 2" xfId="9811"/>
    <cellStyle name="Normal 11 3 2 2 2 2" xfId="9812"/>
    <cellStyle name="Normal 11 3 2 2 2 3" xfId="9813"/>
    <cellStyle name="Normal 11 3 2 2 2 4" xfId="9814"/>
    <cellStyle name="Normal 11 3 2 2 3" xfId="9815"/>
    <cellStyle name="Normal 11 3 2 2 4" xfId="9816"/>
    <cellStyle name="Normal 11 3 2 2 5" xfId="9817"/>
    <cellStyle name="Normal 11 3 2 3" xfId="9818"/>
    <cellStyle name="Normal 11 3 2 4" xfId="9819"/>
    <cellStyle name="Normal 11 3 2 4 2" xfId="9820"/>
    <cellStyle name="Normal 11 3 2 4 3" xfId="9821"/>
    <cellStyle name="Normal 11 3 2 4 4" xfId="9822"/>
    <cellStyle name="Normal 11 3 2 5" xfId="9823"/>
    <cellStyle name="Normal 11 3 2 6" xfId="9824"/>
    <cellStyle name="Normal 11 3 2 7" xfId="9825"/>
    <cellStyle name="Normal 11 4" xfId="9826"/>
    <cellStyle name="Normal 11 4 2" xfId="9827"/>
    <cellStyle name="Normal 11 4 2 2" xfId="9828"/>
    <cellStyle name="Normal 11 4 2 2 2" xfId="9829"/>
    <cellStyle name="Normal 11 4 2 2 3" xfId="9830"/>
    <cellStyle name="Normal 11 4 2 2 4" xfId="9831"/>
    <cellStyle name="Normal 11 4 2 3" xfId="9832"/>
    <cellStyle name="Normal 11 4 2 4" xfId="9833"/>
    <cellStyle name="Normal 11 4 2 5" xfId="9834"/>
    <cellStyle name="Normal 11 4 3" xfId="9835"/>
    <cellStyle name="Normal 11 4 4" xfId="9836"/>
    <cellStyle name="Normal 11 4 4 2" xfId="9837"/>
    <cellStyle name="Normal 11 4 4 3" xfId="9838"/>
    <cellStyle name="Normal 11 4 4 4" xfId="9839"/>
    <cellStyle name="Normal 11 4 5" xfId="9840"/>
    <cellStyle name="Normal 11 4 6" xfId="9841"/>
    <cellStyle name="Normal 11 4 7" xfId="9842"/>
    <cellStyle name="Normal 11 5" xfId="9843"/>
    <cellStyle name="Normal 11 5 2" xfId="9844"/>
    <cellStyle name="Normal 11 5 2 2" xfId="9845"/>
    <cellStyle name="Normal 11 5 2 2 2" xfId="9846"/>
    <cellStyle name="Normal 11 5 2 2 3" xfId="9847"/>
    <cellStyle name="Normal 11 5 2 2 4" xfId="9848"/>
    <cellStyle name="Normal 11 5 2 3" xfId="9849"/>
    <cellStyle name="Normal 11 5 2 4" xfId="9850"/>
    <cellStyle name="Normal 11 5 2 5" xfId="9851"/>
    <cellStyle name="Normal 11 5 3" xfId="9852"/>
    <cellStyle name="Normal 11 5 3 2" xfId="9853"/>
    <cellStyle name="Normal 11 5 3 3" xfId="9854"/>
    <cellStyle name="Normal 11 5 3 4" xfId="9855"/>
    <cellStyle name="Normal 11 5 4" xfId="9856"/>
    <cellStyle name="Normal 11 5 5" xfId="9857"/>
    <cellStyle name="Normal 11 5 6" xfId="9858"/>
    <cellStyle name="Normal 11 6" xfId="9859"/>
    <cellStyle name="Normal 11 6 2" xfId="9860"/>
    <cellStyle name="Normal 11 6 2 2" xfId="9861"/>
    <cellStyle name="Normal 11 6 2 2 2" xfId="9862"/>
    <cellStyle name="Normal 11 6 2 2 3" xfId="9863"/>
    <cellStyle name="Normal 11 6 2 2 4" xfId="9864"/>
    <cellStyle name="Normal 11 6 2 3" xfId="9865"/>
    <cellStyle name="Normal 11 6 2 4" xfId="9866"/>
    <cellStyle name="Normal 11 6 2 5" xfId="9867"/>
    <cellStyle name="Normal 11 6 3" xfId="9868"/>
    <cellStyle name="Normal 11 6 3 2" xfId="9869"/>
    <cellStyle name="Normal 11 6 3 3" xfId="9870"/>
    <cellStyle name="Normal 11 6 3 4" xfId="9871"/>
    <cellStyle name="Normal 11 6 4" xfId="9872"/>
    <cellStyle name="Normal 11 6 5" xfId="9873"/>
    <cellStyle name="Normal 11 6 6" xfId="9874"/>
    <cellStyle name="Normal 11 7" xfId="9875"/>
    <cellStyle name="Normal 11 7 2" xfId="9876"/>
    <cellStyle name="Normal 11 7 2 2" xfId="9877"/>
    <cellStyle name="Normal 11 7 2 2 2" xfId="9878"/>
    <cellStyle name="Normal 11 7 2 2 3" xfId="9879"/>
    <cellStyle name="Normal 11 7 2 2 4" xfId="9880"/>
    <cellStyle name="Normal 11 7 2 3" xfId="9881"/>
    <cellStyle name="Normal 11 7 2 4" xfId="9882"/>
    <cellStyle name="Normal 11 7 2 5" xfId="9883"/>
    <cellStyle name="Normal 11 7 3" xfId="9884"/>
    <cellStyle name="Normal 11 7 3 2" xfId="9885"/>
    <cellStyle name="Normal 11 7 3 3" xfId="9886"/>
    <cellStyle name="Normal 11 7 3 4" xfId="9887"/>
    <cellStyle name="Normal 11 7 4" xfId="9888"/>
    <cellStyle name="Normal 11 7 5" xfId="9889"/>
    <cellStyle name="Normal 11 7 6" xfId="9890"/>
    <cellStyle name="Normal 11 8" xfId="9891"/>
    <cellStyle name="Normal 11 8 2" xfId="9892"/>
    <cellStyle name="Normal 11 8 2 2" xfId="9893"/>
    <cellStyle name="Normal 11 8 2 2 2" xfId="9894"/>
    <cellStyle name="Normal 11 8 2 2 3" xfId="9895"/>
    <cellStyle name="Normal 11 8 2 2 4" xfId="9896"/>
    <cellStyle name="Normal 11 8 2 3" xfId="9897"/>
    <cellStyle name="Normal 11 8 2 4" xfId="9898"/>
    <cellStyle name="Normal 11 8 2 5" xfId="9899"/>
    <cellStyle name="Normal 11 8 3" xfId="9900"/>
    <cellStyle name="Normal 11 8 3 2" xfId="9901"/>
    <cellStyle name="Normal 11 8 3 3" xfId="9902"/>
    <cellStyle name="Normal 11 8 3 4" xfId="9903"/>
    <cellStyle name="Normal 11 8 4" xfId="9904"/>
    <cellStyle name="Normal 11 8 5" xfId="9905"/>
    <cellStyle name="Normal 11 8 6" xfId="9906"/>
    <cellStyle name="Normal 11 9" xfId="9907"/>
    <cellStyle name="Normal 11 9 2" xfId="9908"/>
    <cellStyle name="Normal 11 9 2 2" xfId="9909"/>
    <cellStyle name="Normal 11 9 2 2 2" xfId="9910"/>
    <cellStyle name="Normal 11 9 2 2 3" xfId="9911"/>
    <cellStyle name="Normal 11 9 2 2 4" xfId="9912"/>
    <cellStyle name="Normal 11 9 2 3" xfId="9913"/>
    <cellStyle name="Normal 11 9 2 4" xfId="9914"/>
    <cellStyle name="Normal 11 9 2 5" xfId="9915"/>
    <cellStyle name="Normal 11 9 3" xfId="9916"/>
    <cellStyle name="Normal 11 9 3 2" xfId="9917"/>
    <cellStyle name="Normal 11 9 3 3" xfId="9918"/>
    <cellStyle name="Normal 11 9 3 4" xfId="9919"/>
    <cellStyle name="Normal 11 9 4" xfId="9920"/>
    <cellStyle name="Normal 11 9 5" xfId="9921"/>
    <cellStyle name="Normal 11 9 6" xfId="9922"/>
    <cellStyle name="Normal 110" xfId="9923"/>
    <cellStyle name="Normal 110 2" xfId="9924"/>
    <cellStyle name="Normal 110 3" xfId="9925"/>
    <cellStyle name="Normal 110 4" xfId="9926"/>
    <cellStyle name="Normal 111" xfId="9927"/>
    <cellStyle name="Normal 111 2" xfId="9928"/>
    <cellStyle name="Normal 111 3" xfId="9929"/>
    <cellStyle name="Normal 111 4" xfId="9930"/>
    <cellStyle name="Normal 112" xfId="9931"/>
    <cellStyle name="Normal 112 2" xfId="9932"/>
    <cellStyle name="Normal 112 3" xfId="9933"/>
    <cellStyle name="Normal 112 4" xfId="9934"/>
    <cellStyle name="Normal 113" xfId="9935"/>
    <cellStyle name="Normal 113 2" xfId="9936"/>
    <cellStyle name="Normal 113 3" xfId="9937"/>
    <cellStyle name="Normal 113 4" xfId="9938"/>
    <cellStyle name="Normal 114" xfId="9939"/>
    <cellStyle name="Normal 114 2" xfId="9940"/>
    <cellStyle name="Normal 114 3" xfId="9941"/>
    <cellStyle name="Normal 114 4" xfId="9942"/>
    <cellStyle name="Normal 115" xfId="9943"/>
    <cellStyle name="Normal 115 2" xfId="9944"/>
    <cellStyle name="Normal 115 3" xfId="9945"/>
    <cellStyle name="Normal 115 4" xfId="9946"/>
    <cellStyle name="Normal 116" xfId="9947"/>
    <cellStyle name="Normal 116 2" xfId="9948"/>
    <cellStyle name="Normal 116 3" xfId="9949"/>
    <cellStyle name="Normal 116 4" xfId="9950"/>
    <cellStyle name="Normal 117" xfId="9951"/>
    <cellStyle name="Normal 117 2" xfId="9952"/>
    <cellStyle name="Normal 117 3" xfId="9953"/>
    <cellStyle name="Normal 117 4" xfId="9954"/>
    <cellStyle name="Normal 118" xfId="9955"/>
    <cellStyle name="Normal 118 2" xfId="9956"/>
    <cellStyle name="Normal 118 3" xfId="9957"/>
    <cellStyle name="Normal 118 4" xfId="9958"/>
    <cellStyle name="Normal 119" xfId="9959"/>
    <cellStyle name="Normal 12" xfId="9960"/>
    <cellStyle name="Normal 12 10" xfId="9961"/>
    <cellStyle name="Normal 12 10 2" xfId="9962"/>
    <cellStyle name="Normal 12 10 2 2" xfId="9963"/>
    <cellStyle name="Normal 12 10 2 2 2" xfId="9964"/>
    <cellStyle name="Normal 12 10 2 2 3" xfId="9965"/>
    <cellStyle name="Normal 12 10 2 2 4" xfId="9966"/>
    <cellStyle name="Normal 12 10 2 3" xfId="9967"/>
    <cellStyle name="Normal 12 10 2 4" xfId="9968"/>
    <cellStyle name="Normal 12 10 2 5" xfId="9969"/>
    <cellStyle name="Normal 12 10 3" xfId="9970"/>
    <cellStyle name="Normal 12 10 3 2" xfId="9971"/>
    <cellStyle name="Normal 12 10 3 3" xfId="9972"/>
    <cellStyle name="Normal 12 10 3 4" xfId="9973"/>
    <cellStyle name="Normal 12 10 4" xfId="9974"/>
    <cellStyle name="Normal 12 10 5" xfId="9975"/>
    <cellStyle name="Normal 12 10 6" xfId="9976"/>
    <cellStyle name="Normal 12 11" xfId="9977"/>
    <cellStyle name="Normal 12 11 2" xfId="9978"/>
    <cellStyle name="Normal 12 11 2 2" xfId="9979"/>
    <cellStyle name="Normal 12 11 2 2 2" xfId="9980"/>
    <cellStyle name="Normal 12 11 2 2 3" xfId="9981"/>
    <cellStyle name="Normal 12 11 2 2 4" xfId="9982"/>
    <cellStyle name="Normal 12 11 2 3" xfId="9983"/>
    <cellStyle name="Normal 12 11 2 4" xfId="9984"/>
    <cellStyle name="Normal 12 11 2 5" xfId="9985"/>
    <cellStyle name="Normal 12 11 3" xfId="9986"/>
    <cellStyle name="Normal 12 11 3 2" xfId="9987"/>
    <cellStyle name="Normal 12 11 3 3" xfId="9988"/>
    <cellStyle name="Normal 12 11 3 4" xfId="9989"/>
    <cellStyle name="Normal 12 11 4" xfId="9990"/>
    <cellStyle name="Normal 12 11 5" xfId="9991"/>
    <cellStyle name="Normal 12 11 6" xfId="9992"/>
    <cellStyle name="Normal 12 12" xfId="9993"/>
    <cellStyle name="Normal 12 12 2" xfId="9994"/>
    <cellStyle name="Normal 12 12 2 2" xfId="9995"/>
    <cellStyle name="Normal 12 12 2 2 2" xfId="9996"/>
    <cellStyle name="Normal 12 12 2 2 3" xfId="9997"/>
    <cellStyle name="Normal 12 12 2 2 4" xfId="9998"/>
    <cellStyle name="Normal 12 12 2 3" xfId="9999"/>
    <cellStyle name="Normal 12 12 2 4" xfId="10000"/>
    <cellStyle name="Normal 12 12 2 5" xfId="10001"/>
    <cellStyle name="Normal 12 12 3" xfId="10002"/>
    <cellStyle name="Normal 12 12 3 2" xfId="10003"/>
    <cellStyle name="Normal 12 12 3 3" xfId="10004"/>
    <cellStyle name="Normal 12 12 3 4" xfId="10005"/>
    <cellStyle name="Normal 12 12 4" xfId="10006"/>
    <cellStyle name="Normal 12 12 5" xfId="10007"/>
    <cellStyle name="Normal 12 12 6" xfId="10008"/>
    <cellStyle name="Normal 12 13" xfId="10009"/>
    <cellStyle name="Normal 12 13 2" xfId="10010"/>
    <cellStyle name="Normal 12 13 2 2" xfId="10011"/>
    <cellStyle name="Normal 12 13 2 2 2" xfId="10012"/>
    <cellStyle name="Normal 12 13 2 2 3" xfId="10013"/>
    <cellStyle name="Normal 12 13 2 2 4" xfId="10014"/>
    <cellStyle name="Normal 12 13 2 3" xfId="10015"/>
    <cellStyle name="Normal 12 13 2 4" xfId="10016"/>
    <cellStyle name="Normal 12 13 2 5" xfId="10017"/>
    <cellStyle name="Normal 12 13 3" xfId="10018"/>
    <cellStyle name="Normal 12 13 3 2" xfId="10019"/>
    <cellStyle name="Normal 12 13 3 3" xfId="10020"/>
    <cellStyle name="Normal 12 13 3 4" xfId="10021"/>
    <cellStyle name="Normal 12 13 4" xfId="10022"/>
    <cellStyle name="Normal 12 13 5" xfId="10023"/>
    <cellStyle name="Normal 12 13 6" xfId="10024"/>
    <cellStyle name="Normal 12 14" xfId="10025"/>
    <cellStyle name="Normal 12 14 2" xfId="10026"/>
    <cellStyle name="Normal 12 14 3" xfId="10027"/>
    <cellStyle name="Normal 12 14 4" xfId="10028"/>
    <cellStyle name="Normal 12 2" xfId="10029"/>
    <cellStyle name="Normal 12 2 2" xfId="10030"/>
    <cellStyle name="Normal 12 2 3" xfId="10031"/>
    <cellStyle name="Normal 12 2 3 2" xfId="10032"/>
    <cellStyle name="Normal 12 2 3 2 2" xfId="10033"/>
    <cellStyle name="Normal 12 2 3 2 2 2" xfId="10034"/>
    <cellStyle name="Normal 12 2 3 2 2 3" xfId="10035"/>
    <cellStyle name="Normal 12 2 3 2 2 4" xfId="10036"/>
    <cellStyle name="Normal 12 2 3 2 3" xfId="10037"/>
    <cellStyle name="Normal 12 2 3 2 4" xfId="10038"/>
    <cellStyle name="Normal 12 2 3 2 5" xfId="10039"/>
    <cellStyle name="Normal 12 2 3 3" xfId="10040"/>
    <cellStyle name="Normal 12 2 3 3 2" xfId="10041"/>
    <cellStyle name="Normal 12 2 3 3 3" xfId="10042"/>
    <cellStyle name="Normal 12 2 3 3 4" xfId="10043"/>
    <cellStyle name="Normal 12 2 3 4" xfId="10044"/>
    <cellStyle name="Normal 12 2 3 5" xfId="10045"/>
    <cellStyle name="Normal 12 2 3 6" xfId="10046"/>
    <cellStyle name="Normal 12 3" xfId="10047"/>
    <cellStyle name="Normal 12 3 2" xfId="10048"/>
    <cellStyle name="Normal 12 3 2 2" xfId="10049"/>
    <cellStyle name="Normal 12 3 2 2 2" xfId="10050"/>
    <cellStyle name="Normal 12 3 2 2 2 2" xfId="10051"/>
    <cellStyle name="Normal 12 3 2 2 2 3" xfId="10052"/>
    <cellStyle name="Normal 12 3 2 2 2 4" xfId="10053"/>
    <cellStyle name="Normal 12 3 2 2 3" xfId="10054"/>
    <cellStyle name="Normal 12 3 2 2 4" xfId="10055"/>
    <cellStyle name="Normal 12 3 2 2 5" xfId="10056"/>
    <cellStyle name="Normal 12 3 2 3" xfId="10057"/>
    <cellStyle name="Normal 12 3 2 4" xfId="10058"/>
    <cellStyle name="Normal 12 3 2 4 2" xfId="10059"/>
    <cellStyle name="Normal 12 3 2 4 3" xfId="10060"/>
    <cellStyle name="Normal 12 3 2 4 4" xfId="10061"/>
    <cellStyle name="Normal 12 3 2 5" xfId="10062"/>
    <cellStyle name="Normal 12 3 2 6" xfId="10063"/>
    <cellStyle name="Normal 12 3 2 7" xfId="10064"/>
    <cellStyle name="Normal 12 4" xfId="10065"/>
    <cellStyle name="Normal 12 4 2" xfId="10066"/>
    <cellStyle name="Normal 12 4 2 2" xfId="10067"/>
    <cellStyle name="Normal 12 4 2 2 2" xfId="10068"/>
    <cellStyle name="Normal 12 4 2 2 3" xfId="10069"/>
    <cellStyle name="Normal 12 4 2 2 4" xfId="10070"/>
    <cellStyle name="Normal 12 4 2 3" xfId="10071"/>
    <cellStyle name="Normal 12 4 2 4" xfId="10072"/>
    <cellStyle name="Normal 12 4 2 5" xfId="10073"/>
    <cellStyle name="Normal 12 4 3" xfId="10074"/>
    <cellStyle name="Normal 12 4 4" xfId="10075"/>
    <cellStyle name="Normal 12 4 4 2" xfId="10076"/>
    <cellStyle name="Normal 12 4 4 3" xfId="10077"/>
    <cellStyle name="Normal 12 4 4 4" xfId="10078"/>
    <cellStyle name="Normal 12 4 5" xfId="10079"/>
    <cellStyle name="Normal 12 4 6" xfId="10080"/>
    <cellStyle name="Normal 12 4 7" xfId="10081"/>
    <cellStyle name="Normal 12 5" xfId="10082"/>
    <cellStyle name="Normal 12 5 2" xfId="10083"/>
    <cellStyle name="Normal 12 5 2 2" xfId="10084"/>
    <cellStyle name="Normal 12 5 2 2 2" xfId="10085"/>
    <cellStyle name="Normal 12 5 2 2 3" xfId="10086"/>
    <cellStyle name="Normal 12 5 2 2 4" xfId="10087"/>
    <cellStyle name="Normal 12 5 2 3" xfId="10088"/>
    <cellStyle name="Normal 12 5 2 4" xfId="10089"/>
    <cellStyle name="Normal 12 5 2 5" xfId="10090"/>
    <cellStyle name="Normal 12 5 3" xfId="10091"/>
    <cellStyle name="Normal 12 5 4" xfId="10092"/>
    <cellStyle name="Normal 12 5 4 2" xfId="10093"/>
    <cellStyle name="Normal 12 5 4 3" xfId="10094"/>
    <cellStyle name="Normal 12 5 4 4" xfId="10095"/>
    <cellStyle name="Normal 12 5 5" xfId="10096"/>
    <cellStyle name="Normal 12 5 6" xfId="10097"/>
    <cellStyle name="Normal 12 5 7" xfId="10098"/>
    <cellStyle name="Normal 12 6" xfId="10099"/>
    <cellStyle name="Normal 12 6 2" xfId="10100"/>
    <cellStyle name="Normal 12 6 2 2" xfId="10101"/>
    <cellStyle name="Normal 12 6 2 2 2" xfId="10102"/>
    <cellStyle name="Normal 12 6 2 2 3" xfId="10103"/>
    <cellStyle name="Normal 12 6 2 2 4" xfId="10104"/>
    <cellStyle name="Normal 12 6 2 3" xfId="10105"/>
    <cellStyle name="Normal 12 6 2 4" xfId="10106"/>
    <cellStyle name="Normal 12 6 2 5" xfId="10107"/>
    <cellStyle name="Normal 12 6 3" xfId="10108"/>
    <cellStyle name="Normal 12 6 4" xfId="10109"/>
    <cellStyle name="Normal 12 6 4 2" xfId="10110"/>
    <cellStyle name="Normal 12 6 4 3" xfId="10111"/>
    <cellStyle name="Normal 12 6 4 4" xfId="10112"/>
    <cellStyle name="Normal 12 6 5" xfId="10113"/>
    <cellStyle name="Normal 12 6 6" xfId="10114"/>
    <cellStyle name="Normal 12 6 7" xfId="10115"/>
    <cellStyle name="Normal 12 7" xfId="10116"/>
    <cellStyle name="Normal 12 7 2" xfId="10117"/>
    <cellStyle name="Normal 12 7 2 2" xfId="10118"/>
    <cellStyle name="Normal 12 7 2 2 2" xfId="10119"/>
    <cellStyle name="Normal 12 7 2 2 3" xfId="10120"/>
    <cellStyle name="Normal 12 7 2 2 4" xfId="10121"/>
    <cellStyle name="Normal 12 7 2 3" xfId="10122"/>
    <cellStyle name="Normal 12 7 2 4" xfId="10123"/>
    <cellStyle name="Normal 12 7 2 5" xfId="10124"/>
    <cellStyle name="Normal 12 7 3" xfId="10125"/>
    <cellStyle name="Normal 12 7 4" xfId="10126"/>
    <cellStyle name="Normal 12 7 4 2" xfId="10127"/>
    <cellStyle name="Normal 12 7 4 3" xfId="10128"/>
    <cellStyle name="Normal 12 7 4 4" xfId="10129"/>
    <cellStyle name="Normal 12 7 5" xfId="10130"/>
    <cellStyle name="Normal 12 7 6" xfId="10131"/>
    <cellStyle name="Normal 12 7 7" xfId="10132"/>
    <cellStyle name="Normal 12 8" xfId="10133"/>
    <cellStyle name="Normal 12 8 2" xfId="10134"/>
    <cellStyle name="Normal 12 8 2 2" xfId="10135"/>
    <cellStyle name="Normal 12 8 2 2 2" xfId="10136"/>
    <cellStyle name="Normal 12 8 2 2 3" xfId="10137"/>
    <cellStyle name="Normal 12 8 2 2 4" xfId="10138"/>
    <cellStyle name="Normal 12 8 2 3" xfId="10139"/>
    <cellStyle name="Normal 12 8 2 4" xfId="10140"/>
    <cellStyle name="Normal 12 8 2 5" xfId="10141"/>
    <cellStyle name="Normal 12 8 3" xfId="10142"/>
    <cellStyle name="Normal 12 8 3 2" xfId="10143"/>
    <cellStyle name="Normal 12 8 3 3" xfId="10144"/>
    <cellStyle name="Normal 12 8 3 4" xfId="10145"/>
    <cellStyle name="Normal 12 8 4" xfId="10146"/>
    <cellStyle name="Normal 12 8 5" xfId="10147"/>
    <cellStyle name="Normal 12 8 6" xfId="10148"/>
    <cellStyle name="Normal 12 9" xfId="10149"/>
    <cellStyle name="Normal 12 9 2" xfId="10150"/>
    <cellStyle name="Normal 12 9 2 2" xfId="10151"/>
    <cellStyle name="Normal 12 9 2 2 2" xfId="10152"/>
    <cellStyle name="Normal 12 9 2 2 3" xfId="10153"/>
    <cellStyle name="Normal 12 9 2 2 4" xfId="10154"/>
    <cellStyle name="Normal 12 9 2 3" xfId="10155"/>
    <cellStyle name="Normal 12 9 2 4" xfId="10156"/>
    <cellStyle name="Normal 12 9 2 5" xfId="10157"/>
    <cellStyle name="Normal 12 9 3" xfId="10158"/>
    <cellStyle name="Normal 12 9 3 2" xfId="10159"/>
    <cellStyle name="Normal 12 9 3 3" xfId="10160"/>
    <cellStyle name="Normal 12 9 3 4" xfId="10161"/>
    <cellStyle name="Normal 12 9 4" xfId="10162"/>
    <cellStyle name="Normal 12 9 5" xfId="10163"/>
    <cellStyle name="Normal 12 9 6" xfId="10164"/>
    <cellStyle name="Normal 120" xfId="10165"/>
    <cellStyle name="Normal 121" xfId="3"/>
    <cellStyle name="Normal 121 2" xfId="21410"/>
    <cellStyle name="Normal 122" xfId="20960"/>
    <cellStyle name="Normal 13" xfId="10166"/>
    <cellStyle name="Normal 13 10" xfId="10167"/>
    <cellStyle name="Normal 13 11" xfId="10168"/>
    <cellStyle name="Normal 13 11 2" xfId="10169"/>
    <cellStyle name="Normal 13 11 2 2" xfId="10170"/>
    <cellStyle name="Normal 13 11 2 2 2" xfId="10171"/>
    <cellStyle name="Normal 13 11 2 2 3" xfId="10172"/>
    <cellStyle name="Normal 13 11 2 2 4" xfId="10173"/>
    <cellStyle name="Normal 13 11 2 3" xfId="10174"/>
    <cellStyle name="Normal 13 11 2 4" xfId="10175"/>
    <cellStyle name="Normal 13 11 2 5" xfId="10176"/>
    <cellStyle name="Normal 13 11 3" xfId="10177"/>
    <cellStyle name="Normal 13 11 3 2" xfId="10178"/>
    <cellStyle name="Normal 13 11 3 3" xfId="10179"/>
    <cellStyle name="Normal 13 11 3 4" xfId="10180"/>
    <cellStyle name="Normal 13 11 4" xfId="10181"/>
    <cellStyle name="Normal 13 11 5" xfId="10182"/>
    <cellStyle name="Normal 13 11 6" xfId="10183"/>
    <cellStyle name="Normal 13 12" xfId="10184"/>
    <cellStyle name="Normal 13 12 2" xfId="10185"/>
    <cellStyle name="Normal 13 12 2 2" xfId="10186"/>
    <cellStyle name="Normal 13 12 2 2 2" xfId="10187"/>
    <cellStyle name="Normal 13 12 2 2 3" xfId="10188"/>
    <cellStyle name="Normal 13 12 2 2 4" xfId="10189"/>
    <cellStyle name="Normal 13 12 2 3" xfId="10190"/>
    <cellStyle name="Normal 13 12 2 4" xfId="10191"/>
    <cellStyle name="Normal 13 12 2 5" xfId="10192"/>
    <cellStyle name="Normal 13 12 3" xfId="10193"/>
    <cellStyle name="Normal 13 12 3 2" xfId="10194"/>
    <cellStyle name="Normal 13 12 3 3" xfId="10195"/>
    <cellStyle name="Normal 13 12 3 4" xfId="10196"/>
    <cellStyle name="Normal 13 12 4" xfId="10197"/>
    <cellStyle name="Normal 13 12 5" xfId="10198"/>
    <cellStyle name="Normal 13 12 6" xfId="10199"/>
    <cellStyle name="Normal 13 13" xfId="10200"/>
    <cellStyle name="Normal 13 13 2" xfId="10201"/>
    <cellStyle name="Normal 13 13 3" xfId="10202"/>
    <cellStyle name="Normal 13 13 4" xfId="10203"/>
    <cellStyle name="Normal 13 2" xfId="10204"/>
    <cellStyle name="Normal 13 2 2" xfId="10205"/>
    <cellStyle name="Normal 13 2 3" xfId="10206"/>
    <cellStyle name="Normal 13 2 3 2" xfId="10207"/>
    <cellStyle name="Normal 13 2 3 2 2" xfId="10208"/>
    <cellStyle name="Normal 13 2 3 2 2 2" xfId="10209"/>
    <cellStyle name="Normal 13 2 3 2 2 3" xfId="10210"/>
    <cellStyle name="Normal 13 2 3 2 2 4" xfId="10211"/>
    <cellStyle name="Normal 13 2 3 2 3" xfId="10212"/>
    <cellStyle name="Normal 13 2 3 2 4" xfId="10213"/>
    <cellStyle name="Normal 13 2 3 2 5" xfId="10214"/>
    <cellStyle name="Normal 13 2 3 3" xfId="10215"/>
    <cellStyle name="Normal 13 2 3 3 2" xfId="10216"/>
    <cellStyle name="Normal 13 2 3 3 3" xfId="10217"/>
    <cellStyle name="Normal 13 2 3 3 4" xfId="10218"/>
    <cellStyle name="Normal 13 2 3 4" xfId="10219"/>
    <cellStyle name="Normal 13 2 3 5" xfId="10220"/>
    <cellStyle name="Normal 13 2 3 6" xfId="10221"/>
    <cellStyle name="Normal 13 3" xfId="10222"/>
    <cellStyle name="Normal 13 3 2" xfId="10223"/>
    <cellStyle name="Normal 13 3 2 2" xfId="10224"/>
    <cellStyle name="Normal 13 4" xfId="10225"/>
    <cellStyle name="Normal 13 4 2" xfId="10226"/>
    <cellStyle name="Normal 13 5" xfId="10227"/>
    <cellStyle name="Normal 13 5 2" xfId="10228"/>
    <cellStyle name="Normal 13 6" xfId="10229"/>
    <cellStyle name="Normal 13 6 2" xfId="10230"/>
    <cellStyle name="Normal 13 7" xfId="10231"/>
    <cellStyle name="Normal 13 7 2" xfId="10232"/>
    <cellStyle name="Normal 13 8" xfId="10233"/>
    <cellStyle name="Normal 13 9" xfId="10234"/>
    <cellStyle name="Normal 14" xfId="10235"/>
    <cellStyle name="Normal 14 2" xfId="10236"/>
    <cellStyle name="Normal 14 2 2" xfId="10237"/>
    <cellStyle name="Normal 14 2 3" xfId="10238"/>
    <cellStyle name="Normal 14 2 3 2" xfId="10239"/>
    <cellStyle name="Normal 14 2 3 2 2" xfId="10240"/>
    <cellStyle name="Normal 14 2 3 2 2 2" xfId="10241"/>
    <cellStyle name="Normal 14 2 3 2 2 3" xfId="10242"/>
    <cellStyle name="Normal 14 2 3 2 2 4" xfId="10243"/>
    <cellStyle name="Normal 14 2 3 2 3" xfId="10244"/>
    <cellStyle name="Normal 14 2 3 2 4" xfId="10245"/>
    <cellStyle name="Normal 14 2 3 2 5" xfId="10246"/>
    <cellStyle name="Normal 14 2 3 3" xfId="10247"/>
    <cellStyle name="Normal 14 2 3 4" xfId="10248"/>
    <cellStyle name="Normal 14 2 3 4 2" xfId="10249"/>
    <cellStyle name="Normal 14 2 3 4 3" xfId="10250"/>
    <cellStyle name="Normal 14 2 3 4 4" xfId="10251"/>
    <cellStyle name="Normal 14 2 3 5" xfId="10252"/>
    <cellStyle name="Normal 14 2 3 6" xfId="10253"/>
    <cellStyle name="Normal 14 2 3 7" xfId="10254"/>
    <cellStyle name="Normal 14 2 4" xfId="10255"/>
    <cellStyle name="Normal 14 2 4 2" xfId="10256"/>
    <cellStyle name="Normal 14 2 4 3" xfId="10257"/>
    <cellStyle name="Normal 14 2 4 4" xfId="10258"/>
    <cellStyle name="Normal 14 3" xfId="10259"/>
    <cellStyle name="Normal 14 3 2" xfId="10260"/>
    <cellStyle name="Normal 14 3 2 2" xfId="10261"/>
    <cellStyle name="Normal 14 3 2 2 2" xfId="10262"/>
    <cellStyle name="Normal 14 3 2 2 2 2" xfId="10263"/>
    <cellStyle name="Normal 14 3 2 2 2 3" xfId="10264"/>
    <cellStyle name="Normal 14 3 2 2 2 4" xfId="10265"/>
    <cellStyle name="Normal 14 3 2 2 3" xfId="10266"/>
    <cellStyle name="Normal 14 3 2 2 4" xfId="10267"/>
    <cellStyle name="Normal 14 3 2 2 5" xfId="10268"/>
    <cellStyle name="Normal 14 3 2 3" xfId="10269"/>
    <cellStyle name="Normal 14 3 2 4" xfId="10270"/>
    <cellStyle name="Normal 14 3 2 4 2" xfId="10271"/>
    <cellStyle name="Normal 14 3 2 4 3" xfId="10272"/>
    <cellStyle name="Normal 14 3 2 4 4" xfId="10273"/>
    <cellStyle name="Normal 14 3 2 5" xfId="10274"/>
    <cellStyle name="Normal 14 3 2 6" xfId="10275"/>
    <cellStyle name="Normal 14 3 2 7" xfId="10276"/>
    <cellStyle name="Normal 14 4" xfId="10277"/>
    <cellStyle name="Normal 14 4 2" xfId="10278"/>
    <cellStyle name="Normal 14 4 2 2" xfId="10279"/>
    <cellStyle name="Normal 14 4 2 2 2" xfId="10280"/>
    <cellStyle name="Normal 14 4 2 2 3" xfId="10281"/>
    <cellStyle name="Normal 14 4 2 2 4" xfId="10282"/>
    <cellStyle name="Normal 14 4 2 3" xfId="10283"/>
    <cellStyle name="Normal 14 4 2 4" xfId="10284"/>
    <cellStyle name="Normal 14 4 2 5" xfId="10285"/>
    <cellStyle name="Normal 14 4 3" xfId="10286"/>
    <cellStyle name="Normal 14 4 4" xfId="10287"/>
    <cellStyle name="Normal 14 4 4 2" xfId="10288"/>
    <cellStyle name="Normal 14 4 4 3" xfId="10289"/>
    <cellStyle name="Normal 14 4 4 4" xfId="10290"/>
    <cellStyle name="Normal 14 4 5" xfId="10291"/>
    <cellStyle name="Normal 14 4 6" xfId="10292"/>
    <cellStyle name="Normal 14 4 7" xfId="10293"/>
    <cellStyle name="Normal 14 5" xfId="10294"/>
    <cellStyle name="Normal 14 5 2" xfId="10295"/>
    <cellStyle name="Normal 14 5 2 2" xfId="10296"/>
    <cellStyle name="Normal 14 5 2 2 2" xfId="10297"/>
    <cellStyle name="Normal 14 5 2 2 3" xfId="10298"/>
    <cellStyle name="Normal 14 5 2 2 4" xfId="10299"/>
    <cellStyle name="Normal 14 5 2 3" xfId="10300"/>
    <cellStyle name="Normal 14 5 2 4" xfId="10301"/>
    <cellStyle name="Normal 14 5 2 5" xfId="10302"/>
    <cellStyle name="Normal 14 5 3" xfId="10303"/>
    <cellStyle name="Normal 14 5 3 2" xfId="10304"/>
    <cellStyle name="Normal 14 5 3 3" xfId="10305"/>
    <cellStyle name="Normal 14 5 3 4" xfId="10306"/>
    <cellStyle name="Normal 14 5 4" xfId="10307"/>
    <cellStyle name="Normal 14 5 5" xfId="10308"/>
    <cellStyle name="Normal 14 5 6" xfId="10309"/>
    <cellStyle name="Normal 14 6" xfId="10310"/>
    <cellStyle name="Normal 14 6 2" xfId="10311"/>
    <cellStyle name="Normal 14 6 3" xfId="10312"/>
    <cellStyle name="Normal 14 6 4" xfId="10313"/>
    <cellStyle name="Normal 15" xfId="10314"/>
    <cellStyle name="Normal 15 10" xfId="10315"/>
    <cellStyle name="Normal 15 11" xfId="10316"/>
    <cellStyle name="Normal 15 11 2" xfId="10317"/>
    <cellStyle name="Normal 15 11 2 2" xfId="10318"/>
    <cellStyle name="Normal 15 11 2 2 2" xfId="10319"/>
    <cellStyle name="Normal 15 11 2 2 3" xfId="10320"/>
    <cellStyle name="Normal 15 11 2 2 4" xfId="10321"/>
    <cellStyle name="Normal 15 11 2 3" xfId="10322"/>
    <cellStyle name="Normal 15 11 2 4" xfId="10323"/>
    <cellStyle name="Normal 15 11 2 5" xfId="10324"/>
    <cellStyle name="Normal 15 11 3" xfId="10325"/>
    <cellStyle name="Normal 15 11 3 2" xfId="10326"/>
    <cellStyle name="Normal 15 11 3 3" xfId="10327"/>
    <cellStyle name="Normal 15 11 3 4" xfId="10328"/>
    <cellStyle name="Normal 15 11 4" xfId="10329"/>
    <cellStyle name="Normal 15 11 5" xfId="10330"/>
    <cellStyle name="Normal 15 11 6" xfId="10331"/>
    <cellStyle name="Normal 15 12" xfId="10332"/>
    <cellStyle name="Normal 15 12 2" xfId="10333"/>
    <cellStyle name="Normal 15 12 2 2" xfId="10334"/>
    <cellStyle name="Normal 15 12 2 2 2" xfId="10335"/>
    <cellStyle name="Normal 15 12 2 2 3" xfId="10336"/>
    <cellStyle name="Normal 15 12 2 2 4" xfId="10337"/>
    <cellStyle name="Normal 15 12 2 3" xfId="10338"/>
    <cellStyle name="Normal 15 12 2 4" xfId="10339"/>
    <cellStyle name="Normal 15 12 2 5" xfId="10340"/>
    <cellStyle name="Normal 15 12 3" xfId="10341"/>
    <cellStyle name="Normal 15 12 3 2" xfId="10342"/>
    <cellStyle name="Normal 15 12 3 3" xfId="10343"/>
    <cellStyle name="Normal 15 12 3 4" xfId="10344"/>
    <cellStyle name="Normal 15 12 4" xfId="10345"/>
    <cellStyle name="Normal 15 12 5" xfId="10346"/>
    <cellStyle name="Normal 15 12 6" xfId="10347"/>
    <cellStyle name="Normal 15 13" xfId="10348"/>
    <cellStyle name="Normal 15 13 2" xfId="10349"/>
    <cellStyle name="Normal 15 13 3" xfId="10350"/>
    <cellStyle name="Normal 15 13 4" xfId="10351"/>
    <cellStyle name="Normal 15 2" xfId="10352"/>
    <cellStyle name="Normal 15 2 2" xfId="10353"/>
    <cellStyle name="Normal 15 2 3" xfId="10354"/>
    <cellStyle name="Normal 15 2 3 2" xfId="10355"/>
    <cellStyle name="Normal 15 2 3 2 2" xfId="10356"/>
    <cellStyle name="Normal 15 2 3 2 2 2" xfId="10357"/>
    <cellStyle name="Normal 15 2 3 2 2 3" xfId="10358"/>
    <cellStyle name="Normal 15 2 3 2 2 4" xfId="10359"/>
    <cellStyle name="Normal 15 2 3 2 3" xfId="10360"/>
    <cellStyle name="Normal 15 2 3 2 4" xfId="10361"/>
    <cellStyle name="Normal 15 2 3 2 5" xfId="10362"/>
    <cellStyle name="Normal 15 2 3 3" xfId="10363"/>
    <cellStyle name="Normal 15 2 3 3 2" xfId="10364"/>
    <cellStyle name="Normal 15 2 3 3 3" xfId="10365"/>
    <cellStyle name="Normal 15 2 3 3 4" xfId="10366"/>
    <cellStyle name="Normal 15 2 3 4" xfId="10367"/>
    <cellStyle name="Normal 15 2 3 5" xfId="10368"/>
    <cellStyle name="Normal 15 2 3 6" xfId="10369"/>
    <cellStyle name="Normal 15 3" xfId="10370"/>
    <cellStyle name="Normal 15 3 2" xfId="10371"/>
    <cellStyle name="Normal 15 3 2 2" xfId="10372"/>
    <cellStyle name="Normal 15 4" xfId="10373"/>
    <cellStyle name="Normal 15 4 2" xfId="10374"/>
    <cellStyle name="Normal 15 5" xfId="10375"/>
    <cellStyle name="Normal 15 6" xfId="10376"/>
    <cellStyle name="Normal 15 7" xfId="10377"/>
    <cellStyle name="Normal 15 8" xfId="10378"/>
    <cellStyle name="Normal 15 9" xfId="10379"/>
    <cellStyle name="Normal 16" xfId="10380"/>
    <cellStyle name="Normal 16 10" xfId="10381"/>
    <cellStyle name="Normal 16 10 2" xfId="10382"/>
    <cellStyle name="Normal 16 10 2 2" xfId="10383"/>
    <cellStyle name="Normal 16 10 2 2 2" xfId="10384"/>
    <cellStyle name="Normal 16 10 2 2 2 2" xfId="10385"/>
    <cellStyle name="Normal 16 10 2 2 2 3" xfId="10386"/>
    <cellStyle name="Normal 16 10 2 2 2 4" xfId="10387"/>
    <cellStyle name="Normal 16 10 2 2 3" xfId="10388"/>
    <cellStyle name="Normal 16 10 2 2 4" xfId="10389"/>
    <cellStyle name="Normal 16 10 2 2 5" xfId="10390"/>
    <cellStyle name="Normal 16 10 2 3" xfId="10391"/>
    <cellStyle name="Normal 16 10 2 4" xfId="10392"/>
    <cellStyle name="Normal 16 10 2 4 2" xfId="10393"/>
    <cellStyle name="Normal 16 10 2 4 3" xfId="10394"/>
    <cellStyle name="Normal 16 10 2 4 4" xfId="10395"/>
    <cellStyle name="Normal 16 10 2 5" xfId="10396"/>
    <cellStyle name="Normal 16 10 2 6" xfId="10397"/>
    <cellStyle name="Normal 16 10 2 7" xfId="10398"/>
    <cellStyle name="Normal 16 11" xfId="10399"/>
    <cellStyle name="Normal 16 11 2" xfId="10400"/>
    <cellStyle name="Normal 16 11 2 2" xfId="10401"/>
    <cellStyle name="Normal 16 11 2 2 2" xfId="10402"/>
    <cellStyle name="Normal 16 11 2 2 2 2" xfId="10403"/>
    <cellStyle name="Normal 16 11 2 2 2 3" xfId="10404"/>
    <cellStyle name="Normal 16 11 2 2 2 4" xfId="10405"/>
    <cellStyle name="Normal 16 11 2 2 3" xfId="10406"/>
    <cellStyle name="Normal 16 11 2 2 4" xfId="10407"/>
    <cellStyle name="Normal 16 11 2 2 5" xfId="10408"/>
    <cellStyle name="Normal 16 11 2 3" xfId="10409"/>
    <cellStyle name="Normal 16 11 2 4" xfId="10410"/>
    <cellStyle name="Normal 16 11 2 4 2" xfId="10411"/>
    <cellStyle name="Normal 16 11 2 4 3" xfId="10412"/>
    <cellStyle name="Normal 16 11 2 4 4" xfId="10413"/>
    <cellStyle name="Normal 16 11 2 5" xfId="10414"/>
    <cellStyle name="Normal 16 11 2 6" xfId="10415"/>
    <cellStyle name="Normal 16 11 2 7" xfId="10416"/>
    <cellStyle name="Normal 16 12" xfId="10417"/>
    <cellStyle name="Normal 16 12 2" xfId="10418"/>
    <cellStyle name="Normal 16 13" xfId="10419"/>
    <cellStyle name="Normal 16 13 2" xfId="10420"/>
    <cellStyle name="Normal 16 14" xfId="10421"/>
    <cellStyle name="Normal 16 14 2" xfId="10422"/>
    <cellStyle name="Normal 16 15" xfId="10423"/>
    <cellStyle name="Normal 16 15 2" xfId="10424"/>
    <cellStyle name="Normal 16 16" xfId="10425"/>
    <cellStyle name="Normal 16 16 2" xfId="10426"/>
    <cellStyle name="Normal 16 17" xfId="10427"/>
    <cellStyle name="Normal 16 17 2" xfId="10428"/>
    <cellStyle name="Normal 16 18" xfId="10429"/>
    <cellStyle name="Normal 16 18 2" xfId="10430"/>
    <cellStyle name="Normal 16 19" xfId="10431"/>
    <cellStyle name="Normal 16 19 2" xfId="10432"/>
    <cellStyle name="Normal 16 2" xfId="10433"/>
    <cellStyle name="Normal 16 2 2" xfId="10434"/>
    <cellStyle name="Normal 16 2 3" xfId="10435"/>
    <cellStyle name="Normal 16 2 3 2" xfId="10436"/>
    <cellStyle name="Normal 16 2 3 2 2" xfId="10437"/>
    <cellStyle name="Normal 16 2 3 2 2 2" xfId="10438"/>
    <cellStyle name="Normal 16 2 3 2 2 3" xfId="10439"/>
    <cellStyle name="Normal 16 2 3 2 2 4" xfId="10440"/>
    <cellStyle name="Normal 16 2 3 2 3" xfId="10441"/>
    <cellStyle name="Normal 16 2 3 2 4" xfId="10442"/>
    <cellStyle name="Normal 16 2 3 2 5" xfId="10443"/>
    <cellStyle name="Normal 16 2 3 3" xfId="10444"/>
    <cellStyle name="Normal 16 2 3 3 2" xfId="10445"/>
    <cellStyle name="Normal 16 2 3 3 3" xfId="10446"/>
    <cellStyle name="Normal 16 2 3 3 4" xfId="10447"/>
    <cellStyle name="Normal 16 2 3 4" xfId="10448"/>
    <cellStyle name="Normal 16 2 3 5" xfId="10449"/>
    <cellStyle name="Normal 16 2 3 6" xfId="10450"/>
    <cellStyle name="Normal 16 2 4" xfId="10451"/>
    <cellStyle name="Normal 16 2 4 2" xfId="10452"/>
    <cellStyle name="Normal 16 2 4 3" xfId="10453"/>
    <cellStyle name="Normal 16 2 4 4" xfId="10454"/>
    <cellStyle name="Normal 16 20" xfId="10455"/>
    <cellStyle name="Normal 16 20 2" xfId="10456"/>
    <cellStyle name="Normal 16 20 2 2" xfId="10457"/>
    <cellStyle name="Normal 16 20 2 2 2" xfId="10458"/>
    <cellStyle name="Normal 16 20 2 2 3" xfId="10459"/>
    <cellStyle name="Normal 16 20 2 2 4" xfId="10460"/>
    <cellStyle name="Normal 16 20 2 3" xfId="10461"/>
    <cellStyle name="Normal 16 20 2 4" xfId="10462"/>
    <cellStyle name="Normal 16 20 2 5" xfId="10463"/>
    <cellStyle name="Normal 16 20 3" xfId="10464"/>
    <cellStyle name="Normal 16 20 3 2" xfId="10465"/>
    <cellStyle name="Normal 16 20 3 3" xfId="10466"/>
    <cellStyle name="Normal 16 20 3 4" xfId="10467"/>
    <cellStyle name="Normal 16 20 4" xfId="10468"/>
    <cellStyle name="Normal 16 20 5" xfId="10469"/>
    <cellStyle name="Normal 16 20 6" xfId="10470"/>
    <cellStyle name="Normal 16 21" xfId="10471"/>
    <cellStyle name="Normal 16 21 2" xfId="10472"/>
    <cellStyle name="Normal 16 21 3" xfId="10473"/>
    <cellStyle name="Normal 16 21 4" xfId="10474"/>
    <cellStyle name="Normal 16 3" xfId="10475"/>
    <cellStyle name="Normal 16 3 2" xfId="10476"/>
    <cellStyle name="Normal 16 3 2 2" xfId="10477"/>
    <cellStyle name="Normal 16 3 2 2 2" xfId="10478"/>
    <cellStyle name="Normal 16 3 2 2 2 2" xfId="10479"/>
    <cellStyle name="Normal 16 3 2 2 2 3" xfId="10480"/>
    <cellStyle name="Normal 16 3 2 2 2 4" xfId="10481"/>
    <cellStyle name="Normal 16 3 2 2 3" xfId="10482"/>
    <cellStyle name="Normal 16 3 2 2 4" xfId="10483"/>
    <cellStyle name="Normal 16 3 2 2 5" xfId="10484"/>
    <cellStyle name="Normal 16 3 2 3" xfId="10485"/>
    <cellStyle name="Normal 16 3 2 4" xfId="10486"/>
    <cellStyle name="Normal 16 3 2 4 2" xfId="10487"/>
    <cellStyle name="Normal 16 3 2 4 3" xfId="10488"/>
    <cellStyle name="Normal 16 3 2 4 4" xfId="10489"/>
    <cellStyle name="Normal 16 3 2 5" xfId="10490"/>
    <cellStyle name="Normal 16 3 2 6" xfId="10491"/>
    <cellStyle name="Normal 16 3 2 7" xfId="10492"/>
    <cellStyle name="Normal 16 4" xfId="10493"/>
    <cellStyle name="Normal 16 4 2" xfId="10494"/>
    <cellStyle name="Normal 16 4 2 2" xfId="10495"/>
    <cellStyle name="Normal 16 4 2 2 2" xfId="10496"/>
    <cellStyle name="Normal 16 4 2 2 2 2" xfId="10497"/>
    <cellStyle name="Normal 16 4 2 2 2 3" xfId="10498"/>
    <cellStyle name="Normal 16 4 2 2 2 4" xfId="10499"/>
    <cellStyle name="Normal 16 4 2 2 3" xfId="10500"/>
    <cellStyle name="Normal 16 4 2 2 4" xfId="10501"/>
    <cellStyle name="Normal 16 4 2 2 5" xfId="10502"/>
    <cellStyle name="Normal 16 4 2 3" xfId="10503"/>
    <cellStyle name="Normal 16 4 2 4" xfId="10504"/>
    <cellStyle name="Normal 16 4 2 4 2" xfId="10505"/>
    <cellStyle name="Normal 16 4 2 4 3" xfId="10506"/>
    <cellStyle name="Normal 16 4 2 4 4" xfId="10507"/>
    <cellStyle name="Normal 16 4 2 5" xfId="10508"/>
    <cellStyle name="Normal 16 4 2 6" xfId="10509"/>
    <cellStyle name="Normal 16 4 2 7" xfId="10510"/>
    <cellStyle name="Normal 16 5" xfId="10511"/>
    <cellStyle name="Normal 16 5 2" xfId="10512"/>
    <cellStyle name="Normal 16 5 2 2" xfId="10513"/>
    <cellStyle name="Normal 16 5 2 2 2" xfId="10514"/>
    <cellStyle name="Normal 16 5 2 2 2 2" xfId="10515"/>
    <cellStyle name="Normal 16 5 2 2 2 3" xfId="10516"/>
    <cellStyle name="Normal 16 5 2 2 2 4" xfId="10517"/>
    <cellStyle name="Normal 16 5 2 2 3" xfId="10518"/>
    <cellStyle name="Normal 16 5 2 2 4" xfId="10519"/>
    <cellStyle name="Normal 16 5 2 2 5" xfId="10520"/>
    <cellStyle name="Normal 16 5 2 3" xfId="10521"/>
    <cellStyle name="Normal 16 5 2 4" xfId="10522"/>
    <cellStyle name="Normal 16 5 2 4 2" xfId="10523"/>
    <cellStyle name="Normal 16 5 2 4 3" xfId="10524"/>
    <cellStyle name="Normal 16 5 2 4 4" xfId="10525"/>
    <cellStyle name="Normal 16 5 2 5" xfId="10526"/>
    <cellStyle name="Normal 16 5 2 6" xfId="10527"/>
    <cellStyle name="Normal 16 5 2 7" xfId="10528"/>
    <cellStyle name="Normal 16 6" xfId="10529"/>
    <cellStyle name="Normal 16 6 2" xfId="10530"/>
    <cellStyle name="Normal 16 6 2 2" xfId="10531"/>
    <cellStyle name="Normal 16 6 2 2 2" xfId="10532"/>
    <cellStyle name="Normal 16 6 2 2 2 2" xfId="10533"/>
    <cellStyle name="Normal 16 6 2 2 2 3" xfId="10534"/>
    <cellStyle name="Normal 16 6 2 2 2 4" xfId="10535"/>
    <cellStyle name="Normal 16 6 2 2 3" xfId="10536"/>
    <cellStyle name="Normal 16 6 2 2 4" xfId="10537"/>
    <cellStyle name="Normal 16 6 2 2 5" xfId="10538"/>
    <cellStyle name="Normal 16 6 2 3" xfId="10539"/>
    <cellStyle name="Normal 16 6 2 4" xfId="10540"/>
    <cellStyle name="Normal 16 6 2 4 2" xfId="10541"/>
    <cellStyle name="Normal 16 6 2 4 3" xfId="10542"/>
    <cellStyle name="Normal 16 6 2 4 4" xfId="10543"/>
    <cellStyle name="Normal 16 6 2 5" xfId="10544"/>
    <cellStyle name="Normal 16 6 2 6" xfId="10545"/>
    <cellStyle name="Normal 16 6 2 7" xfId="10546"/>
    <cellStyle name="Normal 16 7" xfId="10547"/>
    <cellStyle name="Normal 16 7 2" xfId="10548"/>
    <cellStyle name="Normal 16 7 2 2" xfId="10549"/>
    <cellStyle name="Normal 16 7 2 2 2" xfId="10550"/>
    <cellStyle name="Normal 16 7 2 2 2 2" xfId="10551"/>
    <cellStyle name="Normal 16 7 2 2 2 3" xfId="10552"/>
    <cellStyle name="Normal 16 7 2 2 2 4" xfId="10553"/>
    <cellStyle name="Normal 16 7 2 2 3" xfId="10554"/>
    <cellStyle name="Normal 16 7 2 2 4" xfId="10555"/>
    <cellStyle name="Normal 16 7 2 2 5" xfId="10556"/>
    <cellStyle name="Normal 16 7 2 3" xfId="10557"/>
    <cellStyle name="Normal 16 7 2 4" xfId="10558"/>
    <cellStyle name="Normal 16 7 2 4 2" xfId="10559"/>
    <cellStyle name="Normal 16 7 2 4 3" xfId="10560"/>
    <cellStyle name="Normal 16 7 2 4 4" xfId="10561"/>
    <cellStyle name="Normal 16 7 2 5" xfId="10562"/>
    <cellStyle name="Normal 16 7 2 6" xfId="10563"/>
    <cellStyle name="Normal 16 7 2 7" xfId="10564"/>
    <cellStyle name="Normal 16 8" xfId="10565"/>
    <cellStyle name="Normal 16 8 2" xfId="10566"/>
    <cellStyle name="Normal 16 8 2 2" xfId="10567"/>
    <cellStyle name="Normal 16 8 2 2 2" xfId="10568"/>
    <cellStyle name="Normal 16 8 2 2 2 2" xfId="10569"/>
    <cellStyle name="Normal 16 8 2 2 2 3" xfId="10570"/>
    <cellStyle name="Normal 16 8 2 2 2 4" xfId="10571"/>
    <cellStyle name="Normal 16 8 2 2 3" xfId="10572"/>
    <cellStyle name="Normal 16 8 2 2 4" xfId="10573"/>
    <cellStyle name="Normal 16 8 2 2 5" xfId="10574"/>
    <cellStyle name="Normal 16 8 2 3" xfId="10575"/>
    <cellStyle name="Normal 16 8 2 4" xfId="10576"/>
    <cellStyle name="Normal 16 8 2 4 2" xfId="10577"/>
    <cellStyle name="Normal 16 8 2 4 3" xfId="10578"/>
    <cellStyle name="Normal 16 8 2 4 4" xfId="10579"/>
    <cellStyle name="Normal 16 8 2 5" xfId="10580"/>
    <cellStyle name="Normal 16 8 2 6" xfId="10581"/>
    <cellStyle name="Normal 16 8 2 7" xfId="10582"/>
    <cellStyle name="Normal 16 9" xfId="10583"/>
    <cellStyle name="Normal 16 9 2" xfId="10584"/>
    <cellStyle name="Normal 16 9 2 2" xfId="10585"/>
    <cellStyle name="Normal 16 9 2 2 2" xfId="10586"/>
    <cellStyle name="Normal 16 9 2 2 2 2" xfId="10587"/>
    <cellStyle name="Normal 16 9 2 2 2 3" xfId="10588"/>
    <cellStyle name="Normal 16 9 2 2 2 4" xfId="10589"/>
    <cellStyle name="Normal 16 9 2 2 3" xfId="10590"/>
    <cellStyle name="Normal 16 9 2 2 4" xfId="10591"/>
    <cellStyle name="Normal 16 9 2 2 5" xfId="10592"/>
    <cellStyle name="Normal 16 9 2 3" xfId="10593"/>
    <cellStyle name="Normal 16 9 2 4" xfId="10594"/>
    <cellStyle name="Normal 16 9 2 4 2" xfId="10595"/>
    <cellStyle name="Normal 16 9 2 4 3" xfId="10596"/>
    <cellStyle name="Normal 16 9 2 4 4" xfId="10597"/>
    <cellStyle name="Normal 16 9 2 5" xfId="10598"/>
    <cellStyle name="Normal 16 9 2 6" xfId="10599"/>
    <cellStyle name="Normal 16 9 2 7" xfId="10600"/>
    <cellStyle name="Normal 17" xfId="10601"/>
    <cellStyle name="Normal 17 10" xfId="10602"/>
    <cellStyle name="Normal 17 10 2" xfId="10603"/>
    <cellStyle name="Normal 17 11" xfId="10604"/>
    <cellStyle name="Normal 17 11 2" xfId="10605"/>
    <cellStyle name="Normal 17 11 2 2" xfId="10606"/>
    <cellStyle name="Normal 17 11 2 2 2" xfId="10607"/>
    <cellStyle name="Normal 17 11 2 2 2 2" xfId="10608"/>
    <cellStyle name="Normal 17 11 2 2 2 3" xfId="10609"/>
    <cellStyle name="Normal 17 11 2 2 2 4" xfId="10610"/>
    <cellStyle name="Normal 17 11 2 2 3" xfId="10611"/>
    <cellStyle name="Normal 17 11 2 2 4" xfId="10612"/>
    <cellStyle name="Normal 17 11 2 2 5" xfId="10613"/>
    <cellStyle name="Normal 17 11 2 3" xfId="10614"/>
    <cellStyle name="Normal 17 11 2 4" xfId="10615"/>
    <cellStyle name="Normal 17 11 2 4 2" xfId="10616"/>
    <cellStyle name="Normal 17 11 2 4 3" xfId="10617"/>
    <cellStyle name="Normal 17 11 2 4 4" xfId="10618"/>
    <cellStyle name="Normal 17 11 2 5" xfId="10619"/>
    <cellStyle name="Normal 17 11 2 6" xfId="10620"/>
    <cellStyle name="Normal 17 11 2 7" xfId="10621"/>
    <cellStyle name="Normal 17 12" xfId="10622"/>
    <cellStyle name="Normal 17 12 2" xfId="10623"/>
    <cellStyle name="Normal 17 13" xfId="10624"/>
    <cellStyle name="Normal 17 14" xfId="10625"/>
    <cellStyle name="Normal 17 14 2" xfId="10626"/>
    <cellStyle name="Normal 17 14 2 2" xfId="10627"/>
    <cellStyle name="Normal 17 14 2 2 2" xfId="10628"/>
    <cellStyle name="Normal 17 14 2 2 3" xfId="10629"/>
    <cellStyle name="Normal 17 14 2 2 4" xfId="10630"/>
    <cellStyle name="Normal 17 14 2 3" xfId="10631"/>
    <cellStyle name="Normal 17 14 2 4" xfId="10632"/>
    <cellStyle name="Normal 17 14 2 5" xfId="10633"/>
    <cellStyle name="Normal 17 14 3" xfId="10634"/>
    <cellStyle name="Normal 17 14 3 2" xfId="10635"/>
    <cellStyle name="Normal 17 14 3 3" xfId="10636"/>
    <cellStyle name="Normal 17 14 3 4" xfId="10637"/>
    <cellStyle name="Normal 17 14 4" xfId="10638"/>
    <cellStyle name="Normal 17 14 5" xfId="10639"/>
    <cellStyle name="Normal 17 14 6" xfId="10640"/>
    <cellStyle name="Normal 17 15" xfId="10641"/>
    <cellStyle name="Normal 17 15 2" xfId="10642"/>
    <cellStyle name="Normal 17 15 3" xfId="10643"/>
    <cellStyle name="Normal 17 15 4" xfId="10644"/>
    <cellStyle name="Normal 17 2" xfId="10645"/>
    <cellStyle name="Normal 17 2 2" xfId="10646"/>
    <cellStyle name="Normal 17 2 3" xfId="10647"/>
    <cellStyle name="Normal 17 2 3 2" xfId="10648"/>
    <cellStyle name="Normal 17 2 3 2 2" xfId="10649"/>
    <cellStyle name="Normal 17 2 3 2 2 2" xfId="10650"/>
    <cellStyle name="Normal 17 2 3 2 2 3" xfId="10651"/>
    <cellStyle name="Normal 17 2 3 2 2 4" xfId="10652"/>
    <cellStyle name="Normal 17 2 3 2 3" xfId="10653"/>
    <cellStyle name="Normal 17 2 3 2 4" xfId="10654"/>
    <cellStyle name="Normal 17 2 3 2 5" xfId="10655"/>
    <cellStyle name="Normal 17 2 3 3" xfId="10656"/>
    <cellStyle name="Normal 17 2 3 3 2" xfId="10657"/>
    <cellStyle name="Normal 17 2 3 3 3" xfId="10658"/>
    <cellStyle name="Normal 17 2 3 3 4" xfId="10659"/>
    <cellStyle name="Normal 17 2 3 4" xfId="10660"/>
    <cellStyle name="Normal 17 2 3 5" xfId="10661"/>
    <cellStyle name="Normal 17 2 3 6" xfId="10662"/>
    <cellStyle name="Normal 17 3" xfId="10663"/>
    <cellStyle name="Normal 17 3 2" xfId="10664"/>
    <cellStyle name="Normal 17 3 2 2" xfId="10665"/>
    <cellStyle name="Normal 17 3 2 2 2" xfId="10666"/>
    <cellStyle name="Normal 17 3 2 2 2 2" xfId="10667"/>
    <cellStyle name="Normal 17 3 2 2 2 3" xfId="10668"/>
    <cellStyle name="Normal 17 3 2 2 2 4" xfId="10669"/>
    <cellStyle name="Normal 17 3 2 2 3" xfId="10670"/>
    <cellStyle name="Normal 17 3 2 2 4" xfId="10671"/>
    <cellStyle name="Normal 17 3 2 2 5" xfId="10672"/>
    <cellStyle name="Normal 17 3 2 3" xfId="10673"/>
    <cellStyle name="Normal 17 3 2 4" xfId="10674"/>
    <cellStyle name="Normal 17 3 2 4 2" xfId="10675"/>
    <cellStyle name="Normal 17 3 2 4 3" xfId="10676"/>
    <cellStyle name="Normal 17 3 2 4 4" xfId="10677"/>
    <cellStyle name="Normal 17 3 2 5" xfId="10678"/>
    <cellStyle name="Normal 17 3 2 6" xfId="10679"/>
    <cellStyle name="Normal 17 3 2 7" xfId="10680"/>
    <cellStyle name="Normal 17 4" xfId="10681"/>
    <cellStyle name="Normal 17 4 2" xfId="10682"/>
    <cellStyle name="Normal 17 4 2 2" xfId="10683"/>
    <cellStyle name="Normal 17 4 2 2 2" xfId="10684"/>
    <cellStyle name="Normal 17 4 2 2 2 2" xfId="10685"/>
    <cellStyle name="Normal 17 4 2 2 2 3" xfId="10686"/>
    <cellStyle name="Normal 17 4 2 2 2 4" xfId="10687"/>
    <cellStyle name="Normal 17 4 2 2 3" xfId="10688"/>
    <cellStyle name="Normal 17 4 2 2 4" xfId="10689"/>
    <cellStyle name="Normal 17 4 2 2 5" xfId="10690"/>
    <cellStyle name="Normal 17 4 2 3" xfId="10691"/>
    <cellStyle name="Normal 17 4 2 4" xfId="10692"/>
    <cellStyle name="Normal 17 4 2 4 2" xfId="10693"/>
    <cellStyle name="Normal 17 4 2 4 3" xfId="10694"/>
    <cellStyle name="Normal 17 4 2 4 4" xfId="10695"/>
    <cellStyle name="Normal 17 4 2 5" xfId="10696"/>
    <cellStyle name="Normal 17 4 2 6" xfId="10697"/>
    <cellStyle name="Normal 17 4 2 7" xfId="10698"/>
    <cellStyle name="Normal 17 5" xfId="10699"/>
    <cellStyle name="Normal 17 5 2" xfId="10700"/>
    <cellStyle name="Normal 17 5 2 2" xfId="10701"/>
    <cellStyle name="Normal 17 5 2 2 2" xfId="10702"/>
    <cellStyle name="Normal 17 5 2 2 2 2" xfId="10703"/>
    <cellStyle name="Normal 17 5 2 2 2 3" xfId="10704"/>
    <cellStyle name="Normal 17 5 2 2 2 4" xfId="10705"/>
    <cellStyle name="Normal 17 5 2 2 3" xfId="10706"/>
    <cellStyle name="Normal 17 5 2 2 4" xfId="10707"/>
    <cellStyle name="Normal 17 5 2 2 5" xfId="10708"/>
    <cellStyle name="Normal 17 5 2 3" xfId="10709"/>
    <cellStyle name="Normal 17 5 2 4" xfId="10710"/>
    <cellStyle name="Normal 17 5 2 4 2" xfId="10711"/>
    <cellStyle name="Normal 17 5 2 4 3" xfId="10712"/>
    <cellStyle name="Normal 17 5 2 4 4" xfId="10713"/>
    <cellStyle name="Normal 17 5 2 5" xfId="10714"/>
    <cellStyle name="Normal 17 5 2 6" xfId="10715"/>
    <cellStyle name="Normal 17 5 2 7" xfId="10716"/>
    <cellStyle name="Normal 17 6" xfId="10717"/>
    <cellStyle name="Normal 17 6 2" xfId="10718"/>
    <cellStyle name="Normal 17 7" xfId="10719"/>
    <cellStyle name="Normal 17 7 2" xfId="10720"/>
    <cellStyle name="Normal 17 8" xfId="10721"/>
    <cellStyle name="Normal 17 8 2" xfId="10722"/>
    <cellStyle name="Normal 17 9" xfId="10723"/>
    <cellStyle name="Normal 17 9 2" xfId="10724"/>
    <cellStyle name="Normal 18" xfId="10725"/>
    <cellStyle name="Normal 18 10" xfId="10726"/>
    <cellStyle name="Normal 18 2" xfId="10727"/>
    <cellStyle name="Normal 18 2 2" xfId="10728"/>
    <cellStyle name="Normal 18 2 2 2" xfId="10729"/>
    <cellStyle name="Normal 18 2 2 2 2" xfId="10730"/>
    <cellStyle name="Normal 18 2 2 2 3" xfId="10731"/>
    <cellStyle name="Normal 18 2 2 2 4" xfId="10732"/>
    <cellStyle name="Normal 18 2 2 3" xfId="10733"/>
    <cellStyle name="Normal 18 2 2 4" xfId="10734"/>
    <cellStyle name="Normal 18 2 2 5" xfId="10735"/>
    <cellStyle name="Normal 18 2 3" xfId="10736"/>
    <cellStyle name="Normal 18 2 4" xfId="10737"/>
    <cellStyle name="Normal 18 2 4 2" xfId="10738"/>
    <cellStyle name="Normal 18 2 4 3" xfId="10739"/>
    <cellStyle name="Normal 18 2 4 4" xfId="10740"/>
    <cellStyle name="Normal 18 2 5" xfId="10741"/>
    <cellStyle name="Normal 18 2 6" xfId="10742"/>
    <cellStyle name="Normal 18 2 7" xfId="10743"/>
    <cellStyle name="Normal 18 3" xfId="10744"/>
    <cellStyle name="Normal 18 3 2" xfId="10745"/>
    <cellStyle name="Normal 18 3 2 2" xfId="10746"/>
    <cellStyle name="Normal 18 3 2 2 2" xfId="10747"/>
    <cellStyle name="Normal 18 3 2 2 3" xfId="10748"/>
    <cellStyle name="Normal 18 3 2 2 4" xfId="10749"/>
    <cellStyle name="Normal 18 3 2 3" xfId="10750"/>
    <cellStyle name="Normal 18 3 2 4" xfId="10751"/>
    <cellStyle name="Normal 18 3 2 5" xfId="10752"/>
    <cellStyle name="Normal 18 3 3" xfId="10753"/>
    <cellStyle name="Normal 18 3 4" xfId="10754"/>
    <cellStyle name="Normal 18 3 4 2" xfId="10755"/>
    <cellStyle name="Normal 18 3 4 3" xfId="10756"/>
    <cellStyle name="Normal 18 3 4 4" xfId="10757"/>
    <cellStyle name="Normal 18 3 5" xfId="10758"/>
    <cellStyle name="Normal 18 3 6" xfId="10759"/>
    <cellStyle name="Normal 18 3 7" xfId="10760"/>
    <cellStyle name="Normal 18 4" xfId="10761"/>
    <cellStyle name="Normal 18 4 2" xfId="10762"/>
    <cellStyle name="Normal 18 4 2 2" xfId="10763"/>
    <cellStyle name="Normal 18 4 2 2 2" xfId="10764"/>
    <cellStyle name="Normal 18 4 2 2 3" xfId="10765"/>
    <cellStyle name="Normal 18 4 2 2 4" xfId="10766"/>
    <cellStyle name="Normal 18 4 2 3" xfId="10767"/>
    <cellStyle name="Normal 18 4 2 4" xfId="10768"/>
    <cellStyle name="Normal 18 4 2 5" xfId="10769"/>
    <cellStyle name="Normal 18 4 3" xfId="10770"/>
    <cellStyle name="Normal 18 4 4" xfId="10771"/>
    <cellStyle name="Normal 18 4 4 2" xfId="10772"/>
    <cellStyle name="Normal 18 4 4 3" xfId="10773"/>
    <cellStyle name="Normal 18 4 4 4" xfId="10774"/>
    <cellStyle name="Normal 18 4 5" xfId="10775"/>
    <cellStyle name="Normal 18 4 6" xfId="10776"/>
    <cellStyle name="Normal 18 4 7" xfId="10777"/>
    <cellStyle name="Normal 18 5" xfId="10778"/>
    <cellStyle name="Normal 18 6" xfId="10779"/>
    <cellStyle name="Normal 18 7" xfId="10780"/>
    <cellStyle name="Normal 18 8" xfId="10781"/>
    <cellStyle name="Normal 18 8 2" xfId="10782"/>
    <cellStyle name="Normal 18 8 3" xfId="10783"/>
    <cellStyle name="Normal 18 8 4" xfId="10784"/>
    <cellStyle name="Normal 19" xfId="10785"/>
    <cellStyle name="Normal 19 10" xfId="10786"/>
    <cellStyle name="Normal 19 10 2" xfId="10787"/>
    <cellStyle name="Normal 19 11" xfId="10788"/>
    <cellStyle name="Normal 19 11 2" xfId="10789"/>
    <cellStyle name="Normal 19 12" xfId="10790"/>
    <cellStyle name="Normal 19 12 2" xfId="10791"/>
    <cellStyle name="Normal 19 13" xfId="10792"/>
    <cellStyle name="Normal 19 14" xfId="10793"/>
    <cellStyle name="Normal 19 14 2" xfId="10794"/>
    <cellStyle name="Normal 19 14 2 2" xfId="10795"/>
    <cellStyle name="Normal 19 14 2 2 2" xfId="10796"/>
    <cellStyle name="Normal 19 14 2 2 3" xfId="10797"/>
    <cellStyle name="Normal 19 14 2 2 4" xfId="10798"/>
    <cellStyle name="Normal 19 14 2 3" xfId="10799"/>
    <cellStyle name="Normal 19 14 2 4" xfId="10800"/>
    <cellStyle name="Normal 19 14 2 5" xfId="10801"/>
    <cellStyle name="Normal 19 14 3" xfId="10802"/>
    <cellStyle name="Normal 19 14 3 2" xfId="10803"/>
    <cellStyle name="Normal 19 14 3 3" xfId="10804"/>
    <cellStyle name="Normal 19 14 3 4" xfId="10805"/>
    <cellStyle name="Normal 19 14 4" xfId="10806"/>
    <cellStyle name="Normal 19 14 5" xfId="10807"/>
    <cellStyle name="Normal 19 14 6" xfId="10808"/>
    <cellStyle name="Normal 19 15" xfId="10809"/>
    <cellStyle name="Normal 19 15 2" xfId="10810"/>
    <cellStyle name="Normal 19 15 3" xfId="10811"/>
    <cellStyle name="Normal 19 15 4" xfId="10812"/>
    <cellStyle name="Normal 19 2" xfId="10813"/>
    <cellStyle name="Normal 19 2 2" xfId="10814"/>
    <cellStyle name="Normal 19 2 3" xfId="10815"/>
    <cellStyle name="Normal 19 2 3 2" xfId="10816"/>
    <cellStyle name="Normal 19 2 3 2 2" xfId="10817"/>
    <cellStyle name="Normal 19 2 3 2 2 2" xfId="10818"/>
    <cellStyle name="Normal 19 2 3 2 2 3" xfId="10819"/>
    <cellStyle name="Normal 19 2 3 2 2 4" xfId="10820"/>
    <cellStyle name="Normal 19 2 3 2 3" xfId="10821"/>
    <cellStyle name="Normal 19 2 3 2 4" xfId="10822"/>
    <cellStyle name="Normal 19 2 3 2 5" xfId="10823"/>
    <cellStyle name="Normal 19 2 3 3" xfId="10824"/>
    <cellStyle name="Normal 19 2 3 3 2" xfId="10825"/>
    <cellStyle name="Normal 19 2 3 3 3" xfId="10826"/>
    <cellStyle name="Normal 19 2 3 3 4" xfId="10827"/>
    <cellStyle name="Normal 19 2 3 4" xfId="10828"/>
    <cellStyle name="Normal 19 2 3 5" xfId="10829"/>
    <cellStyle name="Normal 19 2 3 6" xfId="10830"/>
    <cellStyle name="Normal 19 3" xfId="10831"/>
    <cellStyle name="Normal 19 3 2" xfId="10832"/>
    <cellStyle name="Normal 19 4" xfId="10833"/>
    <cellStyle name="Normal 19 4 2" xfId="10834"/>
    <cellStyle name="Normal 19 5" xfId="10835"/>
    <cellStyle name="Normal 19 5 2" xfId="10836"/>
    <cellStyle name="Normal 19 6" xfId="10837"/>
    <cellStyle name="Normal 19 6 2" xfId="10838"/>
    <cellStyle name="Normal 19 7" xfId="10839"/>
    <cellStyle name="Normal 19 7 2" xfId="10840"/>
    <cellStyle name="Normal 19 7 2 2" xfId="10841"/>
    <cellStyle name="Normal 19 7 2 2 2" xfId="10842"/>
    <cellStyle name="Normal 19 7 2 2 2 2" xfId="10843"/>
    <cellStyle name="Normal 19 7 2 2 2 3" xfId="10844"/>
    <cellStyle name="Normal 19 7 2 2 2 4" xfId="10845"/>
    <cellStyle name="Normal 19 7 2 2 3" xfId="10846"/>
    <cellStyle name="Normal 19 7 2 2 4" xfId="10847"/>
    <cellStyle name="Normal 19 7 2 2 5" xfId="10848"/>
    <cellStyle name="Normal 19 7 2 3" xfId="10849"/>
    <cellStyle name="Normal 19 7 2 4" xfId="10850"/>
    <cellStyle name="Normal 19 7 2 4 2" xfId="10851"/>
    <cellStyle name="Normal 19 7 2 4 3" xfId="10852"/>
    <cellStyle name="Normal 19 7 2 4 4" xfId="10853"/>
    <cellStyle name="Normal 19 7 2 5" xfId="10854"/>
    <cellStyle name="Normal 19 7 2 6" xfId="10855"/>
    <cellStyle name="Normal 19 7 2 7" xfId="10856"/>
    <cellStyle name="Normal 19 8" xfId="10857"/>
    <cellStyle name="Normal 19 8 2" xfId="10858"/>
    <cellStyle name="Normal 19 9" xfId="10859"/>
    <cellStyle name="Normal 19 9 2" xfId="10860"/>
    <cellStyle name="Normal 2" xfId="11"/>
    <cellStyle name="Normal 2 10" xfId="10861"/>
    <cellStyle name="Normal 2 10 10" xfId="10862"/>
    <cellStyle name="Normal 2 10 2" xfId="10863"/>
    <cellStyle name="Normal 2 10 2 2" xfId="4"/>
    <cellStyle name="Normal 2 10 2 3" xfId="10864"/>
    <cellStyle name="Normal 2 10 3" xfId="10865"/>
    <cellStyle name="Normal 2 10 3 2" xfId="10866"/>
    <cellStyle name="Normal 2 10 3 2 2" xfId="10867"/>
    <cellStyle name="Normal 2 10 3 2 2 2" xfId="10868"/>
    <cellStyle name="Normal 2 10 3 2 2 3" xfId="10869"/>
    <cellStyle name="Normal 2 10 3 2 2 4" xfId="10870"/>
    <cellStyle name="Normal 2 10 3 2 3" xfId="10871"/>
    <cellStyle name="Normal 2 10 3 2 4" xfId="10872"/>
    <cellStyle name="Normal 2 10 3 2 5" xfId="10873"/>
    <cellStyle name="Normal 2 10 3 3" xfId="10874"/>
    <cellStyle name="Normal 2 10 3 4" xfId="10875"/>
    <cellStyle name="Normal 2 10 3 4 2" xfId="10876"/>
    <cellStyle name="Normal 2 10 3 4 3" xfId="10877"/>
    <cellStyle name="Normal 2 10 3 4 4" xfId="10878"/>
    <cellStyle name="Normal 2 10 3 5" xfId="10879"/>
    <cellStyle name="Normal 2 10 3 6" xfId="10880"/>
    <cellStyle name="Normal 2 10 3 7" xfId="10881"/>
    <cellStyle name="Normal 2 10 4" xfId="10882"/>
    <cellStyle name="Normal 2 10 4 2" xfId="10883"/>
    <cellStyle name="Normal 2 10 4 2 2" xfId="10884"/>
    <cellStyle name="Normal 2 10 4 2 2 2" xfId="10885"/>
    <cellStyle name="Normal 2 10 4 2 2 3" xfId="10886"/>
    <cellStyle name="Normal 2 10 4 2 2 4" xfId="10887"/>
    <cellStyle name="Normal 2 10 4 2 3" xfId="10888"/>
    <cellStyle name="Normal 2 10 4 2 4" xfId="10889"/>
    <cellStyle name="Normal 2 10 4 2 5" xfId="10890"/>
    <cellStyle name="Normal 2 10 4 3" xfId="10891"/>
    <cellStyle name="Normal 2 10 4 3 2" xfId="10892"/>
    <cellStyle name="Normal 2 10 4 3 3" xfId="10893"/>
    <cellStyle name="Normal 2 10 4 3 4" xfId="10894"/>
    <cellStyle name="Normal 2 10 4 4" xfId="10895"/>
    <cellStyle name="Normal 2 10 4 5" xfId="10896"/>
    <cellStyle name="Normal 2 10 4 6" xfId="10897"/>
    <cellStyle name="Normal 2 11" xfId="10898"/>
    <cellStyle name="Normal 2 11 2" xfId="10899"/>
    <cellStyle name="Normal 2 11 2 2" xfId="10900"/>
    <cellStyle name="Normal 2 11 3" xfId="10901"/>
    <cellStyle name="Normal 2 12" xfId="10902"/>
    <cellStyle name="Normal 2 12 2" xfId="10903"/>
    <cellStyle name="Normal 2 12 2 2" xfId="10904"/>
    <cellStyle name="Normal 2 12 3" xfId="10905"/>
    <cellStyle name="Normal 2 13" xfId="10906"/>
    <cellStyle name="Normal 2 13 2" xfId="10907"/>
    <cellStyle name="Normal 2 13 2 2" xfId="10908"/>
    <cellStyle name="Normal 2 13 2 2 2" xfId="10909"/>
    <cellStyle name="Normal 2 13 2 2 2 2" xfId="10910"/>
    <cellStyle name="Normal 2 13 2 2 2 3" xfId="10911"/>
    <cellStyle name="Normal 2 13 2 2 2 4" xfId="10912"/>
    <cellStyle name="Normal 2 13 2 2 3" xfId="10913"/>
    <cellStyle name="Normal 2 13 2 2 4" xfId="10914"/>
    <cellStyle name="Normal 2 13 2 2 5" xfId="10915"/>
    <cellStyle name="Normal 2 13 2 3" xfId="10916"/>
    <cellStyle name="Normal 2 13 2 4" xfId="10917"/>
    <cellStyle name="Normal 2 13 2 4 2" xfId="10918"/>
    <cellStyle name="Normal 2 13 2 4 3" xfId="10919"/>
    <cellStyle name="Normal 2 13 2 4 4" xfId="10920"/>
    <cellStyle name="Normal 2 13 2 5" xfId="10921"/>
    <cellStyle name="Normal 2 13 2 6" xfId="10922"/>
    <cellStyle name="Normal 2 13 2 7" xfId="10923"/>
    <cellStyle name="Normal 2 14" xfId="10924"/>
    <cellStyle name="Normal 2 14 2" xfId="10925"/>
    <cellStyle name="Normal 2 15" xfId="10926"/>
    <cellStyle name="Normal 2 15 2" xfId="10927"/>
    <cellStyle name="Normal 2 16" xfId="10928"/>
    <cellStyle name="Normal 2 16 2" xfId="10929"/>
    <cellStyle name="Normal 2 17" xfId="10930"/>
    <cellStyle name="Normal 2 17 2" xfId="10931"/>
    <cellStyle name="Normal 2 18" xfId="10932"/>
    <cellStyle name="Normal 2 18 2" xfId="10933"/>
    <cellStyle name="Normal 2 19" xfId="10934"/>
    <cellStyle name="Normal 2 19 2" xfId="10935"/>
    <cellStyle name="Normal 2 2" xfId="5"/>
    <cellStyle name="Normal 2 2 10" xfId="10936"/>
    <cellStyle name="Normal 2 2 10 2" xfId="10937"/>
    <cellStyle name="Normal 2 2 10 2 2" xfId="10938"/>
    <cellStyle name="Normal 2 2 10 2 3" xfId="10939"/>
    <cellStyle name="Normal 2 2 10 2 3 2" xfId="10940"/>
    <cellStyle name="Normal 2 2 10 2 3 3" xfId="10941"/>
    <cellStyle name="Normal 2 2 10 2 3 4" xfId="10942"/>
    <cellStyle name="Normal 2 2 10 2 4" xfId="10943"/>
    <cellStyle name="Normal 2 2 10 2 5" xfId="10944"/>
    <cellStyle name="Normal 2 2 10 2 6" xfId="10945"/>
    <cellStyle name="Normal 2 2 10 3" xfId="10946"/>
    <cellStyle name="Normal 2 2 10 3 2" xfId="10947"/>
    <cellStyle name="Normal 2 2 10 3 3" xfId="10948"/>
    <cellStyle name="Normal 2 2 10 3 4" xfId="10949"/>
    <cellStyle name="Normal 2 2 10 4" xfId="10950"/>
    <cellStyle name="Normal 2 2 10 5" xfId="10951"/>
    <cellStyle name="Normal 2 2 10 6" xfId="10952"/>
    <cellStyle name="Normal 2 2 100" xfId="10953"/>
    <cellStyle name="Normal 2 2 101" xfId="10954"/>
    <cellStyle name="Normal 2 2 102" xfId="10955"/>
    <cellStyle name="Normal 2 2 103" xfId="10956"/>
    <cellStyle name="Normal 2 2 104" xfId="10957"/>
    <cellStyle name="Normal 2 2 105" xfId="10958"/>
    <cellStyle name="Normal 2 2 106" xfId="10959"/>
    <cellStyle name="Normal 2 2 107" xfId="10960"/>
    <cellStyle name="Normal 2 2 11" xfId="10961"/>
    <cellStyle name="Normal 2 2 11 2" xfId="10962"/>
    <cellStyle name="Normal 2 2 11 2 2" xfId="10963"/>
    <cellStyle name="Normal 2 2 11 2 3" xfId="10964"/>
    <cellStyle name="Normal 2 2 11 2 3 2" xfId="10965"/>
    <cellStyle name="Normal 2 2 11 2 3 3" xfId="10966"/>
    <cellStyle name="Normal 2 2 11 2 3 4" xfId="10967"/>
    <cellStyle name="Normal 2 2 11 2 4" xfId="10968"/>
    <cellStyle name="Normal 2 2 11 2 5" xfId="10969"/>
    <cellStyle name="Normal 2 2 11 2 6" xfId="10970"/>
    <cellStyle name="Normal 2 2 11 3" xfId="10971"/>
    <cellStyle name="Normal 2 2 11 3 2" xfId="10972"/>
    <cellStyle name="Normal 2 2 11 3 3" xfId="10973"/>
    <cellStyle name="Normal 2 2 11 3 4" xfId="10974"/>
    <cellStyle name="Normal 2 2 11 4" xfId="10975"/>
    <cellStyle name="Normal 2 2 11 5" xfId="10976"/>
    <cellStyle name="Normal 2 2 11 6" xfId="10977"/>
    <cellStyle name="Normal 2 2 12" xfId="10978"/>
    <cellStyle name="Normal 2 2 12 2" xfId="10979"/>
    <cellStyle name="Normal 2 2 13" xfId="10980"/>
    <cellStyle name="Normal 2 2 13 2" xfId="10981"/>
    <cellStyle name="Normal 2 2 13 2 2" xfId="10982"/>
    <cellStyle name="Normal 2 2 13 2 3" xfId="10983"/>
    <cellStyle name="Normal 2 2 13 2 3 2" xfId="10984"/>
    <cellStyle name="Normal 2 2 13 2 3 3" xfId="10985"/>
    <cellStyle name="Normal 2 2 13 2 3 4" xfId="10986"/>
    <cellStyle name="Normal 2 2 13 2 4" xfId="10987"/>
    <cellStyle name="Normal 2 2 13 2 5" xfId="10988"/>
    <cellStyle name="Normal 2 2 13 2 6" xfId="10989"/>
    <cellStyle name="Normal 2 2 13 3" xfId="10990"/>
    <cellStyle name="Normal 2 2 13 3 2" xfId="10991"/>
    <cellStyle name="Normal 2 2 13 3 3" xfId="10992"/>
    <cellStyle name="Normal 2 2 13 3 4" xfId="10993"/>
    <cellStyle name="Normal 2 2 13 4" xfId="10994"/>
    <cellStyle name="Normal 2 2 13 5" xfId="10995"/>
    <cellStyle name="Normal 2 2 13 6" xfId="10996"/>
    <cellStyle name="Normal 2 2 14" xfId="10997"/>
    <cellStyle name="Normal 2 2 14 2" xfId="10998"/>
    <cellStyle name="Normal 2 2 14 2 2" xfId="10999"/>
    <cellStyle name="Normal 2 2 14 2 3" xfId="11000"/>
    <cellStyle name="Normal 2 2 14 2 3 2" xfId="11001"/>
    <cellStyle name="Normal 2 2 14 2 3 3" xfId="11002"/>
    <cellStyle name="Normal 2 2 14 2 3 4" xfId="11003"/>
    <cellStyle name="Normal 2 2 14 2 4" xfId="11004"/>
    <cellStyle name="Normal 2 2 14 2 5" xfId="11005"/>
    <cellStyle name="Normal 2 2 14 2 6" xfId="11006"/>
    <cellStyle name="Normal 2 2 14 3" xfId="11007"/>
    <cellStyle name="Normal 2 2 14 3 2" xfId="11008"/>
    <cellStyle name="Normal 2 2 14 3 3" xfId="11009"/>
    <cellStyle name="Normal 2 2 14 3 4" xfId="11010"/>
    <cellStyle name="Normal 2 2 14 4" xfId="11011"/>
    <cellStyle name="Normal 2 2 14 5" xfId="11012"/>
    <cellStyle name="Normal 2 2 14 6" xfId="11013"/>
    <cellStyle name="Normal 2 2 15" xfId="11014"/>
    <cellStyle name="Normal 2 2 15 2" xfId="11015"/>
    <cellStyle name="Normal 2 2 15 2 2" xfId="11016"/>
    <cellStyle name="Normal 2 2 15 2 3" xfId="11017"/>
    <cellStyle name="Normal 2 2 15 2 3 2" xfId="11018"/>
    <cellStyle name="Normal 2 2 15 2 3 3" xfId="11019"/>
    <cellStyle name="Normal 2 2 15 2 3 4" xfId="11020"/>
    <cellStyle name="Normal 2 2 15 2 4" xfId="11021"/>
    <cellStyle name="Normal 2 2 15 2 5" xfId="11022"/>
    <cellStyle name="Normal 2 2 15 2 6" xfId="11023"/>
    <cellStyle name="Normal 2 2 15 3" xfId="11024"/>
    <cellStyle name="Normal 2 2 15 3 2" xfId="11025"/>
    <cellStyle name="Normal 2 2 15 3 3" xfId="11026"/>
    <cellStyle name="Normal 2 2 15 3 4" xfId="11027"/>
    <cellStyle name="Normal 2 2 15 4" xfId="11028"/>
    <cellStyle name="Normal 2 2 15 5" xfId="11029"/>
    <cellStyle name="Normal 2 2 15 6" xfId="11030"/>
    <cellStyle name="Normal 2 2 16" xfId="11031"/>
    <cellStyle name="Normal 2 2 16 2" xfId="11032"/>
    <cellStyle name="Normal 2 2 17" xfId="11033"/>
    <cellStyle name="Normal 2 2 17 2" xfId="11034"/>
    <cellStyle name="Normal 2 2 17 2 2" xfId="11035"/>
    <cellStyle name="Normal 2 2 17 2 3" xfId="11036"/>
    <cellStyle name="Normal 2 2 17 2 3 2" xfId="11037"/>
    <cellStyle name="Normal 2 2 17 2 3 3" xfId="11038"/>
    <cellStyle name="Normal 2 2 17 2 3 4" xfId="11039"/>
    <cellStyle name="Normal 2 2 17 2 4" xfId="11040"/>
    <cellStyle name="Normal 2 2 17 2 5" xfId="11041"/>
    <cellStyle name="Normal 2 2 17 2 6" xfId="11042"/>
    <cellStyle name="Normal 2 2 17 3" xfId="11043"/>
    <cellStyle name="Normal 2 2 17 3 2" xfId="11044"/>
    <cellStyle name="Normal 2 2 17 3 3" xfId="11045"/>
    <cellStyle name="Normal 2 2 17 3 4" xfId="11046"/>
    <cellStyle name="Normal 2 2 17 4" xfId="11047"/>
    <cellStyle name="Normal 2 2 17 5" xfId="11048"/>
    <cellStyle name="Normal 2 2 17 6" xfId="11049"/>
    <cellStyle name="Normal 2 2 18" xfId="11050"/>
    <cellStyle name="Normal 2 2 18 2" xfId="11051"/>
    <cellStyle name="Normal 2 2 18 2 2" xfId="11052"/>
    <cellStyle name="Normal 2 2 18 2 3" xfId="11053"/>
    <cellStyle name="Normal 2 2 18 2 3 2" xfId="11054"/>
    <cellStyle name="Normal 2 2 18 2 3 3" xfId="11055"/>
    <cellStyle name="Normal 2 2 18 2 3 4" xfId="11056"/>
    <cellStyle name="Normal 2 2 18 2 4" xfId="11057"/>
    <cellStyle name="Normal 2 2 18 2 5" xfId="11058"/>
    <cellStyle name="Normal 2 2 18 2 6" xfId="11059"/>
    <cellStyle name="Normal 2 2 18 3" xfId="11060"/>
    <cellStyle name="Normal 2 2 18 3 2" xfId="11061"/>
    <cellStyle name="Normal 2 2 18 3 3" xfId="11062"/>
    <cellStyle name="Normal 2 2 18 3 4" xfId="11063"/>
    <cellStyle name="Normal 2 2 18 4" xfId="11064"/>
    <cellStyle name="Normal 2 2 18 5" xfId="11065"/>
    <cellStyle name="Normal 2 2 18 6" xfId="11066"/>
    <cellStyle name="Normal 2 2 19" xfId="11067"/>
    <cellStyle name="Normal 2 2 19 2" xfId="11068"/>
    <cellStyle name="Normal 2 2 19 2 2" xfId="11069"/>
    <cellStyle name="Normal 2 2 19 2 3" xfId="11070"/>
    <cellStyle name="Normal 2 2 19 2 3 2" xfId="11071"/>
    <cellStyle name="Normal 2 2 19 2 3 3" xfId="11072"/>
    <cellStyle name="Normal 2 2 19 2 3 4" xfId="11073"/>
    <cellStyle name="Normal 2 2 19 2 4" xfId="11074"/>
    <cellStyle name="Normal 2 2 19 2 5" xfId="11075"/>
    <cellStyle name="Normal 2 2 19 2 6" xfId="11076"/>
    <cellStyle name="Normal 2 2 19 3" xfId="11077"/>
    <cellStyle name="Normal 2 2 19 3 2" xfId="11078"/>
    <cellStyle name="Normal 2 2 19 3 3" xfId="11079"/>
    <cellStyle name="Normal 2 2 19 3 4" xfId="11080"/>
    <cellStyle name="Normal 2 2 19 4" xfId="11081"/>
    <cellStyle name="Normal 2 2 19 5" xfId="11082"/>
    <cellStyle name="Normal 2 2 19 6" xfId="11083"/>
    <cellStyle name="Normal 2 2 2" xfId="11084"/>
    <cellStyle name="Normal 2 2 2 10" xfId="11085"/>
    <cellStyle name="Normal 2 2 2 11" xfId="11086"/>
    <cellStyle name="Normal 2 2 2 12" xfId="11087"/>
    <cellStyle name="Normal 2 2 2 13" xfId="11088"/>
    <cellStyle name="Normal 2 2 2 14" xfId="11089"/>
    <cellStyle name="Normal 2 2 2 15" xfId="11090"/>
    <cellStyle name="Normal 2 2 2 16" xfId="11091"/>
    <cellStyle name="Normal 2 2 2 17" xfId="11092"/>
    <cellStyle name="Normal 2 2 2 18" xfId="11093"/>
    <cellStyle name="Normal 2 2 2 18 2" xfId="11094"/>
    <cellStyle name="Normal 2 2 2 18 2 2" xfId="11095"/>
    <cellStyle name="Normal 2 2 2 18 2 2 2" xfId="11096"/>
    <cellStyle name="Normal 2 2 2 18 2 2 3" xfId="11097"/>
    <cellStyle name="Normal 2 2 2 18 2 2 4" xfId="11098"/>
    <cellStyle name="Normal 2 2 2 18 2 3" xfId="11099"/>
    <cellStyle name="Normal 2 2 2 18 2 4" xfId="11100"/>
    <cellStyle name="Normal 2 2 2 18 2 5" xfId="11101"/>
    <cellStyle name="Normal 2 2 2 18 3" xfId="11102"/>
    <cellStyle name="Normal 2 2 2 18 4" xfId="11103"/>
    <cellStyle name="Normal 2 2 2 18 4 2" xfId="11104"/>
    <cellStyle name="Normal 2 2 2 18 4 3" xfId="11105"/>
    <cellStyle name="Normal 2 2 2 18 4 4" xfId="11106"/>
    <cellStyle name="Normal 2 2 2 18 5" xfId="11107"/>
    <cellStyle name="Normal 2 2 2 18 6" xfId="11108"/>
    <cellStyle name="Normal 2 2 2 18 7" xfId="11109"/>
    <cellStyle name="Normal 2 2 2 19" xfId="11110"/>
    <cellStyle name="Normal 2 2 2 19 2" xfId="11111"/>
    <cellStyle name="Normal 2 2 2 2" xfId="11112"/>
    <cellStyle name="Normal 2 2 2 2 2" xfId="11113"/>
    <cellStyle name="Normal 2 2 2 2 3" xfId="11114"/>
    <cellStyle name="Normal 2 2 2 2 3 2" xfId="11115"/>
    <cellStyle name="Normal 2 2 2 2 3 2 2" xfId="11116"/>
    <cellStyle name="Normal 2 2 2 2 3 2 2 2" xfId="11117"/>
    <cellStyle name="Normal 2 2 2 2 3 2 2 3" xfId="11118"/>
    <cellStyle name="Normal 2 2 2 2 3 2 2 4" xfId="11119"/>
    <cellStyle name="Normal 2 2 2 2 3 2 3" xfId="11120"/>
    <cellStyle name="Normal 2 2 2 2 3 2 4" xfId="11121"/>
    <cellStyle name="Normal 2 2 2 2 3 2 5" xfId="11122"/>
    <cellStyle name="Normal 2 2 2 2 3 3" xfId="11123"/>
    <cellStyle name="Normal 2 2 2 2 3 3 2" xfId="11124"/>
    <cellStyle name="Normal 2 2 2 2 3 3 3" xfId="11125"/>
    <cellStyle name="Normal 2 2 2 2 3 3 4" xfId="11126"/>
    <cellStyle name="Normal 2 2 2 2 3 4" xfId="11127"/>
    <cellStyle name="Normal 2 2 2 2 3 5" xfId="11128"/>
    <cellStyle name="Normal 2 2 2 2 3 6" xfId="11129"/>
    <cellStyle name="Normal 2 2 2 2 4" xfId="11130"/>
    <cellStyle name="Normal 2 2 2 2 4 2" xfId="11131"/>
    <cellStyle name="Normal 2 2 2 2 4 2 2" xfId="11132"/>
    <cellStyle name="Normal 2 2 2 2 4 2 3" xfId="11133"/>
    <cellStyle name="Normal 2 2 2 2 4 2 4" xfId="11134"/>
    <cellStyle name="Normal 2 2 2 2 5" xfId="11135"/>
    <cellStyle name="Normal 2 2 2 2 5 2" xfId="11136"/>
    <cellStyle name="Normal 2 2 2 2 5 2 2" xfId="11137"/>
    <cellStyle name="Normal 2 2 2 2 5 2 2 2" xfId="11138"/>
    <cellStyle name="Normal 2 2 2 2 5 2 2 3" xfId="11139"/>
    <cellStyle name="Normal 2 2 2 2 5 2 2 4" xfId="11140"/>
    <cellStyle name="Normal 2 2 2 2 5 2 3" xfId="11141"/>
    <cellStyle name="Normal 2 2 2 2 5 2 4" xfId="11142"/>
    <cellStyle name="Normal 2 2 2 2 5 2 5" xfId="11143"/>
    <cellStyle name="Normal 2 2 2 2 5 3" xfId="11144"/>
    <cellStyle name="Normal 2 2 2 2 5 3 2" xfId="11145"/>
    <cellStyle name="Normal 2 2 2 2 5 3 3" xfId="11146"/>
    <cellStyle name="Normal 2 2 2 2 5 3 4" xfId="11147"/>
    <cellStyle name="Normal 2 2 2 2 5 4" xfId="11148"/>
    <cellStyle name="Normal 2 2 2 2 5 5" xfId="11149"/>
    <cellStyle name="Normal 2 2 2 2 5 6" xfId="11150"/>
    <cellStyle name="Normal 2 2 2 2 6" xfId="11151"/>
    <cellStyle name="Normal 2 2 2 2 6 2" xfId="11152"/>
    <cellStyle name="Normal 2 2 2 2 6 2 2" xfId="11153"/>
    <cellStyle name="Normal 2 2 2 2 6 2 3" xfId="11154"/>
    <cellStyle name="Normal 2 2 2 2 6 2 4" xfId="11155"/>
    <cellStyle name="Normal 2 2 2 2 7" xfId="11156"/>
    <cellStyle name="Normal 2 2 2 20" xfId="11157"/>
    <cellStyle name="Normal 2 2 2 20 2" xfId="11158"/>
    <cellStyle name="Normal 2 2 2 20 2 2" xfId="11159"/>
    <cellStyle name="Normal 2 2 2 20 2 2 2" xfId="11160"/>
    <cellStyle name="Normal 2 2 2 20 2 2 3" xfId="11161"/>
    <cellStyle name="Normal 2 2 2 20 2 2 4" xfId="11162"/>
    <cellStyle name="Normal 2 2 2 20 2 3" xfId="11163"/>
    <cellStyle name="Normal 2 2 2 20 2 4" xfId="11164"/>
    <cellStyle name="Normal 2 2 2 20 2 5" xfId="11165"/>
    <cellStyle name="Normal 2 2 2 20 3" xfId="11166"/>
    <cellStyle name="Normal 2 2 2 20 4" xfId="11167"/>
    <cellStyle name="Normal 2 2 2 20 4 2" xfId="11168"/>
    <cellStyle name="Normal 2 2 2 20 4 3" xfId="11169"/>
    <cellStyle name="Normal 2 2 2 20 4 4" xfId="11170"/>
    <cellStyle name="Normal 2 2 2 20 5" xfId="11171"/>
    <cellStyle name="Normal 2 2 2 20 6" xfId="11172"/>
    <cellStyle name="Normal 2 2 2 20 7" xfId="11173"/>
    <cellStyle name="Normal 2 2 2 21" xfId="11174"/>
    <cellStyle name="Normal 2 2 2 21 2" xfId="11175"/>
    <cellStyle name="Normal 2 2 2 21 2 2" xfId="11176"/>
    <cellStyle name="Normal 2 2 2 21 2 2 2" xfId="11177"/>
    <cellStyle name="Normal 2 2 2 21 2 2 3" xfId="11178"/>
    <cellStyle name="Normal 2 2 2 21 2 2 4" xfId="11179"/>
    <cellStyle name="Normal 2 2 2 21 2 3" xfId="11180"/>
    <cellStyle name="Normal 2 2 2 21 2 4" xfId="11181"/>
    <cellStyle name="Normal 2 2 2 21 2 5" xfId="11182"/>
    <cellStyle name="Normal 2 2 2 21 3" xfId="11183"/>
    <cellStyle name="Normal 2 2 2 21 4" xfId="11184"/>
    <cellStyle name="Normal 2 2 2 21 4 2" xfId="11185"/>
    <cellStyle name="Normal 2 2 2 21 4 3" xfId="11186"/>
    <cellStyle name="Normal 2 2 2 21 4 4" xfId="11187"/>
    <cellStyle name="Normal 2 2 2 21 5" xfId="11188"/>
    <cellStyle name="Normal 2 2 2 21 6" xfId="11189"/>
    <cellStyle name="Normal 2 2 2 21 7" xfId="11190"/>
    <cellStyle name="Normal 2 2 2 22" xfId="11191"/>
    <cellStyle name="Normal 2 2 2 22 2" xfId="11192"/>
    <cellStyle name="Normal 2 2 2 22 3" xfId="11193"/>
    <cellStyle name="Normal 2 2 2 22 4" xfId="11194"/>
    <cellStyle name="Normal 2 2 2 3" xfId="11195"/>
    <cellStyle name="Normal 2 2 2 3 2" xfId="11196"/>
    <cellStyle name="Normal 2 2 2 3 3" xfId="11197"/>
    <cellStyle name="Normal 2 2 2 3 4" xfId="11198"/>
    <cellStyle name="Normal 2 2 2 4" xfId="11199"/>
    <cellStyle name="Normal 2 2 2 4 2" xfId="11200"/>
    <cellStyle name="Normal 2 2 2 5" xfId="11201"/>
    <cellStyle name="Normal 2 2 2 5 2" xfId="11202"/>
    <cellStyle name="Normal 2 2 2 6" xfId="11203"/>
    <cellStyle name="Normal 2 2 2 6 10" xfId="11204"/>
    <cellStyle name="Normal 2 2 2 6 10 2" xfId="11205"/>
    <cellStyle name="Normal 2 2 2 6 10 3" xfId="11206"/>
    <cellStyle name="Normal 2 2 2 6 10 4" xfId="11207"/>
    <cellStyle name="Normal 2 2 2 6 11" xfId="11208"/>
    <cellStyle name="Normal 2 2 2 6 12" xfId="11209"/>
    <cellStyle name="Normal 2 2 2 6 13" xfId="11210"/>
    <cellStyle name="Normal 2 2 2 6 2" xfId="11211"/>
    <cellStyle name="Normal 2 2 2 6 2 2" xfId="11212"/>
    <cellStyle name="Normal 2 2 2 6 2 2 2" xfId="11213"/>
    <cellStyle name="Normal 2 2 2 6 2 2 3" xfId="11214"/>
    <cellStyle name="Normal 2 2 2 6 2 2 3 2" xfId="11215"/>
    <cellStyle name="Normal 2 2 2 6 2 2 3 2 2" xfId="11216"/>
    <cellStyle name="Normal 2 2 2 6 2 2 3 2 3" xfId="11217"/>
    <cellStyle name="Normal 2 2 2 6 2 2 3 2 4" xfId="11218"/>
    <cellStyle name="Normal 2 2 2 6 2 2 3 3" xfId="11219"/>
    <cellStyle name="Normal 2 2 2 6 2 2 3 4" xfId="11220"/>
    <cellStyle name="Normal 2 2 2 6 2 2 3 5" xfId="11221"/>
    <cellStyle name="Normal 2 2 2 6 2 2 4" xfId="11222"/>
    <cellStyle name="Normal 2 2 2 6 2 2 4 2" xfId="11223"/>
    <cellStyle name="Normal 2 2 2 6 2 2 4 3" xfId="11224"/>
    <cellStyle name="Normal 2 2 2 6 2 2 4 4" xfId="11225"/>
    <cellStyle name="Normal 2 2 2 6 2 2 5" xfId="11226"/>
    <cellStyle name="Normal 2 2 2 6 2 2 6" xfId="11227"/>
    <cellStyle name="Normal 2 2 2 6 2 2 7" xfId="11228"/>
    <cellStyle name="Normal 2 2 2 6 2 3" xfId="11229"/>
    <cellStyle name="Normal 2 2 2 6 2 4" xfId="11230"/>
    <cellStyle name="Normal 2 2 2 6 2 5" xfId="11231"/>
    <cellStyle name="Normal 2 2 2 6 2 6" xfId="11232"/>
    <cellStyle name="Normal 2 2 2 6 2 7" xfId="11233"/>
    <cellStyle name="Normal 2 2 2 6 2 8" xfId="11234"/>
    <cellStyle name="Normal 2 2 2 6 3" xfId="11235"/>
    <cellStyle name="Normal 2 2 2 6 3 2" xfId="11236"/>
    <cellStyle name="Normal 2 2 2 6 3 2 2" xfId="11237"/>
    <cellStyle name="Normal 2 2 2 6 3 2 2 2" xfId="11238"/>
    <cellStyle name="Normal 2 2 2 6 3 2 2 2 2" xfId="11239"/>
    <cellStyle name="Normal 2 2 2 6 3 2 2 2 3" xfId="11240"/>
    <cellStyle name="Normal 2 2 2 6 3 2 2 2 4" xfId="11241"/>
    <cellStyle name="Normal 2 2 2 6 3 2 2 3" xfId="11242"/>
    <cellStyle name="Normal 2 2 2 6 3 2 2 4" xfId="11243"/>
    <cellStyle name="Normal 2 2 2 6 3 2 2 5" xfId="11244"/>
    <cellStyle name="Normal 2 2 2 6 3 2 3" xfId="11245"/>
    <cellStyle name="Normal 2 2 2 6 3 2 3 2" xfId="11246"/>
    <cellStyle name="Normal 2 2 2 6 3 2 3 3" xfId="11247"/>
    <cellStyle name="Normal 2 2 2 6 3 2 3 4" xfId="11248"/>
    <cellStyle name="Normal 2 2 2 6 3 2 4" xfId="11249"/>
    <cellStyle name="Normal 2 2 2 6 3 2 5" xfId="11250"/>
    <cellStyle name="Normal 2 2 2 6 3 2 6" xfId="11251"/>
    <cellStyle name="Normal 2 2 2 6 4" xfId="11252"/>
    <cellStyle name="Normal 2 2 2 6 4 2" xfId="11253"/>
    <cellStyle name="Normal 2 2 2 6 4 2 2" xfId="11254"/>
    <cellStyle name="Normal 2 2 2 6 4 2 2 2" xfId="11255"/>
    <cellStyle name="Normal 2 2 2 6 4 2 2 3" xfId="11256"/>
    <cellStyle name="Normal 2 2 2 6 4 2 2 4" xfId="11257"/>
    <cellStyle name="Normal 2 2 2 6 4 2 3" xfId="11258"/>
    <cellStyle name="Normal 2 2 2 6 4 2 4" xfId="11259"/>
    <cellStyle name="Normal 2 2 2 6 4 2 5" xfId="11260"/>
    <cellStyle name="Normal 2 2 2 6 4 3" xfId="11261"/>
    <cellStyle name="Normal 2 2 2 6 4 3 2" xfId="11262"/>
    <cellStyle name="Normal 2 2 2 6 4 3 3" xfId="11263"/>
    <cellStyle name="Normal 2 2 2 6 4 3 4" xfId="11264"/>
    <cellStyle name="Normal 2 2 2 6 4 4" xfId="11265"/>
    <cellStyle name="Normal 2 2 2 6 4 5" xfId="11266"/>
    <cellStyle name="Normal 2 2 2 6 4 6" xfId="11267"/>
    <cellStyle name="Normal 2 2 2 6 5" xfId="11268"/>
    <cellStyle name="Normal 2 2 2 6 5 2" xfId="11269"/>
    <cellStyle name="Normal 2 2 2 6 5 2 2" xfId="11270"/>
    <cellStyle name="Normal 2 2 2 6 5 2 2 2" xfId="11271"/>
    <cellStyle name="Normal 2 2 2 6 5 2 2 3" xfId="11272"/>
    <cellStyle name="Normal 2 2 2 6 5 2 2 4" xfId="11273"/>
    <cellStyle name="Normal 2 2 2 6 5 2 3" xfId="11274"/>
    <cellStyle name="Normal 2 2 2 6 5 2 4" xfId="11275"/>
    <cellStyle name="Normal 2 2 2 6 5 2 5" xfId="11276"/>
    <cellStyle name="Normal 2 2 2 6 5 3" xfId="11277"/>
    <cellStyle name="Normal 2 2 2 6 5 3 2" xfId="11278"/>
    <cellStyle name="Normal 2 2 2 6 5 3 3" xfId="11279"/>
    <cellStyle name="Normal 2 2 2 6 5 3 4" xfId="11280"/>
    <cellStyle name="Normal 2 2 2 6 5 4" xfId="11281"/>
    <cellStyle name="Normal 2 2 2 6 5 5" xfId="11282"/>
    <cellStyle name="Normal 2 2 2 6 5 6" xfId="11283"/>
    <cellStyle name="Normal 2 2 2 6 6" xfId="11284"/>
    <cellStyle name="Normal 2 2 2 6 6 2" xfId="11285"/>
    <cellStyle name="Normal 2 2 2 6 6 2 2" xfId="11286"/>
    <cellStyle name="Normal 2 2 2 6 6 2 2 2" xfId="11287"/>
    <cellStyle name="Normal 2 2 2 6 6 2 2 3" xfId="11288"/>
    <cellStyle name="Normal 2 2 2 6 6 2 2 4" xfId="11289"/>
    <cellStyle name="Normal 2 2 2 6 6 2 3" xfId="11290"/>
    <cellStyle name="Normal 2 2 2 6 6 2 4" xfId="11291"/>
    <cellStyle name="Normal 2 2 2 6 6 2 5" xfId="11292"/>
    <cellStyle name="Normal 2 2 2 6 6 3" xfId="11293"/>
    <cellStyle name="Normal 2 2 2 6 6 3 2" xfId="11294"/>
    <cellStyle name="Normal 2 2 2 6 6 3 3" xfId="11295"/>
    <cellStyle name="Normal 2 2 2 6 6 3 4" xfId="11296"/>
    <cellStyle name="Normal 2 2 2 6 6 4" xfId="11297"/>
    <cellStyle name="Normal 2 2 2 6 6 5" xfId="11298"/>
    <cellStyle name="Normal 2 2 2 6 6 6" xfId="11299"/>
    <cellStyle name="Normal 2 2 2 6 7" xfId="11300"/>
    <cellStyle name="Normal 2 2 2 6 7 2" xfId="11301"/>
    <cellStyle name="Normal 2 2 2 6 7 2 2" xfId="11302"/>
    <cellStyle name="Normal 2 2 2 6 7 2 2 2" xfId="11303"/>
    <cellStyle name="Normal 2 2 2 6 7 2 2 3" xfId="11304"/>
    <cellStyle name="Normal 2 2 2 6 7 2 2 4" xfId="11305"/>
    <cellStyle name="Normal 2 2 2 6 7 2 3" xfId="11306"/>
    <cellStyle name="Normal 2 2 2 6 7 2 4" xfId="11307"/>
    <cellStyle name="Normal 2 2 2 6 7 2 5" xfId="11308"/>
    <cellStyle name="Normal 2 2 2 6 7 3" xfId="11309"/>
    <cellStyle name="Normal 2 2 2 6 7 3 2" xfId="11310"/>
    <cellStyle name="Normal 2 2 2 6 7 3 3" xfId="11311"/>
    <cellStyle name="Normal 2 2 2 6 7 3 4" xfId="11312"/>
    <cellStyle name="Normal 2 2 2 6 7 4" xfId="11313"/>
    <cellStyle name="Normal 2 2 2 6 7 5" xfId="11314"/>
    <cellStyle name="Normal 2 2 2 6 7 6" xfId="11315"/>
    <cellStyle name="Normal 2 2 2 6 8" xfId="11316"/>
    <cellStyle name="Normal 2 2 2 6 8 2" xfId="11317"/>
    <cellStyle name="Normal 2 2 2 6 8 2 2" xfId="11318"/>
    <cellStyle name="Normal 2 2 2 6 8 2 2 2" xfId="11319"/>
    <cellStyle name="Normal 2 2 2 6 8 2 2 3" xfId="11320"/>
    <cellStyle name="Normal 2 2 2 6 8 2 2 4" xfId="11321"/>
    <cellStyle name="Normal 2 2 2 6 8 2 3" xfId="11322"/>
    <cellStyle name="Normal 2 2 2 6 8 2 4" xfId="11323"/>
    <cellStyle name="Normal 2 2 2 6 8 2 5" xfId="11324"/>
    <cellStyle name="Normal 2 2 2 6 8 3" xfId="11325"/>
    <cellStyle name="Normal 2 2 2 6 8 3 2" xfId="11326"/>
    <cellStyle name="Normal 2 2 2 6 8 3 3" xfId="11327"/>
    <cellStyle name="Normal 2 2 2 6 8 3 4" xfId="11328"/>
    <cellStyle name="Normal 2 2 2 6 8 4" xfId="11329"/>
    <cellStyle name="Normal 2 2 2 6 8 5" xfId="11330"/>
    <cellStyle name="Normal 2 2 2 6 8 6" xfId="11331"/>
    <cellStyle name="Normal 2 2 2 6 9" xfId="11332"/>
    <cellStyle name="Normal 2 2 2 6 9 2" xfId="11333"/>
    <cellStyle name="Normal 2 2 2 6 9 2 2" xfId="11334"/>
    <cellStyle name="Normal 2 2 2 6 9 2 3" xfId="11335"/>
    <cellStyle name="Normal 2 2 2 6 9 2 4" xfId="11336"/>
    <cellStyle name="Normal 2 2 2 6 9 3" xfId="11337"/>
    <cellStyle name="Normal 2 2 2 6 9 4" xfId="11338"/>
    <cellStyle name="Normal 2 2 2 6 9 5" xfId="11339"/>
    <cellStyle name="Normal 2 2 2 7" xfId="11340"/>
    <cellStyle name="Normal 2 2 2 8" xfId="11341"/>
    <cellStyle name="Normal 2 2 2 9" xfId="11342"/>
    <cellStyle name="Normal 2 2 2 9 2" xfId="11343"/>
    <cellStyle name="Normal 2 2 2 9 2 2" xfId="11344"/>
    <cellStyle name="Normal 2 2 2 9 2 2 2" xfId="11345"/>
    <cellStyle name="Normal 2 2 2 9 2 2 3" xfId="11346"/>
    <cellStyle name="Normal 2 2 2 9 2 2 4" xfId="11347"/>
    <cellStyle name="Normal 2 2 2 9 2 3" xfId="11348"/>
    <cellStyle name="Normal 2 2 2 9 2 4" xfId="11349"/>
    <cellStyle name="Normal 2 2 2 9 2 5" xfId="11350"/>
    <cellStyle name="Normal 2 2 2 9 3" xfId="11351"/>
    <cellStyle name="Normal 2 2 2 9 3 2" xfId="11352"/>
    <cellStyle name="Normal 2 2 2 9 3 3" xfId="11353"/>
    <cellStyle name="Normal 2 2 2 9 3 4" xfId="11354"/>
    <cellStyle name="Normal 2 2 2 9 4" xfId="11355"/>
    <cellStyle name="Normal 2 2 2 9 5" xfId="11356"/>
    <cellStyle name="Normal 2 2 2 9 6" xfId="11357"/>
    <cellStyle name="Normal 2 2 2_Guarantees" xfId="11358"/>
    <cellStyle name="Normal 2 2 20" xfId="11359"/>
    <cellStyle name="Normal 2 2 20 2" xfId="11360"/>
    <cellStyle name="Normal 2 2 20 2 2" xfId="11361"/>
    <cellStyle name="Normal 2 2 20 2 3" xfId="11362"/>
    <cellStyle name="Normal 2 2 20 2 3 2" xfId="11363"/>
    <cellStyle name="Normal 2 2 20 2 3 3" xfId="11364"/>
    <cellStyle name="Normal 2 2 20 2 3 4" xfId="11365"/>
    <cellStyle name="Normal 2 2 20 2 4" xfId="11366"/>
    <cellStyle name="Normal 2 2 20 2 5" xfId="11367"/>
    <cellStyle name="Normal 2 2 20 2 6" xfId="11368"/>
    <cellStyle name="Normal 2 2 20 3" xfId="11369"/>
    <cellStyle name="Normal 2 2 20 3 2" xfId="11370"/>
    <cellStyle name="Normal 2 2 20 3 3" xfId="11371"/>
    <cellStyle name="Normal 2 2 20 3 4" xfId="11372"/>
    <cellStyle name="Normal 2 2 20 4" xfId="11373"/>
    <cellStyle name="Normal 2 2 20 5" xfId="11374"/>
    <cellStyle name="Normal 2 2 20 6" xfId="11375"/>
    <cellStyle name="Normal 2 2 21" xfId="11376"/>
    <cellStyle name="Normal 2 2 21 2" xfId="11377"/>
    <cellStyle name="Normal 2 2 21 3" xfId="11378"/>
    <cellStyle name="Normal 2 2 21 3 2" xfId="11379"/>
    <cellStyle name="Normal 2 2 21 3 3" xfId="11380"/>
    <cellStyle name="Normal 2 2 21 3 4" xfId="11381"/>
    <cellStyle name="Normal 2 2 22" xfId="11382"/>
    <cellStyle name="Normal 2 2 22 2" xfId="11383"/>
    <cellStyle name="Normal 2 2 22 2 2" xfId="11384"/>
    <cellStyle name="Normal 2 2 22 2 3" xfId="11385"/>
    <cellStyle name="Normal 2 2 22 2 3 2" xfId="11386"/>
    <cellStyle name="Normal 2 2 22 2 3 3" xfId="11387"/>
    <cellStyle name="Normal 2 2 22 2 3 4" xfId="11388"/>
    <cellStyle name="Normal 2 2 22 2 4" xfId="11389"/>
    <cellStyle name="Normal 2 2 22 2 5" xfId="11390"/>
    <cellStyle name="Normal 2 2 22 2 6" xfId="11391"/>
    <cellStyle name="Normal 2 2 22 3" xfId="11392"/>
    <cellStyle name="Normal 2 2 22 3 2" xfId="11393"/>
    <cellStyle name="Normal 2 2 22 3 3" xfId="11394"/>
    <cellStyle name="Normal 2 2 22 3 4" xfId="11395"/>
    <cellStyle name="Normal 2 2 22 4" xfId="11396"/>
    <cellStyle name="Normal 2 2 22 5" xfId="11397"/>
    <cellStyle name="Normal 2 2 22 6" xfId="11398"/>
    <cellStyle name="Normal 2 2 23" xfId="11399"/>
    <cellStyle name="Normal 2 2 23 2" xfId="11400"/>
    <cellStyle name="Normal 2 2 23 3" xfId="11401"/>
    <cellStyle name="Normal 2 2 23 3 2" xfId="11402"/>
    <cellStyle name="Normal 2 2 23 3 3" xfId="11403"/>
    <cellStyle name="Normal 2 2 23 3 4" xfId="11404"/>
    <cellStyle name="Normal 2 2 24" xfId="11405"/>
    <cellStyle name="Normal 2 2 24 2" xfId="11406"/>
    <cellStyle name="Normal 2 2 25" xfId="11407"/>
    <cellStyle name="Normal 2 2 26" xfId="11408"/>
    <cellStyle name="Normal 2 2 27" xfId="11409"/>
    <cellStyle name="Normal 2 2 28" xfId="11410"/>
    <cellStyle name="Normal 2 2 29" xfId="11411"/>
    <cellStyle name="Normal 2 2 3" xfId="11412"/>
    <cellStyle name="Normal 2 2 3 10" xfId="11413"/>
    <cellStyle name="Normal 2 2 3 10 2" xfId="11414"/>
    <cellStyle name="Normal 2 2 3 10 2 2" xfId="11415"/>
    <cellStyle name="Normal 2 2 3 10 2 2 2" xfId="11416"/>
    <cellStyle name="Normal 2 2 3 10 2 2 3" xfId="11417"/>
    <cellStyle name="Normal 2 2 3 10 2 2 4" xfId="11418"/>
    <cellStyle name="Normal 2 2 3 10 2 3" xfId="11419"/>
    <cellStyle name="Normal 2 2 3 10 2 4" xfId="11420"/>
    <cellStyle name="Normal 2 2 3 10 2 5" xfId="11421"/>
    <cellStyle name="Normal 2 2 3 10 3" xfId="11422"/>
    <cellStyle name="Normal 2 2 3 10 4" xfId="11423"/>
    <cellStyle name="Normal 2 2 3 10 4 2" xfId="11424"/>
    <cellStyle name="Normal 2 2 3 10 4 3" xfId="11425"/>
    <cellStyle name="Normal 2 2 3 10 4 4" xfId="11426"/>
    <cellStyle name="Normal 2 2 3 10 5" xfId="11427"/>
    <cellStyle name="Normal 2 2 3 10 6" xfId="11428"/>
    <cellStyle name="Normal 2 2 3 10 7" xfId="11429"/>
    <cellStyle name="Normal 2 2 3 11" xfId="11430"/>
    <cellStyle name="Normal 2 2 3 11 2" xfId="11431"/>
    <cellStyle name="Normal 2 2 3 11 2 2" xfId="11432"/>
    <cellStyle name="Normal 2 2 3 11 2 2 2" xfId="11433"/>
    <cellStyle name="Normal 2 2 3 11 2 2 3" xfId="11434"/>
    <cellStyle name="Normal 2 2 3 11 2 2 4" xfId="11435"/>
    <cellStyle name="Normal 2 2 3 11 2 3" xfId="11436"/>
    <cellStyle name="Normal 2 2 3 11 2 4" xfId="11437"/>
    <cellStyle name="Normal 2 2 3 11 2 5" xfId="11438"/>
    <cellStyle name="Normal 2 2 3 11 3" xfId="11439"/>
    <cellStyle name="Normal 2 2 3 11 4" xfId="11440"/>
    <cellStyle name="Normal 2 2 3 11 4 2" xfId="11441"/>
    <cellStyle name="Normal 2 2 3 11 4 3" xfId="11442"/>
    <cellStyle name="Normal 2 2 3 11 4 4" xfId="11443"/>
    <cellStyle name="Normal 2 2 3 11 5" xfId="11444"/>
    <cellStyle name="Normal 2 2 3 11 6" xfId="11445"/>
    <cellStyle name="Normal 2 2 3 11 7" xfId="11446"/>
    <cellStyle name="Normal 2 2 3 12" xfId="11447"/>
    <cellStyle name="Normal 2 2 3 2" xfId="11448"/>
    <cellStyle name="Normal 2 2 3 3" xfId="11449"/>
    <cellStyle name="Normal 2 2 3 4" xfId="11450"/>
    <cellStyle name="Normal 2 2 3 5" xfId="11451"/>
    <cellStyle name="Normal 2 2 3 6" xfId="11452"/>
    <cellStyle name="Normal 2 2 3 7" xfId="11453"/>
    <cellStyle name="Normal 2 2 3 8" xfId="11454"/>
    <cellStyle name="Normal 2 2 3 9" xfId="11455"/>
    <cellStyle name="Normal 2 2 3 9 2" xfId="11456"/>
    <cellStyle name="Normal 2 2 30" xfId="11457"/>
    <cellStyle name="Normal 2 2 31" xfId="11458"/>
    <cellStyle name="Normal 2 2 32" xfId="11459"/>
    <cellStyle name="Normal 2 2 33" xfId="11460"/>
    <cellStyle name="Normal 2 2 34" xfId="11461"/>
    <cellStyle name="Normal 2 2 35" xfId="11462"/>
    <cellStyle name="Normal 2 2 36" xfId="11463"/>
    <cellStyle name="Normal 2 2 37" xfId="11464"/>
    <cellStyle name="Normal 2 2 38" xfId="11465"/>
    <cellStyle name="Normal 2 2 39" xfId="11466"/>
    <cellStyle name="Normal 2 2 4" xfId="11467"/>
    <cellStyle name="Normal 2 2 4 10" xfId="11468"/>
    <cellStyle name="Normal 2 2 4 10 2" xfId="11469"/>
    <cellStyle name="Normal 2 2 4 11" xfId="11470"/>
    <cellStyle name="Normal 2 2 4 11 2" xfId="11471"/>
    <cellStyle name="Normal 2 2 4 12" xfId="11472"/>
    <cellStyle name="Normal 2 2 4 12 2" xfId="11473"/>
    <cellStyle name="Normal 2 2 4 12 3" xfId="11474"/>
    <cellStyle name="Normal 2 2 4 12 3 2" xfId="11475"/>
    <cellStyle name="Normal 2 2 4 12 3 3" xfId="11476"/>
    <cellStyle name="Normal 2 2 4 12 3 4" xfId="11477"/>
    <cellStyle name="Normal 2 2 4 12 4" xfId="11478"/>
    <cellStyle name="Normal 2 2 4 12 5" xfId="11479"/>
    <cellStyle name="Normal 2 2 4 12 6" xfId="11480"/>
    <cellStyle name="Normal 2 2 4 13" xfId="11481"/>
    <cellStyle name="Normal 2 2 4 13 2" xfId="11482"/>
    <cellStyle name="Normal 2 2 4 13 3" xfId="11483"/>
    <cellStyle name="Normal 2 2 4 13 4" xfId="11484"/>
    <cellStyle name="Normal 2 2 4 14" xfId="11485"/>
    <cellStyle name="Normal 2 2 4 15" xfId="11486"/>
    <cellStyle name="Normal 2 2 4 16" xfId="11487"/>
    <cellStyle name="Normal 2 2 4 2" xfId="11488"/>
    <cellStyle name="Normal 2 2 4 2 2" xfId="11489"/>
    <cellStyle name="Normal 2 2 4 2 3" xfId="11490"/>
    <cellStyle name="Normal 2 2 4 2 3 2" xfId="11491"/>
    <cellStyle name="Normal 2 2 4 2 3 2 2" xfId="11492"/>
    <cellStyle name="Normal 2 2 4 2 3 2 3" xfId="11493"/>
    <cellStyle name="Normal 2 2 4 2 3 2 4" xfId="11494"/>
    <cellStyle name="Normal 2 2 4 2 3 3" xfId="11495"/>
    <cellStyle name="Normal 2 2 4 2 3 4" xfId="11496"/>
    <cellStyle name="Normal 2 2 4 2 3 5" xfId="11497"/>
    <cellStyle name="Normal 2 2 4 2 4" xfId="11498"/>
    <cellStyle name="Normal 2 2 4 2 4 2" xfId="11499"/>
    <cellStyle name="Normal 2 2 4 2 4 3" xfId="11500"/>
    <cellStyle name="Normal 2 2 4 2 4 4" xfId="11501"/>
    <cellStyle name="Normal 2 2 4 2 5" xfId="11502"/>
    <cellStyle name="Normal 2 2 4 2 6" xfId="11503"/>
    <cellStyle name="Normal 2 2 4 2 7" xfId="11504"/>
    <cellStyle name="Normal 2 2 4 3" xfId="11505"/>
    <cellStyle name="Normal 2 2 4 4" xfId="11506"/>
    <cellStyle name="Normal 2 2 4 5" xfId="11507"/>
    <cellStyle name="Normal 2 2 4 6" xfId="11508"/>
    <cellStyle name="Normal 2 2 4 7" xfId="11509"/>
    <cellStyle name="Normal 2 2 4 8" xfId="11510"/>
    <cellStyle name="Normal 2 2 4 9" xfId="11511"/>
    <cellStyle name="Normal 2 2 4 9 2" xfId="11512"/>
    <cellStyle name="Normal 2 2 40" xfId="11513"/>
    <cellStyle name="Normal 2 2 41" xfId="11514"/>
    <cellStyle name="Normal 2 2 42" xfId="11515"/>
    <cellStyle name="Normal 2 2 43" xfId="11516"/>
    <cellStyle name="Normal 2 2 44" xfId="11517"/>
    <cellStyle name="Normal 2 2 45" xfId="11518"/>
    <cellStyle name="Normal 2 2 46" xfId="11519"/>
    <cellStyle name="Normal 2 2 47" xfId="11520"/>
    <cellStyle name="Normal 2 2 48" xfId="11521"/>
    <cellStyle name="Normal 2 2 49" xfId="11522"/>
    <cellStyle name="Normal 2 2 5" xfId="11523"/>
    <cellStyle name="Normal 2 2 5 10" xfId="11524"/>
    <cellStyle name="Normal 2 2 5 10 2" xfId="11525"/>
    <cellStyle name="Normal 2 2 5 11" xfId="11526"/>
    <cellStyle name="Normal 2 2 5 12" xfId="11527"/>
    <cellStyle name="Normal 2 2 5 2" xfId="11528"/>
    <cellStyle name="Normal 2 2 5 3" xfId="11529"/>
    <cellStyle name="Normal 2 2 5 4" xfId="11530"/>
    <cellStyle name="Normal 2 2 5 5" xfId="11531"/>
    <cellStyle name="Normal 2 2 5 6" xfId="11532"/>
    <cellStyle name="Normal 2 2 5 7" xfId="11533"/>
    <cellStyle name="Normal 2 2 5 8" xfId="11534"/>
    <cellStyle name="Normal 2 2 5 9" xfId="11535"/>
    <cellStyle name="Normal 2 2 5 9 2" xfId="11536"/>
    <cellStyle name="Normal 2 2 50" xfId="11537"/>
    <cellStyle name="Normal 2 2 51" xfId="11538"/>
    <cellStyle name="Normal 2 2 52" xfId="11539"/>
    <cellStyle name="Normal 2 2 53" xfId="11540"/>
    <cellStyle name="Normal 2 2 54" xfId="11541"/>
    <cellStyle name="Normal 2 2 55" xfId="11542"/>
    <cellStyle name="Normal 2 2 56" xfId="11543"/>
    <cellStyle name="Normal 2 2 57" xfId="11544"/>
    <cellStyle name="Normal 2 2 58" xfId="11545"/>
    <cellStyle name="Normal 2 2 59" xfId="11546"/>
    <cellStyle name="Normal 2 2 6" xfId="11547"/>
    <cellStyle name="Normal 2 2 6 2" xfId="11548"/>
    <cellStyle name="Normal 2 2 6 2 2" xfId="11549"/>
    <cellStyle name="Normal 2 2 6 2 2 2" xfId="11550"/>
    <cellStyle name="Normal 2 2 6 2 2 2 2" xfId="11551"/>
    <cellStyle name="Normal 2 2 6 2 2 2 3" xfId="11552"/>
    <cellStyle name="Normal 2 2 6 2 2 2 4" xfId="11553"/>
    <cellStyle name="Normal 2 2 6 2 2 3" xfId="11554"/>
    <cellStyle name="Normal 2 2 6 2 2 4" xfId="11555"/>
    <cellStyle name="Normal 2 2 6 2 2 5" xfId="11556"/>
    <cellStyle name="Normal 2 2 6 2 3" xfId="11557"/>
    <cellStyle name="Normal 2 2 6 2 3 2" xfId="11558"/>
    <cellStyle name="Normal 2 2 6 2 3 3" xfId="11559"/>
    <cellStyle name="Normal 2 2 6 2 3 4" xfId="11560"/>
    <cellStyle name="Normal 2 2 6 2 4" xfId="11561"/>
    <cellStyle name="Normal 2 2 6 2 5" xfId="11562"/>
    <cellStyle name="Normal 2 2 6 2 6" xfId="11563"/>
    <cellStyle name="Normal 2 2 6 3" xfId="11564"/>
    <cellStyle name="Normal 2 2 6 3 2" xfId="11565"/>
    <cellStyle name="Normal 2 2 6 3 2 2" xfId="11566"/>
    <cellStyle name="Normal 2 2 6 3 2 2 2" xfId="11567"/>
    <cellStyle name="Normal 2 2 6 3 2 2 3" xfId="11568"/>
    <cellStyle name="Normal 2 2 6 3 2 2 4" xfId="11569"/>
    <cellStyle name="Normal 2 2 6 3 2 3" xfId="11570"/>
    <cellStyle name="Normal 2 2 6 3 2 4" xfId="11571"/>
    <cellStyle name="Normal 2 2 6 3 2 5" xfId="11572"/>
    <cellStyle name="Normal 2 2 6 3 3" xfId="11573"/>
    <cellStyle name="Normal 2 2 6 3 4" xfId="11574"/>
    <cellStyle name="Normal 2 2 6 3 4 2" xfId="11575"/>
    <cellStyle name="Normal 2 2 6 3 4 3" xfId="11576"/>
    <cellStyle name="Normal 2 2 6 3 4 4" xfId="11577"/>
    <cellStyle name="Normal 2 2 6 3 5" xfId="11578"/>
    <cellStyle name="Normal 2 2 6 3 6" xfId="11579"/>
    <cellStyle name="Normal 2 2 6 3 7" xfId="11580"/>
    <cellStyle name="Normal 2 2 6 4" xfId="11581"/>
    <cellStyle name="Normal 2 2 6 4 2" xfId="11582"/>
    <cellStyle name="Normal 2 2 6 5" xfId="11583"/>
    <cellStyle name="Normal 2 2 6 6" xfId="11584"/>
    <cellStyle name="Normal 2 2 6 7" xfId="11585"/>
    <cellStyle name="Normal 2 2 6 7 2" xfId="11586"/>
    <cellStyle name="Normal 2 2 6 7 3" xfId="11587"/>
    <cellStyle name="Normal 2 2 6 7 4" xfId="11588"/>
    <cellStyle name="Normal 2 2 60" xfId="11589"/>
    <cellStyle name="Normal 2 2 61" xfId="11590"/>
    <cellStyle name="Normal 2 2 62" xfId="11591"/>
    <cellStyle name="Normal 2 2 63" xfId="11592"/>
    <cellStyle name="Normal 2 2 64" xfId="11593"/>
    <cellStyle name="Normal 2 2 65" xfId="11594"/>
    <cellStyle name="Normal 2 2 66" xfId="11595"/>
    <cellStyle name="Normal 2 2 67" xfId="11596"/>
    <cellStyle name="Normal 2 2 68" xfId="11597"/>
    <cellStyle name="Normal 2 2 69" xfId="11598"/>
    <cellStyle name="Normal 2 2 7" xfId="11599"/>
    <cellStyle name="Normal 2 2 7 2" xfId="11600"/>
    <cellStyle name="Normal 2 2 7 2 2" xfId="11601"/>
    <cellStyle name="Normal 2 2 7 2 2 2" xfId="11602"/>
    <cellStyle name="Normal 2 2 7 2 2 2 2" xfId="11603"/>
    <cellStyle name="Normal 2 2 7 2 2 2 3" xfId="11604"/>
    <cellStyle name="Normal 2 2 7 2 2 2 4" xfId="11605"/>
    <cellStyle name="Normal 2 2 7 2 2 3" xfId="11606"/>
    <cellStyle name="Normal 2 2 7 2 2 4" xfId="11607"/>
    <cellStyle name="Normal 2 2 7 2 2 5" xfId="11608"/>
    <cellStyle name="Normal 2 2 7 2 3" xfId="11609"/>
    <cellStyle name="Normal 2 2 7 2 3 2" xfId="11610"/>
    <cellStyle name="Normal 2 2 7 2 3 3" xfId="11611"/>
    <cellStyle name="Normal 2 2 7 2 3 4" xfId="11612"/>
    <cellStyle name="Normal 2 2 7 2 4" xfId="11613"/>
    <cellStyle name="Normal 2 2 7 2 5" xfId="11614"/>
    <cellStyle name="Normal 2 2 7 2 6" xfId="11615"/>
    <cellStyle name="Normal 2 2 7 3" xfId="11616"/>
    <cellStyle name="Normal 2 2 7 3 2" xfId="11617"/>
    <cellStyle name="Normal 2 2 7 3 3" xfId="11618"/>
    <cellStyle name="Normal 2 2 7 3 3 2" xfId="11619"/>
    <cellStyle name="Normal 2 2 7 3 3 3" xfId="11620"/>
    <cellStyle name="Normal 2 2 7 3 3 4" xfId="11621"/>
    <cellStyle name="Normal 2 2 7 3 4" xfId="11622"/>
    <cellStyle name="Normal 2 2 7 3 5" xfId="11623"/>
    <cellStyle name="Normal 2 2 7 3 6" xfId="11624"/>
    <cellStyle name="Normal 2 2 7 4" xfId="11625"/>
    <cellStyle name="Normal 2 2 7 4 2" xfId="11626"/>
    <cellStyle name="Normal 2 2 7 4 3" xfId="11627"/>
    <cellStyle name="Normal 2 2 7 4 4" xfId="11628"/>
    <cellStyle name="Normal 2 2 7 5" xfId="11629"/>
    <cellStyle name="Normal 2 2 7 6" xfId="11630"/>
    <cellStyle name="Normal 2 2 7 7" xfId="11631"/>
    <cellStyle name="Normal 2 2 70" xfId="11632"/>
    <cellStyle name="Normal 2 2 71" xfId="11633"/>
    <cellStyle name="Normal 2 2 72" xfId="11634"/>
    <cellStyle name="Normal 2 2 73" xfId="11635"/>
    <cellStyle name="Normal 2 2 74" xfId="11636"/>
    <cellStyle name="Normal 2 2 75" xfId="11637"/>
    <cellStyle name="Normal 2 2 76" xfId="11638"/>
    <cellStyle name="Normal 2 2 77" xfId="11639"/>
    <cellStyle name="Normal 2 2 78" xfId="11640"/>
    <cellStyle name="Normal 2 2 79" xfId="11641"/>
    <cellStyle name="Normal 2 2 8" xfId="11642"/>
    <cellStyle name="Normal 2 2 8 2" xfId="11643"/>
    <cellStyle name="Normal 2 2 8 2 2" xfId="11644"/>
    <cellStyle name="Normal 2 2 8 2 2 2" xfId="11645"/>
    <cellStyle name="Normal 2 2 8 2 2 2 2" xfId="11646"/>
    <cellStyle name="Normal 2 2 8 2 2 2 3" xfId="11647"/>
    <cellStyle name="Normal 2 2 8 2 2 2 4" xfId="11648"/>
    <cellStyle name="Normal 2 2 8 2 2 3" xfId="11649"/>
    <cellStyle name="Normal 2 2 8 2 2 4" xfId="11650"/>
    <cellStyle name="Normal 2 2 8 2 2 5" xfId="11651"/>
    <cellStyle name="Normal 2 2 8 2 3" xfId="11652"/>
    <cellStyle name="Normal 2 2 8 2 3 2" xfId="11653"/>
    <cellStyle name="Normal 2 2 8 2 3 3" xfId="11654"/>
    <cellStyle name="Normal 2 2 8 2 3 4" xfId="11655"/>
    <cellStyle name="Normal 2 2 8 2 4" xfId="11656"/>
    <cellStyle name="Normal 2 2 8 2 5" xfId="11657"/>
    <cellStyle name="Normal 2 2 8 2 6" xfId="11658"/>
    <cellStyle name="Normal 2 2 8 3" xfId="11659"/>
    <cellStyle name="Normal 2 2 8 3 2" xfId="11660"/>
    <cellStyle name="Normal 2 2 8 3 3" xfId="11661"/>
    <cellStyle name="Normal 2 2 8 3 3 2" xfId="11662"/>
    <cellStyle name="Normal 2 2 8 3 3 3" xfId="11663"/>
    <cellStyle name="Normal 2 2 8 3 3 4" xfId="11664"/>
    <cellStyle name="Normal 2 2 8 3 4" xfId="11665"/>
    <cellStyle name="Normal 2 2 8 3 5" xfId="11666"/>
    <cellStyle name="Normal 2 2 8 3 6" xfId="11667"/>
    <cellStyle name="Normal 2 2 8 4" xfId="11668"/>
    <cellStyle name="Normal 2 2 8 4 2" xfId="11669"/>
    <cellStyle name="Normal 2 2 8 4 3" xfId="11670"/>
    <cellStyle name="Normal 2 2 8 4 4" xfId="11671"/>
    <cellStyle name="Normal 2 2 8 5" xfId="11672"/>
    <cellStyle name="Normal 2 2 8 6" xfId="11673"/>
    <cellStyle name="Normal 2 2 8 7" xfId="11674"/>
    <cellStyle name="Normal 2 2 80" xfId="11675"/>
    <cellStyle name="Normal 2 2 81" xfId="11676"/>
    <cellStyle name="Normal 2 2 82" xfId="11677"/>
    <cellStyle name="Normal 2 2 83" xfId="11678"/>
    <cellStyle name="Normal 2 2 84" xfId="11679"/>
    <cellStyle name="Normal 2 2 85" xfId="11680"/>
    <cellStyle name="Normal 2 2 86" xfId="11681"/>
    <cellStyle name="Normal 2 2 87" xfId="11682"/>
    <cellStyle name="Normal 2 2 88" xfId="11683"/>
    <cellStyle name="Normal 2 2 89" xfId="11684"/>
    <cellStyle name="Normal 2 2 9" xfId="11685"/>
    <cellStyle name="Normal 2 2 9 2" xfId="11686"/>
    <cellStyle name="Normal 2 2 9 2 10" xfId="11687"/>
    <cellStyle name="Normal 2 2 9 2 10 2" xfId="11688"/>
    <cellStyle name="Normal 2 2 9 2 10 3" xfId="11689"/>
    <cellStyle name="Normal 2 2 9 2 10 4" xfId="11690"/>
    <cellStyle name="Normal 2 2 9 2 11" xfId="11691"/>
    <cellStyle name="Normal 2 2 9 2 12" xfId="11692"/>
    <cellStyle name="Normal 2 2 9 2 13" xfId="11693"/>
    <cellStyle name="Normal 2 2 9 2 2" xfId="11694"/>
    <cellStyle name="Normal 2 2 9 2 2 2" xfId="11695"/>
    <cellStyle name="Normal 2 2 9 2 2 2 2" xfId="11696"/>
    <cellStyle name="Normal 2 2 9 2 2 2 2 2" xfId="11697"/>
    <cellStyle name="Normal 2 2 9 2 2 2 2 2 2" xfId="11698"/>
    <cellStyle name="Normal 2 2 9 2 2 2 2 2 3" xfId="11699"/>
    <cellStyle name="Normal 2 2 9 2 2 2 2 2 4" xfId="11700"/>
    <cellStyle name="Normal 2 2 9 2 2 2 2 3" xfId="11701"/>
    <cellStyle name="Normal 2 2 9 2 2 2 2 4" xfId="11702"/>
    <cellStyle name="Normal 2 2 9 2 2 2 2 5" xfId="11703"/>
    <cellStyle name="Normal 2 2 9 2 2 2 3" xfId="11704"/>
    <cellStyle name="Normal 2 2 9 2 2 2 3 2" xfId="11705"/>
    <cellStyle name="Normal 2 2 9 2 2 2 3 3" xfId="11706"/>
    <cellStyle name="Normal 2 2 9 2 2 2 3 4" xfId="11707"/>
    <cellStyle name="Normal 2 2 9 2 2 2 4" xfId="11708"/>
    <cellStyle name="Normal 2 2 9 2 2 2 5" xfId="11709"/>
    <cellStyle name="Normal 2 2 9 2 2 2 6" xfId="11710"/>
    <cellStyle name="Normal 2 2 9 2 3" xfId="11711"/>
    <cellStyle name="Normal 2 2 9 2 3 2" xfId="11712"/>
    <cellStyle name="Normal 2 2 9 2 3 2 2" xfId="11713"/>
    <cellStyle name="Normal 2 2 9 2 3 2 2 2" xfId="11714"/>
    <cellStyle name="Normal 2 2 9 2 3 2 2 3" xfId="11715"/>
    <cellStyle name="Normal 2 2 9 2 3 2 2 4" xfId="11716"/>
    <cellStyle name="Normal 2 2 9 2 3 2 3" xfId="11717"/>
    <cellStyle name="Normal 2 2 9 2 3 2 4" xfId="11718"/>
    <cellStyle name="Normal 2 2 9 2 3 2 5" xfId="11719"/>
    <cellStyle name="Normal 2 2 9 2 3 3" xfId="11720"/>
    <cellStyle name="Normal 2 2 9 2 3 3 2" xfId="11721"/>
    <cellStyle name="Normal 2 2 9 2 3 3 3" xfId="11722"/>
    <cellStyle name="Normal 2 2 9 2 3 3 4" xfId="11723"/>
    <cellStyle name="Normal 2 2 9 2 3 4" xfId="11724"/>
    <cellStyle name="Normal 2 2 9 2 3 5" xfId="11725"/>
    <cellStyle name="Normal 2 2 9 2 3 6" xfId="11726"/>
    <cellStyle name="Normal 2 2 9 2 4" xfId="11727"/>
    <cellStyle name="Normal 2 2 9 2 4 2" xfId="11728"/>
    <cellStyle name="Normal 2 2 9 2 4 2 2" xfId="11729"/>
    <cellStyle name="Normal 2 2 9 2 4 2 2 2" xfId="11730"/>
    <cellStyle name="Normal 2 2 9 2 4 2 2 3" xfId="11731"/>
    <cellStyle name="Normal 2 2 9 2 4 2 2 4" xfId="11732"/>
    <cellStyle name="Normal 2 2 9 2 4 2 3" xfId="11733"/>
    <cellStyle name="Normal 2 2 9 2 4 2 4" xfId="11734"/>
    <cellStyle name="Normal 2 2 9 2 4 2 5" xfId="11735"/>
    <cellStyle name="Normal 2 2 9 2 4 3" xfId="11736"/>
    <cellStyle name="Normal 2 2 9 2 4 3 2" xfId="11737"/>
    <cellStyle name="Normal 2 2 9 2 4 3 3" xfId="11738"/>
    <cellStyle name="Normal 2 2 9 2 4 3 4" xfId="11739"/>
    <cellStyle name="Normal 2 2 9 2 4 4" xfId="11740"/>
    <cellStyle name="Normal 2 2 9 2 4 5" xfId="11741"/>
    <cellStyle name="Normal 2 2 9 2 4 6" xfId="11742"/>
    <cellStyle name="Normal 2 2 9 2 5" xfId="11743"/>
    <cellStyle name="Normal 2 2 9 2 5 2" xfId="11744"/>
    <cellStyle name="Normal 2 2 9 2 5 2 2" xfId="11745"/>
    <cellStyle name="Normal 2 2 9 2 5 2 2 2" xfId="11746"/>
    <cellStyle name="Normal 2 2 9 2 5 2 2 3" xfId="11747"/>
    <cellStyle name="Normal 2 2 9 2 5 2 2 4" xfId="11748"/>
    <cellStyle name="Normal 2 2 9 2 5 2 3" xfId="11749"/>
    <cellStyle name="Normal 2 2 9 2 5 2 4" xfId="11750"/>
    <cellStyle name="Normal 2 2 9 2 5 2 5" xfId="11751"/>
    <cellStyle name="Normal 2 2 9 2 5 3" xfId="11752"/>
    <cellStyle name="Normal 2 2 9 2 5 3 2" xfId="11753"/>
    <cellStyle name="Normal 2 2 9 2 5 3 3" xfId="11754"/>
    <cellStyle name="Normal 2 2 9 2 5 3 4" xfId="11755"/>
    <cellStyle name="Normal 2 2 9 2 5 4" xfId="11756"/>
    <cellStyle name="Normal 2 2 9 2 5 5" xfId="11757"/>
    <cellStyle name="Normal 2 2 9 2 5 6" xfId="11758"/>
    <cellStyle name="Normal 2 2 9 2 6" xfId="11759"/>
    <cellStyle name="Normal 2 2 9 2 6 2" xfId="11760"/>
    <cellStyle name="Normal 2 2 9 2 6 2 2" xfId="11761"/>
    <cellStyle name="Normal 2 2 9 2 6 2 2 2" xfId="11762"/>
    <cellStyle name="Normal 2 2 9 2 6 2 2 3" xfId="11763"/>
    <cellStyle name="Normal 2 2 9 2 6 2 2 4" xfId="11764"/>
    <cellStyle name="Normal 2 2 9 2 6 2 3" xfId="11765"/>
    <cellStyle name="Normal 2 2 9 2 6 2 4" xfId="11766"/>
    <cellStyle name="Normal 2 2 9 2 6 2 5" xfId="11767"/>
    <cellStyle name="Normal 2 2 9 2 6 3" xfId="11768"/>
    <cellStyle name="Normal 2 2 9 2 6 3 2" xfId="11769"/>
    <cellStyle name="Normal 2 2 9 2 6 3 3" xfId="11770"/>
    <cellStyle name="Normal 2 2 9 2 6 3 4" xfId="11771"/>
    <cellStyle name="Normal 2 2 9 2 6 4" xfId="11772"/>
    <cellStyle name="Normal 2 2 9 2 6 5" xfId="11773"/>
    <cellStyle name="Normal 2 2 9 2 6 6" xfId="11774"/>
    <cellStyle name="Normal 2 2 9 2 7" xfId="11775"/>
    <cellStyle name="Normal 2 2 9 2 7 2" xfId="11776"/>
    <cellStyle name="Normal 2 2 9 2 7 2 2" xfId="11777"/>
    <cellStyle name="Normal 2 2 9 2 7 2 2 2" xfId="11778"/>
    <cellStyle name="Normal 2 2 9 2 7 2 2 3" xfId="11779"/>
    <cellStyle name="Normal 2 2 9 2 7 2 2 4" xfId="11780"/>
    <cellStyle name="Normal 2 2 9 2 7 2 3" xfId="11781"/>
    <cellStyle name="Normal 2 2 9 2 7 2 4" xfId="11782"/>
    <cellStyle name="Normal 2 2 9 2 7 2 5" xfId="11783"/>
    <cellStyle name="Normal 2 2 9 2 7 3" xfId="11784"/>
    <cellStyle name="Normal 2 2 9 2 7 3 2" xfId="11785"/>
    <cellStyle name="Normal 2 2 9 2 7 3 3" xfId="11786"/>
    <cellStyle name="Normal 2 2 9 2 7 3 4" xfId="11787"/>
    <cellStyle name="Normal 2 2 9 2 7 4" xfId="11788"/>
    <cellStyle name="Normal 2 2 9 2 7 5" xfId="11789"/>
    <cellStyle name="Normal 2 2 9 2 7 6" xfId="11790"/>
    <cellStyle name="Normal 2 2 9 2 8" xfId="11791"/>
    <cellStyle name="Normal 2 2 9 2 8 2" xfId="11792"/>
    <cellStyle name="Normal 2 2 9 2 8 2 2" xfId="11793"/>
    <cellStyle name="Normal 2 2 9 2 8 2 2 2" xfId="11794"/>
    <cellStyle name="Normal 2 2 9 2 8 2 2 3" xfId="11795"/>
    <cellStyle name="Normal 2 2 9 2 8 2 2 4" xfId="11796"/>
    <cellStyle name="Normal 2 2 9 2 8 2 3" xfId="11797"/>
    <cellStyle name="Normal 2 2 9 2 8 2 4" xfId="11798"/>
    <cellStyle name="Normal 2 2 9 2 8 2 5" xfId="11799"/>
    <cellStyle name="Normal 2 2 9 2 8 3" xfId="11800"/>
    <cellStyle name="Normal 2 2 9 2 8 3 2" xfId="11801"/>
    <cellStyle name="Normal 2 2 9 2 8 3 3" xfId="11802"/>
    <cellStyle name="Normal 2 2 9 2 8 3 4" xfId="11803"/>
    <cellStyle name="Normal 2 2 9 2 8 4" xfId="11804"/>
    <cellStyle name="Normal 2 2 9 2 8 5" xfId="11805"/>
    <cellStyle name="Normal 2 2 9 2 8 6" xfId="11806"/>
    <cellStyle name="Normal 2 2 9 2 9" xfId="11807"/>
    <cellStyle name="Normal 2 2 9 2 9 2" xfId="11808"/>
    <cellStyle name="Normal 2 2 9 2 9 2 2" xfId="11809"/>
    <cellStyle name="Normal 2 2 9 2 9 2 3" xfId="11810"/>
    <cellStyle name="Normal 2 2 9 2 9 2 4" xfId="11811"/>
    <cellStyle name="Normal 2 2 9 2 9 3" xfId="11812"/>
    <cellStyle name="Normal 2 2 9 2 9 4" xfId="11813"/>
    <cellStyle name="Normal 2 2 9 2 9 5" xfId="11814"/>
    <cellStyle name="Normal 2 2 9 3" xfId="11815"/>
    <cellStyle name="Normal 2 2 9 3 2" xfId="11816"/>
    <cellStyle name="Normal 2 2 9 3 3" xfId="11817"/>
    <cellStyle name="Normal 2 2 9 3 3 2" xfId="11818"/>
    <cellStyle name="Normal 2 2 9 3 3 2 2" xfId="11819"/>
    <cellStyle name="Normal 2 2 9 3 3 2 3" xfId="11820"/>
    <cellStyle name="Normal 2 2 9 3 3 2 4" xfId="11821"/>
    <cellStyle name="Normal 2 2 9 3 3 3" xfId="11822"/>
    <cellStyle name="Normal 2 2 9 3 3 4" xfId="11823"/>
    <cellStyle name="Normal 2 2 9 3 3 5" xfId="11824"/>
    <cellStyle name="Normal 2 2 9 3 4" xfId="11825"/>
    <cellStyle name="Normal 2 2 9 3 4 2" xfId="11826"/>
    <cellStyle name="Normal 2 2 9 3 4 3" xfId="11827"/>
    <cellStyle name="Normal 2 2 9 3 4 4" xfId="11828"/>
    <cellStyle name="Normal 2 2 9 3 5" xfId="11829"/>
    <cellStyle name="Normal 2 2 9 3 6" xfId="11830"/>
    <cellStyle name="Normal 2 2 9 3 7" xfId="11831"/>
    <cellStyle name="Normal 2 2 9 4" xfId="11832"/>
    <cellStyle name="Normal 2 2 9 5" xfId="11833"/>
    <cellStyle name="Normal 2 2 9 6" xfId="11834"/>
    <cellStyle name="Normal 2 2 9 7" xfId="11835"/>
    <cellStyle name="Normal 2 2 9 8" xfId="11836"/>
    <cellStyle name="Normal 2 2 9 9" xfId="11837"/>
    <cellStyle name="Normal 2 2 90" xfId="11838"/>
    <cellStyle name="Normal 2 2 91" xfId="11839"/>
    <cellStyle name="Normal 2 2 92" xfId="11840"/>
    <cellStyle name="Normal 2 2 93" xfId="11841"/>
    <cellStyle name="Normal 2 2 94" xfId="11842"/>
    <cellStyle name="Normal 2 2 95" xfId="11843"/>
    <cellStyle name="Normal 2 2 96" xfId="11844"/>
    <cellStyle name="Normal 2 2 97" xfId="11845"/>
    <cellStyle name="Normal 2 2 98" xfId="11846"/>
    <cellStyle name="Normal 2 2 99" xfId="11847"/>
    <cellStyle name="Normal 2 2_Guarantees" xfId="11848"/>
    <cellStyle name="Normal 2 20" xfId="11849"/>
    <cellStyle name="Normal 2 20 2" xfId="11850"/>
    <cellStyle name="Normal 2 21" xfId="11851"/>
    <cellStyle name="Normal 2 21 2" xfId="11852"/>
    <cellStyle name="Normal 2 21 2 2" xfId="11853"/>
    <cellStyle name="Normal 2 21 2 2 2" xfId="11854"/>
    <cellStyle name="Normal 2 21 2 2 3" xfId="11855"/>
    <cellStyle name="Normal 2 21 2 2 4" xfId="11856"/>
    <cellStyle name="Normal 2 21 2 3" xfId="11857"/>
    <cellStyle name="Normal 2 21 2 4" xfId="11858"/>
    <cellStyle name="Normal 2 21 2 5" xfId="11859"/>
    <cellStyle name="Normal 2 21 3" xfId="11860"/>
    <cellStyle name="Normal 2 21 4" xfId="11861"/>
    <cellStyle name="Normal 2 21 4 2" xfId="11862"/>
    <cellStyle name="Normal 2 21 4 3" xfId="11863"/>
    <cellStyle name="Normal 2 21 4 4" xfId="11864"/>
    <cellStyle name="Normal 2 21 5" xfId="11865"/>
    <cellStyle name="Normal 2 21 6" xfId="11866"/>
    <cellStyle name="Normal 2 21 7" xfId="11867"/>
    <cellStyle name="Normal 2 22" xfId="11868"/>
    <cellStyle name="Normal 2 22 2" xfId="11869"/>
    <cellStyle name="Normal 2 22 2 2" xfId="11870"/>
    <cellStyle name="Normal 2 22 2 2 2" xfId="11871"/>
    <cellStyle name="Normal 2 22 2 2 3" xfId="11872"/>
    <cellStyle name="Normal 2 22 2 2 4" xfId="11873"/>
    <cellStyle name="Normal 2 22 2 3" xfId="11874"/>
    <cellStyle name="Normal 2 22 2 4" xfId="11875"/>
    <cellStyle name="Normal 2 22 2 5" xfId="11876"/>
    <cellStyle name="Normal 2 22 3" xfId="11877"/>
    <cellStyle name="Normal 2 22 4" xfId="11878"/>
    <cellStyle name="Normal 2 22 4 2" xfId="11879"/>
    <cellStyle name="Normal 2 22 4 3" xfId="11880"/>
    <cellStyle name="Normal 2 22 4 4" xfId="11881"/>
    <cellStyle name="Normal 2 22 5" xfId="11882"/>
    <cellStyle name="Normal 2 22 6" xfId="11883"/>
    <cellStyle name="Normal 2 22 7" xfId="11884"/>
    <cellStyle name="Normal 2 23" xfId="11885"/>
    <cellStyle name="Normal 2 23 2" xfId="11886"/>
    <cellStyle name="Normal 2 24" xfId="11887"/>
    <cellStyle name="Normal 2 24 2" xfId="11888"/>
    <cellStyle name="Normal 2 24 3" xfId="11889"/>
    <cellStyle name="Normal 2 24 4" xfId="11890"/>
    <cellStyle name="Normal 2 25" xfId="11891"/>
    <cellStyle name="Normal 2 25 2" xfId="11892"/>
    <cellStyle name="Normal 2 25 3" xfId="11893"/>
    <cellStyle name="Normal 2 25 4" xfId="11894"/>
    <cellStyle name="Normal 2 26" xfId="11895"/>
    <cellStyle name="Normal 2 26 2" xfId="11896"/>
    <cellStyle name="Normal 2 27" xfId="11897"/>
    <cellStyle name="Normal 2 27 2" xfId="11898"/>
    <cellStyle name="Normal 2 28" xfId="11899"/>
    <cellStyle name="Normal 2 28 2" xfId="11900"/>
    <cellStyle name="Normal 2 29" xfId="11901"/>
    <cellStyle name="Normal 2 29 2" xfId="11902"/>
    <cellStyle name="Normal 2 3" xfId="11903"/>
    <cellStyle name="Normal 2 3 10" xfId="11904"/>
    <cellStyle name="Normal 2 3 10 2" xfId="11905"/>
    <cellStyle name="Normal 2 3 10 2 2" xfId="11906"/>
    <cellStyle name="Normal 2 3 10 2 2 2" xfId="11907"/>
    <cellStyle name="Normal 2 3 10 2 2 3" xfId="11908"/>
    <cellStyle name="Normal 2 3 10 2 2 4" xfId="11909"/>
    <cellStyle name="Normal 2 3 10 2 3" xfId="11910"/>
    <cellStyle name="Normal 2 3 10 2 4" xfId="11911"/>
    <cellStyle name="Normal 2 3 10 2 5" xfId="11912"/>
    <cellStyle name="Normal 2 3 10 3" xfId="11913"/>
    <cellStyle name="Normal 2 3 10 4" xfId="11914"/>
    <cellStyle name="Normal 2 3 10 4 2" xfId="11915"/>
    <cellStyle name="Normal 2 3 10 4 3" xfId="11916"/>
    <cellStyle name="Normal 2 3 10 4 4" xfId="11917"/>
    <cellStyle name="Normal 2 3 10 5" xfId="11918"/>
    <cellStyle name="Normal 2 3 10 6" xfId="11919"/>
    <cellStyle name="Normal 2 3 10 7" xfId="11920"/>
    <cellStyle name="Normal 2 3 11" xfId="11921"/>
    <cellStyle name="Normal 2 3 11 2" xfId="11922"/>
    <cellStyle name="Normal 2 3 12" xfId="11923"/>
    <cellStyle name="Normal 2 3 12 2" xfId="11924"/>
    <cellStyle name="Normal 2 3 13" xfId="11925"/>
    <cellStyle name="Normal 2 3 13 2" xfId="11926"/>
    <cellStyle name="Normal 2 3 2" xfId="11927"/>
    <cellStyle name="Normal 2 3 2 2" xfId="11928"/>
    <cellStyle name="Normal 2 3 2 2 2" xfId="11929"/>
    <cellStyle name="Normal 2 3 2 2 3" xfId="11930"/>
    <cellStyle name="Normal 2 3 2 2 3 2" xfId="11931"/>
    <cellStyle name="Normal 2 3 2 2 3 2 2" xfId="11932"/>
    <cellStyle name="Normal 2 3 2 2 3 2 3" xfId="11933"/>
    <cellStyle name="Normal 2 3 2 2 3 2 4" xfId="11934"/>
    <cellStyle name="Normal 2 3 2 2 3 3" xfId="11935"/>
    <cellStyle name="Normal 2 3 2 2 3 4" xfId="11936"/>
    <cellStyle name="Normal 2 3 2 2 3 5" xfId="11937"/>
    <cellStyle name="Normal 2 3 2 2 4" xfId="11938"/>
    <cellStyle name="Normal 2 3 2 2 5" xfId="11939"/>
    <cellStyle name="Normal 2 3 2 2 5 2" xfId="11940"/>
    <cellStyle name="Normal 2 3 2 2 5 3" xfId="11941"/>
    <cellStyle name="Normal 2 3 2 2 5 4" xfId="11942"/>
    <cellStyle name="Normal 2 3 2 2 6" xfId="11943"/>
    <cellStyle name="Normal 2 3 2 2 7" xfId="11944"/>
    <cellStyle name="Normal 2 3 2 2 8" xfId="11945"/>
    <cellStyle name="Normal 2 3 2 3" xfId="11946"/>
    <cellStyle name="Normal 2 3 2 4" xfId="11947"/>
    <cellStyle name="Normal 2 3 2 4 2" xfId="11948"/>
    <cellStyle name="Normal 2 3 2 4 2 2" xfId="11949"/>
    <cellStyle name="Normal 2 3 2 4 2 3" xfId="11950"/>
    <cellStyle name="Normal 2 3 2 4 2 4" xfId="11951"/>
    <cellStyle name="Normal 2 3 2 4 3" xfId="11952"/>
    <cellStyle name="Normal 2 3 2 4 4" xfId="11953"/>
    <cellStyle name="Normal 2 3 2 4 5" xfId="11954"/>
    <cellStyle name="Normal 2 3 2 5" xfId="11955"/>
    <cellStyle name="Normal 2 3 2 5 2" xfId="11956"/>
    <cellStyle name="Normal 2 3 2 5 3" xfId="11957"/>
    <cellStyle name="Normal 2 3 2 5 4" xfId="11958"/>
    <cellStyle name="Normal 2 3 2 6" xfId="11959"/>
    <cellStyle name="Normal 2 3 2 7" xfId="11960"/>
    <cellStyle name="Normal 2 3 2 8" xfId="11961"/>
    <cellStyle name="Normal 2 3 3" xfId="11962"/>
    <cellStyle name="Normal 2 3 4" xfId="11963"/>
    <cellStyle name="Normal 2 3 5" xfId="11964"/>
    <cellStyle name="Normal 2 3 6" xfId="11965"/>
    <cellStyle name="Normal 2 3 7" xfId="11966"/>
    <cellStyle name="Normal 2 3 8" xfId="11967"/>
    <cellStyle name="Normal 2 3 9" xfId="11968"/>
    <cellStyle name="Normal 2 3 9 2" xfId="11969"/>
    <cellStyle name="Normal 2 30" xfId="11970"/>
    <cellStyle name="Normal 2 30 2" xfId="11971"/>
    <cellStyle name="Normal 2 31" xfId="11972"/>
    <cellStyle name="Normal 2 31 2" xfId="11973"/>
    <cellStyle name="Normal 2 32" xfId="11974"/>
    <cellStyle name="Normal 2 32 2" xfId="11975"/>
    <cellStyle name="Normal 2 33" xfId="11976"/>
    <cellStyle name="Normal 2 33 2" xfId="11977"/>
    <cellStyle name="Normal 2 34" xfId="11978"/>
    <cellStyle name="Normal 2 34 2" xfId="11979"/>
    <cellStyle name="Normal 2 35" xfId="11980"/>
    <cellStyle name="Normal 2 35 2" xfId="11981"/>
    <cellStyle name="Normal 2 36" xfId="11982"/>
    <cellStyle name="Normal 2 36 2" xfId="11983"/>
    <cellStyle name="Normal 2 37" xfId="11984"/>
    <cellStyle name="Normal 2 37 2" xfId="11985"/>
    <cellStyle name="Normal 2 38" xfId="11986"/>
    <cellStyle name="Normal 2 38 2" xfId="11987"/>
    <cellStyle name="Normal 2 39" xfId="11988"/>
    <cellStyle name="Normal 2 39 2" xfId="11989"/>
    <cellStyle name="Normal 2 4" xfId="11990"/>
    <cellStyle name="Normal 2 4 10" xfId="11991"/>
    <cellStyle name="Normal 2 4 10 2" xfId="11992"/>
    <cellStyle name="Normal 2 4 11" xfId="11993"/>
    <cellStyle name="Normal 2 4 12" xfId="11994"/>
    <cellStyle name="Normal 2 4 12 2" xfId="11995"/>
    <cellStyle name="Normal 2 4 13" xfId="11996"/>
    <cellStyle name="Normal 2 4 14" xfId="11997"/>
    <cellStyle name="Normal 2 4 2" xfId="11998"/>
    <cellStyle name="Normal 2 4 2 2" xfId="11999"/>
    <cellStyle name="Normal 2 4 3" xfId="12000"/>
    <cellStyle name="Normal 2 4 4" xfId="12001"/>
    <cellStyle name="Normal 2 4 5" xfId="12002"/>
    <cellStyle name="Normal 2 4 6" xfId="12003"/>
    <cellStyle name="Normal 2 4 7" xfId="12004"/>
    <cellStyle name="Normal 2 4 8" xfId="12005"/>
    <cellStyle name="Normal 2 4 9" xfId="12006"/>
    <cellStyle name="Normal 2 4 9 2" xfId="12007"/>
    <cellStyle name="Normal 2 40" xfId="12008"/>
    <cellStyle name="Normal 2 40 2" xfId="12009"/>
    <cellStyle name="Normal 2 41" xfId="12010"/>
    <cellStyle name="Normal 2 41 2" xfId="12011"/>
    <cellStyle name="Normal 2 42" xfId="12012"/>
    <cellStyle name="Normal 2 42 2" xfId="12013"/>
    <cellStyle name="Normal 2 43" xfId="12014"/>
    <cellStyle name="Normal 2 43 2" xfId="12015"/>
    <cellStyle name="Normal 2 44" xfId="12016"/>
    <cellStyle name="Normal 2 44 2" xfId="12017"/>
    <cellStyle name="Normal 2 45" xfId="12018"/>
    <cellStyle name="Normal 2 45 2" xfId="12019"/>
    <cellStyle name="Normal 2 46" xfId="12020"/>
    <cellStyle name="Normal 2 46 2" xfId="12021"/>
    <cellStyle name="Normal 2 47" xfId="12022"/>
    <cellStyle name="Normal 2 47 2" xfId="12023"/>
    <cellStyle name="Normal 2 48" xfId="12024"/>
    <cellStyle name="Normal 2 48 2" xfId="12025"/>
    <cellStyle name="Normal 2 49" xfId="12026"/>
    <cellStyle name="Normal 2 49 2" xfId="12027"/>
    <cellStyle name="Normal 2 5" xfId="12028"/>
    <cellStyle name="Normal 2 5 10" xfId="12029"/>
    <cellStyle name="Normal 2 5 11" xfId="12030"/>
    <cellStyle name="Normal 2 5 12" xfId="12031"/>
    <cellStyle name="Normal 2 5 13" xfId="12032"/>
    <cellStyle name="Normal 2 5 2" xfId="12033"/>
    <cellStyle name="Normal 2 5 2 2" xfId="12034"/>
    <cellStyle name="Normal 2 5 3" xfId="12035"/>
    <cellStyle name="Normal 2 5 3 2" xfId="12036"/>
    <cellStyle name="Normal 2 5 4" xfId="12037"/>
    <cellStyle name="Normal 2 5 4 2" xfId="12038"/>
    <cellStyle name="Normal 2 5 5" xfId="12039"/>
    <cellStyle name="Normal 2 5 5 2" xfId="12040"/>
    <cellStyle name="Normal 2 5 6" xfId="12041"/>
    <cellStyle name="Normal 2 5 6 2" xfId="12042"/>
    <cellStyle name="Normal 2 5 7" xfId="12043"/>
    <cellStyle name="Normal 2 5 8" xfId="12044"/>
    <cellStyle name="Normal 2 5 9" xfId="12045"/>
    <cellStyle name="Normal 2 50" xfId="12046"/>
    <cellStyle name="Normal 2 50 2" xfId="12047"/>
    <cellStyle name="Normal 2 51" xfId="12048"/>
    <cellStyle name="Normal 2 51 2" xfId="12049"/>
    <cellStyle name="Normal 2 52" xfId="12050"/>
    <cellStyle name="Normal 2 52 2" xfId="12051"/>
    <cellStyle name="Normal 2 53" xfId="12052"/>
    <cellStyle name="Normal 2 53 2" xfId="12053"/>
    <cellStyle name="Normal 2 54" xfId="12054"/>
    <cellStyle name="Normal 2 54 2" xfId="12055"/>
    <cellStyle name="Normal 2 55" xfId="12056"/>
    <cellStyle name="Normal 2 55 2" xfId="12057"/>
    <cellStyle name="Normal 2 56" xfId="12058"/>
    <cellStyle name="Normal 2 56 2" xfId="12059"/>
    <cellStyle name="Normal 2 57" xfId="12060"/>
    <cellStyle name="Normal 2 6" xfId="12061"/>
    <cellStyle name="Normal 2 6 10" xfId="12062"/>
    <cellStyle name="Normal 2 6 11" xfId="12063"/>
    <cellStyle name="Normal 2 6 12" xfId="12064"/>
    <cellStyle name="Normal 2 6 13" xfId="12065"/>
    <cellStyle name="Normal 2 6 2" xfId="12066"/>
    <cellStyle name="Normal 2 6 2 2" xfId="12067"/>
    <cellStyle name="Normal 2 6 3" xfId="12068"/>
    <cellStyle name="Normal 2 6 3 2" xfId="12069"/>
    <cellStyle name="Normal 2 6 4" xfId="12070"/>
    <cellStyle name="Normal 2 6 5" xfId="12071"/>
    <cellStyle name="Normal 2 6 6" xfId="12072"/>
    <cellStyle name="Normal 2 6 7" xfId="12073"/>
    <cellStyle name="Normal 2 6 8" xfId="12074"/>
    <cellStyle name="Normal 2 6 9" xfId="12075"/>
    <cellStyle name="Normal 2 7" xfId="12076"/>
    <cellStyle name="Normal 2 7 10" xfId="12077"/>
    <cellStyle name="Normal 2 7 11" xfId="12078"/>
    <cellStyle name="Normal 2 7 12" xfId="12079"/>
    <cellStyle name="Normal 2 7 13" xfId="12080"/>
    <cellStyle name="Normal 2 7 13 2" xfId="12081"/>
    <cellStyle name="Normal 2 7 13 2 2" xfId="12082"/>
    <cellStyle name="Normal 2 7 13 2 3" xfId="12083"/>
    <cellStyle name="Normal 2 7 13 2 4" xfId="12084"/>
    <cellStyle name="Normal 2 7 13 3" xfId="12085"/>
    <cellStyle name="Normal 2 7 13 4" xfId="12086"/>
    <cellStyle name="Normal 2 7 13 5" xfId="12087"/>
    <cellStyle name="Normal 2 7 14" xfId="12088"/>
    <cellStyle name="Normal 2 7 14 2" xfId="12089"/>
    <cellStyle name="Normal 2 7 14 3" xfId="12090"/>
    <cellStyle name="Normal 2 7 14 4" xfId="12091"/>
    <cellStyle name="Normal 2 7 15" xfId="12092"/>
    <cellStyle name="Normal 2 7 16" xfId="12093"/>
    <cellStyle name="Normal 2 7 17" xfId="12094"/>
    <cellStyle name="Normal 2 7 2" xfId="12095"/>
    <cellStyle name="Normal 2 7 2 2" xfId="12096"/>
    <cellStyle name="Normal 2 7 3" xfId="12097"/>
    <cellStyle name="Normal 2 7 3 2" xfId="12098"/>
    <cellStyle name="Normal 2 7 4" xfId="12099"/>
    <cellStyle name="Normal 2 7 5" xfId="12100"/>
    <cellStyle name="Normal 2 7 6" xfId="12101"/>
    <cellStyle name="Normal 2 7 7" xfId="12102"/>
    <cellStyle name="Normal 2 7 8" xfId="12103"/>
    <cellStyle name="Normal 2 7 9" xfId="12104"/>
    <cellStyle name="Normal 2 8" xfId="12105"/>
    <cellStyle name="Normal 2 8 2" xfId="12106"/>
    <cellStyle name="Normal 2 8 3" xfId="12107"/>
    <cellStyle name="Normal 2 8 3 2" xfId="12108"/>
    <cellStyle name="Normal 2 8 4" xfId="12109"/>
    <cellStyle name="Normal 2 8 4 2" xfId="12110"/>
    <cellStyle name="Normal 2 8 4 2 2" xfId="12111"/>
    <cellStyle name="Normal 2 8 4 2 2 2" xfId="12112"/>
    <cellStyle name="Normal 2 8 4 2 2 3" xfId="12113"/>
    <cellStyle name="Normal 2 8 4 2 2 4" xfId="12114"/>
    <cellStyle name="Normal 2 8 4 2 3" xfId="12115"/>
    <cellStyle name="Normal 2 8 4 2 4" xfId="12116"/>
    <cellStyle name="Normal 2 8 4 2 5" xfId="12117"/>
    <cellStyle name="Normal 2 8 4 3" xfId="12118"/>
    <cellStyle name="Normal 2 8 4 4" xfId="12119"/>
    <cellStyle name="Normal 2 8 4 4 2" xfId="12120"/>
    <cellStyle name="Normal 2 8 4 4 3" xfId="12121"/>
    <cellStyle name="Normal 2 8 4 4 4" xfId="12122"/>
    <cellStyle name="Normal 2 8 4 5" xfId="12123"/>
    <cellStyle name="Normal 2 8 4 6" xfId="12124"/>
    <cellStyle name="Normal 2 8 4 7" xfId="12125"/>
    <cellStyle name="Normal 2 8 5" xfId="12126"/>
    <cellStyle name="Normal 2 8 5 2" xfId="12127"/>
    <cellStyle name="Normal 2 8 5 2 2" xfId="12128"/>
    <cellStyle name="Normal 2 8 5 2 3" xfId="12129"/>
    <cellStyle name="Normal 2 8 5 2 4" xfId="12130"/>
    <cellStyle name="Normal 2 8 5 3" xfId="12131"/>
    <cellStyle name="Normal 2 8 5 4" xfId="12132"/>
    <cellStyle name="Normal 2 8 5 5" xfId="12133"/>
    <cellStyle name="Normal 2 8 6" xfId="12134"/>
    <cellStyle name="Normal 2 8 6 2" xfId="12135"/>
    <cellStyle name="Normal 2 8 6 3" xfId="12136"/>
    <cellStyle name="Normal 2 8 6 4" xfId="12137"/>
    <cellStyle name="Normal 2 8 7" xfId="12138"/>
    <cellStyle name="Normal 2 8 8" xfId="12139"/>
    <cellStyle name="Normal 2 8 9" xfId="12140"/>
    <cellStyle name="Normal 2 9" xfId="12141"/>
    <cellStyle name="Normal 2 9 10" xfId="12142"/>
    <cellStyle name="Normal 2 9 10 2" xfId="12143"/>
    <cellStyle name="Normal 2 9 10 2 2" xfId="12144"/>
    <cellStyle name="Normal 2 9 10 2 2 2" xfId="12145"/>
    <cellStyle name="Normal 2 9 10 2 2 3" xfId="12146"/>
    <cellStyle name="Normal 2 9 10 2 2 4" xfId="12147"/>
    <cellStyle name="Normal 2 9 10 2 3" xfId="12148"/>
    <cellStyle name="Normal 2 9 10 2 4" xfId="12149"/>
    <cellStyle name="Normal 2 9 10 2 5" xfId="12150"/>
    <cellStyle name="Normal 2 9 10 3" xfId="12151"/>
    <cellStyle name="Normal 2 9 10 3 2" xfId="12152"/>
    <cellStyle name="Normal 2 9 10 3 3" xfId="12153"/>
    <cellStyle name="Normal 2 9 10 3 4" xfId="12154"/>
    <cellStyle name="Normal 2 9 10 4" xfId="12155"/>
    <cellStyle name="Normal 2 9 10 5" xfId="12156"/>
    <cellStyle name="Normal 2 9 10 6" xfId="12157"/>
    <cellStyle name="Normal 2 9 11" xfId="12158"/>
    <cellStyle name="Normal 2 9 11 2" xfId="12159"/>
    <cellStyle name="Normal 2 9 11 2 2" xfId="12160"/>
    <cellStyle name="Normal 2 9 11 2 3" xfId="12161"/>
    <cellStyle name="Normal 2 9 11 2 4" xfId="12162"/>
    <cellStyle name="Normal 2 9 11 3" xfId="12163"/>
    <cellStyle name="Normal 2 9 11 4" xfId="12164"/>
    <cellStyle name="Normal 2 9 11 5" xfId="12165"/>
    <cellStyle name="Normal 2 9 12" xfId="12166"/>
    <cellStyle name="Normal 2 9 12 2" xfId="12167"/>
    <cellStyle name="Normal 2 9 12 3" xfId="12168"/>
    <cellStyle name="Normal 2 9 12 4" xfId="12169"/>
    <cellStyle name="Normal 2 9 13" xfId="12170"/>
    <cellStyle name="Normal 2 9 14" xfId="12171"/>
    <cellStyle name="Normal 2 9 15" xfId="12172"/>
    <cellStyle name="Normal 2 9 2" xfId="12173"/>
    <cellStyle name="Normal 2 9 2 2" xfId="12174"/>
    <cellStyle name="Normal 2 9 2 2 2" xfId="12175"/>
    <cellStyle name="Normal 2 9 2 3" xfId="12176"/>
    <cellStyle name="Normal 2 9 2 4" xfId="12177"/>
    <cellStyle name="Normal 2 9 2 5" xfId="12178"/>
    <cellStyle name="Normal 2 9 2 6" xfId="12179"/>
    <cellStyle name="Normal 2 9 2 7" xfId="12180"/>
    <cellStyle name="Normal 2 9 2 8" xfId="12181"/>
    <cellStyle name="Normal 2 9 3" xfId="12182"/>
    <cellStyle name="Normal 2 9 3 2" xfId="12183"/>
    <cellStyle name="Normal 2 9 4" xfId="12184"/>
    <cellStyle name="Normal 2 9 5" xfId="12185"/>
    <cellStyle name="Normal 2 9 6" xfId="12186"/>
    <cellStyle name="Normal 2 9 7" xfId="12187"/>
    <cellStyle name="Normal 2 9 8" xfId="12188"/>
    <cellStyle name="Normal 2 9 9" xfId="12189"/>
    <cellStyle name="Normal 2 9 9 2" xfId="12190"/>
    <cellStyle name="Normal 20" xfId="12191"/>
    <cellStyle name="Normal 20 10" xfId="12192"/>
    <cellStyle name="Normal 20 10 2" xfId="12193"/>
    <cellStyle name="Normal 20 11" xfId="12194"/>
    <cellStyle name="Normal 20 11 2" xfId="12195"/>
    <cellStyle name="Normal 20 12" xfId="12196"/>
    <cellStyle name="Normal 20 12 2" xfId="12197"/>
    <cellStyle name="Normal 20 13" xfId="12198"/>
    <cellStyle name="Normal 20 13 2" xfId="12199"/>
    <cellStyle name="Normal 20 13 2 2" xfId="12200"/>
    <cellStyle name="Normal 20 13 2 3" xfId="12201"/>
    <cellStyle name="Normal 20 13 2 3 2" xfId="12202"/>
    <cellStyle name="Normal 20 13 2 3 3" xfId="12203"/>
    <cellStyle name="Normal 20 13 2 3 4" xfId="12204"/>
    <cellStyle name="Normal 20 13 2 4" xfId="12205"/>
    <cellStyle name="Normal 20 13 2 5" xfId="12206"/>
    <cellStyle name="Normal 20 13 2 6" xfId="12207"/>
    <cellStyle name="Normal 20 13 3" xfId="12208"/>
    <cellStyle name="Normal 20 13 4" xfId="12209"/>
    <cellStyle name="Normal 20 13 4 2" xfId="12210"/>
    <cellStyle name="Normal 20 13 4 3" xfId="12211"/>
    <cellStyle name="Normal 20 13 4 4" xfId="12212"/>
    <cellStyle name="Normal 20 13 5" xfId="12213"/>
    <cellStyle name="Normal 20 13 6" xfId="12214"/>
    <cellStyle name="Normal 20 13 7" xfId="12215"/>
    <cellStyle name="Normal 20 14" xfId="12216"/>
    <cellStyle name="Normal 20 15" xfId="12217"/>
    <cellStyle name="Normal 20 15 2" xfId="12218"/>
    <cellStyle name="Normal 20 15 2 2" xfId="12219"/>
    <cellStyle name="Normal 20 15 2 3" xfId="12220"/>
    <cellStyle name="Normal 20 15 2 4" xfId="12221"/>
    <cellStyle name="Normal 20 15 3" xfId="12222"/>
    <cellStyle name="Normal 20 15 4" xfId="12223"/>
    <cellStyle name="Normal 20 15 5" xfId="12224"/>
    <cellStyle name="Normal 20 16" xfId="12225"/>
    <cellStyle name="Normal 20 16 2" xfId="12226"/>
    <cellStyle name="Normal 20 16 3" xfId="12227"/>
    <cellStyle name="Normal 20 16 4" xfId="12228"/>
    <cellStyle name="Normal 20 17" xfId="12229"/>
    <cellStyle name="Normal 20 18" xfId="12230"/>
    <cellStyle name="Normal 20 19" xfId="12231"/>
    <cellStyle name="Normal 20 2" xfId="12232"/>
    <cellStyle name="Normal 20 2 2" xfId="12233"/>
    <cellStyle name="Normal 20 2 2 2" xfId="12234"/>
    <cellStyle name="Normal 20 2 2 2 2" xfId="12235"/>
    <cellStyle name="Normal 20 2 2 2 2 2" xfId="12236"/>
    <cellStyle name="Normal 20 2 2 2 2 3" xfId="12237"/>
    <cellStyle name="Normal 20 2 2 2 2 4" xfId="12238"/>
    <cellStyle name="Normal 20 2 2 2 3" xfId="12239"/>
    <cellStyle name="Normal 20 2 2 2 4" xfId="12240"/>
    <cellStyle name="Normal 20 2 2 2 5" xfId="12241"/>
    <cellStyle name="Normal 20 2 2 3" xfId="12242"/>
    <cellStyle name="Normal 20 2 2 4" xfId="12243"/>
    <cellStyle name="Normal 20 2 2 4 2" xfId="12244"/>
    <cellStyle name="Normal 20 2 2 4 3" xfId="12245"/>
    <cellStyle name="Normal 20 2 2 4 4" xfId="12246"/>
    <cellStyle name="Normal 20 2 2 5" xfId="12247"/>
    <cellStyle name="Normal 20 2 2 6" xfId="12248"/>
    <cellStyle name="Normal 20 2 2 7" xfId="12249"/>
    <cellStyle name="Normal 20 3" xfId="12250"/>
    <cellStyle name="Normal 20 3 2" xfId="12251"/>
    <cellStyle name="Normal 20 3 2 2" xfId="12252"/>
    <cellStyle name="Normal 20 4" xfId="12253"/>
    <cellStyle name="Normal 20 4 2" xfId="12254"/>
    <cellStyle name="Normal 20 5" xfId="12255"/>
    <cellStyle name="Normal 20 5 2" xfId="12256"/>
    <cellStyle name="Normal 20 6" xfId="12257"/>
    <cellStyle name="Normal 20 6 2" xfId="12258"/>
    <cellStyle name="Normal 20 7" xfId="12259"/>
    <cellStyle name="Normal 20 7 2" xfId="12260"/>
    <cellStyle name="Normal 20 8" xfId="12261"/>
    <cellStyle name="Normal 20 8 2" xfId="12262"/>
    <cellStyle name="Normal 20 9" xfId="12263"/>
    <cellStyle name="Normal 20 9 2" xfId="12264"/>
    <cellStyle name="Normal 21" xfId="12265"/>
    <cellStyle name="Normal 21 10" xfId="12266"/>
    <cellStyle name="Normal 21 10 2" xfId="12267"/>
    <cellStyle name="Normal 21 11" xfId="12268"/>
    <cellStyle name="Normal 21 11 2" xfId="12269"/>
    <cellStyle name="Normal 21 12" xfId="12270"/>
    <cellStyle name="Normal 21 12 2" xfId="12271"/>
    <cellStyle name="Normal 21 13" xfId="12272"/>
    <cellStyle name="Normal 21 14" xfId="12273"/>
    <cellStyle name="Normal 21 14 2" xfId="12274"/>
    <cellStyle name="Normal 21 14 2 2" xfId="12275"/>
    <cellStyle name="Normal 21 14 2 2 2" xfId="12276"/>
    <cellStyle name="Normal 21 14 2 2 3" xfId="12277"/>
    <cellStyle name="Normal 21 14 2 2 4" xfId="12278"/>
    <cellStyle name="Normal 21 14 2 3" xfId="12279"/>
    <cellStyle name="Normal 21 14 2 4" xfId="12280"/>
    <cellStyle name="Normal 21 14 2 5" xfId="12281"/>
    <cellStyle name="Normal 21 14 3" xfId="12282"/>
    <cellStyle name="Normal 21 14 3 2" xfId="12283"/>
    <cellStyle name="Normal 21 14 3 3" xfId="12284"/>
    <cellStyle name="Normal 21 14 3 4" xfId="12285"/>
    <cellStyle name="Normal 21 14 4" xfId="12286"/>
    <cellStyle name="Normal 21 14 5" xfId="12287"/>
    <cellStyle name="Normal 21 14 6" xfId="12288"/>
    <cellStyle name="Normal 21 15" xfId="12289"/>
    <cellStyle name="Normal 21 15 2" xfId="12290"/>
    <cellStyle name="Normal 21 15 3" xfId="12291"/>
    <cellStyle name="Normal 21 15 4" xfId="12292"/>
    <cellStyle name="Normal 21 2" xfId="12293"/>
    <cellStyle name="Normal 21 2 2" xfId="12294"/>
    <cellStyle name="Normal 21 2 3" xfId="12295"/>
    <cellStyle name="Normal 21 2 3 2" xfId="12296"/>
    <cellStyle name="Normal 21 2 3 2 2" xfId="12297"/>
    <cellStyle name="Normal 21 2 3 2 2 2" xfId="12298"/>
    <cellStyle name="Normal 21 2 3 2 2 3" xfId="12299"/>
    <cellStyle name="Normal 21 2 3 2 2 4" xfId="12300"/>
    <cellStyle name="Normal 21 2 3 2 3" xfId="12301"/>
    <cellStyle name="Normal 21 2 3 2 4" xfId="12302"/>
    <cellStyle name="Normal 21 2 3 2 5" xfId="12303"/>
    <cellStyle name="Normal 21 2 3 3" xfId="12304"/>
    <cellStyle name="Normal 21 2 3 3 2" xfId="12305"/>
    <cellStyle name="Normal 21 2 3 3 3" xfId="12306"/>
    <cellStyle name="Normal 21 2 3 3 4" xfId="12307"/>
    <cellStyle name="Normal 21 2 3 4" xfId="12308"/>
    <cellStyle name="Normal 21 2 3 5" xfId="12309"/>
    <cellStyle name="Normal 21 2 3 6" xfId="12310"/>
    <cellStyle name="Normal 21 3" xfId="12311"/>
    <cellStyle name="Normal 21 3 2" xfId="12312"/>
    <cellStyle name="Normal 21 4" xfId="12313"/>
    <cellStyle name="Normal 21 4 2" xfId="12314"/>
    <cellStyle name="Normal 21 5" xfId="12315"/>
    <cellStyle name="Normal 21 5 2" xfId="12316"/>
    <cellStyle name="Normal 21 6" xfId="12317"/>
    <cellStyle name="Normal 21 6 2" xfId="12318"/>
    <cellStyle name="Normal 21 7" xfId="12319"/>
    <cellStyle name="Normal 21 7 2" xfId="12320"/>
    <cellStyle name="Normal 21 8" xfId="12321"/>
    <cellStyle name="Normal 21 8 2" xfId="12322"/>
    <cellStyle name="Normal 21 9" xfId="12323"/>
    <cellStyle name="Normal 21 9 2" xfId="12324"/>
    <cellStyle name="Normal 22" xfId="12325"/>
    <cellStyle name="Normal 22 2" xfId="12326"/>
    <cellStyle name="Normal 22 2 2" xfId="12327"/>
    <cellStyle name="Normal 22 2 3" xfId="12328"/>
    <cellStyle name="Normal 22 2 3 2" xfId="12329"/>
    <cellStyle name="Normal 22 2 3 2 2" xfId="12330"/>
    <cellStyle name="Normal 22 2 3 2 2 2" xfId="12331"/>
    <cellStyle name="Normal 22 2 3 2 2 3" xfId="12332"/>
    <cellStyle name="Normal 22 2 3 2 2 4" xfId="12333"/>
    <cellStyle name="Normal 22 2 3 2 3" xfId="12334"/>
    <cellStyle name="Normal 22 2 3 2 4" xfId="12335"/>
    <cellStyle name="Normal 22 2 3 2 5" xfId="12336"/>
    <cellStyle name="Normal 22 2 3 3" xfId="12337"/>
    <cellStyle name="Normal 22 2 3 3 2" xfId="12338"/>
    <cellStyle name="Normal 22 2 3 3 3" xfId="12339"/>
    <cellStyle name="Normal 22 2 3 3 4" xfId="12340"/>
    <cellStyle name="Normal 22 2 3 4" xfId="12341"/>
    <cellStyle name="Normal 22 2 3 5" xfId="12342"/>
    <cellStyle name="Normal 22 2 3 6" xfId="12343"/>
    <cellStyle name="Normal 22 3" xfId="12344"/>
    <cellStyle name="Normal 22 3 2" xfId="12345"/>
    <cellStyle name="Normal 22 3 2 2" xfId="12346"/>
    <cellStyle name="Normal 22 3 2 2 2" xfId="12347"/>
    <cellStyle name="Normal 22 3 2 2 2 2" xfId="12348"/>
    <cellStyle name="Normal 22 3 2 2 2 3" xfId="12349"/>
    <cellStyle name="Normal 22 3 2 2 2 4" xfId="12350"/>
    <cellStyle name="Normal 22 3 2 2 3" xfId="12351"/>
    <cellStyle name="Normal 22 3 2 2 4" xfId="12352"/>
    <cellStyle name="Normal 22 3 2 2 5" xfId="12353"/>
    <cellStyle name="Normal 22 3 2 3" xfId="12354"/>
    <cellStyle name="Normal 22 3 2 4" xfId="12355"/>
    <cellStyle name="Normal 22 3 2 4 2" xfId="12356"/>
    <cellStyle name="Normal 22 3 2 4 3" xfId="12357"/>
    <cellStyle name="Normal 22 3 2 4 4" xfId="12358"/>
    <cellStyle name="Normal 22 3 2 5" xfId="12359"/>
    <cellStyle name="Normal 22 3 2 6" xfId="12360"/>
    <cellStyle name="Normal 22 3 2 7" xfId="12361"/>
    <cellStyle name="Normal 22 3 3" xfId="12362"/>
    <cellStyle name="Normal 22 3 3 2" xfId="12363"/>
    <cellStyle name="Normal 22 3 3 2 2" xfId="12364"/>
    <cellStyle name="Normal 22 3 3 2 2 2" xfId="12365"/>
    <cellStyle name="Normal 22 3 3 2 2 3" xfId="12366"/>
    <cellStyle name="Normal 22 3 3 2 2 4" xfId="12367"/>
    <cellStyle name="Normal 22 3 3 2 3" xfId="12368"/>
    <cellStyle name="Normal 22 3 3 2 4" xfId="12369"/>
    <cellStyle name="Normal 22 3 3 2 5" xfId="12370"/>
    <cellStyle name="Normal 22 3 3 3" xfId="12371"/>
    <cellStyle name="Normal 22 3 3 3 2" xfId="12372"/>
    <cellStyle name="Normal 22 3 3 3 3" xfId="12373"/>
    <cellStyle name="Normal 22 3 3 3 4" xfId="12374"/>
    <cellStyle name="Normal 22 3 3 4" xfId="12375"/>
    <cellStyle name="Normal 22 3 3 5" xfId="12376"/>
    <cellStyle name="Normal 22 3 3 6" xfId="12377"/>
    <cellStyle name="Normal 22 4" xfId="12378"/>
    <cellStyle name="Normal 22 4 2" xfId="12379"/>
    <cellStyle name="Normal 22 4 2 2" xfId="12380"/>
    <cellStyle name="Normal 22 4 2 2 2" xfId="12381"/>
    <cellStyle name="Normal 22 4 2 2 2 2" xfId="12382"/>
    <cellStyle name="Normal 22 4 2 2 2 3" xfId="12383"/>
    <cellStyle name="Normal 22 4 2 2 2 4" xfId="12384"/>
    <cellStyle name="Normal 22 4 2 2 3" xfId="12385"/>
    <cellStyle name="Normal 22 4 2 2 4" xfId="12386"/>
    <cellStyle name="Normal 22 4 2 2 5" xfId="12387"/>
    <cellStyle name="Normal 22 4 2 3" xfId="12388"/>
    <cellStyle name="Normal 22 4 2 3 2" xfId="12389"/>
    <cellStyle name="Normal 22 4 2 3 3" xfId="12390"/>
    <cellStyle name="Normal 22 4 2 3 4" xfId="12391"/>
    <cellStyle name="Normal 22 4 2 4" xfId="12392"/>
    <cellStyle name="Normal 22 4 2 5" xfId="12393"/>
    <cellStyle name="Normal 22 4 2 6" xfId="12394"/>
    <cellStyle name="Normal 22 4 3" xfId="12395"/>
    <cellStyle name="Normal 22 4 4" xfId="12396"/>
    <cellStyle name="Normal 22 4 4 2" xfId="12397"/>
    <cellStyle name="Normal 22 4 4 2 2" xfId="12398"/>
    <cellStyle name="Normal 22 4 4 2 3" xfId="12399"/>
    <cellStyle name="Normal 22 4 4 2 4" xfId="12400"/>
    <cellStyle name="Normal 22 4 4 3" xfId="12401"/>
    <cellStyle name="Normal 22 4 4 4" xfId="12402"/>
    <cellStyle name="Normal 22 4 4 5" xfId="12403"/>
    <cellStyle name="Normal 22 4 5" xfId="12404"/>
    <cellStyle name="Normal 22 4 5 2" xfId="12405"/>
    <cellStyle name="Normal 22 4 5 3" xfId="12406"/>
    <cellStyle name="Normal 22 4 5 4" xfId="12407"/>
    <cellStyle name="Normal 22 4 6" xfId="12408"/>
    <cellStyle name="Normal 22 4 7" xfId="12409"/>
    <cellStyle name="Normal 22 4 8" xfId="12410"/>
    <cellStyle name="Normal 22 5" xfId="12411"/>
    <cellStyle name="Normal 22 5 2" xfId="12412"/>
    <cellStyle name="Normal 22 5 2 2" xfId="12413"/>
    <cellStyle name="Normal 22 5 2 2 2" xfId="12414"/>
    <cellStyle name="Normal 22 5 2 2 3" xfId="12415"/>
    <cellStyle name="Normal 22 5 2 2 4" xfId="12416"/>
    <cellStyle name="Normal 22 5 2 3" xfId="12417"/>
    <cellStyle name="Normal 22 5 2 4" xfId="12418"/>
    <cellStyle name="Normal 22 5 2 5" xfId="12419"/>
    <cellStyle name="Normal 22 5 3" xfId="12420"/>
    <cellStyle name="Normal 22 5 4" xfId="12421"/>
    <cellStyle name="Normal 22 5 4 2" xfId="12422"/>
    <cellStyle name="Normal 22 5 4 3" xfId="12423"/>
    <cellStyle name="Normal 22 5 4 4" xfId="12424"/>
    <cellStyle name="Normal 22 5 5" xfId="12425"/>
    <cellStyle name="Normal 22 5 6" xfId="12426"/>
    <cellStyle name="Normal 22 5 7" xfId="12427"/>
    <cellStyle name="Normal 22 6" xfId="12428"/>
    <cellStyle name="Normal 22 7" xfId="12429"/>
    <cellStyle name="Normal 22 8" xfId="12430"/>
    <cellStyle name="Normal 22 8 2" xfId="12431"/>
    <cellStyle name="Normal 22 8 3" xfId="12432"/>
    <cellStyle name="Normal 22 8 4" xfId="12433"/>
    <cellStyle name="Normal 23" xfId="12434"/>
    <cellStyle name="Normal 23 2" xfId="12435"/>
    <cellStyle name="Normal 23 2 2" xfId="12436"/>
    <cellStyle name="Normal 23 3" xfId="12437"/>
    <cellStyle name="Normal 23 3 2" xfId="12438"/>
    <cellStyle name="Normal 23 4" xfId="12439"/>
    <cellStyle name="Normal 23 4 2" xfId="12440"/>
    <cellStyle name="Normal 23 4 2 2" xfId="12441"/>
    <cellStyle name="Normal 23 4 2 2 2" xfId="12442"/>
    <cellStyle name="Normal 23 4 2 2 3" xfId="12443"/>
    <cellStyle name="Normal 23 4 2 2 4" xfId="12444"/>
    <cellStyle name="Normal 23 4 2 3" xfId="12445"/>
    <cellStyle name="Normal 23 4 2 4" xfId="12446"/>
    <cellStyle name="Normal 23 4 2 5" xfId="12447"/>
    <cellStyle name="Normal 23 4 3" xfId="12448"/>
    <cellStyle name="Normal 23 4 4" xfId="12449"/>
    <cellStyle name="Normal 23 4 4 2" xfId="12450"/>
    <cellStyle name="Normal 23 4 4 3" xfId="12451"/>
    <cellStyle name="Normal 23 4 4 4" xfId="12452"/>
    <cellStyle name="Normal 23 4 5" xfId="12453"/>
    <cellStyle name="Normal 23 4 6" xfId="12454"/>
    <cellStyle name="Normal 23 4 7" xfId="12455"/>
    <cellStyle name="Normal 23 5" xfId="12456"/>
    <cellStyle name="Normal 23 6" xfId="12457"/>
    <cellStyle name="Normal 23 7" xfId="12458"/>
    <cellStyle name="Normal 23 8" xfId="12459"/>
    <cellStyle name="Normal 23 8 2" xfId="12460"/>
    <cellStyle name="Normal 23 8 3" xfId="12461"/>
    <cellStyle name="Normal 23 8 4" xfId="12462"/>
    <cellStyle name="Normal 24" xfId="12463"/>
    <cellStyle name="Normal 24 2" xfId="12464"/>
    <cellStyle name="Normal 24 2 2" xfId="12465"/>
    <cellStyle name="Normal 24 2 3" xfId="12466"/>
    <cellStyle name="Normal 24 2 3 2" xfId="12467"/>
    <cellStyle name="Normal 24 2 3 2 2" xfId="12468"/>
    <cellStyle name="Normal 24 2 3 2 2 2" xfId="12469"/>
    <cellStyle name="Normal 24 2 3 2 2 3" xfId="12470"/>
    <cellStyle name="Normal 24 2 3 2 2 4" xfId="12471"/>
    <cellStyle name="Normal 24 2 3 2 3" xfId="12472"/>
    <cellStyle name="Normal 24 2 3 2 4" xfId="12473"/>
    <cellStyle name="Normal 24 2 3 2 5" xfId="12474"/>
    <cellStyle name="Normal 24 2 3 3" xfId="12475"/>
    <cellStyle name="Normal 24 2 3 3 2" xfId="12476"/>
    <cellStyle name="Normal 24 2 3 3 3" xfId="12477"/>
    <cellStyle name="Normal 24 2 3 3 4" xfId="12478"/>
    <cellStyle name="Normal 24 2 3 4" xfId="12479"/>
    <cellStyle name="Normal 24 2 3 5" xfId="12480"/>
    <cellStyle name="Normal 24 2 3 6" xfId="12481"/>
    <cellStyle name="Normal 24 3" xfId="12482"/>
    <cellStyle name="Normal 24 3 2" xfId="12483"/>
    <cellStyle name="Normal 24 3 2 2" xfId="12484"/>
    <cellStyle name="Normal 24 3 2 2 2" xfId="12485"/>
    <cellStyle name="Normal 24 3 2 2 2 2" xfId="12486"/>
    <cellStyle name="Normal 24 3 2 2 2 3" xfId="12487"/>
    <cellStyle name="Normal 24 3 2 2 2 4" xfId="12488"/>
    <cellStyle name="Normal 24 3 2 2 3" xfId="12489"/>
    <cellStyle name="Normal 24 3 2 2 4" xfId="12490"/>
    <cellStyle name="Normal 24 3 2 2 5" xfId="12491"/>
    <cellStyle name="Normal 24 3 2 3" xfId="12492"/>
    <cellStyle name="Normal 24 3 2 4" xfId="12493"/>
    <cellStyle name="Normal 24 3 2 4 2" xfId="12494"/>
    <cellStyle name="Normal 24 3 2 4 3" xfId="12495"/>
    <cellStyle name="Normal 24 3 2 4 4" xfId="12496"/>
    <cellStyle name="Normal 24 3 2 5" xfId="12497"/>
    <cellStyle name="Normal 24 3 2 6" xfId="12498"/>
    <cellStyle name="Normal 24 3 2 7" xfId="12499"/>
    <cellStyle name="Normal 24 4" xfId="12500"/>
    <cellStyle name="Normal 24 5" xfId="12501"/>
    <cellStyle name="Normal 24 5 2" xfId="12502"/>
    <cellStyle name="Normal 24 5 2 2" xfId="12503"/>
    <cellStyle name="Normal 24 5 2 2 2" xfId="12504"/>
    <cellStyle name="Normal 24 5 2 2 3" xfId="12505"/>
    <cellStyle name="Normal 24 5 2 2 4" xfId="12506"/>
    <cellStyle name="Normal 24 5 2 3" xfId="12507"/>
    <cellStyle name="Normal 24 5 2 4" xfId="12508"/>
    <cellStyle name="Normal 24 5 2 5" xfId="12509"/>
    <cellStyle name="Normal 24 5 3" xfId="12510"/>
    <cellStyle name="Normal 24 5 4" xfId="12511"/>
    <cellStyle name="Normal 24 5 4 2" xfId="12512"/>
    <cellStyle name="Normal 24 5 4 3" xfId="12513"/>
    <cellStyle name="Normal 24 5 4 4" xfId="12514"/>
    <cellStyle name="Normal 24 5 5" xfId="12515"/>
    <cellStyle name="Normal 24 5 6" xfId="12516"/>
    <cellStyle name="Normal 24 5 7" xfId="12517"/>
    <cellStyle name="Normal 24 6" xfId="12518"/>
    <cellStyle name="Normal 24 7" xfId="12519"/>
    <cellStyle name="Normal 24 8" xfId="12520"/>
    <cellStyle name="Normal 24 8 2" xfId="12521"/>
    <cellStyle name="Normal 24 8 3" xfId="12522"/>
    <cellStyle name="Normal 24 8 4" xfId="12523"/>
    <cellStyle name="Normal 25" xfId="12524"/>
    <cellStyle name="Normal 25 2" xfId="12525"/>
    <cellStyle name="Normal 25 2 2" xfId="12526"/>
    <cellStyle name="Normal 25 2 2 2" xfId="12527"/>
    <cellStyle name="Normal 25 3" xfId="12528"/>
    <cellStyle name="Normal 25 3 2" xfId="12529"/>
    <cellStyle name="Normal 25 4" xfId="12530"/>
    <cellStyle name="Normal 25 5" xfId="12531"/>
    <cellStyle name="Normal 25 5 2" xfId="12532"/>
    <cellStyle name="Normal 25 5 2 2" xfId="12533"/>
    <cellStyle name="Normal 25 5 2 2 2" xfId="12534"/>
    <cellStyle name="Normal 25 5 2 2 3" xfId="12535"/>
    <cellStyle name="Normal 25 5 2 2 4" xfId="12536"/>
    <cellStyle name="Normal 25 5 2 3" xfId="12537"/>
    <cellStyle name="Normal 25 5 2 4" xfId="12538"/>
    <cellStyle name="Normal 25 5 2 5" xfId="12539"/>
    <cellStyle name="Normal 25 5 3" xfId="12540"/>
    <cellStyle name="Normal 25 5 3 2" xfId="12541"/>
    <cellStyle name="Normal 25 5 3 3" xfId="12542"/>
    <cellStyle name="Normal 25 5 3 4" xfId="12543"/>
    <cellStyle name="Normal 25 5 4" xfId="12544"/>
    <cellStyle name="Normal 25 5 5" xfId="12545"/>
    <cellStyle name="Normal 25 5 6" xfId="12546"/>
    <cellStyle name="Normal 25 6" xfId="12547"/>
    <cellStyle name="Normal 25 6 2" xfId="12548"/>
    <cellStyle name="Normal 25 6 3" xfId="12549"/>
    <cellStyle name="Normal 25 6 4" xfId="12550"/>
    <cellStyle name="Normal 26" xfId="12551"/>
    <cellStyle name="Normal 26 2" xfId="12552"/>
    <cellStyle name="Normal 26 2 2" xfId="12553"/>
    <cellStyle name="Normal 26 2 2 2" xfId="12554"/>
    <cellStyle name="Normal 26 3" xfId="12555"/>
    <cellStyle name="Normal 26 3 2" xfId="12556"/>
    <cellStyle name="Normal 26 3 3" xfId="12557"/>
    <cellStyle name="Normal 26 3 4" xfId="12558"/>
    <cellStyle name="Normal 26 3 4 2" xfId="12559"/>
    <cellStyle name="Normal 26 3 4 3" xfId="12560"/>
    <cellStyle name="Normal 26 3 4 4" xfId="12561"/>
    <cellStyle name="Normal 26 4" xfId="12562"/>
    <cellStyle name="Normal 26 4 2" xfId="12563"/>
    <cellStyle name="Normal 26 4 3" xfId="12564"/>
    <cellStyle name="Normal 26 4 3 2" xfId="12565"/>
    <cellStyle name="Normal 26 4 3 3" xfId="12566"/>
    <cellStyle name="Normal 26 4 3 4" xfId="12567"/>
    <cellStyle name="Normal 26 5" xfId="12568"/>
    <cellStyle name="Normal 26 5 2" xfId="12569"/>
    <cellStyle name="Normal 26 5 2 2" xfId="12570"/>
    <cellStyle name="Normal 26 5 2 2 2" xfId="12571"/>
    <cellStyle name="Normal 26 5 2 2 3" xfId="12572"/>
    <cellStyle name="Normal 26 5 2 2 4" xfId="12573"/>
    <cellStyle name="Normal 26 5 2 3" xfId="12574"/>
    <cellStyle name="Normal 26 5 2 4" xfId="12575"/>
    <cellStyle name="Normal 26 5 2 5" xfId="12576"/>
    <cellStyle name="Normal 26 5 3" xfId="12577"/>
    <cellStyle name="Normal 26 5 3 2" xfId="12578"/>
    <cellStyle name="Normal 26 5 3 3" xfId="12579"/>
    <cellStyle name="Normal 26 5 3 4" xfId="12580"/>
    <cellStyle name="Normal 26 5 4" xfId="12581"/>
    <cellStyle name="Normal 26 5 5" xfId="12582"/>
    <cellStyle name="Normal 26 5 6" xfId="12583"/>
    <cellStyle name="Normal 26 6" xfId="12584"/>
    <cellStyle name="Normal 26 6 2" xfId="12585"/>
    <cellStyle name="Normal 26 6 3" xfId="12586"/>
    <cellStyle name="Normal 26 6 4" xfId="12587"/>
    <cellStyle name="Normal 27" xfId="12588"/>
    <cellStyle name="Normal 27 2" xfId="12589"/>
    <cellStyle name="Normal 27 2 2" xfId="12590"/>
    <cellStyle name="Normal 27 3" xfId="12591"/>
    <cellStyle name="Normal 27 3 2" xfId="12592"/>
    <cellStyle name="Normal 27 4" xfId="12593"/>
    <cellStyle name="Normal 27 5" xfId="12594"/>
    <cellStyle name="Normal 27 5 2" xfId="12595"/>
    <cellStyle name="Normal 27 5 2 2" xfId="12596"/>
    <cellStyle name="Normal 27 5 2 2 2" xfId="12597"/>
    <cellStyle name="Normal 27 5 2 2 3" xfId="12598"/>
    <cellStyle name="Normal 27 5 2 2 4" xfId="12599"/>
    <cellStyle name="Normal 27 5 2 3" xfId="12600"/>
    <cellStyle name="Normal 27 5 2 4" xfId="12601"/>
    <cellStyle name="Normal 27 5 2 5" xfId="12602"/>
    <cellStyle name="Normal 27 5 3" xfId="12603"/>
    <cellStyle name="Normal 27 5 3 2" xfId="12604"/>
    <cellStyle name="Normal 27 5 3 3" xfId="12605"/>
    <cellStyle name="Normal 27 5 3 4" xfId="12606"/>
    <cellStyle name="Normal 27 5 4" xfId="12607"/>
    <cellStyle name="Normal 27 5 5" xfId="12608"/>
    <cellStyle name="Normal 27 5 6" xfId="12609"/>
    <cellStyle name="Normal 28" xfId="12610"/>
    <cellStyle name="Normal 28 2" xfId="12611"/>
    <cellStyle name="Normal 28 2 2" xfId="12612"/>
    <cellStyle name="Normal 28 3" xfId="12613"/>
    <cellStyle name="Normal 28 3 2" xfId="12614"/>
    <cellStyle name="Normal 28 4" xfId="12615"/>
    <cellStyle name="Normal 28 5" xfId="12616"/>
    <cellStyle name="Normal 28 5 2" xfId="12617"/>
    <cellStyle name="Normal 28 5 2 2" xfId="12618"/>
    <cellStyle name="Normal 28 5 2 2 2" xfId="12619"/>
    <cellStyle name="Normal 28 5 2 2 3" xfId="12620"/>
    <cellStyle name="Normal 28 5 2 2 4" xfId="12621"/>
    <cellStyle name="Normal 28 5 2 3" xfId="12622"/>
    <cellStyle name="Normal 28 5 2 4" xfId="12623"/>
    <cellStyle name="Normal 28 5 2 5" xfId="12624"/>
    <cellStyle name="Normal 28 5 3" xfId="12625"/>
    <cellStyle name="Normal 28 5 3 2" xfId="12626"/>
    <cellStyle name="Normal 28 5 3 3" xfId="12627"/>
    <cellStyle name="Normal 28 5 3 4" xfId="12628"/>
    <cellStyle name="Normal 28 5 4" xfId="12629"/>
    <cellStyle name="Normal 28 5 5" xfId="12630"/>
    <cellStyle name="Normal 28 5 6" xfId="12631"/>
    <cellStyle name="Normal 29" xfId="12632"/>
    <cellStyle name="Normal 29 10" xfId="12633"/>
    <cellStyle name="Normal 29 10 2" xfId="12634"/>
    <cellStyle name="Normal 29 11" xfId="12635"/>
    <cellStyle name="Normal 29 11 2" xfId="12636"/>
    <cellStyle name="Normal 29 12" xfId="12637"/>
    <cellStyle name="Normal 29 12 2" xfId="12638"/>
    <cellStyle name="Normal 29 13" xfId="12639"/>
    <cellStyle name="Normal 29 13 2" xfId="12640"/>
    <cellStyle name="Normal 29 13 2 2" xfId="12641"/>
    <cellStyle name="Normal 29 13 2 3" xfId="12642"/>
    <cellStyle name="Normal 29 13 2 4" xfId="12643"/>
    <cellStyle name="Normal 29 13 3" xfId="12644"/>
    <cellStyle name="Normal 29 13 4" xfId="12645"/>
    <cellStyle name="Normal 29 13 5" xfId="12646"/>
    <cellStyle name="Normal 29 14" xfId="12647"/>
    <cellStyle name="Normal 29 14 2" xfId="12648"/>
    <cellStyle name="Normal 29 14 3" xfId="12649"/>
    <cellStyle name="Normal 29 14 4" xfId="12650"/>
    <cellStyle name="Normal 29 15" xfId="12651"/>
    <cellStyle name="Normal 29 16" xfId="12652"/>
    <cellStyle name="Normal 29 17" xfId="12653"/>
    <cellStyle name="Normal 29 2" xfId="12654"/>
    <cellStyle name="Normal 29 2 2" xfId="12655"/>
    <cellStyle name="Normal 29 3" xfId="12656"/>
    <cellStyle name="Normal 29 3 2" xfId="12657"/>
    <cellStyle name="Normal 29 4" xfId="12658"/>
    <cellStyle name="Normal 29 4 2" xfId="12659"/>
    <cellStyle name="Normal 29 5" xfId="12660"/>
    <cellStyle name="Normal 29 5 2" xfId="12661"/>
    <cellStyle name="Normal 29 6" xfId="12662"/>
    <cellStyle name="Normal 29 6 2" xfId="12663"/>
    <cellStyle name="Normal 29 7" xfId="12664"/>
    <cellStyle name="Normal 29 7 2" xfId="12665"/>
    <cellStyle name="Normal 29 8" xfId="12666"/>
    <cellStyle name="Normal 29 8 2" xfId="12667"/>
    <cellStyle name="Normal 29 9" xfId="12668"/>
    <cellStyle name="Normal 29 9 2" xfId="12669"/>
    <cellStyle name="Normal 3" xfId="12"/>
    <cellStyle name="Normal 3 10" xfId="12670"/>
    <cellStyle name="Normal 3 10 2" xfId="12671"/>
    <cellStyle name="Normal 3 10 2 2" xfId="12672"/>
    <cellStyle name="Normal 3 10 2 3" xfId="12673"/>
    <cellStyle name="Normal 3 10 2 3 2" xfId="12674"/>
    <cellStyle name="Normal 3 10 2 3 2 2" xfId="12675"/>
    <cellStyle name="Normal 3 10 2 3 2 3" xfId="12676"/>
    <cellStyle name="Normal 3 10 2 3 2 4" xfId="12677"/>
    <cellStyle name="Normal 3 10 2 3 3" xfId="12678"/>
    <cellStyle name="Normal 3 10 2 3 4" xfId="12679"/>
    <cellStyle name="Normal 3 10 2 3 5" xfId="12680"/>
    <cellStyle name="Normal 3 10 2 4" xfId="12681"/>
    <cellStyle name="Normal 3 10 2 4 2" xfId="12682"/>
    <cellStyle name="Normal 3 10 2 4 3" xfId="12683"/>
    <cellStyle name="Normal 3 10 2 4 4" xfId="12684"/>
    <cellStyle name="Normal 3 10 2 5" xfId="12685"/>
    <cellStyle name="Normal 3 10 2 6" xfId="12686"/>
    <cellStyle name="Normal 3 10 2 7" xfId="12687"/>
    <cellStyle name="Normal 3 10 3" xfId="12688"/>
    <cellStyle name="Normal 3 10 3 2" xfId="12689"/>
    <cellStyle name="Normal 3 10 3 2 2" xfId="12690"/>
    <cellStyle name="Normal 3 10 3 2 2 2" xfId="12691"/>
    <cellStyle name="Normal 3 10 3 2 2 3" xfId="12692"/>
    <cellStyle name="Normal 3 10 3 2 2 4" xfId="12693"/>
    <cellStyle name="Normal 3 10 3 2 3" xfId="12694"/>
    <cellStyle name="Normal 3 10 3 2 4" xfId="12695"/>
    <cellStyle name="Normal 3 10 3 2 5" xfId="12696"/>
    <cellStyle name="Normal 3 10 3 3" xfId="12697"/>
    <cellStyle name="Normal 3 10 3 3 2" xfId="12698"/>
    <cellStyle name="Normal 3 10 3 3 3" xfId="12699"/>
    <cellStyle name="Normal 3 10 3 3 4" xfId="12700"/>
    <cellStyle name="Normal 3 10 3 4" xfId="12701"/>
    <cellStyle name="Normal 3 10 3 5" xfId="12702"/>
    <cellStyle name="Normal 3 10 3 6" xfId="12703"/>
    <cellStyle name="Normal 3 10 4" xfId="12704"/>
    <cellStyle name="Normal 3 10 5" xfId="12705"/>
    <cellStyle name="Normal 3 10 5 2" xfId="12706"/>
    <cellStyle name="Normal 3 10 5 2 2" xfId="12707"/>
    <cellStyle name="Normal 3 10 5 2 3" xfId="12708"/>
    <cellStyle name="Normal 3 10 5 2 4" xfId="12709"/>
    <cellStyle name="Normal 3 10 5 3" xfId="12710"/>
    <cellStyle name="Normal 3 10 5 4" xfId="12711"/>
    <cellStyle name="Normal 3 10 5 5" xfId="12712"/>
    <cellStyle name="Normal 3 10 6" xfId="12713"/>
    <cellStyle name="Normal 3 10 7" xfId="12714"/>
    <cellStyle name="Normal 3 10 8" xfId="12715"/>
    <cellStyle name="Normal 3 11" xfId="12716"/>
    <cellStyle name="Normal 3 11 2" xfId="12717"/>
    <cellStyle name="Normal 3 11 2 2" xfId="12718"/>
    <cellStyle name="Normal 3 11 2 2 2" xfId="12719"/>
    <cellStyle name="Normal 3 11 2 2 2 2" xfId="12720"/>
    <cellStyle name="Normal 3 11 2 2 2 3" xfId="12721"/>
    <cellStyle name="Normal 3 11 2 2 2 4" xfId="12722"/>
    <cellStyle name="Normal 3 11 2 2 3" xfId="12723"/>
    <cellStyle name="Normal 3 11 2 2 4" xfId="12724"/>
    <cellStyle name="Normal 3 11 2 2 5" xfId="12725"/>
    <cellStyle name="Normal 3 11 2 3" xfId="12726"/>
    <cellStyle name="Normal 3 11 2 3 2" xfId="12727"/>
    <cellStyle name="Normal 3 11 2 3 3" xfId="12728"/>
    <cellStyle name="Normal 3 11 2 3 4" xfId="12729"/>
    <cellStyle name="Normal 3 11 2 4" xfId="12730"/>
    <cellStyle name="Normal 3 11 2 5" xfId="12731"/>
    <cellStyle name="Normal 3 11 2 6" xfId="12732"/>
    <cellStyle name="Normal 3 11 3" xfId="12733"/>
    <cellStyle name="Normal 3 11 4" xfId="12734"/>
    <cellStyle name="Normal 3 11 4 2" xfId="12735"/>
    <cellStyle name="Normal 3 11 4 2 2" xfId="12736"/>
    <cellStyle name="Normal 3 11 4 2 3" xfId="12737"/>
    <cellStyle name="Normal 3 11 4 2 4" xfId="12738"/>
    <cellStyle name="Normal 3 11 4 3" xfId="12739"/>
    <cellStyle name="Normal 3 11 4 4" xfId="12740"/>
    <cellStyle name="Normal 3 11 4 5" xfId="12741"/>
    <cellStyle name="Normal 3 11 5" xfId="12742"/>
    <cellStyle name="Normal 3 11 6" xfId="12743"/>
    <cellStyle name="Normal 3 11 7" xfId="12744"/>
    <cellStyle name="Normal 3 12" xfId="12745"/>
    <cellStyle name="Normal 3 12 2" xfId="12746"/>
    <cellStyle name="Normal 3 12 2 2" xfId="12747"/>
    <cellStyle name="Normal 3 12 2 2 2" xfId="12748"/>
    <cellStyle name="Normal 3 12 2 2 3" xfId="12749"/>
    <cellStyle name="Normal 3 12 2 2 4" xfId="12750"/>
    <cellStyle name="Normal 3 12 3" xfId="12751"/>
    <cellStyle name="Normal 3 12 3 2" xfId="12752"/>
    <cellStyle name="Normal 3 12 3 2 2" xfId="12753"/>
    <cellStyle name="Normal 3 12 3 2 3" xfId="12754"/>
    <cellStyle name="Normal 3 12 3 2 4" xfId="12755"/>
    <cellStyle name="Normal 3 12 3 3" xfId="12756"/>
    <cellStyle name="Normal 3 12 3 4" xfId="12757"/>
    <cellStyle name="Normal 3 12 3 5" xfId="12758"/>
    <cellStyle name="Normal 3 12 4" xfId="12759"/>
    <cellStyle name="Normal 3 12 5" xfId="12760"/>
    <cellStyle name="Normal 3 12 6" xfId="12761"/>
    <cellStyle name="Normal 3 13" xfId="12762"/>
    <cellStyle name="Normal 3 13 2" xfId="12763"/>
    <cellStyle name="Normal 3 13 3" xfId="12764"/>
    <cellStyle name="Normal 3 13 3 2" xfId="12765"/>
    <cellStyle name="Normal 3 13 3 2 2" xfId="12766"/>
    <cellStyle name="Normal 3 13 3 2 3" xfId="12767"/>
    <cellStyle name="Normal 3 13 3 2 4" xfId="12768"/>
    <cellStyle name="Normal 3 13 3 3" xfId="12769"/>
    <cellStyle name="Normal 3 13 3 4" xfId="12770"/>
    <cellStyle name="Normal 3 13 3 5" xfId="12771"/>
    <cellStyle name="Normal 3 13 4" xfId="12772"/>
    <cellStyle name="Normal 3 13 4 2" xfId="12773"/>
    <cellStyle name="Normal 3 13 4 3" xfId="12774"/>
    <cellStyle name="Normal 3 13 4 4" xfId="12775"/>
    <cellStyle name="Normal 3 13 5" xfId="12776"/>
    <cellStyle name="Normal 3 13 6" xfId="12777"/>
    <cellStyle name="Normal 3 13 7" xfId="12778"/>
    <cellStyle name="Normal 3 14" xfId="12779"/>
    <cellStyle name="Normal 3 14 2" xfId="12780"/>
    <cellStyle name="Normal 3 15" xfId="12781"/>
    <cellStyle name="Normal 3 15 2" xfId="12782"/>
    <cellStyle name="Normal 3 16" xfId="12783"/>
    <cellStyle name="Normal 3 16 2" xfId="12784"/>
    <cellStyle name="Normal 3 17" xfId="12785"/>
    <cellStyle name="Normal 3 17 2" xfId="12786"/>
    <cellStyle name="Normal 3 18" xfId="12787"/>
    <cellStyle name="Normal 3 18 2" xfId="12788"/>
    <cellStyle name="Normal 3 19" xfId="12789"/>
    <cellStyle name="Normal 3 19 2" xfId="12790"/>
    <cellStyle name="Normal 3 2" xfId="12791"/>
    <cellStyle name="Normal 3 2 10" xfId="12792"/>
    <cellStyle name="Normal 3 2 10 2" xfId="12793"/>
    <cellStyle name="Normal 3 2 10 3" xfId="12794"/>
    <cellStyle name="Normal 3 2 10 3 2" xfId="12795"/>
    <cellStyle name="Normal 3 2 10 3 2 2" xfId="12796"/>
    <cellStyle name="Normal 3 2 10 3 2 3" xfId="12797"/>
    <cellStyle name="Normal 3 2 10 3 2 4" xfId="12798"/>
    <cellStyle name="Normal 3 2 10 3 3" xfId="12799"/>
    <cellStyle name="Normal 3 2 10 3 4" xfId="12800"/>
    <cellStyle name="Normal 3 2 10 3 5" xfId="12801"/>
    <cellStyle name="Normal 3 2 10 4" xfId="12802"/>
    <cellStyle name="Normal 3 2 10 4 2" xfId="12803"/>
    <cellStyle name="Normal 3 2 10 4 3" xfId="12804"/>
    <cellStyle name="Normal 3 2 10 4 4" xfId="12805"/>
    <cellStyle name="Normal 3 2 10 5" xfId="12806"/>
    <cellStyle name="Normal 3 2 10 6" xfId="12807"/>
    <cellStyle name="Normal 3 2 10 7" xfId="12808"/>
    <cellStyle name="Normal 3 2 11" xfId="12809"/>
    <cellStyle name="Normal 3 2 11 2" xfId="12810"/>
    <cellStyle name="Normal 3 2 11 3" xfId="12811"/>
    <cellStyle name="Normal 3 2 11 3 2" xfId="12812"/>
    <cellStyle name="Normal 3 2 11 3 2 2" xfId="12813"/>
    <cellStyle name="Normal 3 2 11 3 2 3" xfId="12814"/>
    <cellStyle name="Normal 3 2 11 3 2 4" xfId="12815"/>
    <cellStyle name="Normal 3 2 11 3 3" xfId="12816"/>
    <cellStyle name="Normal 3 2 11 3 4" xfId="12817"/>
    <cellStyle name="Normal 3 2 11 3 5" xfId="12818"/>
    <cellStyle name="Normal 3 2 11 4" xfId="12819"/>
    <cellStyle name="Normal 3 2 11 4 2" xfId="12820"/>
    <cellStyle name="Normal 3 2 11 4 3" xfId="12821"/>
    <cellStyle name="Normal 3 2 11 4 4" xfId="12822"/>
    <cellStyle name="Normal 3 2 11 5" xfId="12823"/>
    <cellStyle name="Normal 3 2 11 6" xfId="12824"/>
    <cellStyle name="Normal 3 2 11 7" xfId="12825"/>
    <cellStyle name="Normal 3 2 12" xfId="12826"/>
    <cellStyle name="Normal 3 2 13" xfId="12827"/>
    <cellStyle name="Normal 3 2 14" xfId="12828"/>
    <cellStyle name="Normal 3 2 15" xfId="12829"/>
    <cellStyle name="Normal 3 2 16" xfId="12830"/>
    <cellStyle name="Normal 3 2 17" xfId="12831"/>
    <cellStyle name="Normal 3 2 17 2" xfId="12832"/>
    <cellStyle name="Normal 3 2 18" xfId="12833"/>
    <cellStyle name="Normal 3 2 18 2" xfId="12834"/>
    <cellStyle name="Normal 3 2 19" xfId="12835"/>
    <cellStyle name="Normal 3 2 19 2" xfId="12836"/>
    <cellStyle name="Normal 3 2 2" xfId="12837"/>
    <cellStyle name="Normal 3 2 2 10" xfId="12838"/>
    <cellStyle name="Normal 3 2 2 11" xfId="12839"/>
    <cellStyle name="Normal 3 2 2 11 2" xfId="12840"/>
    <cellStyle name="Normal 3 2 2 11 2 2" xfId="12841"/>
    <cellStyle name="Normal 3 2 2 11 2 3" xfId="12842"/>
    <cellStyle name="Normal 3 2 2 11 2 4" xfId="12843"/>
    <cellStyle name="Normal 3 2 2 11 3" xfId="12844"/>
    <cellStyle name="Normal 3 2 2 11 4" xfId="12845"/>
    <cellStyle name="Normal 3 2 2 11 5" xfId="12846"/>
    <cellStyle name="Normal 3 2 2 12" xfId="12847"/>
    <cellStyle name="Normal 3 2 2 12 2" xfId="12848"/>
    <cellStyle name="Normal 3 2 2 12 3" xfId="12849"/>
    <cellStyle name="Normal 3 2 2 12 4" xfId="12850"/>
    <cellStyle name="Normal 3 2 2 13" xfId="12851"/>
    <cellStyle name="Normal 3 2 2 14" xfId="12852"/>
    <cellStyle name="Normal 3 2 2 15" xfId="12853"/>
    <cellStyle name="Normal 3 2 2 2" xfId="12854"/>
    <cellStyle name="Normal 3 2 2 2 10" xfId="12855"/>
    <cellStyle name="Normal 3 2 2 2 10 2" xfId="12856"/>
    <cellStyle name="Normal 3 2 2 2 10 2 2" xfId="12857"/>
    <cellStyle name="Normal 3 2 2 2 10 2 3" xfId="12858"/>
    <cellStyle name="Normal 3 2 2 2 10 2 4" xfId="12859"/>
    <cellStyle name="Normal 3 2 2 2 10 3" xfId="12860"/>
    <cellStyle name="Normal 3 2 2 2 10 4" xfId="12861"/>
    <cellStyle name="Normal 3 2 2 2 10 5" xfId="12862"/>
    <cellStyle name="Normal 3 2 2 2 11" xfId="12863"/>
    <cellStyle name="Normal 3 2 2 2 11 2" xfId="12864"/>
    <cellStyle name="Normal 3 2 2 2 11 3" xfId="12865"/>
    <cellStyle name="Normal 3 2 2 2 11 4" xfId="12866"/>
    <cellStyle name="Normal 3 2 2 2 12" xfId="12867"/>
    <cellStyle name="Normal 3 2 2 2 13" xfId="12868"/>
    <cellStyle name="Normal 3 2 2 2 14" xfId="12869"/>
    <cellStyle name="Normal 3 2 2 2 2" xfId="12870"/>
    <cellStyle name="Normal 3 2 2 2 2 10" xfId="12871"/>
    <cellStyle name="Normal 3 2 2 2 2 2" xfId="12872"/>
    <cellStyle name="Normal 3 2 2 2 2 2 2" xfId="12873"/>
    <cellStyle name="Normal 3 2 2 2 2 2 2 2" xfId="12874"/>
    <cellStyle name="Normal 3 2 2 2 2 2 2 2 2" xfId="12875"/>
    <cellStyle name="Normal 3 2 2 2 2 2 2 2 2 2" xfId="12876"/>
    <cellStyle name="Normal 3 2 2 2 2 2 2 2 2 3" xfId="12877"/>
    <cellStyle name="Normal 3 2 2 2 2 2 2 2 2 4" xfId="12878"/>
    <cellStyle name="Normal 3 2 2 2 2 2 2 2 3" xfId="12879"/>
    <cellStyle name="Normal 3 2 2 2 2 2 2 2 4" xfId="12880"/>
    <cellStyle name="Normal 3 2 2 2 2 2 2 2 5" xfId="12881"/>
    <cellStyle name="Normal 3 2 2 2 2 2 2 3" xfId="12882"/>
    <cellStyle name="Normal 3 2 2 2 2 2 2 3 2" xfId="12883"/>
    <cellStyle name="Normal 3 2 2 2 2 2 2 3 3" xfId="12884"/>
    <cellStyle name="Normal 3 2 2 2 2 2 2 3 4" xfId="12885"/>
    <cellStyle name="Normal 3 2 2 2 2 2 2 4" xfId="12886"/>
    <cellStyle name="Normal 3 2 2 2 2 2 2 5" xfId="12887"/>
    <cellStyle name="Normal 3 2 2 2 2 2 2 6" xfId="12888"/>
    <cellStyle name="Normal 3 2 2 2 2 2 3" xfId="12889"/>
    <cellStyle name="Normal 3 2 2 2 2 2 3 2" xfId="12890"/>
    <cellStyle name="Normal 3 2 2 2 2 2 3 2 2" xfId="12891"/>
    <cellStyle name="Normal 3 2 2 2 2 2 3 2 2 2" xfId="12892"/>
    <cellStyle name="Normal 3 2 2 2 2 2 3 2 2 3" xfId="12893"/>
    <cellStyle name="Normal 3 2 2 2 2 2 3 2 2 4" xfId="12894"/>
    <cellStyle name="Normal 3 2 2 2 2 2 3 2 3" xfId="12895"/>
    <cellStyle name="Normal 3 2 2 2 2 2 3 2 4" xfId="12896"/>
    <cellStyle name="Normal 3 2 2 2 2 2 3 2 5" xfId="12897"/>
    <cellStyle name="Normal 3 2 2 2 2 2 3 3" xfId="12898"/>
    <cellStyle name="Normal 3 2 2 2 2 2 3 3 2" xfId="12899"/>
    <cellStyle name="Normal 3 2 2 2 2 2 3 3 3" xfId="12900"/>
    <cellStyle name="Normal 3 2 2 2 2 2 3 3 4" xfId="12901"/>
    <cellStyle name="Normal 3 2 2 2 2 2 3 4" xfId="12902"/>
    <cellStyle name="Normal 3 2 2 2 2 2 3 5" xfId="12903"/>
    <cellStyle name="Normal 3 2 2 2 2 2 3 6" xfId="12904"/>
    <cellStyle name="Normal 3 2 2 2 2 2 4" xfId="12905"/>
    <cellStyle name="Normal 3 2 2 2 2 2 4 2" xfId="12906"/>
    <cellStyle name="Normal 3 2 2 2 2 2 4 2 2" xfId="12907"/>
    <cellStyle name="Normal 3 2 2 2 2 2 4 2 3" xfId="12908"/>
    <cellStyle name="Normal 3 2 2 2 2 2 4 2 4" xfId="12909"/>
    <cellStyle name="Normal 3 2 2 2 2 2 4 3" xfId="12910"/>
    <cellStyle name="Normal 3 2 2 2 2 2 4 4" xfId="12911"/>
    <cellStyle name="Normal 3 2 2 2 2 2 4 5" xfId="12912"/>
    <cellStyle name="Normal 3 2 2 2 2 2 5" xfId="12913"/>
    <cellStyle name="Normal 3 2 2 2 2 2 5 2" xfId="12914"/>
    <cellStyle name="Normal 3 2 2 2 2 2 5 3" xfId="12915"/>
    <cellStyle name="Normal 3 2 2 2 2 2 5 4" xfId="12916"/>
    <cellStyle name="Normal 3 2 2 2 2 2 6" xfId="12917"/>
    <cellStyle name="Normal 3 2 2 2 2 2 7" xfId="12918"/>
    <cellStyle name="Normal 3 2 2 2 2 2 8" xfId="12919"/>
    <cellStyle name="Normal 3 2 2 2 2 3" xfId="12920"/>
    <cellStyle name="Normal 3 2 2 2 2 3 2" xfId="12921"/>
    <cellStyle name="Normal 3 2 2 2 2 3 2 2" xfId="12922"/>
    <cellStyle name="Normal 3 2 2 2 2 3 2 2 2" xfId="12923"/>
    <cellStyle name="Normal 3 2 2 2 2 3 2 2 3" xfId="12924"/>
    <cellStyle name="Normal 3 2 2 2 2 3 2 2 4" xfId="12925"/>
    <cellStyle name="Normal 3 2 2 2 2 3 2 3" xfId="12926"/>
    <cellStyle name="Normal 3 2 2 2 2 3 2 4" xfId="12927"/>
    <cellStyle name="Normal 3 2 2 2 2 3 2 5" xfId="12928"/>
    <cellStyle name="Normal 3 2 2 2 2 3 3" xfId="12929"/>
    <cellStyle name="Normal 3 2 2 2 2 3 3 2" xfId="12930"/>
    <cellStyle name="Normal 3 2 2 2 2 3 3 3" xfId="12931"/>
    <cellStyle name="Normal 3 2 2 2 2 3 3 4" xfId="12932"/>
    <cellStyle name="Normal 3 2 2 2 2 3 4" xfId="12933"/>
    <cellStyle name="Normal 3 2 2 2 2 3 5" xfId="12934"/>
    <cellStyle name="Normal 3 2 2 2 2 3 6" xfId="12935"/>
    <cellStyle name="Normal 3 2 2 2 2 4" xfId="12936"/>
    <cellStyle name="Normal 3 2 2 2 2 4 2" xfId="12937"/>
    <cellStyle name="Normal 3 2 2 2 2 4 2 2" xfId="12938"/>
    <cellStyle name="Normal 3 2 2 2 2 4 2 2 2" xfId="12939"/>
    <cellStyle name="Normal 3 2 2 2 2 4 2 2 3" xfId="12940"/>
    <cellStyle name="Normal 3 2 2 2 2 4 2 2 4" xfId="12941"/>
    <cellStyle name="Normal 3 2 2 2 2 4 2 3" xfId="12942"/>
    <cellStyle name="Normal 3 2 2 2 2 4 2 4" xfId="12943"/>
    <cellStyle name="Normal 3 2 2 2 2 4 2 5" xfId="12944"/>
    <cellStyle name="Normal 3 2 2 2 2 4 3" xfId="12945"/>
    <cellStyle name="Normal 3 2 2 2 2 4 3 2" xfId="12946"/>
    <cellStyle name="Normal 3 2 2 2 2 4 3 3" xfId="12947"/>
    <cellStyle name="Normal 3 2 2 2 2 4 3 4" xfId="12948"/>
    <cellStyle name="Normal 3 2 2 2 2 4 4" xfId="12949"/>
    <cellStyle name="Normal 3 2 2 2 2 4 5" xfId="12950"/>
    <cellStyle name="Normal 3 2 2 2 2 4 6" xfId="12951"/>
    <cellStyle name="Normal 3 2 2 2 2 5" xfId="12952"/>
    <cellStyle name="Normal 3 2 2 2 2 6" xfId="12953"/>
    <cellStyle name="Normal 3 2 2 2 2 6 2" xfId="12954"/>
    <cellStyle name="Normal 3 2 2 2 2 6 2 2" xfId="12955"/>
    <cellStyle name="Normal 3 2 2 2 2 6 2 3" xfId="12956"/>
    <cellStyle name="Normal 3 2 2 2 2 6 2 4" xfId="12957"/>
    <cellStyle name="Normal 3 2 2 2 2 6 3" xfId="12958"/>
    <cellStyle name="Normal 3 2 2 2 2 6 4" xfId="12959"/>
    <cellStyle name="Normal 3 2 2 2 2 6 5" xfId="12960"/>
    <cellStyle name="Normal 3 2 2 2 2 7" xfId="12961"/>
    <cellStyle name="Normal 3 2 2 2 2 7 2" xfId="12962"/>
    <cellStyle name="Normal 3 2 2 2 2 7 3" xfId="12963"/>
    <cellStyle name="Normal 3 2 2 2 2 7 4" xfId="12964"/>
    <cellStyle name="Normal 3 2 2 2 2 8" xfId="12965"/>
    <cellStyle name="Normal 3 2 2 2 2 9" xfId="12966"/>
    <cellStyle name="Normal 3 2 2 2 3" xfId="12967"/>
    <cellStyle name="Normal 3 2 2 2 3 2" xfId="12968"/>
    <cellStyle name="Normal 3 2 2 2 3 2 2" xfId="12969"/>
    <cellStyle name="Normal 3 2 2 2 3 2 2 2" xfId="12970"/>
    <cellStyle name="Normal 3 2 2 2 3 2 2 2 2" xfId="12971"/>
    <cellStyle name="Normal 3 2 2 2 3 2 2 2 2 2" xfId="12972"/>
    <cellStyle name="Normal 3 2 2 2 3 2 2 2 2 3" xfId="12973"/>
    <cellStyle name="Normal 3 2 2 2 3 2 2 2 2 4" xfId="12974"/>
    <cellStyle name="Normal 3 2 2 2 3 2 2 2 3" xfId="12975"/>
    <cellStyle name="Normal 3 2 2 2 3 2 2 2 4" xfId="12976"/>
    <cellStyle name="Normal 3 2 2 2 3 2 2 2 5" xfId="12977"/>
    <cellStyle name="Normal 3 2 2 2 3 2 2 3" xfId="12978"/>
    <cellStyle name="Normal 3 2 2 2 3 2 2 3 2" xfId="12979"/>
    <cellStyle name="Normal 3 2 2 2 3 2 2 3 3" xfId="12980"/>
    <cellStyle name="Normal 3 2 2 2 3 2 2 3 4" xfId="12981"/>
    <cellStyle name="Normal 3 2 2 2 3 2 2 4" xfId="12982"/>
    <cellStyle name="Normal 3 2 2 2 3 2 2 5" xfId="12983"/>
    <cellStyle name="Normal 3 2 2 2 3 2 2 6" xfId="12984"/>
    <cellStyle name="Normal 3 2 2 2 3 2 3" xfId="12985"/>
    <cellStyle name="Normal 3 2 2 2 3 2 3 2" xfId="12986"/>
    <cellStyle name="Normal 3 2 2 2 3 2 3 2 2" xfId="12987"/>
    <cellStyle name="Normal 3 2 2 2 3 2 3 2 2 2" xfId="12988"/>
    <cellStyle name="Normal 3 2 2 2 3 2 3 2 2 3" xfId="12989"/>
    <cellStyle name="Normal 3 2 2 2 3 2 3 2 2 4" xfId="12990"/>
    <cellStyle name="Normal 3 2 2 2 3 2 3 2 3" xfId="12991"/>
    <cellStyle name="Normal 3 2 2 2 3 2 3 2 4" xfId="12992"/>
    <cellStyle name="Normal 3 2 2 2 3 2 3 2 5" xfId="12993"/>
    <cellStyle name="Normal 3 2 2 2 3 2 3 3" xfId="12994"/>
    <cellStyle name="Normal 3 2 2 2 3 2 3 3 2" xfId="12995"/>
    <cellStyle name="Normal 3 2 2 2 3 2 3 3 3" xfId="12996"/>
    <cellStyle name="Normal 3 2 2 2 3 2 3 3 4" xfId="12997"/>
    <cellStyle name="Normal 3 2 2 2 3 2 3 4" xfId="12998"/>
    <cellStyle name="Normal 3 2 2 2 3 2 3 5" xfId="12999"/>
    <cellStyle name="Normal 3 2 2 2 3 2 3 6" xfId="13000"/>
    <cellStyle name="Normal 3 2 2 2 3 2 4" xfId="13001"/>
    <cellStyle name="Normal 3 2 2 2 3 2 4 2" xfId="13002"/>
    <cellStyle name="Normal 3 2 2 2 3 2 4 2 2" xfId="13003"/>
    <cellStyle name="Normal 3 2 2 2 3 2 4 2 3" xfId="13004"/>
    <cellStyle name="Normal 3 2 2 2 3 2 4 2 4" xfId="13005"/>
    <cellStyle name="Normal 3 2 2 2 3 2 4 3" xfId="13006"/>
    <cellStyle name="Normal 3 2 2 2 3 2 4 4" xfId="13007"/>
    <cellStyle name="Normal 3 2 2 2 3 2 4 5" xfId="13008"/>
    <cellStyle name="Normal 3 2 2 2 3 2 5" xfId="13009"/>
    <cellStyle name="Normal 3 2 2 2 3 2 5 2" xfId="13010"/>
    <cellStyle name="Normal 3 2 2 2 3 2 5 3" xfId="13011"/>
    <cellStyle name="Normal 3 2 2 2 3 2 5 4" xfId="13012"/>
    <cellStyle name="Normal 3 2 2 2 3 2 6" xfId="13013"/>
    <cellStyle name="Normal 3 2 2 2 3 2 7" xfId="13014"/>
    <cellStyle name="Normal 3 2 2 2 3 2 8" xfId="13015"/>
    <cellStyle name="Normal 3 2 2 2 3 3" xfId="13016"/>
    <cellStyle name="Normal 3 2 2 2 3 3 2" xfId="13017"/>
    <cellStyle name="Normal 3 2 2 2 3 3 2 2" xfId="13018"/>
    <cellStyle name="Normal 3 2 2 2 3 3 2 2 2" xfId="13019"/>
    <cellStyle name="Normal 3 2 2 2 3 3 2 2 3" xfId="13020"/>
    <cellStyle name="Normal 3 2 2 2 3 3 2 2 4" xfId="13021"/>
    <cellStyle name="Normal 3 2 2 2 3 3 2 3" xfId="13022"/>
    <cellStyle name="Normal 3 2 2 2 3 3 2 4" xfId="13023"/>
    <cellStyle name="Normal 3 2 2 2 3 3 2 5" xfId="13024"/>
    <cellStyle name="Normal 3 2 2 2 3 3 3" xfId="13025"/>
    <cellStyle name="Normal 3 2 2 2 3 3 3 2" xfId="13026"/>
    <cellStyle name="Normal 3 2 2 2 3 3 3 3" xfId="13027"/>
    <cellStyle name="Normal 3 2 2 2 3 3 3 4" xfId="13028"/>
    <cellStyle name="Normal 3 2 2 2 3 3 4" xfId="13029"/>
    <cellStyle name="Normal 3 2 2 2 3 3 5" xfId="13030"/>
    <cellStyle name="Normal 3 2 2 2 3 3 6" xfId="13031"/>
    <cellStyle name="Normal 3 2 2 2 3 4" xfId="13032"/>
    <cellStyle name="Normal 3 2 2 2 3 4 2" xfId="13033"/>
    <cellStyle name="Normal 3 2 2 2 3 4 2 2" xfId="13034"/>
    <cellStyle name="Normal 3 2 2 2 3 4 2 2 2" xfId="13035"/>
    <cellStyle name="Normal 3 2 2 2 3 4 2 2 3" xfId="13036"/>
    <cellStyle name="Normal 3 2 2 2 3 4 2 2 4" xfId="13037"/>
    <cellStyle name="Normal 3 2 2 2 3 4 2 3" xfId="13038"/>
    <cellStyle name="Normal 3 2 2 2 3 4 2 4" xfId="13039"/>
    <cellStyle name="Normal 3 2 2 2 3 4 2 5" xfId="13040"/>
    <cellStyle name="Normal 3 2 2 2 3 4 3" xfId="13041"/>
    <cellStyle name="Normal 3 2 2 2 3 4 3 2" xfId="13042"/>
    <cellStyle name="Normal 3 2 2 2 3 4 3 3" xfId="13043"/>
    <cellStyle name="Normal 3 2 2 2 3 4 3 4" xfId="13044"/>
    <cellStyle name="Normal 3 2 2 2 3 4 4" xfId="13045"/>
    <cellStyle name="Normal 3 2 2 2 3 4 5" xfId="13046"/>
    <cellStyle name="Normal 3 2 2 2 3 4 6" xfId="13047"/>
    <cellStyle name="Normal 3 2 2 2 3 5" xfId="13048"/>
    <cellStyle name="Normal 3 2 2 2 3 5 2" xfId="13049"/>
    <cellStyle name="Normal 3 2 2 2 3 5 2 2" xfId="13050"/>
    <cellStyle name="Normal 3 2 2 2 3 5 2 3" xfId="13051"/>
    <cellStyle name="Normal 3 2 2 2 3 5 2 4" xfId="13052"/>
    <cellStyle name="Normal 3 2 2 2 3 5 3" xfId="13053"/>
    <cellStyle name="Normal 3 2 2 2 3 5 4" xfId="13054"/>
    <cellStyle name="Normal 3 2 2 2 3 5 5" xfId="13055"/>
    <cellStyle name="Normal 3 2 2 2 3 6" xfId="13056"/>
    <cellStyle name="Normal 3 2 2 2 3 6 2" xfId="13057"/>
    <cellStyle name="Normal 3 2 2 2 3 6 3" xfId="13058"/>
    <cellStyle name="Normal 3 2 2 2 3 6 4" xfId="13059"/>
    <cellStyle name="Normal 3 2 2 2 3 7" xfId="13060"/>
    <cellStyle name="Normal 3 2 2 2 3 8" xfId="13061"/>
    <cellStyle name="Normal 3 2 2 2 3 9" xfId="13062"/>
    <cellStyle name="Normal 3 2 2 2 4" xfId="13063"/>
    <cellStyle name="Normal 3 2 2 2 4 2" xfId="13064"/>
    <cellStyle name="Normal 3 2 2 2 4 2 2" xfId="13065"/>
    <cellStyle name="Normal 3 2 2 2 4 2 2 2" xfId="13066"/>
    <cellStyle name="Normal 3 2 2 2 4 2 2 2 2" xfId="13067"/>
    <cellStyle name="Normal 3 2 2 2 4 2 2 2 2 2" xfId="13068"/>
    <cellStyle name="Normal 3 2 2 2 4 2 2 2 2 3" xfId="13069"/>
    <cellStyle name="Normal 3 2 2 2 4 2 2 2 2 4" xfId="13070"/>
    <cellStyle name="Normal 3 2 2 2 4 2 2 2 3" xfId="13071"/>
    <cellStyle name="Normal 3 2 2 2 4 2 2 2 4" xfId="13072"/>
    <cellStyle name="Normal 3 2 2 2 4 2 2 2 5" xfId="13073"/>
    <cellStyle name="Normal 3 2 2 2 4 2 2 3" xfId="13074"/>
    <cellStyle name="Normal 3 2 2 2 4 2 2 3 2" xfId="13075"/>
    <cellStyle name="Normal 3 2 2 2 4 2 2 3 3" xfId="13076"/>
    <cellStyle name="Normal 3 2 2 2 4 2 2 3 4" xfId="13077"/>
    <cellStyle name="Normal 3 2 2 2 4 2 2 4" xfId="13078"/>
    <cellStyle name="Normal 3 2 2 2 4 2 2 5" xfId="13079"/>
    <cellStyle name="Normal 3 2 2 2 4 2 2 6" xfId="13080"/>
    <cellStyle name="Normal 3 2 2 2 4 2 3" xfId="13081"/>
    <cellStyle name="Normal 3 2 2 2 4 2 3 2" xfId="13082"/>
    <cellStyle name="Normal 3 2 2 2 4 2 3 2 2" xfId="13083"/>
    <cellStyle name="Normal 3 2 2 2 4 2 3 2 2 2" xfId="13084"/>
    <cellStyle name="Normal 3 2 2 2 4 2 3 2 2 3" xfId="13085"/>
    <cellStyle name="Normal 3 2 2 2 4 2 3 2 2 4" xfId="13086"/>
    <cellStyle name="Normal 3 2 2 2 4 2 3 2 3" xfId="13087"/>
    <cellStyle name="Normal 3 2 2 2 4 2 3 2 4" xfId="13088"/>
    <cellStyle name="Normal 3 2 2 2 4 2 3 2 5" xfId="13089"/>
    <cellStyle name="Normal 3 2 2 2 4 2 3 3" xfId="13090"/>
    <cellStyle name="Normal 3 2 2 2 4 2 3 3 2" xfId="13091"/>
    <cellStyle name="Normal 3 2 2 2 4 2 3 3 3" xfId="13092"/>
    <cellStyle name="Normal 3 2 2 2 4 2 3 3 4" xfId="13093"/>
    <cellStyle name="Normal 3 2 2 2 4 2 3 4" xfId="13094"/>
    <cellStyle name="Normal 3 2 2 2 4 2 3 5" xfId="13095"/>
    <cellStyle name="Normal 3 2 2 2 4 2 3 6" xfId="13096"/>
    <cellStyle name="Normal 3 2 2 2 4 2 4" xfId="13097"/>
    <cellStyle name="Normal 3 2 2 2 4 2 4 2" xfId="13098"/>
    <cellStyle name="Normal 3 2 2 2 4 2 4 2 2" xfId="13099"/>
    <cellStyle name="Normal 3 2 2 2 4 2 4 2 3" xfId="13100"/>
    <cellStyle name="Normal 3 2 2 2 4 2 4 2 4" xfId="13101"/>
    <cellStyle name="Normal 3 2 2 2 4 2 4 3" xfId="13102"/>
    <cellStyle name="Normal 3 2 2 2 4 2 4 4" xfId="13103"/>
    <cellStyle name="Normal 3 2 2 2 4 2 4 5" xfId="13104"/>
    <cellStyle name="Normal 3 2 2 2 4 2 5" xfId="13105"/>
    <cellStyle name="Normal 3 2 2 2 4 2 5 2" xfId="13106"/>
    <cellStyle name="Normal 3 2 2 2 4 2 5 3" xfId="13107"/>
    <cellStyle name="Normal 3 2 2 2 4 2 5 4" xfId="13108"/>
    <cellStyle name="Normal 3 2 2 2 4 2 6" xfId="13109"/>
    <cellStyle name="Normal 3 2 2 2 4 2 7" xfId="13110"/>
    <cellStyle name="Normal 3 2 2 2 4 2 8" xfId="13111"/>
    <cellStyle name="Normal 3 2 2 2 4 3" xfId="13112"/>
    <cellStyle name="Normal 3 2 2 2 4 3 2" xfId="13113"/>
    <cellStyle name="Normal 3 2 2 2 4 3 2 2" xfId="13114"/>
    <cellStyle name="Normal 3 2 2 2 4 3 2 2 2" xfId="13115"/>
    <cellStyle name="Normal 3 2 2 2 4 3 2 2 3" xfId="13116"/>
    <cellStyle name="Normal 3 2 2 2 4 3 2 2 4" xfId="13117"/>
    <cellStyle name="Normal 3 2 2 2 4 3 2 3" xfId="13118"/>
    <cellStyle name="Normal 3 2 2 2 4 3 2 4" xfId="13119"/>
    <cellStyle name="Normal 3 2 2 2 4 3 2 5" xfId="13120"/>
    <cellStyle name="Normal 3 2 2 2 4 3 3" xfId="13121"/>
    <cellStyle name="Normal 3 2 2 2 4 3 3 2" xfId="13122"/>
    <cellStyle name="Normal 3 2 2 2 4 3 3 3" xfId="13123"/>
    <cellStyle name="Normal 3 2 2 2 4 3 3 4" xfId="13124"/>
    <cellStyle name="Normal 3 2 2 2 4 3 4" xfId="13125"/>
    <cellStyle name="Normal 3 2 2 2 4 3 5" xfId="13126"/>
    <cellStyle name="Normal 3 2 2 2 4 3 6" xfId="13127"/>
    <cellStyle name="Normal 3 2 2 2 4 4" xfId="13128"/>
    <cellStyle name="Normal 3 2 2 2 4 4 2" xfId="13129"/>
    <cellStyle name="Normal 3 2 2 2 4 4 2 2" xfId="13130"/>
    <cellStyle name="Normal 3 2 2 2 4 4 2 2 2" xfId="13131"/>
    <cellStyle name="Normal 3 2 2 2 4 4 2 2 3" xfId="13132"/>
    <cellStyle name="Normal 3 2 2 2 4 4 2 2 4" xfId="13133"/>
    <cellStyle name="Normal 3 2 2 2 4 4 2 3" xfId="13134"/>
    <cellStyle name="Normal 3 2 2 2 4 4 2 4" xfId="13135"/>
    <cellStyle name="Normal 3 2 2 2 4 4 2 5" xfId="13136"/>
    <cellStyle name="Normal 3 2 2 2 4 4 3" xfId="13137"/>
    <cellStyle name="Normal 3 2 2 2 4 4 3 2" xfId="13138"/>
    <cellStyle name="Normal 3 2 2 2 4 4 3 3" xfId="13139"/>
    <cellStyle name="Normal 3 2 2 2 4 4 3 4" xfId="13140"/>
    <cellStyle name="Normal 3 2 2 2 4 4 4" xfId="13141"/>
    <cellStyle name="Normal 3 2 2 2 4 4 5" xfId="13142"/>
    <cellStyle name="Normal 3 2 2 2 4 4 6" xfId="13143"/>
    <cellStyle name="Normal 3 2 2 2 4 5" xfId="13144"/>
    <cellStyle name="Normal 3 2 2 2 4 5 2" xfId="13145"/>
    <cellStyle name="Normal 3 2 2 2 4 5 2 2" xfId="13146"/>
    <cellStyle name="Normal 3 2 2 2 4 5 2 3" xfId="13147"/>
    <cellStyle name="Normal 3 2 2 2 4 5 2 4" xfId="13148"/>
    <cellStyle name="Normal 3 2 2 2 4 5 3" xfId="13149"/>
    <cellStyle name="Normal 3 2 2 2 4 5 4" xfId="13150"/>
    <cellStyle name="Normal 3 2 2 2 4 5 5" xfId="13151"/>
    <cellStyle name="Normal 3 2 2 2 4 6" xfId="13152"/>
    <cellStyle name="Normal 3 2 2 2 4 6 2" xfId="13153"/>
    <cellStyle name="Normal 3 2 2 2 4 6 3" xfId="13154"/>
    <cellStyle name="Normal 3 2 2 2 4 6 4" xfId="13155"/>
    <cellStyle name="Normal 3 2 2 2 4 7" xfId="13156"/>
    <cellStyle name="Normal 3 2 2 2 4 8" xfId="13157"/>
    <cellStyle name="Normal 3 2 2 2 4 9" xfId="13158"/>
    <cellStyle name="Normal 3 2 2 2 5" xfId="13159"/>
    <cellStyle name="Normal 3 2 2 2 5 2" xfId="13160"/>
    <cellStyle name="Normal 3 2 2 2 5 2 2" xfId="13161"/>
    <cellStyle name="Normal 3 2 2 2 5 2 2 2" xfId="13162"/>
    <cellStyle name="Normal 3 2 2 2 5 2 2 2 2" xfId="13163"/>
    <cellStyle name="Normal 3 2 2 2 5 2 2 2 3" xfId="13164"/>
    <cellStyle name="Normal 3 2 2 2 5 2 2 2 4" xfId="13165"/>
    <cellStyle name="Normal 3 2 2 2 5 2 2 3" xfId="13166"/>
    <cellStyle name="Normal 3 2 2 2 5 2 2 4" xfId="13167"/>
    <cellStyle name="Normal 3 2 2 2 5 2 2 5" xfId="13168"/>
    <cellStyle name="Normal 3 2 2 2 5 2 3" xfId="13169"/>
    <cellStyle name="Normal 3 2 2 2 5 2 3 2" xfId="13170"/>
    <cellStyle name="Normal 3 2 2 2 5 2 3 3" xfId="13171"/>
    <cellStyle name="Normal 3 2 2 2 5 2 3 4" xfId="13172"/>
    <cellStyle name="Normal 3 2 2 2 5 2 4" xfId="13173"/>
    <cellStyle name="Normal 3 2 2 2 5 2 5" xfId="13174"/>
    <cellStyle name="Normal 3 2 2 2 5 2 6" xfId="13175"/>
    <cellStyle name="Normal 3 2 2 2 5 3" xfId="13176"/>
    <cellStyle name="Normal 3 2 2 2 5 3 2" xfId="13177"/>
    <cellStyle name="Normal 3 2 2 2 5 3 2 2" xfId="13178"/>
    <cellStyle name="Normal 3 2 2 2 5 3 2 2 2" xfId="13179"/>
    <cellStyle name="Normal 3 2 2 2 5 3 2 2 3" xfId="13180"/>
    <cellStyle name="Normal 3 2 2 2 5 3 2 2 4" xfId="13181"/>
    <cellStyle name="Normal 3 2 2 2 5 3 2 3" xfId="13182"/>
    <cellStyle name="Normal 3 2 2 2 5 3 2 4" xfId="13183"/>
    <cellStyle name="Normal 3 2 2 2 5 3 2 5" xfId="13184"/>
    <cellStyle name="Normal 3 2 2 2 5 3 3" xfId="13185"/>
    <cellStyle name="Normal 3 2 2 2 5 3 3 2" xfId="13186"/>
    <cellStyle name="Normal 3 2 2 2 5 3 3 3" xfId="13187"/>
    <cellStyle name="Normal 3 2 2 2 5 3 3 4" xfId="13188"/>
    <cellStyle name="Normal 3 2 2 2 5 3 4" xfId="13189"/>
    <cellStyle name="Normal 3 2 2 2 5 3 5" xfId="13190"/>
    <cellStyle name="Normal 3 2 2 2 5 3 6" xfId="13191"/>
    <cellStyle name="Normal 3 2 2 2 5 4" xfId="13192"/>
    <cellStyle name="Normal 3 2 2 2 5 4 2" xfId="13193"/>
    <cellStyle name="Normal 3 2 2 2 5 4 2 2" xfId="13194"/>
    <cellStyle name="Normal 3 2 2 2 5 4 2 3" xfId="13195"/>
    <cellStyle name="Normal 3 2 2 2 5 4 2 4" xfId="13196"/>
    <cellStyle name="Normal 3 2 2 2 5 4 3" xfId="13197"/>
    <cellStyle name="Normal 3 2 2 2 5 4 4" xfId="13198"/>
    <cellStyle name="Normal 3 2 2 2 5 4 5" xfId="13199"/>
    <cellStyle name="Normal 3 2 2 2 5 5" xfId="13200"/>
    <cellStyle name="Normal 3 2 2 2 5 5 2" xfId="13201"/>
    <cellStyle name="Normal 3 2 2 2 5 5 3" xfId="13202"/>
    <cellStyle name="Normal 3 2 2 2 5 5 4" xfId="13203"/>
    <cellStyle name="Normal 3 2 2 2 5 6" xfId="13204"/>
    <cellStyle name="Normal 3 2 2 2 5 7" xfId="13205"/>
    <cellStyle name="Normal 3 2 2 2 5 8" xfId="13206"/>
    <cellStyle name="Normal 3 2 2 2 6" xfId="13207"/>
    <cellStyle name="Normal 3 2 2 2 6 2" xfId="13208"/>
    <cellStyle name="Normal 3 2 2 2 6 2 2" xfId="13209"/>
    <cellStyle name="Normal 3 2 2 2 6 2 2 2" xfId="13210"/>
    <cellStyle name="Normal 3 2 2 2 6 2 2 2 2" xfId="13211"/>
    <cellStyle name="Normal 3 2 2 2 6 2 2 2 3" xfId="13212"/>
    <cellStyle name="Normal 3 2 2 2 6 2 2 2 4" xfId="13213"/>
    <cellStyle name="Normal 3 2 2 2 6 2 2 3" xfId="13214"/>
    <cellStyle name="Normal 3 2 2 2 6 2 2 4" xfId="13215"/>
    <cellStyle name="Normal 3 2 2 2 6 2 2 5" xfId="13216"/>
    <cellStyle name="Normal 3 2 2 2 6 2 3" xfId="13217"/>
    <cellStyle name="Normal 3 2 2 2 6 2 3 2" xfId="13218"/>
    <cellStyle name="Normal 3 2 2 2 6 2 3 3" xfId="13219"/>
    <cellStyle name="Normal 3 2 2 2 6 2 3 4" xfId="13220"/>
    <cellStyle name="Normal 3 2 2 2 6 2 4" xfId="13221"/>
    <cellStyle name="Normal 3 2 2 2 6 2 5" xfId="13222"/>
    <cellStyle name="Normal 3 2 2 2 6 2 6" xfId="13223"/>
    <cellStyle name="Normal 3 2 2 2 6 3" xfId="13224"/>
    <cellStyle name="Normal 3 2 2 2 6 3 2" xfId="13225"/>
    <cellStyle name="Normal 3 2 2 2 6 3 2 2" xfId="13226"/>
    <cellStyle name="Normal 3 2 2 2 6 3 2 2 2" xfId="13227"/>
    <cellStyle name="Normal 3 2 2 2 6 3 2 2 3" xfId="13228"/>
    <cellStyle name="Normal 3 2 2 2 6 3 2 2 4" xfId="13229"/>
    <cellStyle name="Normal 3 2 2 2 6 3 2 3" xfId="13230"/>
    <cellStyle name="Normal 3 2 2 2 6 3 2 4" xfId="13231"/>
    <cellStyle name="Normal 3 2 2 2 6 3 2 5" xfId="13232"/>
    <cellStyle name="Normal 3 2 2 2 6 3 3" xfId="13233"/>
    <cellStyle name="Normal 3 2 2 2 6 3 3 2" xfId="13234"/>
    <cellStyle name="Normal 3 2 2 2 6 3 3 3" xfId="13235"/>
    <cellStyle name="Normal 3 2 2 2 6 3 3 4" xfId="13236"/>
    <cellStyle name="Normal 3 2 2 2 6 3 4" xfId="13237"/>
    <cellStyle name="Normal 3 2 2 2 6 3 5" xfId="13238"/>
    <cellStyle name="Normal 3 2 2 2 6 3 6" xfId="13239"/>
    <cellStyle name="Normal 3 2 2 2 6 4" xfId="13240"/>
    <cellStyle name="Normal 3 2 2 2 6 4 2" xfId="13241"/>
    <cellStyle name="Normal 3 2 2 2 6 4 2 2" xfId="13242"/>
    <cellStyle name="Normal 3 2 2 2 6 4 2 3" xfId="13243"/>
    <cellStyle name="Normal 3 2 2 2 6 4 2 4" xfId="13244"/>
    <cellStyle name="Normal 3 2 2 2 6 4 3" xfId="13245"/>
    <cellStyle name="Normal 3 2 2 2 6 4 4" xfId="13246"/>
    <cellStyle name="Normal 3 2 2 2 6 4 5" xfId="13247"/>
    <cellStyle name="Normal 3 2 2 2 6 5" xfId="13248"/>
    <cellStyle name="Normal 3 2 2 2 6 5 2" xfId="13249"/>
    <cellStyle name="Normal 3 2 2 2 6 5 3" xfId="13250"/>
    <cellStyle name="Normal 3 2 2 2 6 5 4" xfId="13251"/>
    <cellStyle name="Normal 3 2 2 2 6 6" xfId="13252"/>
    <cellStyle name="Normal 3 2 2 2 6 7" xfId="13253"/>
    <cellStyle name="Normal 3 2 2 2 6 8" xfId="13254"/>
    <cellStyle name="Normal 3 2 2 2 7" xfId="13255"/>
    <cellStyle name="Normal 3 2 2 2 7 2" xfId="13256"/>
    <cellStyle name="Normal 3 2 2 2 7 2 2" xfId="13257"/>
    <cellStyle name="Normal 3 2 2 2 7 2 2 2" xfId="13258"/>
    <cellStyle name="Normal 3 2 2 2 7 2 2 3" xfId="13259"/>
    <cellStyle name="Normal 3 2 2 2 7 2 2 4" xfId="13260"/>
    <cellStyle name="Normal 3 2 2 2 7 2 3" xfId="13261"/>
    <cellStyle name="Normal 3 2 2 2 7 2 4" xfId="13262"/>
    <cellStyle name="Normal 3 2 2 2 7 2 5" xfId="13263"/>
    <cellStyle name="Normal 3 2 2 2 7 3" xfId="13264"/>
    <cellStyle name="Normal 3 2 2 2 7 3 2" xfId="13265"/>
    <cellStyle name="Normal 3 2 2 2 7 3 3" xfId="13266"/>
    <cellStyle name="Normal 3 2 2 2 7 3 4" xfId="13267"/>
    <cellStyle name="Normal 3 2 2 2 7 4" xfId="13268"/>
    <cellStyle name="Normal 3 2 2 2 7 5" xfId="13269"/>
    <cellStyle name="Normal 3 2 2 2 7 6" xfId="13270"/>
    <cellStyle name="Normal 3 2 2 2 8" xfId="13271"/>
    <cellStyle name="Normal 3 2 2 2 8 2" xfId="13272"/>
    <cellStyle name="Normal 3 2 2 2 8 2 2" xfId="13273"/>
    <cellStyle name="Normal 3 2 2 2 8 2 2 2" xfId="13274"/>
    <cellStyle name="Normal 3 2 2 2 8 2 2 3" xfId="13275"/>
    <cellStyle name="Normal 3 2 2 2 8 2 2 4" xfId="13276"/>
    <cellStyle name="Normal 3 2 2 2 8 2 3" xfId="13277"/>
    <cellStyle name="Normal 3 2 2 2 8 2 4" xfId="13278"/>
    <cellStyle name="Normal 3 2 2 2 8 2 5" xfId="13279"/>
    <cellStyle name="Normal 3 2 2 2 8 3" xfId="13280"/>
    <cellStyle name="Normal 3 2 2 2 8 3 2" xfId="13281"/>
    <cellStyle name="Normal 3 2 2 2 8 3 3" xfId="13282"/>
    <cellStyle name="Normal 3 2 2 2 8 3 4" xfId="13283"/>
    <cellStyle name="Normal 3 2 2 2 8 4" xfId="13284"/>
    <cellStyle name="Normal 3 2 2 2 8 5" xfId="13285"/>
    <cellStyle name="Normal 3 2 2 2 8 6" xfId="13286"/>
    <cellStyle name="Normal 3 2 2 2 9" xfId="13287"/>
    <cellStyle name="Normal 3 2 2 3" xfId="13288"/>
    <cellStyle name="Normal 3 2 2 3 10" xfId="13289"/>
    <cellStyle name="Normal 3 2 2 3 11" xfId="13290"/>
    <cellStyle name="Normal 3 2 2 3 2" xfId="13291"/>
    <cellStyle name="Normal 3 2 2 3 2 2" xfId="13292"/>
    <cellStyle name="Normal 3 2 2 3 2 2 2" xfId="13293"/>
    <cellStyle name="Normal 3 2 2 3 2 2 2 2" xfId="13294"/>
    <cellStyle name="Normal 3 2 2 3 2 2 2 2 2" xfId="13295"/>
    <cellStyle name="Normal 3 2 2 3 2 2 2 2 3" xfId="13296"/>
    <cellStyle name="Normal 3 2 2 3 2 2 2 2 4" xfId="13297"/>
    <cellStyle name="Normal 3 2 2 3 2 2 2 3" xfId="13298"/>
    <cellStyle name="Normal 3 2 2 3 2 2 2 4" xfId="13299"/>
    <cellStyle name="Normal 3 2 2 3 2 2 2 5" xfId="13300"/>
    <cellStyle name="Normal 3 2 2 3 2 2 3" xfId="13301"/>
    <cellStyle name="Normal 3 2 2 3 2 2 3 2" xfId="13302"/>
    <cellStyle name="Normal 3 2 2 3 2 2 3 3" xfId="13303"/>
    <cellStyle name="Normal 3 2 2 3 2 2 3 4" xfId="13304"/>
    <cellStyle name="Normal 3 2 2 3 2 2 4" xfId="13305"/>
    <cellStyle name="Normal 3 2 2 3 2 2 5" xfId="13306"/>
    <cellStyle name="Normal 3 2 2 3 2 2 6" xfId="13307"/>
    <cellStyle name="Normal 3 2 2 3 2 3" xfId="13308"/>
    <cellStyle name="Normal 3 2 2 3 2 3 2" xfId="13309"/>
    <cellStyle name="Normal 3 2 2 3 2 3 2 2" xfId="13310"/>
    <cellStyle name="Normal 3 2 2 3 2 3 2 2 2" xfId="13311"/>
    <cellStyle name="Normal 3 2 2 3 2 3 2 2 3" xfId="13312"/>
    <cellStyle name="Normal 3 2 2 3 2 3 2 2 4" xfId="13313"/>
    <cellStyle name="Normal 3 2 2 3 2 3 2 3" xfId="13314"/>
    <cellStyle name="Normal 3 2 2 3 2 3 2 4" xfId="13315"/>
    <cellStyle name="Normal 3 2 2 3 2 3 2 5" xfId="13316"/>
    <cellStyle name="Normal 3 2 2 3 2 3 3" xfId="13317"/>
    <cellStyle name="Normal 3 2 2 3 2 3 3 2" xfId="13318"/>
    <cellStyle name="Normal 3 2 2 3 2 3 3 3" xfId="13319"/>
    <cellStyle name="Normal 3 2 2 3 2 3 3 4" xfId="13320"/>
    <cellStyle name="Normal 3 2 2 3 2 3 4" xfId="13321"/>
    <cellStyle name="Normal 3 2 2 3 2 3 5" xfId="13322"/>
    <cellStyle name="Normal 3 2 2 3 2 3 6" xfId="13323"/>
    <cellStyle name="Normal 3 2 2 3 2 4" xfId="13324"/>
    <cellStyle name="Normal 3 2 2 3 2 4 2" xfId="13325"/>
    <cellStyle name="Normal 3 2 2 3 2 4 2 2" xfId="13326"/>
    <cellStyle name="Normal 3 2 2 3 2 4 2 3" xfId="13327"/>
    <cellStyle name="Normal 3 2 2 3 2 4 2 4" xfId="13328"/>
    <cellStyle name="Normal 3 2 2 3 2 4 3" xfId="13329"/>
    <cellStyle name="Normal 3 2 2 3 2 4 4" xfId="13330"/>
    <cellStyle name="Normal 3 2 2 3 2 4 5" xfId="13331"/>
    <cellStyle name="Normal 3 2 2 3 2 5" xfId="13332"/>
    <cellStyle name="Normal 3 2 2 3 2 5 2" xfId="13333"/>
    <cellStyle name="Normal 3 2 2 3 2 5 3" xfId="13334"/>
    <cellStyle name="Normal 3 2 2 3 2 5 4" xfId="13335"/>
    <cellStyle name="Normal 3 2 2 3 2 6" xfId="13336"/>
    <cellStyle name="Normal 3 2 2 3 2 7" xfId="13337"/>
    <cellStyle name="Normal 3 2 2 3 2 8" xfId="13338"/>
    <cellStyle name="Normal 3 2 2 3 3" xfId="13339"/>
    <cellStyle name="Normal 3 2 2 3 3 2" xfId="13340"/>
    <cellStyle name="Normal 3 2 2 3 3 2 2" xfId="13341"/>
    <cellStyle name="Normal 3 2 2 3 3 2 2 2" xfId="13342"/>
    <cellStyle name="Normal 3 2 2 3 3 2 2 3" xfId="13343"/>
    <cellStyle name="Normal 3 2 2 3 3 2 2 4" xfId="13344"/>
    <cellStyle name="Normal 3 2 2 3 3 2 3" xfId="13345"/>
    <cellStyle name="Normal 3 2 2 3 3 2 4" xfId="13346"/>
    <cellStyle name="Normal 3 2 2 3 3 2 5" xfId="13347"/>
    <cellStyle name="Normal 3 2 2 3 3 3" xfId="13348"/>
    <cellStyle name="Normal 3 2 2 3 3 3 2" xfId="13349"/>
    <cellStyle name="Normal 3 2 2 3 3 3 3" xfId="13350"/>
    <cellStyle name="Normal 3 2 2 3 3 3 4" xfId="13351"/>
    <cellStyle name="Normal 3 2 2 3 3 4" xfId="13352"/>
    <cellStyle name="Normal 3 2 2 3 3 5" xfId="13353"/>
    <cellStyle name="Normal 3 2 2 3 3 6" xfId="13354"/>
    <cellStyle name="Normal 3 2 2 3 4" xfId="13355"/>
    <cellStyle name="Normal 3 2 2 3 4 2" xfId="13356"/>
    <cellStyle name="Normal 3 2 2 3 4 2 2" xfId="13357"/>
    <cellStyle name="Normal 3 2 2 3 4 2 2 2" xfId="13358"/>
    <cellStyle name="Normal 3 2 2 3 4 2 2 3" xfId="13359"/>
    <cellStyle name="Normal 3 2 2 3 4 2 2 4" xfId="13360"/>
    <cellStyle name="Normal 3 2 2 3 4 2 3" xfId="13361"/>
    <cellStyle name="Normal 3 2 2 3 4 2 4" xfId="13362"/>
    <cellStyle name="Normal 3 2 2 3 4 2 5" xfId="13363"/>
    <cellStyle name="Normal 3 2 2 3 4 3" xfId="13364"/>
    <cellStyle name="Normal 3 2 2 3 4 3 2" xfId="13365"/>
    <cellStyle name="Normal 3 2 2 3 4 3 3" xfId="13366"/>
    <cellStyle name="Normal 3 2 2 3 4 3 4" xfId="13367"/>
    <cellStyle name="Normal 3 2 2 3 4 4" xfId="13368"/>
    <cellStyle name="Normal 3 2 2 3 4 5" xfId="13369"/>
    <cellStyle name="Normal 3 2 2 3 4 6" xfId="13370"/>
    <cellStyle name="Normal 3 2 2 3 5" xfId="13371"/>
    <cellStyle name="Normal 3 2 2 3 6" xfId="13372"/>
    <cellStyle name="Normal 3 2 2 3 6 2" xfId="13373"/>
    <cellStyle name="Normal 3 2 2 3 6 2 2" xfId="13374"/>
    <cellStyle name="Normal 3 2 2 3 6 2 3" xfId="13375"/>
    <cellStyle name="Normal 3 2 2 3 6 2 4" xfId="13376"/>
    <cellStyle name="Normal 3 2 2 3 6 3" xfId="13377"/>
    <cellStyle name="Normal 3 2 2 3 6 4" xfId="13378"/>
    <cellStyle name="Normal 3 2 2 3 6 5" xfId="13379"/>
    <cellStyle name="Normal 3 2 2 3 7" xfId="13380"/>
    <cellStyle name="Normal 3 2 2 3 8" xfId="13381"/>
    <cellStyle name="Normal 3 2 2 3 8 2" xfId="13382"/>
    <cellStyle name="Normal 3 2 2 3 8 3" xfId="13383"/>
    <cellStyle name="Normal 3 2 2 3 8 4" xfId="13384"/>
    <cellStyle name="Normal 3 2 2 3 9" xfId="13385"/>
    <cellStyle name="Normal 3 2 2 4" xfId="13386"/>
    <cellStyle name="Normal 3 2 2 4 10" xfId="13387"/>
    <cellStyle name="Normal 3 2 2 4 2" xfId="13388"/>
    <cellStyle name="Normal 3 2 2 4 2 2" xfId="13389"/>
    <cellStyle name="Normal 3 2 2 4 2 2 2" xfId="13390"/>
    <cellStyle name="Normal 3 2 2 4 2 2 2 2" xfId="13391"/>
    <cellStyle name="Normal 3 2 2 4 2 2 2 2 2" xfId="13392"/>
    <cellStyle name="Normal 3 2 2 4 2 2 2 2 3" xfId="13393"/>
    <cellStyle name="Normal 3 2 2 4 2 2 2 2 4" xfId="13394"/>
    <cellStyle name="Normal 3 2 2 4 2 2 2 3" xfId="13395"/>
    <cellStyle name="Normal 3 2 2 4 2 2 2 4" xfId="13396"/>
    <cellStyle name="Normal 3 2 2 4 2 2 2 5" xfId="13397"/>
    <cellStyle name="Normal 3 2 2 4 2 2 3" xfId="13398"/>
    <cellStyle name="Normal 3 2 2 4 2 2 3 2" xfId="13399"/>
    <cellStyle name="Normal 3 2 2 4 2 2 3 3" xfId="13400"/>
    <cellStyle name="Normal 3 2 2 4 2 2 3 4" xfId="13401"/>
    <cellStyle name="Normal 3 2 2 4 2 2 4" xfId="13402"/>
    <cellStyle name="Normal 3 2 2 4 2 2 5" xfId="13403"/>
    <cellStyle name="Normal 3 2 2 4 2 2 6" xfId="13404"/>
    <cellStyle name="Normal 3 2 2 4 2 3" xfId="13405"/>
    <cellStyle name="Normal 3 2 2 4 2 3 2" xfId="13406"/>
    <cellStyle name="Normal 3 2 2 4 2 3 2 2" xfId="13407"/>
    <cellStyle name="Normal 3 2 2 4 2 3 2 2 2" xfId="13408"/>
    <cellStyle name="Normal 3 2 2 4 2 3 2 2 3" xfId="13409"/>
    <cellStyle name="Normal 3 2 2 4 2 3 2 2 4" xfId="13410"/>
    <cellStyle name="Normal 3 2 2 4 2 3 2 3" xfId="13411"/>
    <cellStyle name="Normal 3 2 2 4 2 3 2 4" xfId="13412"/>
    <cellStyle name="Normal 3 2 2 4 2 3 2 5" xfId="13413"/>
    <cellStyle name="Normal 3 2 2 4 2 3 3" xfId="13414"/>
    <cellStyle name="Normal 3 2 2 4 2 3 3 2" xfId="13415"/>
    <cellStyle name="Normal 3 2 2 4 2 3 3 3" xfId="13416"/>
    <cellStyle name="Normal 3 2 2 4 2 3 3 4" xfId="13417"/>
    <cellStyle name="Normal 3 2 2 4 2 3 4" xfId="13418"/>
    <cellStyle name="Normal 3 2 2 4 2 3 5" xfId="13419"/>
    <cellStyle name="Normal 3 2 2 4 2 3 6" xfId="13420"/>
    <cellStyle name="Normal 3 2 2 4 2 4" xfId="13421"/>
    <cellStyle name="Normal 3 2 2 4 2 4 2" xfId="13422"/>
    <cellStyle name="Normal 3 2 2 4 2 4 2 2" xfId="13423"/>
    <cellStyle name="Normal 3 2 2 4 2 4 2 3" xfId="13424"/>
    <cellStyle name="Normal 3 2 2 4 2 4 2 4" xfId="13425"/>
    <cellStyle name="Normal 3 2 2 4 2 4 3" xfId="13426"/>
    <cellStyle name="Normal 3 2 2 4 2 4 4" xfId="13427"/>
    <cellStyle name="Normal 3 2 2 4 2 4 5" xfId="13428"/>
    <cellStyle name="Normal 3 2 2 4 2 5" xfId="13429"/>
    <cellStyle name="Normal 3 2 2 4 2 5 2" xfId="13430"/>
    <cellStyle name="Normal 3 2 2 4 2 5 3" xfId="13431"/>
    <cellStyle name="Normal 3 2 2 4 2 5 4" xfId="13432"/>
    <cellStyle name="Normal 3 2 2 4 2 6" xfId="13433"/>
    <cellStyle name="Normal 3 2 2 4 2 7" xfId="13434"/>
    <cellStyle name="Normal 3 2 2 4 2 8" xfId="13435"/>
    <cellStyle name="Normal 3 2 2 4 3" xfId="13436"/>
    <cellStyle name="Normal 3 2 2 4 3 2" xfId="13437"/>
    <cellStyle name="Normal 3 2 2 4 3 2 2" xfId="13438"/>
    <cellStyle name="Normal 3 2 2 4 3 2 2 2" xfId="13439"/>
    <cellStyle name="Normal 3 2 2 4 3 2 2 3" xfId="13440"/>
    <cellStyle name="Normal 3 2 2 4 3 2 2 4" xfId="13441"/>
    <cellStyle name="Normal 3 2 2 4 3 2 3" xfId="13442"/>
    <cellStyle name="Normal 3 2 2 4 3 2 4" xfId="13443"/>
    <cellStyle name="Normal 3 2 2 4 3 2 5" xfId="13444"/>
    <cellStyle name="Normal 3 2 2 4 3 3" xfId="13445"/>
    <cellStyle name="Normal 3 2 2 4 3 3 2" xfId="13446"/>
    <cellStyle name="Normal 3 2 2 4 3 3 3" xfId="13447"/>
    <cellStyle name="Normal 3 2 2 4 3 3 4" xfId="13448"/>
    <cellStyle name="Normal 3 2 2 4 3 4" xfId="13449"/>
    <cellStyle name="Normal 3 2 2 4 3 5" xfId="13450"/>
    <cellStyle name="Normal 3 2 2 4 3 6" xfId="13451"/>
    <cellStyle name="Normal 3 2 2 4 4" xfId="13452"/>
    <cellStyle name="Normal 3 2 2 4 4 2" xfId="13453"/>
    <cellStyle name="Normal 3 2 2 4 4 2 2" xfId="13454"/>
    <cellStyle name="Normal 3 2 2 4 4 2 2 2" xfId="13455"/>
    <cellStyle name="Normal 3 2 2 4 4 2 2 3" xfId="13456"/>
    <cellStyle name="Normal 3 2 2 4 4 2 2 4" xfId="13457"/>
    <cellStyle name="Normal 3 2 2 4 4 2 3" xfId="13458"/>
    <cellStyle name="Normal 3 2 2 4 4 2 4" xfId="13459"/>
    <cellStyle name="Normal 3 2 2 4 4 2 5" xfId="13460"/>
    <cellStyle name="Normal 3 2 2 4 4 3" xfId="13461"/>
    <cellStyle name="Normal 3 2 2 4 4 3 2" xfId="13462"/>
    <cellStyle name="Normal 3 2 2 4 4 3 3" xfId="13463"/>
    <cellStyle name="Normal 3 2 2 4 4 3 4" xfId="13464"/>
    <cellStyle name="Normal 3 2 2 4 4 4" xfId="13465"/>
    <cellStyle name="Normal 3 2 2 4 4 5" xfId="13466"/>
    <cellStyle name="Normal 3 2 2 4 4 6" xfId="13467"/>
    <cellStyle name="Normal 3 2 2 4 5" xfId="13468"/>
    <cellStyle name="Normal 3 2 2 4 6" xfId="13469"/>
    <cellStyle name="Normal 3 2 2 4 6 2" xfId="13470"/>
    <cellStyle name="Normal 3 2 2 4 6 2 2" xfId="13471"/>
    <cellStyle name="Normal 3 2 2 4 6 2 3" xfId="13472"/>
    <cellStyle name="Normal 3 2 2 4 6 2 4" xfId="13473"/>
    <cellStyle name="Normal 3 2 2 4 6 3" xfId="13474"/>
    <cellStyle name="Normal 3 2 2 4 6 4" xfId="13475"/>
    <cellStyle name="Normal 3 2 2 4 6 5" xfId="13476"/>
    <cellStyle name="Normal 3 2 2 4 7" xfId="13477"/>
    <cellStyle name="Normal 3 2 2 4 7 2" xfId="13478"/>
    <cellStyle name="Normal 3 2 2 4 7 3" xfId="13479"/>
    <cellStyle name="Normal 3 2 2 4 7 4" xfId="13480"/>
    <cellStyle name="Normal 3 2 2 4 8" xfId="13481"/>
    <cellStyle name="Normal 3 2 2 4 9" xfId="13482"/>
    <cellStyle name="Normal 3 2 2 5" xfId="13483"/>
    <cellStyle name="Normal 3 2 2 5 10" xfId="13484"/>
    <cellStyle name="Normal 3 2 2 5 11" xfId="13485"/>
    <cellStyle name="Normal 3 2 2 5 2" xfId="13486"/>
    <cellStyle name="Normal 3 2 2 5 2 2" xfId="13487"/>
    <cellStyle name="Normal 3 2 2 5 2 2 2" xfId="13488"/>
    <cellStyle name="Normal 3 2 2 5 2 2 2 2" xfId="13489"/>
    <cellStyle name="Normal 3 2 2 5 2 2 2 2 2" xfId="13490"/>
    <cellStyle name="Normal 3 2 2 5 2 2 2 2 3" xfId="13491"/>
    <cellStyle name="Normal 3 2 2 5 2 2 2 2 4" xfId="13492"/>
    <cellStyle name="Normal 3 2 2 5 2 2 2 3" xfId="13493"/>
    <cellStyle name="Normal 3 2 2 5 2 2 2 4" xfId="13494"/>
    <cellStyle name="Normal 3 2 2 5 2 2 2 5" xfId="13495"/>
    <cellStyle name="Normal 3 2 2 5 2 2 3" xfId="13496"/>
    <cellStyle name="Normal 3 2 2 5 2 2 3 2" xfId="13497"/>
    <cellStyle name="Normal 3 2 2 5 2 2 3 3" xfId="13498"/>
    <cellStyle name="Normal 3 2 2 5 2 2 3 4" xfId="13499"/>
    <cellStyle name="Normal 3 2 2 5 2 2 4" xfId="13500"/>
    <cellStyle name="Normal 3 2 2 5 2 2 5" xfId="13501"/>
    <cellStyle name="Normal 3 2 2 5 2 2 6" xfId="13502"/>
    <cellStyle name="Normal 3 2 2 5 2 3" xfId="13503"/>
    <cellStyle name="Normal 3 2 2 5 2 3 2" xfId="13504"/>
    <cellStyle name="Normal 3 2 2 5 2 3 2 2" xfId="13505"/>
    <cellStyle name="Normal 3 2 2 5 2 3 2 2 2" xfId="13506"/>
    <cellStyle name="Normal 3 2 2 5 2 3 2 2 3" xfId="13507"/>
    <cellStyle name="Normal 3 2 2 5 2 3 2 2 4" xfId="13508"/>
    <cellStyle name="Normal 3 2 2 5 2 3 2 3" xfId="13509"/>
    <cellStyle name="Normal 3 2 2 5 2 3 2 4" xfId="13510"/>
    <cellStyle name="Normal 3 2 2 5 2 3 2 5" xfId="13511"/>
    <cellStyle name="Normal 3 2 2 5 2 3 3" xfId="13512"/>
    <cellStyle name="Normal 3 2 2 5 2 3 3 2" xfId="13513"/>
    <cellStyle name="Normal 3 2 2 5 2 3 3 3" xfId="13514"/>
    <cellStyle name="Normal 3 2 2 5 2 3 3 4" xfId="13515"/>
    <cellStyle name="Normal 3 2 2 5 2 3 4" xfId="13516"/>
    <cellStyle name="Normal 3 2 2 5 2 3 5" xfId="13517"/>
    <cellStyle name="Normal 3 2 2 5 2 3 6" xfId="13518"/>
    <cellStyle name="Normal 3 2 2 5 2 4" xfId="13519"/>
    <cellStyle name="Normal 3 2 2 5 2 4 2" xfId="13520"/>
    <cellStyle name="Normal 3 2 2 5 2 4 2 2" xfId="13521"/>
    <cellStyle name="Normal 3 2 2 5 2 4 2 3" xfId="13522"/>
    <cellStyle name="Normal 3 2 2 5 2 4 2 4" xfId="13523"/>
    <cellStyle name="Normal 3 2 2 5 2 4 3" xfId="13524"/>
    <cellStyle name="Normal 3 2 2 5 2 4 4" xfId="13525"/>
    <cellStyle name="Normal 3 2 2 5 2 4 5" xfId="13526"/>
    <cellStyle name="Normal 3 2 2 5 2 5" xfId="13527"/>
    <cellStyle name="Normal 3 2 2 5 2 5 2" xfId="13528"/>
    <cellStyle name="Normal 3 2 2 5 2 5 3" xfId="13529"/>
    <cellStyle name="Normal 3 2 2 5 2 5 4" xfId="13530"/>
    <cellStyle name="Normal 3 2 2 5 2 6" xfId="13531"/>
    <cellStyle name="Normal 3 2 2 5 2 7" xfId="13532"/>
    <cellStyle name="Normal 3 2 2 5 2 8" xfId="13533"/>
    <cellStyle name="Normal 3 2 2 5 3" xfId="13534"/>
    <cellStyle name="Normal 3 2 2 5 3 2" xfId="13535"/>
    <cellStyle name="Normal 3 2 2 5 3 2 2" xfId="13536"/>
    <cellStyle name="Normal 3 2 2 5 3 2 2 2" xfId="13537"/>
    <cellStyle name="Normal 3 2 2 5 3 2 2 3" xfId="13538"/>
    <cellStyle name="Normal 3 2 2 5 3 2 2 4" xfId="13539"/>
    <cellStyle name="Normal 3 2 2 5 3 2 3" xfId="13540"/>
    <cellStyle name="Normal 3 2 2 5 3 2 4" xfId="13541"/>
    <cellStyle name="Normal 3 2 2 5 3 2 5" xfId="13542"/>
    <cellStyle name="Normal 3 2 2 5 3 3" xfId="13543"/>
    <cellStyle name="Normal 3 2 2 5 3 3 2" xfId="13544"/>
    <cellStyle name="Normal 3 2 2 5 3 3 3" xfId="13545"/>
    <cellStyle name="Normal 3 2 2 5 3 3 4" xfId="13546"/>
    <cellStyle name="Normal 3 2 2 5 3 4" xfId="13547"/>
    <cellStyle name="Normal 3 2 2 5 3 5" xfId="13548"/>
    <cellStyle name="Normal 3 2 2 5 3 6" xfId="13549"/>
    <cellStyle name="Normal 3 2 2 5 4" xfId="13550"/>
    <cellStyle name="Normal 3 2 2 5 4 2" xfId="13551"/>
    <cellStyle name="Normal 3 2 2 5 4 2 2" xfId="13552"/>
    <cellStyle name="Normal 3 2 2 5 4 2 2 2" xfId="13553"/>
    <cellStyle name="Normal 3 2 2 5 4 2 2 3" xfId="13554"/>
    <cellStyle name="Normal 3 2 2 5 4 2 2 4" xfId="13555"/>
    <cellStyle name="Normal 3 2 2 5 4 2 3" xfId="13556"/>
    <cellStyle name="Normal 3 2 2 5 4 2 4" xfId="13557"/>
    <cellStyle name="Normal 3 2 2 5 4 2 5" xfId="13558"/>
    <cellStyle name="Normal 3 2 2 5 4 3" xfId="13559"/>
    <cellStyle name="Normal 3 2 2 5 4 3 2" xfId="13560"/>
    <cellStyle name="Normal 3 2 2 5 4 3 3" xfId="13561"/>
    <cellStyle name="Normal 3 2 2 5 4 3 4" xfId="13562"/>
    <cellStyle name="Normal 3 2 2 5 4 4" xfId="13563"/>
    <cellStyle name="Normal 3 2 2 5 4 5" xfId="13564"/>
    <cellStyle name="Normal 3 2 2 5 4 6" xfId="13565"/>
    <cellStyle name="Normal 3 2 2 5 5" xfId="13566"/>
    <cellStyle name="Normal 3 2 2 5 6" xfId="13567"/>
    <cellStyle name="Normal 3 2 2 5 6 2" xfId="13568"/>
    <cellStyle name="Normal 3 2 2 5 6 2 2" xfId="13569"/>
    <cellStyle name="Normal 3 2 2 5 6 2 3" xfId="13570"/>
    <cellStyle name="Normal 3 2 2 5 6 2 4" xfId="13571"/>
    <cellStyle name="Normal 3 2 2 5 6 3" xfId="13572"/>
    <cellStyle name="Normal 3 2 2 5 6 4" xfId="13573"/>
    <cellStyle name="Normal 3 2 2 5 6 5" xfId="13574"/>
    <cellStyle name="Normal 3 2 2 5 7" xfId="13575"/>
    <cellStyle name="Normal 3 2 2 5 8" xfId="13576"/>
    <cellStyle name="Normal 3 2 2 5 8 2" xfId="13577"/>
    <cellStyle name="Normal 3 2 2 5 8 3" xfId="13578"/>
    <cellStyle name="Normal 3 2 2 5 8 4" xfId="13579"/>
    <cellStyle name="Normal 3 2 2 5 9" xfId="13580"/>
    <cellStyle name="Normal 3 2 2 6" xfId="13581"/>
    <cellStyle name="Normal 3 2 2 6 2" xfId="13582"/>
    <cellStyle name="Normal 3 2 2 6 2 2" xfId="13583"/>
    <cellStyle name="Normal 3 2 2 6 2 2 2" xfId="13584"/>
    <cellStyle name="Normal 3 2 2 6 2 2 2 2" xfId="13585"/>
    <cellStyle name="Normal 3 2 2 6 2 2 2 3" xfId="13586"/>
    <cellStyle name="Normal 3 2 2 6 2 2 2 4" xfId="13587"/>
    <cellStyle name="Normal 3 2 2 6 2 2 3" xfId="13588"/>
    <cellStyle name="Normal 3 2 2 6 2 2 4" xfId="13589"/>
    <cellStyle name="Normal 3 2 2 6 2 2 5" xfId="13590"/>
    <cellStyle name="Normal 3 2 2 6 2 3" xfId="13591"/>
    <cellStyle name="Normal 3 2 2 6 2 3 2" xfId="13592"/>
    <cellStyle name="Normal 3 2 2 6 2 3 3" xfId="13593"/>
    <cellStyle name="Normal 3 2 2 6 2 3 4" xfId="13594"/>
    <cellStyle name="Normal 3 2 2 6 2 4" xfId="13595"/>
    <cellStyle name="Normal 3 2 2 6 2 5" xfId="13596"/>
    <cellStyle name="Normal 3 2 2 6 2 6" xfId="13597"/>
    <cellStyle name="Normal 3 2 2 6 3" xfId="13598"/>
    <cellStyle name="Normal 3 2 2 6 3 2" xfId="13599"/>
    <cellStyle name="Normal 3 2 2 6 3 2 2" xfId="13600"/>
    <cellStyle name="Normal 3 2 2 6 3 2 2 2" xfId="13601"/>
    <cellStyle name="Normal 3 2 2 6 3 2 2 3" xfId="13602"/>
    <cellStyle name="Normal 3 2 2 6 3 2 2 4" xfId="13603"/>
    <cellStyle name="Normal 3 2 2 6 3 2 3" xfId="13604"/>
    <cellStyle name="Normal 3 2 2 6 3 2 4" xfId="13605"/>
    <cellStyle name="Normal 3 2 2 6 3 2 5" xfId="13606"/>
    <cellStyle name="Normal 3 2 2 6 3 3" xfId="13607"/>
    <cellStyle name="Normal 3 2 2 6 3 3 2" xfId="13608"/>
    <cellStyle name="Normal 3 2 2 6 3 3 3" xfId="13609"/>
    <cellStyle name="Normal 3 2 2 6 3 3 4" xfId="13610"/>
    <cellStyle name="Normal 3 2 2 6 3 4" xfId="13611"/>
    <cellStyle name="Normal 3 2 2 6 3 5" xfId="13612"/>
    <cellStyle name="Normal 3 2 2 6 3 6" xfId="13613"/>
    <cellStyle name="Normal 3 2 2 6 4" xfId="13614"/>
    <cellStyle name="Normal 3 2 2 6 5" xfId="13615"/>
    <cellStyle name="Normal 3 2 2 6 5 2" xfId="13616"/>
    <cellStyle name="Normal 3 2 2 6 5 2 2" xfId="13617"/>
    <cellStyle name="Normal 3 2 2 6 5 2 3" xfId="13618"/>
    <cellStyle name="Normal 3 2 2 6 5 2 4" xfId="13619"/>
    <cellStyle name="Normal 3 2 2 6 5 3" xfId="13620"/>
    <cellStyle name="Normal 3 2 2 6 5 4" xfId="13621"/>
    <cellStyle name="Normal 3 2 2 6 5 5" xfId="13622"/>
    <cellStyle name="Normal 3 2 2 6 6" xfId="13623"/>
    <cellStyle name="Normal 3 2 2 6 6 2" xfId="13624"/>
    <cellStyle name="Normal 3 2 2 6 6 3" xfId="13625"/>
    <cellStyle name="Normal 3 2 2 6 6 4" xfId="13626"/>
    <cellStyle name="Normal 3 2 2 6 7" xfId="13627"/>
    <cellStyle name="Normal 3 2 2 6 8" xfId="13628"/>
    <cellStyle name="Normal 3 2 2 6 9" xfId="13629"/>
    <cellStyle name="Normal 3 2 2 7" xfId="13630"/>
    <cellStyle name="Normal 3 2 2 7 2" xfId="13631"/>
    <cellStyle name="Normal 3 2 2 7 2 2" xfId="13632"/>
    <cellStyle name="Normal 3 2 2 7 2 2 2" xfId="13633"/>
    <cellStyle name="Normal 3 2 2 7 2 2 2 2" xfId="13634"/>
    <cellStyle name="Normal 3 2 2 7 2 2 2 3" xfId="13635"/>
    <cellStyle name="Normal 3 2 2 7 2 2 2 4" xfId="13636"/>
    <cellStyle name="Normal 3 2 2 7 2 2 3" xfId="13637"/>
    <cellStyle name="Normal 3 2 2 7 2 2 4" xfId="13638"/>
    <cellStyle name="Normal 3 2 2 7 2 2 5" xfId="13639"/>
    <cellStyle name="Normal 3 2 2 7 2 3" xfId="13640"/>
    <cellStyle name="Normal 3 2 2 7 2 3 2" xfId="13641"/>
    <cellStyle name="Normal 3 2 2 7 2 3 3" xfId="13642"/>
    <cellStyle name="Normal 3 2 2 7 2 3 4" xfId="13643"/>
    <cellStyle name="Normal 3 2 2 7 2 4" xfId="13644"/>
    <cellStyle name="Normal 3 2 2 7 2 5" xfId="13645"/>
    <cellStyle name="Normal 3 2 2 7 2 6" xfId="13646"/>
    <cellStyle name="Normal 3 2 2 7 3" xfId="13647"/>
    <cellStyle name="Normal 3 2 2 7 3 2" xfId="13648"/>
    <cellStyle name="Normal 3 2 2 7 3 2 2" xfId="13649"/>
    <cellStyle name="Normal 3 2 2 7 3 2 2 2" xfId="13650"/>
    <cellStyle name="Normal 3 2 2 7 3 2 2 3" xfId="13651"/>
    <cellStyle name="Normal 3 2 2 7 3 2 2 4" xfId="13652"/>
    <cellStyle name="Normal 3 2 2 7 3 2 3" xfId="13653"/>
    <cellStyle name="Normal 3 2 2 7 3 2 4" xfId="13654"/>
    <cellStyle name="Normal 3 2 2 7 3 2 5" xfId="13655"/>
    <cellStyle name="Normal 3 2 2 7 3 3" xfId="13656"/>
    <cellStyle name="Normal 3 2 2 7 3 3 2" xfId="13657"/>
    <cellStyle name="Normal 3 2 2 7 3 3 3" xfId="13658"/>
    <cellStyle name="Normal 3 2 2 7 3 3 4" xfId="13659"/>
    <cellStyle name="Normal 3 2 2 7 3 4" xfId="13660"/>
    <cellStyle name="Normal 3 2 2 7 3 5" xfId="13661"/>
    <cellStyle name="Normal 3 2 2 7 3 6" xfId="13662"/>
    <cellStyle name="Normal 3 2 2 7 4" xfId="13663"/>
    <cellStyle name="Normal 3 2 2 7 5" xfId="13664"/>
    <cellStyle name="Normal 3 2 2 7 5 2" xfId="13665"/>
    <cellStyle name="Normal 3 2 2 7 5 2 2" xfId="13666"/>
    <cellStyle name="Normal 3 2 2 7 5 2 3" xfId="13667"/>
    <cellStyle name="Normal 3 2 2 7 5 2 4" xfId="13668"/>
    <cellStyle name="Normal 3 2 2 7 5 3" xfId="13669"/>
    <cellStyle name="Normal 3 2 2 7 5 4" xfId="13670"/>
    <cellStyle name="Normal 3 2 2 7 5 5" xfId="13671"/>
    <cellStyle name="Normal 3 2 2 7 6" xfId="13672"/>
    <cellStyle name="Normal 3 2 2 7 6 2" xfId="13673"/>
    <cellStyle name="Normal 3 2 2 7 6 3" xfId="13674"/>
    <cellStyle name="Normal 3 2 2 7 6 4" xfId="13675"/>
    <cellStyle name="Normal 3 2 2 7 7" xfId="13676"/>
    <cellStyle name="Normal 3 2 2 7 8" xfId="13677"/>
    <cellStyle name="Normal 3 2 2 7 9" xfId="13678"/>
    <cellStyle name="Normal 3 2 2 8" xfId="13679"/>
    <cellStyle name="Normal 3 2 2 8 2" xfId="13680"/>
    <cellStyle name="Normal 3 2 2 8 2 2" xfId="13681"/>
    <cellStyle name="Normal 3 2 2 8 2 2 2" xfId="13682"/>
    <cellStyle name="Normal 3 2 2 8 2 2 3" xfId="13683"/>
    <cellStyle name="Normal 3 2 2 8 2 2 4" xfId="13684"/>
    <cellStyle name="Normal 3 2 2 8 2 3" xfId="13685"/>
    <cellStyle name="Normal 3 2 2 8 2 4" xfId="13686"/>
    <cellStyle name="Normal 3 2 2 8 2 5" xfId="13687"/>
    <cellStyle name="Normal 3 2 2 8 3" xfId="13688"/>
    <cellStyle name="Normal 3 2 2 8 3 2" xfId="13689"/>
    <cellStyle name="Normal 3 2 2 8 3 3" xfId="13690"/>
    <cellStyle name="Normal 3 2 2 8 3 4" xfId="13691"/>
    <cellStyle name="Normal 3 2 2 8 4" xfId="13692"/>
    <cellStyle name="Normal 3 2 2 8 5" xfId="13693"/>
    <cellStyle name="Normal 3 2 2 8 6" xfId="13694"/>
    <cellStyle name="Normal 3 2 2 9" xfId="13695"/>
    <cellStyle name="Normal 3 2 2 9 2" xfId="13696"/>
    <cellStyle name="Normal 3 2 2 9 2 2" xfId="13697"/>
    <cellStyle name="Normal 3 2 2 9 2 2 2" xfId="13698"/>
    <cellStyle name="Normal 3 2 2 9 2 2 3" xfId="13699"/>
    <cellStyle name="Normal 3 2 2 9 2 2 4" xfId="13700"/>
    <cellStyle name="Normal 3 2 2 9 2 3" xfId="13701"/>
    <cellStyle name="Normal 3 2 2 9 2 4" xfId="13702"/>
    <cellStyle name="Normal 3 2 2 9 2 5" xfId="13703"/>
    <cellStyle name="Normal 3 2 2 9 3" xfId="13704"/>
    <cellStyle name="Normal 3 2 2 9 3 2" xfId="13705"/>
    <cellStyle name="Normal 3 2 2 9 3 3" xfId="13706"/>
    <cellStyle name="Normal 3 2 2 9 3 4" xfId="13707"/>
    <cellStyle name="Normal 3 2 2 9 4" xfId="13708"/>
    <cellStyle name="Normal 3 2 2 9 5" xfId="13709"/>
    <cellStyle name="Normal 3 2 2 9 6" xfId="13710"/>
    <cellStyle name="Normal 3 2 20" xfId="13711"/>
    <cellStyle name="Normal 3 2 20 2" xfId="13712"/>
    <cellStyle name="Normal 3 2 20 2 2" xfId="13713"/>
    <cellStyle name="Normal 3 2 20 2 2 2" xfId="13714"/>
    <cellStyle name="Normal 3 2 20 2 2 3" xfId="13715"/>
    <cellStyle name="Normal 3 2 20 2 2 4" xfId="13716"/>
    <cellStyle name="Normal 3 2 20 2 3" xfId="13717"/>
    <cellStyle name="Normal 3 2 20 2 4" xfId="13718"/>
    <cellStyle name="Normal 3 2 20 2 5" xfId="13719"/>
    <cellStyle name="Normal 3 2 20 3" xfId="13720"/>
    <cellStyle name="Normal 3 2 20 4" xfId="13721"/>
    <cellStyle name="Normal 3 2 20 4 2" xfId="13722"/>
    <cellStyle name="Normal 3 2 20 4 3" xfId="13723"/>
    <cellStyle name="Normal 3 2 20 4 4" xfId="13724"/>
    <cellStyle name="Normal 3 2 20 5" xfId="13725"/>
    <cellStyle name="Normal 3 2 20 6" xfId="13726"/>
    <cellStyle name="Normal 3 2 20 7" xfId="13727"/>
    <cellStyle name="Normal 3 2 21" xfId="13728"/>
    <cellStyle name="Normal 3 2 21 2" xfId="13729"/>
    <cellStyle name="Normal 3 2 21 3" xfId="13730"/>
    <cellStyle name="Normal 3 2 21 3 2" xfId="13731"/>
    <cellStyle name="Normal 3 2 21 3 3" xfId="13732"/>
    <cellStyle name="Normal 3 2 21 3 4" xfId="13733"/>
    <cellStyle name="Normal 3 2 21 4" xfId="13734"/>
    <cellStyle name="Normal 3 2 21 5" xfId="13735"/>
    <cellStyle name="Normal 3 2 21 6" xfId="13736"/>
    <cellStyle name="Normal 3 2 22" xfId="13737"/>
    <cellStyle name="Normal 3 2 22 2" xfId="13738"/>
    <cellStyle name="Normal 3 2 22 3" xfId="13739"/>
    <cellStyle name="Normal 3 2 22 4" xfId="13740"/>
    <cellStyle name="Normal 3 2 23" xfId="13741"/>
    <cellStyle name="Normal 3 2 24" xfId="13742"/>
    <cellStyle name="Normal 3 2 25" xfId="13743"/>
    <cellStyle name="Normal 3 2 3" xfId="13744"/>
    <cellStyle name="Normal 3 2 3 10" xfId="13745"/>
    <cellStyle name="Normal 3 2 3 10 2" xfId="13746"/>
    <cellStyle name="Normal 3 2 3 10 2 2" xfId="13747"/>
    <cellStyle name="Normal 3 2 3 10 2 3" xfId="13748"/>
    <cellStyle name="Normal 3 2 3 10 2 4" xfId="13749"/>
    <cellStyle name="Normal 3 2 3 10 3" xfId="13750"/>
    <cellStyle name="Normal 3 2 3 10 4" xfId="13751"/>
    <cellStyle name="Normal 3 2 3 10 5" xfId="13752"/>
    <cellStyle name="Normal 3 2 3 11" xfId="13753"/>
    <cellStyle name="Normal 3 2 3 11 2" xfId="13754"/>
    <cellStyle name="Normal 3 2 3 11 3" xfId="13755"/>
    <cellStyle name="Normal 3 2 3 11 4" xfId="13756"/>
    <cellStyle name="Normal 3 2 3 12" xfId="13757"/>
    <cellStyle name="Normal 3 2 3 13" xfId="13758"/>
    <cellStyle name="Normal 3 2 3 14" xfId="13759"/>
    <cellStyle name="Normal 3 2 3 2" xfId="13760"/>
    <cellStyle name="Normal 3 2 3 2 10" xfId="13761"/>
    <cellStyle name="Normal 3 2 3 2 2" xfId="13762"/>
    <cellStyle name="Normal 3 2 3 2 2 2" xfId="13763"/>
    <cellStyle name="Normal 3 2 3 2 2 2 2" xfId="13764"/>
    <cellStyle name="Normal 3 2 3 2 2 2 2 2" xfId="13765"/>
    <cellStyle name="Normal 3 2 3 2 2 2 2 2 2" xfId="13766"/>
    <cellStyle name="Normal 3 2 3 2 2 2 2 2 3" xfId="13767"/>
    <cellStyle name="Normal 3 2 3 2 2 2 2 2 4" xfId="13768"/>
    <cellStyle name="Normal 3 2 3 2 2 2 2 3" xfId="13769"/>
    <cellStyle name="Normal 3 2 3 2 2 2 2 4" xfId="13770"/>
    <cellStyle name="Normal 3 2 3 2 2 2 2 5" xfId="13771"/>
    <cellStyle name="Normal 3 2 3 2 2 2 3" xfId="13772"/>
    <cellStyle name="Normal 3 2 3 2 2 2 3 2" xfId="13773"/>
    <cellStyle name="Normal 3 2 3 2 2 2 3 3" xfId="13774"/>
    <cellStyle name="Normal 3 2 3 2 2 2 3 4" xfId="13775"/>
    <cellStyle name="Normal 3 2 3 2 2 2 4" xfId="13776"/>
    <cellStyle name="Normal 3 2 3 2 2 2 5" xfId="13777"/>
    <cellStyle name="Normal 3 2 3 2 2 2 6" xfId="13778"/>
    <cellStyle name="Normal 3 2 3 2 2 3" xfId="13779"/>
    <cellStyle name="Normal 3 2 3 2 2 3 2" xfId="13780"/>
    <cellStyle name="Normal 3 2 3 2 2 3 2 2" xfId="13781"/>
    <cellStyle name="Normal 3 2 3 2 2 3 2 2 2" xfId="13782"/>
    <cellStyle name="Normal 3 2 3 2 2 3 2 2 3" xfId="13783"/>
    <cellStyle name="Normal 3 2 3 2 2 3 2 2 4" xfId="13784"/>
    <cellStyle name="Normal 3 2 3 2 2 3 2 3" xfId="13785"/>
    <cellStyle name="Normal 3 2 3 2 2 3 2 4" xfId="13786"/>
    <cellStyle name="Normal 3 2 3 2 2 3 2 5" xfId="13787"/>
    <cellStyle name="Normal 3 2 3 2 2 3 3" xfId="13788"/>
    <cellStyle name="Normal 3 2 3 2 2 3 3 2" xfId="13789"/>
    <cellStyle name="Normal 3 2 3 2 2 3 3 3" xfId="13790"/>
    <cellStyle name="Normal 3 2 3 2 2 3 3 4" xfId="13791"/>
    <cellStyle name="Normal 3 2 3 2 2 3 4" xfId="13792"/>
    <cellStyle name="Normal 3 2 3 2 2 3 5" xfId="13793"/>
    <cellStyle name="Normal 3 2 3 2 2 3 6" xfId="13794"/>
    <cellStyle name="Normal 3 2 3 2 2 4" xfId="13795"/>
    <cellStyle name="Normal 3 2 3 2 2 5" xfId="13796"/>
    <cellStyle name="Normal 3 2 3 2 2 5 2" xfId="13797"/>
    <cellStyle name="Normal 3 2 3 2 2 5 2 2" xfId="13798"/>
    <cellStyle name="Normal 3 2 3 2 2 5 2 3" xfId="13799"/>
    <cellStyle name="Normal 3 2 3 2 2 5 2 4" xfId="13800"/>
    <cellStyle name="Normal 3 2 3 2 2 5 3" xfId="13801"/>
    <cellStyle name="Normal 3 2 3 2 2 5 4" xfId="13802"/>
    <cellStyle name="Normal 3 2 3 2 2 5 5" xfId="13803"/>
    <cellStyle name="Normal 3 2 3 2 2 6" xfId="13804"/>
    <cellStyle name="Normal 3 2 3 2 2 6 2" xfId="13805"/>
    <cellStyle name="Normal 3 2 3 2 2 6 3" xfId="13806"/>
    <cellStyle name="Normal 3 2 3 2 2 6 4" xfId="13807"/>
    <cellStyle name="Normal 3 2 3 2 2 7" xfId="13808"/>
    <cellStyle name="Normal 3 2 3 2 2 8" xfId="13809"/>
    <cellStyle name="Normal 3 2 3 2 2 9" xfId="13810"/>
    <cellStyle name="Normal 3 2 3 2 3" xfId="13811"/>
    <cellStyle name="Normal 3 2 3 2 3 2" xfId="13812"/>
    <cellStyle name="Normal 3 2 3 2 3 2 2" xfId="13813"/>
    <cellStyle name="Normal 3 2 3 2 3 2 2 2" xfId="13814"/>
    <cellStyle name="Normal 3 2 3 2 3 2 2 3" xfId="13815"/>
    <cellStyle name="Normal 3 2 3 2 3 2 2 4" xfId="13816"/>
    <cellStyle name="Normal 3 2 3 2 3 2 3" xfId="13817"/>
    <cellStyle name="Normal 3 2 3 2 3 2 4" xfId="13818"/>
    <cellStyle name="Normal 3 2 3 2 3 2 5" xfId="13819"/>
    <cellStyle name="Normal 3 2 3 2 3 3" xfId="13820"/>
    <cellStyle name="Normal 3 2 3 2 3 3 2" xfId="13821"/>
    <cellStyle name="Normal 3 2 3 2 3 3 3" xfId="13822"/>
    <cellStyle name="Normal 3 2 3 2 3 3 4" xfId="13823"/>
    <cellStyle name="Normal 3 2 3 2 3 4" xfId="13824"/>
    <cellStyle name="Normal 3 2 3 2 3 5" xfId="13825"/>
    <cellStyle name="Normal 3 2 3 2 3 6" xfId="13826"/>
    <cellStyle name="Normal 3 2 3 2 4" xfId="13827"/>
    <cellStyle name="Normal 3 2 3 2 4 2" xfId="13828"/>
    <cellStyle name="Normal 3 2 3 2 4 2 2" xfId="13829"/>
    <cellStyle name="Normal 3 2 3 2 4 2 2 2" xfId="13830"/>
    <cellStyle name="Normal 3 2 3 2 4 2 2 3" xfId="13831"/>
    <cellStyle name="Normal 3 2 3 2 4 2 2 4" xfId="13832"/>
    <cellStyle name="Normal 3 2 3 2 4 2 3" xfId="13833"/>
    <cellStyle name="Normal 3 2 3 2 4 2 4" xfId="13834"/>
    <cellStyle name="Normal 3 2 3 2 4 2 5" xfId="13835"/>
    <cellStyle name="Normal 3 2 3 2 4 3" xfId="13836"/>
    <cellStyle name="Normal 3 2 3 2 4 3 2" xfId="13837"/>
    <cellStyle name="Normal 3 2 3 2 4 3 3" xfId="13838"/>
    <cellStyle name="Normal 3 2 3 2 4 3 4" xfId="13839"/>
    <cellStyle name="Normal 3 2 3 2 4 4" xfId="13840"/>
    <cellStyle name="Normal 3 2 3 2 4 5" xfId="13841"/>
    <cellStyle name="Normal 3 2 3 2 4 6" xfId="13842"/>
    <cellStyle name="Normal 3 2 3 2 5" xfId="13843"/>
    <cellStyle name="Normal 3 2 3 2 6" xfId="13844"/>
    <cellStyle name="Normal 3 2 3 2 6 2" xfId="13845"/>
    <cellStyle name="Normal 3 2 3 2 6 2 2" xfId="13846"/>
    <cellStyle name="Normal 3 2 3 2 6 2 3" xfId="13847"/>
    <cellStyle name="Normal 3 2 3 2 6 2 4" xfId="13848"/>
    <cellStyle name="Normal 3 2 3 2 6 3" xfId="13849"/>
    <cellStyle name="Normal 3 2 3 2 6 4" xfId="13850"/>
    <cellStyle name="Normal 3 2 3 2 6 5" xfId="13851"/>
    <cellStyle name="Normal 3 2 3 2 7" xfId="13852"/>
    <cellStyle name="Normal 3 2 3 2 7 2" xfId="13853"/>
    <cellStyle name="Normal 3 2 3 2 7 3" xfId="13854"/>
    <cellStyle name="Normal 3 2 3 2 7 4" xfId="13855"/>
    <cellStyle name="Normal 3 2 3 2 8" xfId="13856"/>
    <cellStyle name="Normal 3 2 3 2 9" xfId="13857"/>
    <cellStyle name="Normal 3 2 3 3" xfId="13858"/>
    <cellStyle name="Normal 3 2 3 3 10" xfId="13859"/>
    <cellStyle name="Normal 3 2 3 3 2" xfId="13860"/>
    <cellStyle name="Normal 3 2 3 3 2 2" xfId="13861"/>
    <cellStyle name="Normal 3 2 3 3 2 2 2" xfId="13862"/>
    <cellStyle name="Normal 3 2 3 3 2 2 2 2" xfId="13863"/>
    <cellStyle name="Normal 3 2 3 3 2 2 2 2 2" xfId="13864"/>
    <cellStyle name="Normal 3 2 3 3 2 2 2 2 3" xfId="13865"/>
    <cellStyle name="Normal 3 2 3 3 2 2 2 2 4" xfId="13866"/>
    <cellStyle name="Normal 3 2 3 3 2 2 2 3" xfId="13867"/>
    <cellStyle name="Normal 3 2 3 3 2 2 2 4" xfId="13868"/>
    <cellStyle name="Normal 3 2 3 3 2 2 2 5" xfId="13869"/>
    <cellStyle name="Normal 3 2 3 3 2 2 3" xfId="13870"/>
    <cellStyle name="Normal 3 2 3 3 2 2 3 2" xfId="13871"/>
    <cellStyle name="Normal 3 2 3 3 2 2 3 3" xfId="13872"/>
    <cellStyle name="Normal 3 2 3 3 2 2 3 4" xfId="13873"/>
    <cellStyle name="Normal 3 2 3 3 2 2 4" xfId="13874"/>
    <cellStyle name="Normal 3 2 3 3 2 2 5" xfId="13875"/>
    <cellStyle name="Normal 3 2 3 3 2 2 6" xfId="13876"/>
    <cellStyle name="Normal 3 2 3 3 2 3" xfId="13877"/>
    <cellStyle name="Normal 3 2 3 3 2 3 2" xfId="13878"/>
    <cellStyle name="Normal 3 2 3 3 2 3 2 2" xfId="13879"/>
    <cellStyle name="Normal 3 2 3 3 2 3 2 2 2" xfId="13880"/>
    <cellStyle name="Normal 3 2 3 3 2 3 2 2 3" xfId="13881"/>
    <cellStyle name="Normal 3 2 3 3 2 3 2 2 4" xfId="13882"/>
    <cellStyle name="Normal 3 2 3 3 2 3 2 3" xfId="13883"/>
    <cellStyle name="Normal 3 2 3 3 2 3 2 4" xfId="13884"/>
    <cellStyle name="Normal 3 2 3 3 2 3 2 5" xfId="13885"/>
    <cellStyle name="Normal 3 2 3 3 2 3 3" xfId="13886"/>
    <cellStyle name="Normal 3 2 3 3 2 3 3 2" xfId="13887"/>
    <cellStyle name="Normal 3 2 3 3 2 3 3 3" xfId="13888"/>
    <cellStyle name="Normal 3 2 3 3 2 3 3 4" xfId="13889"/>
    <cellStyle name="Normal 3 2 3 3 2 3 4" xfId="13890"/>
    <cellStyle name="Normal 3 2 3 3 2 3 5" xfId="13891"/>
    <cellStyle name="Normal 3 2 3 3 2 3 6" xfId="13892"/>
    <cellStyle name="Normal 3 2 3 3 2 4" xfId="13893"/>
    <cellStyle name="Normal 3 2 3 3 2 4 2" xfId="13894"/>
    <cellStyle name="Normal 3 2 3 3 2 4 2 2" xfId="13895"/>
    <cellStyle name="Normal 3 2 3 3 2 4 2 3" xfId="13896"/>
    <cellStyle name="Normal 3 2 3 3 2 4 2 4" xfId="13897"/>
    <cellStyle name="Normal 3 2 3 3 2 4 3" xfId="13898"/>
    <cellStyle name="Normal 3 2 3 3 2 4 4" xfId="13899"/>
    <cellStyle name="Normal 3 2 3 3 2 4 5" xfId="13900"/>
    <cellStyle name="Normal 3 2 3 3 2 5" xfId="13901"/>
    <cellStyle name="Normal 3 2 3 3 2 5 2" xfId="13902"/>
    <cellStyle name="Normal 3 2 3 3 2 5 3" xfId="13903"/>
    <cellStyle name="Normal 3 2 3 3 2 5 4" xfId="13904"/>
    <cellStyle name="Normal 3 2 3 3 2 6" xfId="13905"/>
    <cellStyle name="Normal 3 2 3 3 2 7" xfId="13906"/>
    <cellStyle name="Normal 3 2 3 3 2 8" xfId="13907"/>
    <cellStyle name="Normal 3 2 3 3 3" xfId="13908"/>
    <cellStyle name="Normal 3 2 3 3 3 2" xfId="13909"/>
    <cellStyle name="Normal 3 2 3 3 3 2 2" xfId="13910"/>
    <cellStyle name="Normal 3 2 3 3 3 2 2 2" xfId="13911"/>
    <cellStyle name="Normal 3 2 3 3 3 2 2 3" xfId="13912"/>
    <cellStyle name="Normal 3 2 3 3 3 2 2 4" xfId="13913"/>
    <cellStyle name="Normal 3 2 3 3 3 2 3" xfId="13914"/>
    <cellStyle name="Normal 3 2 3 3 3 2 4" xfId="13915"/>
    <cellStyle name="Normal 3 2 3 3 3 2 5" xfId="13916"/>
    <cellStyle name="Normal 3 2 3 3 3 3" xfId="13917"/>
    <cellStyle name="Normal 3 2 3 3 3 3 2" xfId="13918"/>
    <cellStyle name="Normal 3 2 3 3 3 3 3" xfId="13919"/>
    <cellStyle name="Normal 3 2 3 3 3 3 4" xfId="13920"/>
    <cellStyle name="Normal 3 2 3 3 3 4" xfId="13921"/>
    <cellStyle name="Normal 3 2 3 3 3 5" xfId="13922"/>
    <cellStyle name="Normal 3 2 3 3 3 6" xfId="13923"/>
    <cellStyle name="Normal 3 2 3 3 4" xfId="13924"/>
    <cellStyle name="Normal 3 2 3 3 4 2" xfId="13925"/>
    <cellStyle name="Normal 3 2 3 3 4 2 2" xfId="13926"/>
    <cellStyle name="Normal 3 2 3 3 4 2 2 2" xfId="13927"/>
    <cellStyle name="Normal 3 2 3 3 4 2 2 3" xfId="13928"/>
    <cellStyle name="Normal 3 2 3 3 4 2 2 4" xfId="13929"/>
    <cellStyle name="Normal 3 2 3 3 4 2 3" xfId="13930"/>
    <cellStyle name="Normal 3 2 3 3 4 2 4" xfId="13931"/>
    <cellStyle name="Normal 3 2 3 3 4 2 5" xfId="13932"/>
    <cellStyle name="Normal 3 2 3 3 4 3" xfId="13933"/>
    <cellStyle name="Normal 3 2 3 3 4 3 2" xfId="13934"/>
    <cellStyle name="Normal 3 2 3 3 4 3 3" xfId="13935"/>
    <cellStyle name="Normal 3 2 3 3 4 3 4" xfId="13936"/>
    <cellStyle name="Normal 3 2 3 3 4 4" xfId="13937"/>
    <cellStyle name="Normal 3 2 3 3 4 5" xfId="13938"/>
    <cellStyle name="Normal 3 2 3 3 4 6" xfId="13939"/>
    <cellStyle name="Normal 3 2 3 3 5" xfId="13940"/>
    <cellStyle name="Normal 3 2 3 3 6" xfId="13941"/>
    <cellStyle name="Normal 3 2 3 3 6 2" xfId="13942"/>
    <cellStyle name="Normal 3 2 3 3 6 2 2" xfId="13943"/>
    <cellStyle name="Normal 3 2 3 3 6 2 3" xfId="13944"/>
    <cellStyle name="Normal 3 2 3 3 6 2 4" xfId="13945"/>
    <cellStyle name="Normal 3 2 3 3 6 3" xfId="13946"/>
    <cellStyle name="Normal 3 2 3 3 6 4" xfId="13947"/>
    <cellStyle name="Normal 3 2 3 3 6 5" xfId="13948"/>
    <cellStyle name="Normal 3 2 3 3 7" xfId="13949"/>
    <cellStyle name="Normal 3 2 3 3 7 2" xfId="13950"/>
    <cellStyle name="Normal 3 2 3 3 7 3" xfId="13951"/>
    <cellStyle name="Normal 3 2 3 3 7 4" xfId="13952"/>
    <cellStyle name="Normal 3 2 3 3 8" xfId="13953"/>
    <cellStyle name="Normal 3 2 3 3 9" xfId="13954"/>
    <cellStyle name="Normal 3 2 3 4" xfId="13955"/>
    <cellStyle name="Normal 3 2 3 4 10" xfId="13956"/>
    <cellStyle name="Normal 3 2 3 4 2" xfId="13957"/>
    <cellStyle name="Normal 3 2 3 4 2 2" xfId="13958"/>
    <cellStyle name="Normal 3 2 3 4 2 2 2" xfId="13959"/>
    <cellStyle name="Normal 3 2 3 4 2 2 2 2" xfId="13960"/>
    <cellStyle name="Normal 3 2 3 4 2 2 2 2 2" xfId="13961"/>
    <cellStyle name="Normal 3 2 3 4 2 2 2 2 3" xfId="13962"/>
    <cellStyle name="Normal 3 2 3 4 2 2 2 2 4" xfId="13963"/>
    <cellStyle name="Normal 3 2 3 4 2 2 2 3" xfId="13964"/>
    <cellStyle name="Normal 3 2 3 4 2 2 2 4" xfId="13965"/>
    <cellStyle name="Normal 3 2 3 4 2 2 2 5" xfId="13966"/>
    <cellStyle name="Normal 3 2 3 4 2 2 3" xfId="13967"/>
    <cellStyle name="Normal 3 2 3 4 2 2 3 2" xfId="13968"/>
    <cellStyle name="Normal 3 2 3 4 2 2 3 3" xfId="13969"/>
    <cellStyle name="Normal 3 2 3 4 2 2 3 4" xfId="13970"/>
    <cellStyle name="Normal 3 2 3 4 2 2 4" xfId="13971"/>
    <cellStyle name="Normal 3 2 3 4 2 2 5" xfId="13972"/>
    <cellStyle name="Normal 3 2 3 4 2 2 6" xfId="13973"/>
    <cellStyle name="Normal 3 2 3 4 2 3" xfId="13974"/>
    <cellStyle name="Normal 3 2 3 4 2 3 2" xfId="13975"/>
    <cellStyle name="Normal 3 2 3 4 2 3 2 2" xfId="13976"/>
    <cellStyle name="Normal 3 2 3 4 2 3 2 2 2" xfId="13977"/>
    <cellStyle name="Normal 3 2 3 4 2 3 2 2 3" xfId="13978"/>
    <cellStyle name="Normal 3 2 3 4 2 3 2 2 4" xfId="13979"/>
    <cellStyle name="Normal 3 2 3 4 2 3 2 3" xfId="13980"/>
    <cellStyle name="Normal 3 2 3 4 2 3 2 4" xfId="13981"/>
    <cellStyle name="Normal 3 2 3 4 2 3 2 5" xfId="13982"/>
    <cellStyle name="Normal 3 2 3 4 2 3 3" xfId="13983"/>
    <cellStyle name="Normal 3 2 3 4 2 3 3 2" xfId="13984"/>
    <cellStyle name="Normal 3 2 3 4 2 3 3 3" xfId="13985"/>
    <cellStyle name="Normal 3 2 3 4 2 3 3 4" xfId="13986"/>
    <cellStyle name="Normal 3 2 3 4 2 3 4" xfId="13987"/>
    <cellStyle name="Normal 3 2 3 4 2 3 5" xfId="13988"/>
    <cellStyle name="Normal 3 2 3 4 2 3 6" xfId="13989"/>
    <cellStyle name="Normal 3 2 3 4 2 4" xfId="13990"/>
    <cellStyle name="Normal 3 2 3 4 2 4 2" xfId="13991"/>
    <cellStyle name="Normal 3 2 3 4 2 4 2 2" xfId="13992"/>
    <cellStyle name="Normal 3 2 3 4 2 4 2 3" xfId="13993"/>
    <cellStyle name="Normal 3 2 3 4 2 4 2 4" xfId="13994"/>
    <cellStyle name="Normal 3 2 3 4 2 4 3" xfId="13995"/>
    <cellStyle name="Normal 3 2 3 4 2 4 4" xfId="13996"/>
    <cellStyle name="Normal 3 2 3 4 2 4 5" xfId="13997"/>
    <cellStyle name="Normal 3 2 3 4 2 5" xfId="13998"/>
    <cellStyle name="Normal 3 2 3 4 2 5 2" xfId="13999"/>
    <cellStyle name="Normal 3 2 3 4 2 5 3" xfId="14000"/>
    <cellStyle name="Normal 3 2 3 4 2 5 4" xfId="14001"/>
    <cellStyle name="Normal 3 2 3 4 2 6" xfId="14002"/>
    <cellStyle name="Normal 3 2 3 4 2 7" xfId="14003"/>
    <cellStyle name="Normal 3 2 3 4 2 8" xfId="14004"/>
    <cellStyle name="Normal 3 2 3 4 3" xfId="14005"/>
    <cellStyle name="Normal 3 2 3 4 3 2" xfId="14006"/>
    <cellStyle name="Normal 3 2 3 4 3 2 2" xfId="14007"/>
    <cellStyle name="Normal 3 2 3 4 3 2 2 2" xfId="14008"/>
    <cellStyle name="Normal 3 2 3 4 3 2 2 3" xfId="14009"/>
    <cellStyle name="Normal 3 2 3 4 3 2 2 4" xfId="14010"/>
    <cellStyle name="Normal 3 2 3 4 3 2 3" xfId="14011"/>
    <cellStyle name="Normal 3 2 3 4 3 2 4" xfId="14012"/>
    <cellStyle name="Normal 3 2 3 4 3 2 5" xfId="14013"/>
    <cellStyle name="Normal 3 2 3 4 3 3" xfId="14014"/>
    <cellStyle name="Normal 3 2 3 4 3 3 2" xfId="14015"/>
    <cellStyle name="Normal 3 2 3 4 3 3 3" xfId="14016"/>
    <cellStyle name="Normal 3 2 3 4 3 3 4" xfId="14017"/>
    <cellStyle name="Normal 3 2 3 4 3 4" xfId="14018"/>
    <cellStyle name="Normal 3 2 3 4 3 5" xfId="14019"/>
    <cellStyle name="Normal 3 2 3 4 3 6" xfId="14020"/>
    <cellStyle name="Normal 3 2 3 4 4" xfId="14021"/>
    <cellStyle name="Normal 3 2 3 4 4 2" xfId="14022"/>
    <cellStyle name="Normal 3 2 3 4 4 2 2" xfId="14023"/>
    <cellStyle name="Normal 3 2 3 4 4 2 2 2" xfId="14024"/>
    <cellStyle name="Normal 3 2 3 4 4 2 2 3" xfId="14025"/>
    <cellStyle name="Normal 3 2 3 4 4 2 2 4" xfId="14026"/>
    <cellStyle name="Normal 3 2 3 4 4 2 3" xfId="14027"/>
    <cellStyle name="Normal 3 2 3 4 4 2 4" xfId="14028"/>
    <cellStyle name="Normal 3 2 3 4 4 2 5" xfId="14029"/>
    <cellStyle name="Normal 3 2 3 4 4 3" xfId="14030"/>
    <cellStyle name="Normal 3 2 3 4 4 3 2" xfId="14031"/>
    <cellStyle name="Normal 3 2 3 4 4 3 3" xfId="14032"/>
    <cellStyle name="Normal 3 2 3 4 4 3 4" xfId="14033"/>
    <cellStyle name="Normal 3 2 3 4 4 4" xfId="14034"/>
    <cellStyle name="Normal 3 2 3 4 4 5" xfId="14035"/>
    <cellStyle name="Normal 3 2 3 4 4 6" xfId="14036"/>
    <cellStyle name="Normal 3 2 3 4 5" xfId="14037"/>
    <cellStyle name="Normal 3 2 3 4 6" xfId="14038"/>
    <cellStyle name="Normal 3 2 3 4 6 2" xfId="14039"/>
    <cellStyle name="Normal 3 2 3 4 6 2 2" xfId="14040"/>
    <cellStyle name="Normal 3 2 3 4 6 2 3" xfId="14041"/>
    <cellStyle name="Normal 3 2 3 4 6 2 4" xfId="14042"/>
    <cellStyle name="Normal 3 2 3 4 6 3" xfId="14043"/>
    <cellStyle name="Normal 3 2 3 4 6 4" xfId="14044"/>
    <cellStyle name="Normal 3 2 3 4 6 5" xfId="14045"/>
    <cellStyle name="Normal 3 2 3 4 7" xfId="14046"/>
    <cellStyle name="Normal 3 2 3 4 7 2" xfId="14047"/>
    <cellStyle name="Normal 3 2 3 4 7 3" xfId="14048"/>
    <cellStyle name="Normal 3 2 3 4 7 4" xfId="14049"/>
    <cellStyle name="Normal 3 2 3 4 8" xfId="14050"/>
    <cellStyle name="Normal 3 2 3 4 9" xfId="14051"/>
    <cellStyle name="Normal 3 2 3 5" xfId="14052"/>
    <cellStyle name="Normal 3 2 3 5 2" xfId="14053"/>
    <cellStyle name="Normal 3 2 3 5 2 2" xfId="14054"/>
    <cellStyle name="Normal 3 2 3 5 2 2 2" xfId="14055"/>
    <cellStyle name="Normal 3 2 3 5 2 2 2 2" xfId="14056"/>
    <cellStyle name="Normal 3 2 3 5 2 2 2 3" xfId="14057"/>
    <cellStyle name="Normal 3 2 3 5 2 2 2 4" xfId="14058"/>
    <cellStyle name="Normal 3 2 3 5 2 2 3" xfId="14059"/>
    <cellStyle name="Normal 3 2 3 5 2 2 4" xfId="14060"/>
    <cellStyle name="Normal 3 2 3 5 2 2 5" xfId="14061"/>
    <cellStyle name="Normal 3 2 3 5 2 3" xfId="14062"/>
    <cellStyle name="Normal 3 2 3 5 2 3 2" xfId="14063"/>
    <cellStyle name="Normal 3 2 3 5 2 3 3" xfId="14064"/>
    <cellStyle name="Normal 3 2 3 5 2 3 4" xfId="14065"/>
    <cellStyle name="Normal 3 2 3 5 2 4" xfId="14066"/>
    <cellStyle name="Normal 3 2 3 5 2 5" xfId="14067"/>
    <cellStyle name="Normal 3 2 3 5 2 6" xfId="14068"/>
    <cellStyle name="Normal 3 2 3 5 3" xfId="14069"/>
    <cellStyle name="Normal 3 2 3 5 3 2" xfId="14070"/>
    <cellStyle name="Normal 3 2 3 5 3 2 2" xfId="14071"/>
    <cellStyle name="Normal 3 2 3 5 3 2 2 2" xfId="14072"/>
    <cellStyle name="Normal 3 2 3 5 3 2 2 3" xfId="14073"/>
    <cellStyle name="Normal 3 2 3 5 3 2 2 4" xfId="14074"/>
    <cellStyle name="Normal 3 2 3 5 3 2 3" xfId="14075"/>
    <cellStyle name="Normal 3 2 3 5 3 2 4" xfId="14076"/>
    <cellStyle name="Normal 3 2 3 5 3 2 5" xfId="14077"/>
    <cellStyle name="Normal 3 2 3 5 3 3" xfId="14078"/>
    <cellStyle name="Normal 3 2 3 5 3 3 2" xfId="14079"/>
    <cellStyle name="Normal 3 2 3 5 3 3 3" xfId="14080"/>
    <cellStyle name="Normal 3 2 3 5 3 3 4" xfId="14081"/>
    <cellStyle name="Normal 3 2 3 5 3 4" xfId="14082"/>
    <cellStyle name="Normal 3 2 3 5 3 5" xfId="14083"/>
    <cellStyle name="Normal 3 2 3 5 3 6" xfId="14084"/>
    <cellStyle name="Normal 3 2 3 5 4" xfId="14085"/>
    <cellStyle name="Normal 3 2 3 5 5" xfId="14086"/>
    <cellStyle name="Normal 3 2 3 5 5 2" xfId="14087"/>
    <cellStyle name="Normal 3 2 3 5 5 2 2" xfId="14088"/>
    <cellStyle name="Normal 3 2 3 5 5 2 3" xfId="14089"/>
    <cellStyle name="Normal 3 2 3 5 5 2 4" xfId="14090"/>
    <cellStyle name="Normal 3 2 3 5 5 3" xfId="14091"/>
    <cellStyle name="Normal 3 2 3 5 5 4" xfId="14092"/>
    <cellStyle name="Normal 3 2 3 5 5 5" xfId="14093"/>
    <cellStyle name="Normal 3 2 3 5 6" xfId="14094"/>
    <cellStyle name="Normal 3 2 3 5 6 2" xfId="14095"/>
    <cellStyle name="Normal 3 2 3 5 6 3" xfId="14096"/>
    <cellStyle name="Normal 3 2 3 5 6 4" xfId="14097"/>
    <cellStyle name="Normal 3 2 3 5 7" xfId="14098"/>
    <cellStyle name="Normal 3 2 3 5 8" xfId="14099"/>
    <cellStyle name="Normal 3 2 3 5 9" xfId="14100"/>
    <cellStyle name="Normal 3 2 3 6" xfId="14101"/>
    <cellStyle name="Normal 3 2 3 6 2" xfId="14102"/>
    <cellStyle name="Normal 3 2 3 6 2 2" xfId="14103"/>
    <cellStyle name="Normal 3 2 3 6 2 2 2" xfId="14104"/>
    <cellStyle name="Normal 3 2 3 6 2 2 2 2" xfId="14105"/>
    <cellStyle name="Normal 3 2 3 6 2 2 2 3" xfId="14106"/>
    <cellStyle name="Normal 3 2 3 6 2 2 2 4" xfId="14107"/>
    <cellStyle name="Normal 3 2 3 6 2 2 3" xfId="14108"/>
    <cellStyle name="Normal 3 2 3 6 2 2 4" xfId="14109"/>
    <cellStyle name="Normal 3 2 3 6 2 2 5" xfId="14110"/>
    <cellStyle name="Normal 3 2 3 6 2 3" xfId="14111"/>
    <cellStyle name="Normal 3 2 3 6 2 3 2" xfId="14112"/>
    <cellStyle name="Normal 3 2 3 6 2 3 3" xfId="14113"/>
    <cellStyle name="Normal 3 2 3 6 2 3 4" xfId="14114"/>
    <cellStyle name="Normal 3 2 3 6 2 4" xfId="14115"/>
    <cellStyle name="Normal 3 2 3 6 2 5" xfId="14116"/>
    <cellStyle name="Normal 3 2 3 6 2 6" xfId="14117"/>
    <cellStyle name="Normal 3 2 3 6 3" xfId="14118"/>
    <cellStyle name="Normal 3 2 3 6 3 2" xfId="14119"/>
    <cellStyle name="Normal 3 2 3 6 3 2 2" xfId="14120"/>
    <cellStyle name="Normal 3 2 3 6 3 2 2 2" xfId="14121"/>
    <cellStyle name="Normal 3 2 3 6 3 2 2 3" xfId="14122"/>
    <cellStyle name="Normal 3 2 3 6 3 2 2 4" xfId="14123"/>
    <cellStyle name="Normal 3 2 3 6 3 2 3" xfId="14124"/>
    <cellStyle name="Normal 3 2 3 6 3 2 4" xfId="14125"/>
    <cellStyle name="Normal 3 2 3 6 3 2 5" xfId="14126"/>
    <cellStyle name="Normal 3 2 3 6 3 3" xfId="14127"/>
    <cellStyle name="Normal 3 2 3 6 3 3 2" xfId="14128"/>
    <cellStyle name="Normal 3 2 3 6 3 3 3" xfId="14129"/>
    <cellStyle name="Normal 3 2 3 6 3 3 4" xfId="14130"/>
    <cellStyle name="Normal 3 2 3 6 3 4" xfId="14131"/>
    <cellStyle name="Normal 3 2 3 6 3 5" xfId="14132"/>
    <cellStyle name="Normal 3 2 3 6 3 6" xfId="14133"/>
    <cellStyle name="Normal 3 2 3 6 4" xfId="14134"/>
    <cellStyle name="Normal 3 2 3 6 4 2" xfId="14135"/>
    <cellStyle name="Normal 3 2 3 6 4 2 2" xfId="14136"/>
    <cellStyle name="Normal 3 2 3 6 4 2 3" xfId="14137"/>
    <cellStyle name="Normal 3 2 3 6 4 2 4" xfId="14138"/>
    <cellStyle name="Normal 3 2 3 6 4 3" xfId="14139"/>
    <cellStyle name="Normal 3 2 3 6 4 4" xfId="14140"/>
    <cellStyle name="Normal 3 2 3 6 4 5" xfId="14141"/>
    <cellStyle name="Normal 3 2 3 6 5" xfId="14142"/>
    <cellStyle name="Normal 3 2 3 6 5 2" xfId="14143"/>
    <cellStyle name="Normal 3 2 3 6 5 3" xfId="14144"/>
    <cellStyle name="Normal 3 2 3 6 5 4" xfId="14145"/>
    <cellStyle name="Normal 3 2 3 6 6" xfId="14146"/>
    <cellStyle name="Normal 3 2 3 6 7" xfId="14147"/>
    <cellStyle name="Normal 3 2 3 6 8" xfId="14148"/>
    <cellStyle name="Normal 3 2 3 7" xfId="14149"/>
    <cellStyle name="Normal 3 2 3 7 2" xfId="14150"/>
    <cellStyle name="Normal 3 2 3 7 2 2" xfId="14151"/>
    <cellStyle name="Normal 3 2 3 7 2 2 2" xfId="14152"/>
    <cellStyle name="Normal 3 2 3 7 2 2 3" xfId="14153"/>
    <cellStyle name="Normal 3 2 3 7 2 2 4" xfId="14154"/>
    <cellStyle name="Normal 3 2 3 7 2 3" xfId="14155"/>
    <cellStyle name="Normal 3 2 3 7 2 4" xfId="14156"/>
    <cellStyle name="Normal 3 2 3 7 2 5" xfId="14157"/>
    <cellStyle name="Normal 3 2 3 7 3" xfId="14158"/>
    <cellStyle name="Normal 3 2 3 7 3 2" xfId="14159"/>
    <cellStyle name="Normal 3 2 3 7 3 3" xfId="14160"/>
    <cellStyle name="Normal 3 2 3 7 3 4" xfId="14161"/>
    <cellStyle name="Normal 3 2 3 7 4" xfId="14162"/>
    <cellStyle name="Normal 3 2 3 7 5" xfId="14163"/>
    <cellStyle name="Normal 3 2 3 7 6" xfId="14164"/>
    <cellStyle name="Normal 3 2 3 8" xfId="14165"/>
    <cellStyle name="Normal 3 2 3 8 2" xfId="14166"/>
    <cellStyle name="Normal 3 2 3 8 2 2" xfId="14167"/>
    <cellStyle name="Normal 3 2 3 8 2 2 2" xfId="14168"/>
    <cellStyle name="Normal 3 2 3 8 2 2 3" xfId="14169"/>
    <cellStyle name="Normal 3 2 3 8 2 2 4" xfId="14170"/>
    <cellStyle name="Normal 3 2 3 8 2 3" xfId="14171"/>
    <cellStyle name="Normal 3 2 3 8 2 4" xfId="14172"/>
    <cellStyle name="Normal 3 2 3 8 2 5" xfId="14173"/>
    <cellStyle name="Normal 3 2 3 8 3" xfId="14174"/>
    <cellStyle name="Normal 3 2 3 8 3 2" xfId="14175"/>
    <cellStyle name="Normal 3 2 3 8 3 3" xfId="14176"/>
    <cellStyle name="Normal 3 2 3 8 3 4" xfId="14177"/>
    <cellStyle name="Normal 3 2 3 8 4" xfId="14178"/>
    <cellStyle name="Normal 3 2 3 8 5" xfId="14179"/>
    <cellStyle name="Normal 3 2 3 8 6" xfId="14180"/>
    <cellStyle name="Normal 3 2 3 9" xfId="14181"/>
    <cellStyle name="Normal 3 2 4" xfId="14182"/>
    <cellStyle name="Normal 3 2 4 10" xfId="14183"/>
    <cellStyle name="Normal 3 2 4 2" xfId="14184"/>
    <cellStyle name="Normal 3 2 4 2 2" xfId="14185"/>
    <cellStyle name="Normal 3 2 4 2 2 2" xfId="14186"/>
    <cellStyle name="Normal 3 2 4 2 2 2 2" xfId="14187"/>
    <cellStyle name="Normal 3 2 4 2 2 2 2 2" xfId="14188"/>
    <cellStyle name="Normal 3 2 4 2 2 2 2 3" xfId="14189"/>
    <cellStyle name="Normal 3 2 4 2 2 2 2 4" xfId="14190"/>
    <cellStyle name="Normal 3 2 4 2 2 2 3" xfId="14191"/>
    <cellStyle name="Normal 3 2 4 2 2 2 4" xfId="14192"/>
    <cellStyle name="Normal 3 2 4 2 2 2 5" xfId="14193"/>
    <cellStyle name="Normal 3 2 4 2 2 3" xfId="14194"/>
    <cellStyle name="Normal 3 2 4 2 2 3 2" xfId="14195"/>
    <cellStyle name="Normal 3 2 4 2 2 3 3" xfId="14196"/>
    <cellStyle name="Normal 3 2 4 2 2 3 4" xfId="14197"/>
    <cellStyle name="Normal 3 2 4 2 2 4" xfId="14198"/>
    <cellStyle name="Normal 3 2 4 2 2 5" xfId="14199"/>
    <cellStyle name="Normal 3 2 4 2 2 6" xfId="14200"/>
    <cellStyle name="Normal 3 2 4 2 3" xfId="14201"/>
    <cellStyle name="Normal 3 2 4 2 3 2" xfId="14202"/>
    <cellStyle name="Normal 3 2 4 2 3 2 2" xfId="14203"/>
    <cellStyle name="Normal 3 2 4 2 3 2 2 2" xfId="14204"/>
    <cellStyle name="Normal 3 2 4 2 3 2 2 3" xfId="14205"/>
    <cellStyle name="Normal 3 2 4 2 3 2 2 4" xfId="14206"/>
    <cellStyle name="Normal 3 2 4 2 3 2 3" xfId="14207"/>
    <cellStyle name="Normal 3 2 4 2 3 2 4" xfId="14208"/>
    <cellStyle name="Normal 3 2 4 2 3 2 5" xfId="14209"/>
    <cellStyle name="Normal 3 2 4 2 3 3" xfId="14210"/>
    <cellStyle name="Normal 3 2 4 2 3 3 2" xfId="14211"/>
    <cellStyle name="Normal 3 2 4 2 3 3 3" xfId="14212"/>
    <cellStyle name="Normal 3 2 4 2 3 3 4" xfId="14213"/>
    <cellStyle name="Normal 3 2 4 2 3 4" xfId="14214"/>
    <cellStyle name="Normal 3 2 4 2 3 5" xfId="14215"/>
    <cellStyle name="Normal 3 2 4 2 3 6" xfId="14216"/>
    <cellStyle name="Normal 3 2 4 2 4" xfId="14217"/>
    <cellStyle name="Normal 3 2 4 2 5" xfId="14218"/>
    <cellStyle name="Normal 3 2 4 2 5 2" xfId="14219"/>
    <cellStyle name="Normal 3 2 4 2 5 2 2" xfId="14220"/>
    <cellStyle name="Normal 3 2 4 2 5 2 3" xfId="14221"/>
    <cellStyle name="Normal 3 2 4 2 5 2 4" xfId="14222"/>
    <cellStyle name="Normal 3 2 4 2 5 3" xfId="14223"/>
    <cellStyle name="Normal 3 2 4 2 5 4" xfId="14224"/>
    <cellStyle name="Normal 3 2 4 2 5 5" xfId="14225"/>
    <cellStyle name="Normal 3 2 4 2 6" xfId="14226"/>
    <cellStyle name="Normal 3 2 4 2 6 2" xfId="14227"/>
    <cellStyle name="Normal 3 2 4 2 6 3" xfId="14228"/>
    <cellStyle name="Normal 3 2 4 2 6 4" xfId="14229"/>
    <cellStyle name="Normal 3 2 4 2 7" xfId="14230"/>
    <cellStyle name="Normal 3 2 4 2 8" xfId="14231"/>
    <cellStyle name="Normal 3 2 4 2 9" xfId="14232"/>
    <cellStyle name="Normal 3 2 4 3" xfId="14233"/>
    <cellStyle name="Normal 3 2 4 3 2" xfId="14234"/>
    <cellStyle name="Normal 3 2 4 3 2 2" xfId="14235"/>
    <cellStyle name="Normal 3 2 4 3 2 2 2" xfId="14236"/>
    <cellStyle name="Normal 3 2 4 3 2 2 3" xfId="14237"/>
    <cellStyle name="Normal 3 2 4 3 2 2 4" xfId="14238"/>
    <cellStyle name="Normal 3 2 4 3 2 3" xfId="14239"/>
    <cellStyle name="Normal 3 2 4 3 2 4" xfId="14240"/>
    <cellStyle name="Normal 3 2 4 3 2 5" xfId="14241"/>
    <cellStyle name="Normal 3 2 4 3 3" xfId="14242"/>
    <cellStyle name="Normal 3 2 4 3 3 2" xfId="14243"/>
    <cellStyle name="Normal 3 2 4 3 3 3" xfId="14244"/>
    <cellStyle name="Normal 3 2 4 3 3 4" xfId="14245"/>
    <cellStyle name="Normal 3 2 4 3 4" xfId="14246"/>
    <cellStyle name="Normal 3 2 4 3 5" xfId="14247"/>
    <cellStyle name="Normal 3 2 4 3 6" xfId="14248"/>
    <cellStyle name="Normal 3 2 4 4" xfId="14249"/>
    <cellStyle name="Normal 3 2 4 4 2" xfId="14250"/>
    <cellStyle name="Normal 3 2 4 4 2 2" xfId="14251"/>
    <cellStyle name="Normal 3 2 4 4 2 2 2" xfId="14252"/>
    <cellStyle name="Normal 3 2 4 4 2 2 3" xfId="14253"/>
    <cellStyle name="Normal 3 2 4 4 2 2 4" xfId="14254"/>
    <cellStyle name="Normal 3 2 4 4 2 3" xfId="14255"/>
    <cellStyle name="Normal 3 2 4 4 2 4" xfId="14256"/>
    <cellStyle name="Normal 3 2 4 4 2 5" xfId="14257"/>
    <cellStyle name="Normal 3 2 4 4 3" xfId="14258"/>
    <cellStyle name="Normal 3 2 4 4 3 2" xfId="14259"/>
    <cellStyle name="Normal 3 2 4 4 3 3" xfId="14260"/>
    <cellStyle name="Normal 3 2 4 4 3 4" xfId="14261"/>
    <cellStyle name="Normal 3 2 4 4 4" xfId="14262"/>
    <cellStyle name="Normal 3 2 4 4 5" xfId="14263"/>
    <cellStyle name="Normal 3 2 4 4 6" xfId="14264"/>
    <cellStyle name="Normal 3 2 4 5" xfId="14265"/>
    <cellStyle name="Normal 3 2 4 6" xfId="14266"/>
    <cellStyle name="Normal 3 2 4 6 2" xfId="14267"/>
    <cellStyle name="Normal 3 2 4 6 2 2" xfId="14268"/>
    <cellStyle name="Normal 3 2 4 6 2 3" xfId="14269"/>
    <cellStyle name="Normal 3 2 4 6 2 4" xfId="14270"/>
    <cellStyle name="Normal 3 2 4 6 3" xfId="14271"/>
    <cellStyle name="Normal 3 2 4 6 4" xfId="14272"/>
    <cellStyle name="Normal 3 2 4 6 5" xfId="14273"/>
    <cellStyle name="Normal 3 2 4 7" xfId="14274"/>
    <cellStyle name="Normal 3 2 4 7 2" xfId="14275"/>
    <cellStyle name="Normal 3 2 4 7 3" xfId="14276"/>
    <cellStyle name="Normal 3 2 4 7 4" xfId="14277"/>
    <cellStyle name="Normal 3 2 4 8" xfId="14278"/>
    <cellStyle name="Normal 3 2 4 9" xfId="14279"/>
    <cellStyle name="Normal 3 2 5" xfId="14280"/>
    <cellStyle name="Normal 3 2 5 10" xfId="14281"/>
    <cellStyle name="Normal 3 2 5 2" xfId="14282"/>
    <cellStyle name="Normal 3 2 5 2 2" xfId="14283"/>
    <cellStyle name="Normal 3 2 5 2 2 2" xfId="14284"/>
    <cellStyle name="Normal 3 2 5 2 2 2 2" xfId="14285"/>
    <cellStyle name="Normal 3 2 5 2 2 2 2 2" xfId="14286"/>
    <cellStyle name="Normal 3 2 5 2 2 2 2 3" xfId="14287"/>
    <cellStyle name="Normal 3 2 5 2 2 2 2 4" xfId="14288"/>
    <cellStyle name="Normal 3 2 5 2 2 2 3" xfId="14289"/>
    <cellStyle name="Normal 3 2 5 2 2 2 4" xfId="14290"/>
    <cellStyle name="Normal 3 2 5 2 2 2 5" xfId="14291"/>
    <cellStyle name="Normal 3 2 5 2 2 3" xfId="14292"/>
    <cellStyle name="Normal 3 2 5 2 2 3 2" xfId="14293"/>
    <cellStyle name="Normal 3 2 5 2 2 3 3" xfId="14294"/>
    <cellStyle name="Normal 3 2 5 2 2 3 4" xfId="14295"/>
    <cellStyle name="Normal 3 2 5 2 2 4" xfId="14296"/>
    <cellStyle name="Normal 3 2 5 2 2 5" xfId="14297"/>
    <cellStyle name="Normal 3 2 5 2 2 6" xfId="14298"/>
    <cellStyle name="Normal 3 2 5 2 3" xfId="14299"/>
    <cellStyle name="Normal 3 2 5 2 3 2" xfId="14300"/>
    <cellStyle name="Normal 3 2 5 2 3 2 2" xfId="14301"/>
    <cellStyle name="Normal 3 2 5 2 3 2 2 2" xfId="14302"/>
    <cellStyle name="Normal 3 2 5 2 3 2 2 3" xfId="14303"/>
    <cellStyle name="Normal 3 2 5 2 3 2 2 4" xfId="14304"/>
    <cellStyle name="Normal 3 2 5 2 3 2 3" xfId="14305"/>
    <cellStyle name="Normal 3 2 5 2 3 2 4" xfId="14306"/>
    <cellStyle name="Normal 3 2 5 2 3 2 5" xfId="14307"/>
    <cellStyle name="Normal 3 2 5 2 3 3" xfId="14308"/>
    <cellStyle name="Normal 3 2 5 2 3 3 2" xfId="14309"/>
    <cellStyle name="Normal 3 2 5 2 3 3 3" xfId="14310"/>
    <cellStyle name="Normal 3 2 5 2 3 3 4" xfId="14311"/>
    <cellStyle name="Normal 3 2 5 2 3 4" xfId="14312"/>
    <cellStyle name="Normal 3 2 5 2 3 5" xfId="14313"/>
    <cellStyle name="Normal 3 2 5 2 3 6" xfId="14314"/>
    <cellStyle name="Normal 3 2 5 2 4" xfId="14315"/>
    <cellStyle name="Normal 3 2 5 2 5" xfId="14316"/>
    <cellStyle name="Normal 3 2 5 2 5 2" xfId="14317"/>
    <cellStyle name="Normal 3 2 5 2 5 2 2" xfId="14318"/>
    <cellStyle name="Normal 3 2 5 2 5 2 3" xfId="14319"/>
    <cellStyle name="Normal 3 2 5 2 5 2 4" xfId="14320"/>
    <cellStyle name="Normal 3 2 5 2 5 3" xfId="14321"/>
    <cellStyle name="Normal 3 2 5 2 5 4" xfId="14322"/>
    <cellStyle name="Normal 3 2 5 2 5 5" xfId="14323"/>
    <cellStyle name="Normal 3 2 5 2 6" xfId="14324"/>
    <cellStyle name="Normal 3 2 5 2 6 2" xfId="14325"/>
    <cellStyle name="Normal 3 2 5 2 6 3" xfId="14326"/>
    <cellStyle name="Normal 3 2 5 2 6 4" xfId="14327"/>
    <cellStyle name="Normal 3 2 5 2 7" xfId="14328"/>
    <cellStyle name="Normal 3 2 5 2 8" xfId="14329"/>
    <cellStyle name="Normal 3 2 5 2 9" xfId="14330"/>
    <cellStyle name="Normal 3 2 5 3" xfId="14331"/>
    <cellStyle name="Normal 3 2 5 3 2" xfId="14332"/>
    <cellStyle name="Normal 3 2 5 3 2 2" xfId="14333"/>
    <cellStyle name="Normal 3 2 5 3 2 2 2" xfId="14334"/>
    <cellStyle name="Normal 3 2 5 3 2 2 3" xfId="14335"/>
    <cellStyle name="Normal 3 2 5 3 2 2 4" xfId="14336"/>
    <cellStyle name="Normal 3 2 5 3 2 3" xfId="14337"/>
    <cellStyle name="Normal 3 2 5 3 2 4" xfId="14338"/>
    <cellStyle name="Normal 3 2 5 3 2 5" xfId="14339"/>
    <cellStyle name="Normal 3 2 5 3 3" xfId="14340"/>
    <cellStyle name="Normal 3 2 5 3 3 2" xfId="14341"/>
    <cellStyle name="Normal 3 2 5 3 3 3" xfId="14342"/>
    <cellStyle name="Normal 3 2 5 3 3 4" xfId="14343"/>
    <cellStyle name="Normal 3 2 5 3 4" xfId="14344"/>
    <cellStyle name="Normal 3 2 5 3 5" xfId="14345"/>
    <cellStyle name="Normal 3 2 5 3 6" xfId="14346"/>
    <cellStyle name="Normal 3 2 5 4" xfId="14347"/>
    <cellStyle name="Normal 3 2 5 4 2" xfId="14348"/>
    <cellStyle name="Normal 3 2 5 4 2 2" xfId="14349"/>
    <cellStyle name="Normal 3 2 5 4 2 2 2" xfId="14350"/>
    <cellStyle name="Normal 3 2 5 4 2 2 3" xfId="14351"/>
    <cellStyle name="Normal 3 2 5 4 2 2 4" xfId="14352"/>
    <cellStyle name="Normal 3 2 5 4 2 3" xfId="14353"/>
    <cellStyle name="Normal 3 2 5 4 2 4" xfId="14354"/>
    <cellStyle name="Normal 3 2 5 4 2 5" xfId="14355"/>
    <cellStyle name="Normal 3 2 5 4 3" xfId="14356"/>
    <cellStyle name="Normal 3 2 5 4 3 2" xfId="14357"/>
    <cellStyle name="Normal 3 2 5 4 3 3" xfId="14358"/>
    <cellStyle name="Normal 3 2 5 4 3 4" xfId="14359"/>
    <cellStyle name="Normal 3 2 5 4 4" xfId="14360"/>
    <cellStyle name="Normal 3 2 5 4 5" xfId="14361"/>
    <cellStyle name="Normal 3 2 5 4 6" xfId="14362"/>
    <cellStyle name="Normal 3 2 5 5" xfId="14363"/>
    <cellStyle name="Normal 3 2 5 6" xfId="14364"/>
    <cellStyle name="Normal 3 2 5 6 2" xfId="14365"/>
    <cellStyle name="Normal 3 2 5 6 2 2" xfId="14366"/>
    <cellStyle name="Normal 3 2 5 6 2 3" xfId="14367"/>
    <cellStyle name="Normal 3 2 5 6 2 4" xfId="14368"/>
    <cellStyle name="Normal 3 2 5 6 3" xfId="14369"/>
    <cellStyle name="Normal 3 2 5 6 4" xfId="14370"/>
    <cellStyle name="Normal 3 2 5 6 5" xfId="14371"/>
    <cellStyle name="Normal 3 2 5 7" xfId="14372"/>
    <cellStyle name="Normal 3 2 5 7 2" xfId="14373"/>
    <cellStyle name="Normal 3 2 5 7 3" xfId="14374"/>
    <cellStyle name="Normal 3 2 5 7 4" xfId="14375"/>
    <cellStyle name="Normal 3 2 5 8" xfId="14376"/>
    <cellStyle name="Normal 3 2 5 9" xfId="14377"/>
    <cellStyle name="Normal 3 2 6" xfId="14378"/>
    <cellStyle name="Normal 3 2 6 2" xfId="14379"/>
    <cellStyle name="Normal 3 2 6 2 2" xfId="14380"/>
    <cellStyle name="Normal 3 2 6 2 2 2" xfId="14381"/>
    <cellStyle name="Normal 3 2 6 2 3" xfId="14382"/>
    <cellStyle name="Normal 3 2 6 2 4" xfId="14383"/>
    <cellStyle name="Normal 3 2 6 2 5" xfId="14384"/>
    <cellStyle name="Normal 3 2 6 2 6" xfId="14385"/>
    <cellStyle name="Normal 3 2 6 2 7" xfId="14386"/>
    <cellStyle name="Normal 3 2 6 2 8" xfId="14387"/>
    <cellStyle name="Normal 3 2 6 3" xfId="14388"/>
    <cellStyle name="Normal 3 2 6 3 2" xfId="14389"/>
    <cellStyle name="Normal 3 2 6 4" xfId="14390"/>
    <cellStyle name="Normal 3 2 6 5" xfId="14391"/>
    <cellStyle name="Normal 3 2 6 6" xfId="14392"/>
    <cellStyle name="Normal 3 2 6 7" xfId="14393"/>
    <cellStyle name="Normal 3 2 6 8" xfId="14394"/>
    <cellStyle name="Normal 3 2 6 9" xfId="14395"/>
    <cellStyle name="Normal 3 2 7" xfId="14396"/>
    <cellStyle name="Normal 3 2 7 10" xfId="14397"/>
    <cellStyle name="Normal 3 2 7 2" xfId="14398"/>
    <cellStyle name="Normal 3 2 7 2 2" xfId="14399"/>
    <cellStyle name="Normal 3 2 7 2 2 2" xfId="14400"/>
    <cellStyle name="Normal 3 2 7 2 2 2 2" xfId="14401"/>
    <cellStyle name="Normal 3 2 7 2 2 2 2 2" xfId="14402"/>
    <cellStyle name="Normal 3 2 7 2 2 2 2 3" xfId="14403"/>
    <cellStyle name="Normal 3 2 7 2 2 2 2 4" xfId="14404"/>
    <cellStyle name="Normal 3 2 7 2 2 2 3" xfId="14405"/>
    <cellStyle name="Normal 3 2 7 2 2 2 4" xfId="14406"/>
    <cellStyle name="Normal 3 2 7 2 2 2 5" xfId="14407"/>
    <cellStyle name="Normal 3 2 7 2 2 3" xfId="14408"/>
    <cellStyle name="Normal 3 2 7 2 2 3 2" xfId="14409"/>
    <cellStyle name="Normal 3 2 7 2 2 3 3" xfId="14410"/>
    <cellStyle name="Normal 3 2 7 2 2 3 4" xfId="14411"/>
    <cellStyle name="Normal 3 2 7 2 2 4" xfId="14412"/>
    <cellStyle name="Normal 3 2 7 2 2 5" xfId="14413"/>
    <cellStyle name="Normal 3 2 7 2 2 6" xfId="14414"/>
    <cellStyle name="Normal 3 2 7 2 3" xfId="14415"/>
    <cellStyle name="Normal 3 2 7 2 3 2" xfId="14416"/>
    <cellStyle name="Normal 3 2 7 2 3 2 2" xfId="14417"/>
    <cellStyle name="Normal 3 2 7 2 3 2 2 2" xfId="14418"/>
    <cellStyle name="Normal 3 2 7 2 3 2 2 3" xfId="14419"/>
    <cellStyle name="Normal 3 2 7 2 3 2 2 4" xfId="14420"/>
    <cellStyle name="Normal 3 2 7 2 3 2 3" xfId="14421"/>
    <cellStyle name="Normal 3 2 7 2 3 2 4" xfId="14422"/>
    <cellStyle name="Normal 3 2 7 2 3 2 5" xfId="14423"/>
    <cellStyle name="Normal 3 2 7 2 3 3" xfId="14424"/>
    <cellStyle name="Normal 3 2 7 2 3 3 2" xfId="14425"/>
    <cellStyle name="Normal 3 2 7 2 3 3 3" xfId="14426"/>
    <cellStyle name="Normal 3 2 7 2 3 3 4" xfId="14427"/>
    <cellStyle name="Normal 3 2 7 2 3 4" xfId="14428"/>
    <cellStyle name="Normal 3 2 7 2 3 5" xfId="14429"/>
    <cellStyle name="Normal 3 2 7 2 3 6" xfId="14430"/>
    <cellStyle name="Normal 3 2 7 2 4" xfId="14431"/>
    <cellStyle name="Normal 3 2 7 2 4 2" xfId="14432"/>
    <cellStyle name="Normal 3 2 7 2 4 2 2" xfId="14433"/>
    <cellStyle name="Normal 3 2 7 2 4 2 3" xfId="14434"/>
    <cellStyle name="Normal 3 2 7 2 4 2 4" xfId="14435"/>
    <cellStyle name="Normal 3 2 7 2 4 3" xfId="14436"/>
    <cellStyle name="Normal 3 2 7 2 4 4" xfId="14437"/>
    <cellStyle name="Normal 3 2 7 2 4 5" xfId="14438"/>
    <cellStyle name="Normal 3 2 7 2 5" xfId="14439"/>
    <cellStyle name="Normal 3 2 7 2 5 2" xfId="14440"/>
    <cellStyle name="Normal 3 2 7 2 5 3" xfId="14441"/>
    <cellStyle name="Normal 3 2 7 2 5 4" xfId="14442"/>
    <cellStyle name="Normal 3 2 7 2 6" xfId="14443"/>
    <cellStyle name="Normal 3 2 7 2 7" xfId="14444"/>
    <cellStyle name="Normal 3 2 7 2 8" xfId="14445"/>
    <cellStyle name="Normal 3 2 7 3" xfId="14446"/>
    <cellStyle name="Normal 3 2 7 3 2" xfId="14447"/>
    <cellStyle name="Normal 3 2 7 3 2 2" xfId="14448"/>
    <cellStyle name="Normal 3 2 7 3 2 2 2" xfId="14449"/>
    <cellStyle name="Normal 3 2 7 3 2 2 3" xfId="14450"/>
    <cellStyle name="Normal 3 2 7 3 2 2 4" xfId="14451"/>
    <cellStyle name="Normal 3 2 7 3 2 3" xfId="14452"/>
    <cellStyle name="Normal 3 2 7 3 2 4" xfId="14453"/>
    <cellStyle name="Normal 3 2 7 3 2 5" xfId="14454"/>
    <cellStyle name="Normal 3 2 7 3 3" xfId="14455"/>
    <cellStyle name="Normal 3 2 7 3 3 2" xfId="14456"/>
    <cellStyle name="Normal 3 2 7 3 3 3" xfId="14457"/>
    <cellStyle name="Normal 3 2 7 3 3 4" xfId="14458"/>
    <cellStyle name="Normal 3 2 7 3 4" xfId="14459"/>
    <cellStyle name="Normal 3 2 7 3 5" xfId="14460"/>
    <cellStyle name="Normal 3 2 7 3 6" xfId="14461"/>
    <cellStyle name="Normal 3 2 7 4" xfId="14462"/>
    <cellStyle name="Normal 3 2 7 4 2" xfId="14463"/>
    <cellStyle name="Normal 3 2 7 4 2 2" xfId="14464"/>
    <cellStyle name="Normal 3 2 7 4 2 2 2" xfId="14465"/>
    <cellStyle name="Normal 3 2 7 4 2 2 3" xfId="14466"/>
    <cellStyle name="Normal 3 2 7 4 2 2 4" xfId="14467"/>
    <cellStyle name="Normal 3 2 7 4 2 3" xfId="14468"/>
    <cellStyle name="Normal 3 2 7 4 2 4" xfId="14469"/>
    <cellStyle name="Normal 3 2 7 4 2 5" xfId="14470"/>
    <cellStyle name="Normal 3 2 7 4 3" xfId="14471"/>
    <cellStyle name="Normal 3 2 7 4 3 2" xfId="14472"/>
    <cellStyle name="Normal 3 2 7 4 3 3" xfId="14473"/>
    <cellStyle name="Normal 3 2 7 4 3 4" xfId="14474"/>
    <cellStyle name="Normal 3 2 7 4 4" xfId="14475"/>
    <cellStyle name="Normal 3 2 7 4 5" xfId="14476"/>
    <cellStyle name="Normal 3 2 7 4 6" xfId="14477"/>
    <cellStyle name="Normal 3 2 7 5" xfId="14478"/>
    <cellStyle name="Normal 3 2 7 6" xfId="14479"/>
    <cellStyle name="Normal 3 2 7 6 2" xfId="14480"/>
    <cellStyle name="Normal 3 2 7 6 2 2" xfId="14481"/>
    <cellStyle name="Normal 3 2 7 6 2 3" xfId="14482"/>
    <cellStyle name="Normal 3 2 7 6 2 4" xfId="14483"/>
    <cellStyle name="Normal 3 2 7 6 3" xfId="14484"/>
    <cellStyle name="Normal 3 2 7 6 4" xfId="14485"/>
    <cellStyle name="Normal 3 2 7 6 5" xfId="14486"/>
    <cellStyle name="Normal 3 2 7 7" xfId="14487"/>
    <cellStyle name="Normal 3 2 7 7 2" xfId="14488"/>
    <cellStyle name="Normal 3 2 7 7 3" xfId="14489"/>
    <cellStyle name="Normal 3 2 7 7 4" xfId="14490"/>
    <cellStyle name="Normal 3 2 7 8" xfId="14491"/>
    <cellStyle name="Normal 3 2 7 9" xfId="14492"/>
    <cellStyle name="Normal 3 2 8" xfId="14493"/>
    <cellStyle name="Normal 3 2 8 2" xfId="14494"/>
    <cellStyle name="Normal 3 2 8 2 2" xfId="14495"/>
    <cellStyle name="Normal 3 2 8 2 2 2" xfId="14496"/>
    <cellStyle name="Normal 3 2 8 2 2 2 2" xfId="14497"/>
    <cellStyle name="Normal 3 2 8 2 2 2 3" xfId="14498"/>
    <cellStyle name="Normal 3 2 8 2 2 2 4" xfId="14499"/>
    <cellStyle name="Normal 3 2 8 2 2 3" xfId="14500"/>
    <cellStyle name="Normal 3 2 8 2 2 4" xfId="14501"/>
    <cellStyle name="Normal 3 2 8 2 2 5" xfId="14502"/>
    <cellStyle name="Normal 3 2 8 2 3" xfId="14503"/>
    <cellStyle name="Normal 3 2 8 2 3 2" xfId="14504"/>
    <cellStyle name="Normal 3 2 8 2 3 3" xfId="14505"/>
    <cellStyle name="Normal 3 2 8 2 3 4" xfId="14506"/>
    <cellStyle name="Normal 3 2 8 2 4" xfId="14507"/>
    <cellStyle name="Normal 3 2 8 2 5" xfId="14508"/>
    <cellStyle name="Normal 3 2 8 2 6" xfId="14509"/>
    <cellStyle name="Normal 3 2 8 3" xfId="14510"/>
    <cellStyle name="Normal 3 2 8 3 2" xfId="14511"/>
    <cellStyle name="Normal 3 2 8 3 2 2" xfId="14512"/>
    <cellStyle name="Normal 3 2 8 3 2 2 2" xfId="14513"/>
    <cellStyle name="Normal 3 2 8 3 2 2 3" xfId="14514"/>
    <cellStyle name="Normal 3 2 8 3 2 2 4" xfId="14515"/>
    <cellStyle name="Normal 3 2 8 3 2 3" xfId="14516"/>
    <cellStyle name="Normal 3 2 8 3 2 4" xfId="14517"/>
    <cellStyle name="Normal 3 2 8 3 2 5" xfId="14518"/>
    <cellStyle name="Normal 3 2 8 3 3" xfId="14519"/>
    <cellStyle name="Normal 3 2 8 3 3 2" xfId="14520"/>
    <cellStyle name="Normal 3 2 8 3 3 3" xfId="14521"/>
    <cellStyle name="Normal 3 2 8 3 3 4" xfId="14522"/>
    <cellStyle name="Normal 3 2 8 3 4" xfId="14523"/>
    <cellStyle name="Normal 3 2 8 3 5" xfId="14524"/>
    <cellStyle name="Normal 3 2 8 3 6" xfId="14525"/>
    <cellStyle name="Normal 3 2 8 4" xfId="14526"/>
    <cellStyle name="Normal 3 2 8 5" xfId="14527"/>
    <cellStyle name="Normal 3 2 8 5 2" xfId="14528"/>
    <cellStyle name="Normal 3 2 8 5 2 2" xfId="14529"/>
    <cellStyle name="Normal 3 2 8 5 2 3" xfId="14530"/>
    <cellStyle name="Normal 3 2 8 5 2 4" xfId="14531"/>
    <cellStyle name="Normal 3 2 8 5 3" xfId="14532"/>
    <cellStyle name="Normal 3 2 8 5 4" xfId="14533"/>
    <cellStyle name="Normal 3 2 8 5 5" xfId="14534"/>
    <cellStyle name="Normal 3 2 8 6" xfId="14535"/>
    <cellStyle name="Normal 3 2 8 6 2" xfId="14536"/>
    <cellStyle name="Normal 3 2 8 6 3" xfId="14537"/>
    <cellStyle name="Normal 3 2 8 6 4" xfId="14538"/>
    <cellStyle name="Normal 3 2 8 7" xfId="14539"/>
    <cellStyle name="Normal 3 2 8 8" xfId="14540"/>
    <cellStyle name="Normal 3 2 8 9" xfId="14541"/>
    <cellStyle name="Normal 3 2 9" xfId="14542"/>
    <cellStyle name="Normal 3 2 9 2" xfId="14543"/>
    <cellStyle name="Normal 3 2 9 2 2" xfId="14544"/>
    <cellStyle name="Normal 3 2 9 2 2 2" xfId="14545"/>
    <cellStyle name="Normal 3 2 9 2 2 2 2" xfId="14546"/>
    <cellStyle name="Normal 3 2 9 2 2 2 3" xfId="14547"/>
    <cellStyle name="Normal 3 2 9 2 2 2 4" xfId="14548"/>
    <cellStyle name="Normal 3 2 9 2 2 3" xfId="14549"/>
    <cellStyle name="Normal 3 2 9 2 2 4" xfId="14550"/>
    <cellStyle name="Normal 3 2 9 2 2 5" xfId="14551"/>
    <cellStyle name="Normal 3 2 9 2 3" xfId="14552"/>
    <cellStyle name="Normal 3 2 9 2 3 2" xfId="14553"/>
    <cellStyle name="Normal 3 2 9 2 3 3" xfId="14554"/>
    <cellStyle name="Normal 3 2 9 2 3 4" xfId="14555"/>
    <cellStyle name="Normal 3 2 9 2 4" xfId="14556"/>
    <cellStyle name="Normal 3 2 9 2 5" xfId="14557"/>
    <cellStyle name="Normal 3 2 9 2 6" xfId="14558"/>
    <cellStyle name="Normal 3 2 9 3" xfId="14559"/>
    <cellStyle name="Normal 3 2 9 3 2" xfId="14560"/>
    <cellStyle name="Normal 3 2 9 3 2 2" xfId="14561"/>
    <cellStyle name="Normal 3 2 9 3 2 2 2" xfId="14562"/>
    <cellStyle name="Normal 3 2 9 3 2 2 3" xfId="14563"/>
    <cellStyle name="Normal 3 2 9 3 2 2 4" xfId="14564"/>
    <cellStyle name="Normal 3 2 9 3 2 3" xfId="14565"/>
    <cellStyle name="Normal 3 2 9 3 2 4" xfId="14566"/>
    <cellStyle name="Normal 3 2 9 3 2 5" xfId="14567"/>
    <cellStyle name="Normal 3 2 9 3 3" xfId="14568"/>
    <cellStyle name="Normal 3 2 9 3 3 2" xfId="14569"/>
    <cellStyle name="Normal 3 2 9 3 3 3" xfId="14570"/>
    <cellStyle name="Normal 3 2 9 3 3 4" xfId="14571"/>
    <cellStyle name="Normal 3 2 9 3 4" xfId="14572"/>
    <cellStyle name="Normal 3 2 9 3 5" xfId="14573"/>
    <cellStyle name="Normal 3 2 9 3 6" xfId="14574"/>
    <cellStyle name="Normal 3 2 9 4" xfId="14575"/>
    <cellStyle name="Normal 3 2 9 5" xfId="14576"/>
    <cellStyle name="Normal 3 2 9 5 2" xfId="14577"/>
    <cellStyle name="Normal 3 2 9 5 2 2" xfId="14578"/>
    <cellStyle name="Normal 3 2 9 5 2 3" xfId="14579"/>
    <cellStyle name="Normal 3 2 9 5 2 4" xfId="14580"/>
    <cellStyle name="Normal 3 2 9 5 3" xfId="14581"/>
    <cellStyle name="Normal 3 2 9 5 4" xfId="14582"/>
    <cellStyle name="Normal 3 2 9 5 5" xfId="14583"/>
    <cellStyle name="Normal 3 2 9 6" xfId="14584"/>
    <cellStyle name="Normal 3 2 9 6 2" xfId="14585"/>
    <cellStyle name="Normal 3 2 9 6 3" xfId="14586"/>
    <cellStyle name="Normal 3 2 9 6 4" xfId="14587"/>
    <cellStyle name="Normal 3 2 9 7" xfId="14588"/>
    <cellStyle name="Normal 3 2 9 8" xfId="14589"/>
    <cellStyle name="Normal 3 2 9 9" xfId="14590"/>
    <cellStyle name="Normal 3 2_Guarantees" xfId="14591"/>
    <cellStyle name="Normal 3 20" xfId="14592"/>
    <cellStyle name="Normal 3 20 2" xfId="14593"/>
    <cellStyle name="Normal 3 20 2 2" xfId="14594"/>
    <cellStyle name="Normal 3 20 2 2 2" xfId="14595"/>
    <cellStyle name="Normal 3 20 2 2 3" xfId="14596"/>
    <cellStyle name="Normal 3 20 2 2 4" xfId="14597"/>
    <cellStyle name="Normal 3 20 2 3" xfId="14598"/>
    <cellStyle name="Normal 3 20 2 4" xfId="14599"/>
    <cellStyle name="Normal 3 20 2 5" xfId="14600"/>
    <cellStyle name="Normal 3 20 3" xfId="14601"/>
    <cellStyle name="Normal 3 20 4" xfId="14602"/>
    <cellStyle name="Normal 3 20 4 2" xfId="14603"/>
    <cellStyle name="Normal 3 20 4 3" xfId="14604"/>
    <cellStyle name="Normal 3 20 4 4" xfId="14605"/>
    <cellStyle name="Normal 3 20 5" xfId="14606"/>
    <cellStyle name="Normal 3 20 6" xfId="14607"/>
    <cellStyle name="Normal 3 20 7" xfId="14608"/>
    <cellStyle name="Normal 3 21" xfId="14609"/>
    <cellStyle name="Normal 3 21 2" xfId="14610"/>
    <cellStyle name="Normal 3 21 2 2" xfId="14611"/>
    <cellStyle name="Normal 3 21 2 2 2" xfId="14612"/>
    <cellStyle name="Normal 3 21 2 2 3" xfId="14613"/>
    <cellStyle name="Normal 3 21 2 2 4" xfId="14614"/>
    <cellStyle name="Normal 3 21 2 3" xfId="14615"/>
    <cellStyle name="Normal 3 21 2 4" xfId="14616"/>
    <cellStyle name="Normal 3 21 2 5" xfId="14617"/>
    <cellStyle name="Normal 3 21 3" xfId="14618"/>
    <cellStyle name="Normal 3 21 4" xfId="14619"/>
    <cellStyle name="Normal 3 21 4 2" xfId="14620"/>
    <cellStyle name="Normal 3 21 4 3" xfId="14621"/>
    <cellStyle name="Normal 3 21 4 4" xfId="14622"/>
    <cellStyle name="Normal 3 21 5" xfId="14623"/>
    <cellStyle name="Normal 3 21 6" xfId="14624"/>
    <cellStyle name="Normal 3 21 7" xfId="14625"/>
    <cellStyle name="Normal 3 22" xfId="14626"/>
    <cellStyle name="Normal 3 22 2" xfId="14627"/>
    <cellStyle name="Normal 3 22 2 2" xfId="14628"/>
    <cellStyle name="Normal 3 22 2 2 2" xfId="14629"/>
    <cellStyle name="Normal 3 22 2 2 3" xfId="14630"/>
    <cellStyle name="Normal 3 22 2 2 4" xfId="14631"/>
    <cellStyle name="Normal 3 22 2 3" xfId="14632"/>
    <cellStyle name="Normal 3 22 2 4" xfId="14633"/>
    <cellStyle name="Normal 3 22 2 5" xfId="14634"/>
    <cellStyle name="Normal 3 22 3" xfId="14635"/>
    <cellStyle name="Normal 3 22 4" xfId="14636"/>
    <cellStyle name="Normal 3 22 4 2" xfId="14637"/>
    <cellStyle name="Normal 3 22 4 3" xfId="14638"/>
    <cellStyle name="Normal 3 22 4 4" xfId="14639"/>
    <cellStyle name="Normal 3 22 5" xfId="14640"/>
    <cellStyle name="Normal 3 22 6" xfId="14641"/>
    <cellStyle name="Normal 3 22 7" xfId="14642"/>
    <cellStyle name="Normal 3 23" xfId="14643"/>
    <cellStyle name="Normal 3 23 2" xfId="14644"/>
    <cellStyle name="Normal 3 23 2 2" xfId="14645"/>
    <cellStyle name="Normal 3 23 2 2 2" xfId="14646"/>
    <cellStyle name="Normal 3 23 2 2 3" xfId="14647"/>
    <cellStyle name="Normal 3 23 2 2 4" xfId="14648"/>
    <cellStyle name="Normal 3 23 2 3" xfId="14649"/>
    <cellStyle name="Normal 3 23 2 4" xfId="14650"/>
    <cellStyle name="Normal 3 23 2 5" xfId="14651"/>
    <cellStyle name="Normal 3 23 3" xfId="14652"/>
    <cellStyle name="Normal 3 23 3 2" xfId="14653"/>
    <cellStyle name="Normal 3 23 3 3" xfId="14654"/>
    <cellStyle name="Normal 3 23 3 4" xfId="14655"/>
    <cellStyle name="Normal 3 23 4" xfId="14656"/>
    <cellStyle name="Normal 3 23 5" xfId="14657"/>
    <cellStyle name="Normal 3 23 6" xfId="14658"/>
    <cellStyle name="Normal 3 24" xfId="14659"/>
    <cellStyle name="Normal 3 24 2" xfId="14660"/>
    <cellStyle name="Normal 3 24 2 2" xfId="14661"/>
    <cellStyle name="Normal 3 24 2 2 2" xfId="14662"/>
    <cellStyle name="Normal 3 24 2 2 3" xfId="14663"/>
    <cellStyle name="Normal 3 24 2 2 4" xfId="14664"/>
    <cellStyle name="Normal 3 24 2 3" xfId="14665"/>
    <cellStyle name="Normal 3 24 2 4" xfId="14666"/>
    <cellStyle name="Normal 3 24 2 5" xfId="14667"/>
    <cellStyle name="Normal 3 24 3" xfId="14668"/>
    <cellStyle name="Normal 3 24 3 2" xfId="14669"/>
    <cellStyle name="Normal 3 24 3 3" xfId="14670"/>
    <cellStyle name="Normal 3 24 3 4" xfId="14671"/>
    <cellStyle name="Normal 3 24 4" xfId="14672"/>
    <cellStyle name="Normal 3 24 5" xfId="14673"/>
    <cellStyle name="Normal 3 24 6" xfId="14674"/>
    <cellStyle name="Normal 3 25" xfId="14675"/>
    <cellStyle name="Normal 3 25 2" xfId="14676"/>
    <cellStyle name="Normal 3 25 2 2" xfId="14677"/>
    <cellStyle name="Normal 3 25 2 2 2" xfId="14678"/>
    <cellStyle name="Normal 3 25 2 2 3" xfId="14679"/>
    <cellStyle name="Normal 3 25 2 2 4" xfId="14680"/>
    <cellStyle name="Normal 3 25 2 3" xfId="14681"/>
    <cellStyle name="Normal 3 25 2 4" xfId="14682"/>
    <cellStyle name="Normal 3 25 2 5" xfId="14683"/>
    <cellStyle name="Normal 3 25 3" xfId="14684"/>
    <cellStyle name="Normal 3 25 3 2" xfId="14685"/>
    <cellStyle name="Normal 3 25 3 3" xfId="14686"/>
    <cellStyle name="Normal 3 25 3 4" xfId="14687"/>
    <cellStyle name="Normal 3 25 4" xfId="14688"/>
    <cellStyle name="Normal 3 25 5" xfId="14689"/>
    <cellStyle name="Normal 3 25 6" xfId="14690"/>
    <cellStyle name="Normal 3 26" xfId="14691"/>
    <cellStyle name="Normal 3 26 2" xfId="14692"/>
    <cellStyle name="Normal 3 26 2 2" xfId="14693"/>
    <cellStyle name="Normal 3 26 2 2 2" xfId="14694"/>
    <cellStyle name="Normal 3 26 2 2 3" xfId="14695"/>
    <cellStyle name="Normal 3 26 2 2 4" xfId="14696"/>
    <cellStyle name="Normal 3 26 2 3" xfId="14697"/>
    <cellStyle name="Normal 3 26 2 4" xfId="14698"/>
    <cellStyle name="Normal 3 26 2 5" xfId="14699"/>
    <cellStyle name="Normal 3 26 3" xfId="14700"/>
    <cellStyle name="Normal 3 26 3 2" xfId="14701"/>
    <cellStyle name="Normal 3 26 3 3" xfId="14702"/>
    <cellStyle name="Normal 3 26 3 4" xfId="14703"/>
    <cellStyle name="Normal 3 26 4" xfId="14704"/>
    <cellStyle name="Normal 3 26 5" xfId="14705"/>
    <cellStyle name="Normal 3 26 6" xfId="14706"/>
    <cellStyle name="Normal 3 27" xfId="14707"/>
    <cellStyle name="Normal 3 27 2" xfId="14708"/>
    <cellStyle name="Normal 3 27 2 2" xfId="14709"/>
    <cellStyle name="Normal 3 27 2 2 2" xfId="14710"/>
    <cellStyle name="Normal 3 27 2 2 3" xfId="14711"/>
    <cellStyle name="Normal 3 27 2 2 4" xfId="14712"/>
    <cellStyle name="Normal 3 27 2 3" xfId="14713"/>
    <cellStyle name="Normal 3 27 2 4" xfId="14714"/>
    <cellStyle name="Normal 3 27 2 5" xfId="14715"/>
    <cellStyle name="Normal 3 27 3" xfId="14716"/>
    <cellStyle name="Normal 3 27 3 2" xfId="14717"/>
    <cellStyle name="Normal 3 27 3 3" xfId="14718"/>
    <cellStyle name="Normal 3 27 3 4" xfId="14719"/>
    <cellStyle name="Normal 3 27 4" xfId="14720"/>
    <cellStyle name="Normal 3 27 5" xfId="14721"/>
    <cellStyle name="Normal 3 27 6" xfId="14722"/>
    <cellStyle name="Normal 3 28" xfId="14723"/>
    <cellStyle name="Normal 3 28 2" xfId="14724"/>
    <cellStyle name="Normal 3 28 2 2" xfId="14725"/>
    <cellStyle name="Normal 3 28 2 2 2" xfId="14726"/>
    <cellStyle name="Normal 3 28 2 2 3" xfId="14727"/>
    <cellStyle name="Normal 3 28 2 2 4" xfId="14728"/>
    <cellStyle name="Normal 3 28 2 3" xfId="14729"/>
    <cellStyle name="Normal 3 28 2 4" xfId="14730"/>
    <cellStyle name="Normal 3 28 2 5" xfId="14731"/>
    <cellStyle name="Normal 3 28 3" xfId="14732"/>
    <cellStyle name="Normal 3 28 3 2" xfId="14733"/>
    <cellStyle name="Normal 3 28 3 3" xfId="14734"/>
    <cellStyle name="Normal 3 28 3 4" xfId="14735"/>
    <cellStyle name="Normal 3 28 4" xfId="14736"/>
    <cellStyle name="Normal 3 28 5" xfId="14737"/>
    <cellStyle name="Normal 3 28 6" xfId="14738"/>
    <cellStyle name="Normal 3 29" xfId="14739"/>
    <cellStyle name="Normal 3 29 2" xfId="14740"/>
    <cellStyle name="Normal 3 29 2 2" xfId="14741"/>
    <cellStyle name="Normal 3 29 2 2 2" xfId="14742"/>
    <cellStyle name="Normal 3 29 2 2 3" xfId="14743"/>
    <cellStyle name="Normal 3 29 2 2 4" xfId="14744"/>
    <cellStyle name="Normal 3 29 2 3" xfId="14745"/>
    <cellStyle name="Normal 3 29 2 4" xfId="14746"/>
    <cellStyle name="Normal 3 29 2 5" xfId="14747"/>
    <cellStyle name="Normal 3 29 3" xfId="14748"/>
    <cellStyle name="Normal 3 29 3 2" xfId="14749"/>
    <cellStyle name="Normal 3 29 3 3" xfId="14750"/>
    <cellStyle name="Normal 3 29 3 4" xfId="14751"/>
    <cellStyle name="Normal 3 29 4" xfId="14752"/>
    <cellStyle name="Normal 3 29 5" xfId="14753"/>
    <cellStyle name="Normal 3 29 6" xfId="14754"/>
    <cellStyle name="Normal 3 3" xfId="14755"/>
    <cellStyle name="Normal 3 3 10" xfId="14756"/>
    <cellStyle name="Normal 3 3 10 2" xfId="14757"/>
    <cellStyle name="Normal 3 3 10 3" xfId="14758"/>
    <cellStyle name="Normal 3 3 10 3 2" xfId="14759"/>
    <cellStyle name="Normal 3 3 10 3 2 2" xfId="14760"/>
    <cellStyle name="Normal 3 3 10 3 2 3" xfId="14761"/>
    <cellStyle name="Normal 3 3 10 3 2 4" xfId="14762"/>
    <cellStyle name="Normal 3 3 10 3 3" xfId="14763"/>
    <cellStyle name="Normal 3 3 10 3 4" xfId="14764"/>
    <cellStyle name="Normal 3 3 10 3 5" xfId="14765"/>
    <cellStyle name="Normal 3 3 10 4" xfId="14766"/>
    <cellStyle name="Normal 3 3 10 5" xfId="14767"/>
    <cellStyle name="Normal 3 3 10 5 2" xfId="14768"/>
    <cellStyle name="Normal 3 3 10 5 3" xfId="14769"/>
    <cellStyle name="Normal 3 3 10 5 4" xfId="14770"/>
    <cellStyle name="Normal 3 3 10 6" xfId="14771"/>
    <cellStyle name="Normal 3 3 10 7" xfId="14772"/>
    <cellStyle name="Normal 3 3 10 8" xfId="14773"/>
    <cellStyle name="Normal 3 3 11" xfId="14774"/>
    <cellStyle name="Normal 3 3 12" xfId="14775"/>
    <cellStyle name="Normal 3 3 12 2" xfId="14776"/>
    <cellStyle name="Normal 3 3 12 2 2" xfId="14777"/>
    <cellStyle name="Normal 3 3 12 2 2 2" xfId="14778"/>
    <cellStyle name="Normal 3 3 12 2 2 3" xfId="14779"/>
    <cellStyle name="Normal 3 3 12 2 2 4" xfId="14780"/>
    <cellStyle name="Normal 3 3 12 2 3" xfId="14781"/>
    <cellStyle name="Normal 3 3 12 2 4" xfId="14782"/>
    <cellStyle name="Normal 3 3 12 2 5" xfId="14783"/>
    <cellStyle name="Normal 3 3 12 3" xfId="14784"/>
    <cellStyle name="Normal 3 3 12 4" xfId="14785"/>
    <cellStyle name="Normal 3 3 12 4 2" xfId="14786"/>
    <cellStyle name="Normal 3 3 12 4 3" xfId="14787"/>
    <cellStyle name="Normal 3 3 12 4 4" xfId="14788"/>
    <cellStyle name="Normal 3 3 12 5" xfId="14789"/>
    <cellStyle name="Normal 3 3 12 6" xfId="14790"/>
    <cellStyle name="Normal 3 3 12 7" xfId="14791"/>
    <cellStyle name="Normal 3 3 13" xfId="14792"/>
    <cellStyle name="Normal 3 3 13 2" xfId="14793"/>
    <cellStyle name="Normal 3 3 13 2 2" xfId="14794"/>
    <cellStyle name="Normal 3 3 13 2 2 2" xfId="14795"/>
    <cellStyle name="Normal 3 3 13 2 2 3" xfId="14796"/>
    <cellStyle name="Normal 3 3 13 2 2 4" xfId="14797"/>
    <cellStyle name="Normal 3 3 13 2 3" xfId="14798"/>
    <cellStyle name="Normal 3 3 13 2 4" xfId="14799"/>
    <cellStyle name="Normal 3 3 13 2 5" xfId="14800"/>
    <cellStyle name="Normal 3 3 13 3" xfId="14801"/>
    <cellStyle name="Normal 3 3 13 4" xfId="14802"/>
    <cellStyle name="Normal 3 3 13 4 2" xfId="14803"/>
    <cellStyle name="Normal 3 3 13 4 3" xfId="14804"/>
    <cellStyle name="Normal 3 3 13 4 4" xfId="14805"/>
    <cellStyle name="Normal 3 3 13 5" xfId="14806"/>
    <cellStyle name="Normal 3 3 13 6" xfId="14807"/>
    <cellStyle name="Normal 3 3 13 7" xfId="14808"/>
    <cellStyle name="Normal 3 3 14" xfId="14809"/>
    <cellStyle name="Normal 3 3 14 2" xfId="14810"/>
    <cellStyle name="Normal 3 3 14 2 2" xfId="14811"/>
    <cellStyle name="Normal 3 3 14 2 3" xfId="14812"/>
    <cellStyle name="Normal 3 3 14 2 4" xfId="14813"/>
    <cellStyle name="Normal 3 3 14 3" xfId="14814"/>
    <cellStyle name="Normal 3 3 14 4" xfId="14815"/>
    <cellStyle name="Normal 3 3 14 5" xfId="14816"/>
    <cellStyle name="Normal 3 3 15" xfId="14817"/>
    <cellStyle name="Normal 3 3 15 2" xfId="14818"/>
    <cellStyle name="Normal 3 3 15 3" xfId="14819"/>
    <cellStyle name="Normal 3 3 15 4" xfId="14820"/>
    <cellStyle name="Normal 3 3 16" xfId="14821"/>
    <cellStyle name="Normal 3 3 17" xfId="14822"/>
    <cellStyle name="Normal 3 3 18" xfId="14823"/>
    <cellStyle name="Normal 3 3 2" xfId="14824"/>
    <cellStyle name="Normal 3 3 2 10" xfId="14825"/>
    <cellStyle name="Normal 3 3 2 10 2" xfId="14826"/>
    <cellStyle name="Normal 3 3 2 10 2 2" xfId="14827"/>
    <cellStyle name="Normal 3 3 2 10 2 3" xfId="14828"/>
    <cellStyle name="Normal 3 3 2 10 2 4" xfId="14829"/>
    <cellStyle name="Normal 3 3 2 10 3" xfId="14830"/>
    <cellStyle name="Normal 3 3 2 10 4" xfId="14831"/>
    <cellStyle name="Normal 3 3 2 10 5" xfId="14832"/>
    <cellStyle name="Normal 3 3 2 11" xfId="14833"/>
    <cellStyle name="Normal 3 3 2 11 2" xfId="14834"/>
    <cellStyle name="Normal 3 3 2 11 3" xfId="14835"/>
    <cellStyle name="Normal 3 3 2 11 4" xfId="14836"/>
    <cellStyle name="Normal 3 3 2 12" xfId="14837"/>
    <cellStyle name="Normal 3 3 2 13" xfId="14838"/>
    <cellStyle name="Normal 3 3 2 14" xfId="14839"/>
    <cellStyle name="Normal 3 3 2 2" xfId="14840"/>
    <cellStyle name="Normal 3 3 2 2 10" xfId="14841"/>
    <cellStyle name="Normal 3 3 2 2 2" xfId="14842"/>
    <cellStyle name="Normal 3 3 2 2 2 2" xfId="14843"/>
    <cellStyle name="Normal 3 3 2 2 2 2 2" xfId="14844"/>
    <cellStyle name="Normal 3 3 2 2 2 2 2 2" xfId="14845"/>
    <cellStyle name="Normal 3 3 2 2 2 2 2 2 2" xfId="14846"/>
    <cellStyle name="Normal 3 3 2 2 2 2 2 2 3" xfId="14847"/>
    <cellStyle name="Normal 3 3 2 2 2 2 2 2 4" xfId="14848"/>
    <cellStyle name="Normal 3 3 2 2 2 2 2 3" xfId="14849"/>
    <cellStyle name="Normal 3 3 2 2 2 2 2 4" xfId="14850"/>
    <cellStyle name="Normal 3 3 2 2 2 2 2 5" xfId="14851"/>
    <cellStyle name="Normal 3 3 2 2 2 2 3" xfId="14852"/>
    <cellStyle name="Normal 3 3 2 2 2 2 3 2" xfId="14853"/>
    <cellStyle name="Normal 3 3 2 2 2 2 3 3" xfId="14854"/>
    <cellStyle name="Normal 3 3 2 2 2 2 3 4" xfId="14855"/>
    <cellStyle name="Normal 3 3 2 2 2 2 4" xfId="14856"/>
    <cellStyle name="Normal 3 3 2 2 2 2 5" xfId="14857"/>
    <cellStyle name="Normal 3 3 2 2 2 2 6" xfId="14858"/>
    <cellStyle name="Normal 3 3 2 2 2 3" xfId="14859"/>
    <cellStyle name="Normal 3 3 2 2 2 3 2" xfId="14860"/>
    <cellStyle name="Normal 3 3 2 2 2 3 2 2" xfId="14861"/>
    <cellStyle name="Normal 3 3 2 2 2 3 2 2 2" xfId="14862"/>
    <cellStyle name="Normal 3 3 2 2 2 3 2 2 3" xfId="14863"/>
    <cellStyle name="Normal 3 3 2 2 2 3 2 2 4" xfId="14864"/>
    <cellStyle name="Normal 3 3 2 2 2 3 2 3" xfId="14865"/>
    <cellStyle name="Normal 3 3 2 2 2 3 2 4" xfId="14866"/>
    <cellStyle name="Normal 3 3 2 2 2 3 2 5" xfId="14867"/>
    <cellStyle name="Normal 3 3 2 2 2 3 3" xfId="14868"/>
    <cellStyle name="Normal 3 3 2 2 2 3 3 2" xfId="14869"/>
    <cellStyle name="Normal 3 3 2 2 2 3 3 3" xfId="14870"/>
    <cellStyle name="Normal 3 3 2 2 2 3 3 4" xfId="14871"/>
    <cellStyle name="Normal 3 3 2 2 2 3 4" xfId="14872"/>
    <cellStyle name="Normal 3 3 2 2 2 3 5" xfId="14873"/>
    <cellStyle name="Normal 3 3 2 2 2 3 6" xfId="14874"/>
    <cellStyle name="Normal 3 3 2 2 2 4" xfId="14875"/>
    <cellStyle name="Normal 3 3 2 2 2 4 2" xfId="14876"/>
    <cellStyle name="Normal 3 3 2 2 2 4 2 2" xfId="14877"/>
    <cellStyle name="Normal 3 3 2 2 2 4 2 3" xfId="14878"/>
    <cellStyle name="Normal 3 3 2 2 2 4 2 4" xfId="14879"/>
    <cellStyle name="Normal 3 3 2 2 2 4 3" xfId="14880"/>
    <cellStyle name="Normal 3 3 2 2 2 4 4" xfId="14881"/>
    <cellStyle name="Normal 3 3 2 2 2 4 5" xfId="14882"/>
    <cellStyle name="Normal 3 3 2 2 2 5" xfId="14883"/>
    <cellStyle name="Normal 3 3 2 2 2 5 2" xfId="14884"/>
    <cellStyle name="Normal 3 3 2 2 2 5 3" xfId="14885"/>
    <cellStyle name="Normal 3 3 2 2 2 5 4" xfId="14886"/>
    <cellStyle name="Normal 3 3 2 2 2 6" xfId="14887"/>
    <cellStyle name="Normal 3 3 2 2 2 7" xfId="14888"/>
    <cellStyle name="Normal 3 3 2 2 2 8" xfId="14889"/>
    <cellStyle name="Normal 3 3 2 2 3" xfId="14890"/>
    <cellStyle name="Normal 3 3 2 2 3 2" xfId="14891"/>
    <cellStyle name="Normal 3 3 2 2 3 2 2" xfId="14892"/>
    <cellStyle name="Normal 3 3 2 2 3 2 2 2" xfId="14893"/>
    <cellStyle name="Normal 3 3 2 2 3 2 2 3" xfId="14894"/>
    <cellStyle name="Normal 3 3 2 2 3 2 2 4" xfId="14895"/>
    <cellStyle name="Normal 3 3 2 2 3 2 3" xfId="14896"/>
    <cellStyle name="Normal 3 3 2 2 3 2 4" xfId="14897"/>
    <cellStyle name="Normal 3 3 2 2 3 2 5" xfId="14898"/>
    <cellStyle name="Normal 3 3 2 2 3 3" xfId="14899"/>
    <cellStyle name="Normal 3 3 2 2 3 3 2" xfId="14900"/>
    <cellStyle name="Normal 3 3 2 2 3 3 3" xfId="14901"/>
    <cellStyle name="Normal 3 3 2 2 3 3 4" xfId="14902"/>
    <cellStyle name="Normal 3 3 2 2 3 4" xfId="14903"/>
    <cellStyle name="Normal 3 3 2 2 3 5" xfId="14904"/>
    <cellStyle name="Normal 3 3 2 2 3 6" xfId="14905"/>
    <cellStyle name="Normal 3 3 2 2 4" xfId="14906"/>
    <cellStyle name="Normal 3 3 2 2 4 2" xfId="14907"/>
    <cellStyle name="Normal 3 3 2 2 4 2 2" xfId="14908"/>
    <cellStyle name="Normal 3 3 2 2 4 2 2 2" xfId="14909"/>
    <cellStyle name="Normal 3 3 2 2 4 2 2 3" xfId="14910"/>
    <cellStyle name="Normal 3 3 2 2 4 2 2 4" xfId="14911"/>
    <cellStyle name="Normal 3 3 2 2 4 2 3" xfId="14912"/>
    <cellStyle name="Normal 3 3 2 2 4 2 4" xfId="14913"/>
    <cellStyle name="Normal 3 3 2 2 4 2 5" xfId="14914"/>
    <cellStyle name="Normal 3 3 2 2 4 3" xfId="14915"/>
    <cellStyle name="Normal 3 3 2 2 4 3 2" xfId="14916"/>
    <cellStyle name="Normal 3 3 2 2 4 3 3" xfId="14917"/>
    <cellStyle name="Normal 3 3 2 2 4 3 4" xfId="14918"/>
    <cellStyle name="Normal 3 3 2 2 4 4" xfId="14919"/>
    <cellStyle name="Normal 3 3 2 2 4 5" xfId="14920"/>
    <cellStyle name="Normal 3 3 2 2 4 6" xfId="14921"/>
    <cellStyle name="Normal 3 3 2 2 5" xfId="14922"/>
    <cellStyle name="Normal 3 3 2 2 5 2" xfId="14923"/>
    <cellStyle name="Normal 3 3 2 2 5 2 2" xfId="14924"/>
    <cellStyle name="Normal 3 3 2 2 5 2 3" xfId="14925"/>
    <cellStyle name="Normal 3 3 2 2 5 2 4" xfId="14926"/>
    <cellStyle name="Normal 3 3 2 2 5 3" xfId="14927"/>
    <cellStyle name="Normal 3 3 2 2 5 4" xfId="14928"/>
    <cellStyle name="Normal 3 3 2 2 5 5" xfId="14929"/>
    <cellStyle name="Normal 3 3 2 2 6" xfId="14930"/>
    <cellStyle name="Normal 3 3 2 2 7" xfId="14931"/>
    <cellStyle name="Normal 3 3 2 2 7 2" xfId="14932"/>
    <cellStyle name="Normal 3 3 2 2 7 3" xfId="14933"/>
    <cellStyle name="Normal 3 3 2 2 7 4" xfId="14934"/>
    <cellStyle name="Normal 3 3 2 2 8" xfId="14935"/>
    <cellStyle name="Normal 3 3 2 2 9" xfId="14936"/>
    <cellStyle name="Normal 3 3 2 3" xfId="14937"/>
    <cellStyle name="Normal 3 3 2 3 2" xfId="14938"/>
    <cellStyle name="Normal 3 3 2 3 2 2" xfId="14939"/>
    <cellStyle name="Normal 3 3 2 3 2 2 2" xfId="14940"/>
    <cellStyle name="Normal 3 3 2 3 2 2 2 2" xfId="14941"/>
    <cellStyle name="Normal 3 3 2 3 2 2 2 2 2" xfId="14942"/>
    <cellStyle name="Normal 3 3 2 3 2 2 2 2 3" xfId="14943"/>
    <cellStyle name="Normal 3 3 2 3 2 2 2 2 4" xfId="14944"/>
    <cellStyle name="Normal 3 3 2 3 2 2 2 3" xfId="14945"/>
    <cellStyle name="Normal 3 3 2 3 2 2 2 4" xfId="14946"/>
    <cellStyle name="Normal 3 3 2 3 2 2 2 5" xfId="14947"/>
    <cellStyle name="Normal 3 3 2 3 2 2 3" xfId="14948"/>
    <cellStyle name="Normal 3 3 2 3 2 2 3 2" xfId="14949"/>
    <cellStyle name="Normal 3 3 2 3 2 2 3 3" xfId="14950"/>
    <cellStyle name="Normal 3 3 2 3 2 2 3 4" xfId="14951"/>
    <cellStyle name="Normal 3 3 2 3 2 2 4" xfId="14952"/>
    <cellStyle name="Normal 3 3 2 3 2 2 5" xfId="14953"/>
    <cellStyle name="Normal 3 3 2 3 2 2 6" xfId="14954"/>
    <cellStyle name="Normal 3 3 2 3 2 3" xfId="14955"/>
    <cellStyle name="Normal 3 3 2 3 2 3 2" xfId="14956"/>
    <cellStyle name="Normal 3 3 2 3 2 3 2 2" xfId="14957"/>
    <cellStyle name="Normal 3 3 2 3 2 3 2 2 2" xfId="14958"/>
    <cellStyle name="Normal 3 3 2 3 2 3 2 2 3" xfId="14959"/>
    <cellStyle name="Normal 3 3 2 3 2 3 2 2 4" xfId="14960"/>
    <cellStyle name="Normal 3 3 2 3 2 3 2 3" xfId="14961"/>
    <cellStyle name="Normal 3 3 2 3 2 3 2 4" xfId="14962"/>
    <cellStyle name="Normal 3 3 2 3 2 3 2 5" xfId="14963"/>
    <cellStyle name="Normal 3 3 2 3 2 3 3" xfId="14964"/>
    <cellStyle name="Normal 3 3 2 3 2 3 3 2" xfId="14965"/>
    <cellStyle name="Normal 3 3 2 3 2 3 3 3" xfId="14966"/>
    <cellStyle name="Normal 3 3 2 3 2 3 3 4" xfId="14967"/>
    <cellStyle name="Normal 3 3 2 3 2 3 4" xfId="14968"/>
    <cellStyle name="Normal 3 3 2 3 2 3 5" xfId="14969"/>
    <cellStyle name="Normal 3 3 2 3 2 3 6" xfId="14970"/>
    <cellStyle name="Normal 3 3 2 3 2 4" xfId="14971"/>
    <cellStyle name="Normal 3 3 2 3 2 4 2" xfId="14972"/>
    <cellStyle name="Normal 3 3 2 3 2 4 2 2" xfId="14973"/>
    <cellStyle name="Normal 3 3 2 3 2 4 2 3" xfId="14974"/>
    <cellStyle name="Normal 3 3 2 3 2 4 2 4" xfId="14975"/>
    <cellStyle name="Normal 3 3 2 3 2 4 3" xfId="14976"/>
    <cellStyle name="Normal 3 3 2 3 2 4 4" xfId="14977"/>
    <cellStyle name="Normal 3 3 2 3 2 4 5" xfId="14978"/>
    <cellStyle name="Normal 3 3 2 3 2 5" xfId="14979"/>
    <cellStyle name="Normal 3 3 2 3 2 5 2" xfId="14980"/>
    <cellStyle name="Normal 3 3 2 3 2 5 3" xfId="14981"/>
    <cellStyle name="Normal 3 3 2 3 2 5 4" xfId="14982"/>
    <cellStyle name="Normal 3 3 2 3 2 6" xfId="14983"/>
    <cellStyle name="Normal 3 3 2 3 2 7" xfId="14984"/>
    <cellStyle name="Normal 3 3 2 3 2 8" xfId="14985"/>
    <cellStyle name="Normal 3 3 2 3 3" xfId="14986"/>
    <cellStyle name="Normal 3 3 2 3 3 2" xfId="14987"/>
    <cellStyle name="Normal 3 3 2 3 3 2 2" xfId="14988"/>
    <cellStyle name="Normal 3 3 2 3 3 2 2 2" xfId="14989"/>
    <cellStyle name="Normal 3 3 2 3 3 2 2 3" xfId="14990"/>
    <cellStyle name="Normal 3 3 2 3 3 2 2 4" xfId="14991"/>
    <cellStyle name="Normal 3 3 2 3 3 2 3" xfId="14992"/>
    <cellStyle name="Normal 3 3 2 3 3 2 4" xfId="14993"/>
    <cellStyle name="Normal 3 3 2 3 3 2 5" xfId="14994"/>
    <cellStyle name="Normal 3 3 2 3 3 3" xfId="14995"/>
    <cellStyle name="Normal 3 3 2 3 3 3 2" xfId="14996"/>
    <cellStyle name="Normal 3 3 2 3 3 3 3" xfId="14997"/>
    <cellStyle name="Normal 3 3 2 3 3 3 4" xfId="14998"/>
    <cellStyle name="Normal 3 3 2 3 3 4" xfId="14999"/>
    <cellStyle name="Normal 3 3 2 3 3 5" xfId="15000"/>
    <cellStyle name="Normal 3 3 2 3 3 6" xfId="15001"/>
    <cellStyle name="Normal 3 3 2 3 4" xfId="15002"/>
    <cellStyle name="Normal 3 3 2 3 4 2" xfId="15003"/>
    <cellStyle name="Normal 3 3 2 3 4 2 2" xfId="15004"/>
    <cellStyle name="Normal 3 3 2 3 4 2 2 2" xfId="15005"/>
    <cellStyle name="Normal 3 3 2 3 4 2 2 3" xfId="15006"/>
    <cellStyle name="Normal 3 3 2 3 4 2 2 4" xfId="15007"/>
    <cellStyle name="Normal 3 3 2 3 4 2 3" xfId="15008"/>
    <cellStyle name="Normal 3 3 2 3 4 2 4" xfId="15009"/>
    <cellStyle name="Normal 3 3 2 3 4 2 5" xfId="15010"/>
    <cellStyle name="Normal 3 3 2 3 4 3" xfId="15011"/>
    <cellStyle name="Normal 3 3 2 3 4 3 2" xfId="15012"/>
    <cellStyle name="Normal 3 3 2 3 4 3 3" xfId="15013"/>
    <cellStyle name="Normal 3 3 2 3 4 3 4" xfId="15014"/>
    <cellStyle name="Normal 3 3 2 3 4 4" xfId="15015"/>
    <cellStyle name="Normal 3 3 2 3 4 5" xfId="15016"/>
    <cellStyle name="Normal 3 3 2 3 4 6" xfId="15017"/>
    <cellStyle name="Normal 3 3 2 3 5" xfId="15018"/>
    <cellStyle name="Normal 3 3 2 3 5 2" xfId="15019"/>
    <cellStyle name="Normal 3 3 2 3 5 2 2" xfId="15020"/>
    <cellStyle name="Normal 3 3 2 3 5 2 3" xfId="15021"/>
    <cellStyle name="Normal 3 3 2 3 5 2 4" xfId="15022"/>
    <cellStyle name="Normal 3 3 2 3 5 3" xfId="15023"/>
    <cellStyle name="Normal 3 3 2 3 5 4" xfId="15024"/>
    <cellStyle name="Normal 3 3 2 3 5 5" xfId="15025"/>
    <cellStyle name="Normal 3 3 2 3 6" xfId="15026"/>
    <cellStyle name="Normal 3 3 2 3 6 2" xfId="15027"/>
    <cellStyle name="Normal 3 3 2 3 6 3" xfId="15028"/>
    <cellStyle name="Normal 3 3 2 3 6 4" xfId="15029"/>
    <cellStyle name="Normal 3 3 2 3 7" xfId="15030"/>
    <cellStyle name="Normal 3 3 2 3 8" xfId="15031"/>
    <cellStyle name="Normal 3 3 2 3 9" xfId="15032"/>
    <cellStyle name="Normal 3 3 2 4" xfId="15033"/>
    <cellStyle name="Normal 3 3 2 4 2" xfId="15034"/>
    <cellStyle name="Normal 3 3 2 4 2 2" xfId="15035"/>
    <cellStyle name="Normal 3 3 2 4 2 2 2" xfId="15036"/>
    <cellStyle name="Normal 3 3 2 4 2 2 2 2" xfId="15037"/>
    <cellStyle name="Normal 3 3 2 4 2 2 2 2 2" xfId="15038"/>
    <cellStyle name="Normal 3 3 2 4 2 2 2 2 3" xfId="15039"/>
    <cellStyle name="Normal 3 3 2 4 2 2 2 2 4" xfId="15040"/>
    <cellStyle name="Normal 3 3 2 4 2 2 2 3" xfId="15041"/>
    <cellStyle name="Normal 3 3 2 4 2 2 2 4" xfId="15042"/>
    <cellStyle name="Normal 3 3 2 4 2 2 2 5" xfId="15043"/>
    <cellStyle name="Normal 3 3 2 4 2 2 3" xfId="15044"/>
    <cellStyle name="Normal 3 3 2 4 2 2 3 2" xfId="15045"/>
    <cellStyle name="Normal 3 3 2 4 2 2 3 3" xfId="15046"/>
    <cellStyle name="Normal 3 3 2 4 2 2 3 4" xfId="15047"/>
    <cellStyle name="Normal 3 3 2 4 2 2 4" xfId="15048"/>
    <cellStyle name="Normal 3 3 2 4 2 2 5" xfId="15049"/>
    <cellStyle name="Normal 3 3 2 4 2 2 6" xfId="15050"/>
    <cellStyle name="Normal 3 3 2 4 2 3" xfId="15051"/>
    <cellStyle name="Normal 3 3 2 4 2 3 2" xfId="15052"/>
    <cellStyle name="Normal 3 3 2 4 2 3 2 2" xfId="15053"/>
    <cellStyle name="Normal 3 3 2 4 2 3 2 2 2" xfId="15054"/>
    <cellStyle name="Normal 3 3 2 4 2 3 2 2 3" xfId="15055"/>
    <cellStyle name="Normal 3 3 2 4 2 3 2 2 4" xfId="15056"/>
    <cellStyle name="Normal 3 3 2 4 2 3 2 3" xfId="15057"/>
    <cellStyle name="Normal 3 3 2 4 2 3 2 4" xfId="15058"/>
    <cellStyle name="Normal 3 3 2 4 2 3 2 5" xfId="15059"/>
    <cellStyle name="Normal 3 3 2 4 2 3 3" xfId="15060"/>
    <cellStyle name="Normal 3 3 2 4 2 3 3 2" xfId="15061"/>
    <cellStyle name="Normal 3 3 2 4 2 3 3 3" xfId="15062"/>
    <cellStyle name="Normal 3 3 2 4 2 3 3 4" xfId="15063"/>
    <cellStyle name="Normal 3 3 2 4 2 3 4" xfId="15064"/>
    <cellStyle name="Normal 3 3 2 4 2 3 5" xfId="15065"/>
    <cellStyle name="Normal 3 3 2 4 2 3 6" xfId="15066"/>
    <cellStyle name="Normal 3 3 2 4 2 4" xfId="15067"/>
    <cellStyle name="Normal 3 3 2 4 2 4 2" xfId="15068"/>
    <cellStyle name="Normal 3 3 2 4 2 4 2 2" xfId="15069"/>
    <cellStyle name="Normal 3 3 2 4 2 4 2 3" xfId="15070"/>
    <cellStyle name="Normal 3 3 2 4 2 4 2 4" xfId="15071"/>
    <cellStyle name="Normal 3 3 2 4 2 4 3" xfId="15072"/>
    <cellStyle name="Normal 3 3 2 4 2 4 4" xfId="15073"/>
    <cellStyle name="Normal 3 3 2 4 2 4 5" xfId="15074"/>
    <cellStyle name="Normal 3 3 2 4 2 5" xfId="15075"/>
    <cellStyle name="Normal 3 3 2 4 2 5 2" xfId="15076"/>
    <cellStyle name="Normal 3 3 2 4 2 5 3" xfId="15077"/>
    <cellStyle name="Normal 3 3 2 4 2 5 4" xfId="15078"/>
    <cellStyle name="Normal 3 3 2 4 2 6" xfId="15079"/>
    <cellStyle name="Normal 3 3 2 4 2 7" xfId="15080"/>
    <cellStyle name="Normal 3 3 2 4 2 8" xfId="15081"/>
    <cellStyle name="Normal 3 3 2 4 3" xfId="15082"/>
    <cellStyle name="Normal 3 3 2 4 3 2" xfId="15083"/>
    <cellStyle name="Normal 3 3 2 4 3 2 2" xfId="15084"/>
    <cellStyle name="Normal 3 3 2 4 3 2 2 2" xfId="15085"/>
    <cellStyle name="Normal 3 3 2 4 3 2 2 3" xfId="15086"/>
    <cellStyle name="Normal 3 3 2 4 3 2 2 4" xfId="15087"/>
    <cellStyle name="Normal 3 3 2 4 3 2 3" xfId="15088"/>
    <cellStyle name="Normal 3 3 2 4 3 2 4" xfId="15089"/>
    <cellStyle name="Normal 3 3 2 4 3 2 5" xfId="15090"/>
    <cellStyle name="Normal 3 3 2 4 3 3" xfId="15091"/>
    <cellStyle name="Normal 3 3 2 4 3 3 2" xfId="15092"/>
    <cellStyle name="Normal 3 3 2 4 3 3 3" xfId="15093"/>
    <cellStyle name="Normal 3 3 2 4 3 3 4" xfId="15094"/>
    <cellStyle name="Normal 3 3 2 4 3 4" xfId="15095"/>
    <cellStyle name="Normal 3 3 2 4 3 5" xfId="15096"/>
    <cellStyle name="Normal 3 3 2 4 3 6" xfId="15097"/>
    <cellStyle name="Normal 3 3 2 4 4" xfId="15098"/>
    <cellStyle name="Normal 3 3 2 4 4 2" xfId="15099"/>
    <cellStyle name="Normal 3 3 2 4 4 2 2" xfId="15100"/>
    <cellStyle name="Normal 3 3 2 4 4 2 2 2" xfId="15101"/>
    <cellStyle name="Normal 3 3 2 4 4 2 2 3" xfId="15102"/>
    <cellStyle name="Normal 3 3 2 4 4 2 2 4" xfId="15103"/>
    <cellStyle name="Normal 3 3 2 4 4 2 3" xfId="15104"/>
    <cellStyle name="Normal 3 3 2 4 4 2 4" xfId="15105"/>
    <cellStyle name="Normal 3 3 2 4 4 2 5" xfId="15106"/>
    <cellStyle name="Normal 3 3 2 4 4 3" xfId="15107"/>
    <cellStyle name="Normal 3 3 2 4 4 3 2" xfId="15108"/>
    <cellStyle name="Normal 3 3 2 4 4 3 3" xfId="15109"/>
    <cellStyle name="Normal 3 3 2 4 4 3 4" xfId="15110"/>
    <cellStyle name="Normal 3 3 2 4 4 4" xfId="15111"/>
    <cellStyle name="Normal 3 3 2 4 4 5" xfId="15112"/>
    <cellStyle name="Normal 3 3 2 4 4 6" xfId="15113"/>
    <cellStyle name="Normal 3 3 2 4 5" xfId="15114"/>
    <cellStyle name="Normal 3 3 2 4 5 2" xfId="15115"/>
    <cellStyle name="Normal 3 3 2 4 5 2 2" xfId="15116"/>
    <cellStyle name="Normal 3 3 2 4 5 2 3" xfId="15117"/>
    <cellStyle name="Normal 3 3 2 4 5 2 4" xfId="15118"/>
    <cellStyle name="Normal 3 3 2 4 5 3" xfId="15119"/>
    <cellStyle name="Normal 3 3 2 4 5 4" xfId="15120"/>
    <cellStyle name="Normal 3 3 2 4 5 5" xfId="15121"/>
    <cellStyle name="Normal 3 3 2 4 6" xfId="15122"/>
    <cellStyle name="Normal 3 3 2 4 6 2" xfId="15123"/>
    <cellStyle name="Normal 3 3 2 4 6 3" xfId="15124"/>
    <cellStyle name="Normal 3 3 2 4 6 4" xfId="15125"/>
    <cellStyle name="Normal 3 3 2 4 7" xfId="15126"/>
    <cellStyle name="Normal 3 3 2 4 8" xfId="15127"/>
    <cellStyle name="Normal 3 3 2 4 9" xfId="15128"/>
    <cellStyle name="Normal 3 3 2 5" xfId="15129"/>
    <cellStyle name="Normal 3 3 2 5 2" xfId="15130"/>
    <cellStyle name="Normal 3 3 2 5 2 2" xfId="15131"/>
    <cellStyle name="Normal 3 3 2 5 2 2 2" xfId="15132"/>
    <cellStyle name="Normal 3 3 2 5 2 2 2 2" xfId="15133"/>
    <cellStyle name="Normal 3 3 2 5 2 2 2 3" xfId="15134"/>
    <cellStyle name="Normal 3 3 2 5 2 2 2 4" xfId="15135"/>
    <cellStyle name="Normal 3 3 2 5 2 2 3" xfId="15136"/>
    <cellStyle name="Normal 3 3 2 5 2 2 4" xfId="15137"/>
    <cellStyle name="Normal 3 3 2 5 2 2 5" xfId="15138"/>
    <cellStyle name="Normal 3 3 2 5 2 3" xfId="15139"/>
    <cellStyle name="Normal 3 3 2 5 2 3 2" xfId="15140"/>
    <cellStyle name="Normal 3 3 2 5 2 3 3" xfId="15141"/>
    <cellStyle name="Normal 3 3 2 5 2 3 4" xfId="15142"/>
    <cellStyle name="Normal 3 3 2 5 2 4" xfId="15143"/>
    <cellStyle name="Normal 3 3 2 5 2 5" xfId="15144"/>
    <cellStyle name="Normal 3 3 2 5 2 6" xfId="15145"/>
    <cellStyle name="Normal 3 3 2 5 3" xfId="15146"/>
    <cellStyle name="Normal 3 3 2 5 3 2" xfId="15147"/>
    <cellStyle name="Normal 3 3 2 5 3 2 2" xfId="15148"/>
    <cellStyle name="Normal 3 3 2 5 3 2 2 2" xfId="15149"/>
    <cellStyle name="Normal 3 3 2 5 3 2 2 3" xfId="15150"/>
    <cellStyle name="Normal 3 3 2 5 3 2 2 4" xfId="15151"/>
    <cellStyle name="Normal 3 3 2 5 3 2 3" xfId="15152"/>
    <cellStyle name="Normal 3 3 2 5 3 2 4" xfId="15153"/>
    <cellStyle name="Normal 3 3 2 5 3 2 5" xfId="15154"/>
    <cellStyle name="Normal 3 3 2 5 3 3" xfId="15155"/>
    <cellStyle name="Normal 3 3 2 5 3 3 2" xfId="15156"/>
    <cellStyle name="Normal 3 3 2 5 3 3 3" xfId="15157"/>
    <cellStyle name="Normal 3 3 2 5 3 3 4" xfId="15158"/>
    <cellStyle name="Normal 3 3 2 5 3 4" xfId="15159"/>
    <cellStyle name="Normal 3 3 2 5 3 5" xfId="15160"/>
    <cellStyle name="Normal 3 3 2 5 3 6" xfId="15161"/>
    <cellStyle name="Normal 3 3 2 5 4" xfId="15162"/>
    <cellStyle name="Normal 3 3 2 5 4 2" xfId="15163"/>
    <cellStyle name="Normal 3 3 2 5 4 2 2" xfId="15164"/>
    <cellStyle name="Normal 3 3 2 5 4 2 3" xfId="15165"/>
    <cellStyle name="Normal 3 3 2 5 4 2 4" xfId="15166"/>
    <cellStyle name="Normal 3 3 2 5 4 3" xfId="15167"/>
    <cellStyle name="Normal 3 3 2 5 4 4" xfId="15168"/>
    <cellStyle name="Normal 3 3 2 5 4 5" xfId="15169"/>
    <cellStyle name="Normal 3 3 2 5 5" xfId="15170"/>
    <cellStyle name="Normal 3 3 2 5 5 2" xfId="15171"/>
    <cellStyle name="Normal 3 3 2 5 5 3" xfId="15172"/>
    <cellStyle name="Normal 3 3 2 5 5 4" xfId="15173"/>
    <cellStyle name="Normal 3 3 2 5 6" xfId="15174"/>
    <cellStyle name="Normal 3 3 2 5 7" xfId="15175"/>
    <cellStyle name="Normal 3 3 2 5 8" xfId="15176"/>
    <cellStyle name="Normal 3 3 2 6" xfId="15177"/>
    <cellStyle name="Normal 3 3 2 6 2" xfId="15178"/>
    <cellStyle name="Normal 3 3 2 6 2 2" xfId="15179"/>
    <cellStyle name="Normal 3 3 2 6 2 2 2" xfId="15180"/>
    <cellStyle name="Normal 3 3 2 6 2 2 2 2" xfId="15181"/>
    <cellStyle name="Normal 3 3 2 6 2 2 2 3" xfId="15182"/>
    <cellStyle name="Normal 3 3 2 6 2 2 2 4" xfId="15183"/>
    <cellStyle name="Normal 3 3 2 6 2 2 3" xfId="15184"/>
    <cellStyle name="Normal 3 3 2 6 2 2 4" xfId="15185"/>
    <cellStyle name="Normal 3 3 2 6 2 2 5" xfId="15186"/>
    <cellStyle name="Normal 3 3 2 6 2 3" xfId="15187"/>
    <cellStyle name="Normal 3 3 2 6 2 3 2" xfId="15188"/>
    <cellStyle name="Normal 3 3 2 6 2 3 3" xfId="15189"/>
    <cellStyle name="Normal 3 3 2 6 2 3 4" xfId="15190"/>
    <cellStyle name="Normal 3 3 2 6 2 4" xfId="15191"/>
    <cellStyle name="Normal 3 3 2 6 2 5" xfId="15192"/>
    <cellStyle name="Normal 3 3 2 6 2 6" xfId="15193"/>
    <cellStyle name="Normal 3 3 2 6 3" xfId="15194"/>
    <cellStyle name="Normal 3 3 2 6 3 2" xfId="15195"/>
    <cellStyle name="Normal 3 3 2 6 3 2 2" xfId="15196"/>
    <cellStyle name="Normal 3 3 2 6 3 2 2 2" xfId="15197"/>
    <cellStyle name="Normal 3 3 2 6 3 2 2 3" xfId="15198"/>
    <cellStyle name="Normal 3 3 2 6 3 2 2 4" xfId="15199"/>
    <cellStyle name="Normal 3 3 2 6 3 2 3" xfId="15200"/>
    <cellStyle name="Normal 3 3 2 6 3 2 4" xfId="15201"/>
    <cellStyle name="Normal 3 3 2 6 3 2 5" xfId="15202"/>
    <cellStyle name="Normal 3 3 2 6 3 3" xfId="15203"/>
    <cellStyle name="Normal 3 3 2 6 3 3 2" xfId="15204"/>
    <cellStyle name="Normal 3 3 2 6 3 3 3" xfId="15205"/>
    <cellStyle name="Normal 3 3 2 6 3 3 4" xfId="15206"/>
    <cellStyle name="Normal 3 3 2 6 3 4" xfId="15207"/>
    <cellStyle name="Normal 3 3 2 6 3 5" xfId="15208"/>
    <cellStyle name="Normal 3 3 2 6 3 6" xfId="15209"/>
    <cellStyle name="Normal 3 3 2 6 4" xfId="15210"/>
    <cellStyle name="Normal 3 3 2 6 4 2" xfId="15211"/>
    <cellStyle name="Normal 3 3 2 6 4 2 2" xfId="15212"/>
    <cellStyle name="Normal 3 3 2 6 4 2 3" xfId="15213"/>
    <cellStyle name="Normal 3 3 2 6 4 2 4" xfId="15214"/>
    <cellStyle name="Normal 3 3 2 6 4 3" xfId="15215"/>
    <cellStyle name="Normal 3 3 2 6 4 4" xfId="15216"/>
    <cellStyle name="Normal 3 3 2 6 4 5" xfId="15217"/>
    <cellStyle name="Normal 3 3 2 6 5" xfId="15218"/>
    <cellStyle name="Normal 3 3 2 6 5 2" xfId="15219"/>
    <cellStyle name="Normal 3 3 2 6 5 3" xfId="15220"/>
    <cellStyle name="Normal 3 3 2 6 5 4" xfId="15221"/>
    <cellStyle name="Normal 3 3 2 6 6" xfId="15222"/>
    <cellStyle name="Normal 3 3 2 6 7" xfId="15223"/>
    <cellStyle name="Normal 3 3 2 6 8" xfId="15224"/>
    <cellStyle name="Normal 3 3 2 7" xfId="15225"/>
    <cellStyle name="Normal 3 3 2 7 2" xfId="15226"/>
    <cellStyle name="Normal 3 3 2 7 2 2" xfId="15227"/>
    <cellStyle name="Normal 3 3 2 7 2 2 2" xfId="15228"/>
    <cellStyle name="Normal 3 3 2 7 2 2 3" xfId="15229"/>
    <cellStyle name="Normal 3 3 2 7 2 2 4" xfId="15230"/>
    <cellStyle name="Normal 3 3 2 7 2 3" xfId="15231"/>
    <cellStyle name="Normal 3 3 2 7 2 4" xfId="15232"/>
    <cellStyle name="Normal 3 3 2 7 2 5" xfId="15233"/>
    <cellStyle name="Normal 3 3 2 7 3" xfId="15234"/>
    <cellStyle name="Normal 3 3 2 7 3 2" xfId="15235"/>
    <cellStyle name="Normal 3 3 2 7 3 3" xfId="15236"/>
    <cellStyle name="Normal 3 3 2 7 3 4" xfId="15237"/>
    <cellStyle name="Normal 3 3 2 7 4" xfId="15238"/>
    <cellStyle name="Normal 3 3 2 7 5" xfId="15239"/>
    <cellStyle name="Normal 3 3 2 7 6" xfId="15240"/>
    <cellStyle name="Normal 3 3 2 8" xfId="15241"/>
    <cellStyle name="Normal 3 3 2 8 2" xfId="15242"/>
    <cellStyle name="Normal 3 3 2 8 2 2" xfId="15243"/>
    <cellStyle name="Normal 3 3 2 8 2 2 2" xfId="15244"/>
    <cellStyle name="Normal 3 3 2 8 2 2 3" xfId="15245"/>
    <cellStyle name="Normal 3 3 2 8 2 2 4" xfId="15246"/>
    <cellStyle name="Normal 3 3 2 8 2 3" xfId="15247"/>
    <cellStyle name="Normal 3 3 2 8 2 4" xfId="15248"/>
    <cellStyle name="Normal 3 3 2 8 2 5" xfId="15249"/>
    <cellStyle name="Normal 3 3 2 8 3" xfId="15250"/>
    <cellStyle name="Normal 3 3 2 8 3 2" xfId="15251"/>
    <cellStyle name="Normal 3 3 2 8 3 3" xfId="15252"/>
    <cellStyle name="Normal 3 3 2 8 3 4" xfId="15253"/>
    <cellStyle name="Normal 3 3 2 8 4" xfId="15254"/>
    <cellStyle name="Normal 3 3 2 8 5" xfId="15255"/>
    <cellStyle name="Normal 3 3 2 8 6" xfId="15256"/>
    <cellStyle name="Normal 3 3 2 9" xfId="15257"/>
    <cellStyle name="Normal 3 3 3" xfId="15258"/>
    <cellStyle name="Normal 3 3 3 10" xfId="15259"/>
    <cellStyle name="Normal 3 3 3 2" xfId="15260"/>
    <cellStyle name="Normal 3 3 3 2 2" xfId="15261"/>
    <cellStyle name="Normal 3 3 3 2 2 2" xfId="15262"/>
    <cellStyle name="Normal 3 3 3 2 2 2 2" xfId="15263"/>
    <cellStyle name="Normal 3 3 3 2 2 2 2 2" xfId="15264"/>
    <cellStyle name="Normal 3 3 3 2 2 2 2 3" xfId="15265"/>
    <cellStyle name="Normal 3 3 3 2 2 2 2 4" xfId="15266"/>
    <cellStyle name="Normal 3 3 3 2 2 2 3" xfId="15267"/>
    <cellStyle name="Normal 3 3 3 2 2 2 4" xfId="15268"/>
    <cellStyle name="Normal 3 3 3 2 2 2 5" xfId="15269"/>
    <cellStyle name="Normal 3 3 3 2 2 3" xfId="15270"/>
    <cellStyle name="Normal 3 3 3 2 2 3 2" xfId="15271"/>
    <cellStyle name="Normal 3 3 3 2 2 3 3" xfId="15272"/>
    <cellStyle name="Normal 3 3 3 2 2 3 4" xfId="15273"/>
    <cellStyle name="Normal 3 3 3 2 2 4" xfId="15274"/>
    <cellStyle name="Normal 3 3 3 2 2 5" xfId="15275"/>
    <cellStyle name="Normal 3 3 3 2 2 6" xfId="15276"/>
    <cellStyle name="Normal 3 3 3 2 3" xfId="15277"/>
    <cellStyle name="Normal 3 3 3 2 3 2" xfId="15278"/>
    <cellStyle name="Normal 3 3 3 2 3 2 2" xfId="15279"/>
    <cellStyle name="Normal 3 3 3 2 3 2 2 2" xfId="15280"/>
    <cellStyle name="Normal 3 3 3 2 3 2 2 3" xfId="15281"/>
    <cellStyle name="Normal 3 3 3 2 3 2 2 4" xfId="15282"/>
    <cellStyle name="Normal 3 3 3 2 3 2 3" xfId="15283"/>
    <cellStyle name="Normal 3 3 3 2 3 2 4" xfId="15284"/>
    <cellStyle name="Normal 3 3 3 2 3 2 5" xfId="15285"/>
    <cellStyle name="Normal 3 3 3 2 3 3" xfId="15286"/>
    <cellStyle name="Normal 3 3 3 2 3 3 2" xfId="15287"/>
    <cellStyle name="Normal 3 3 3 2 3 3 3" xfId="15288"/>
    <cellStyle name="Normal 3 3 3 2 3 3 4" xfId="15289"/>
    <cellStyle name="Normal 3 3 3 2 3 4" xfId="15290"/>
    <cellStyle name="Normal 3 3 3 2 3 5" xfId="15291"/>
    <cellStyle name="Normal 3 3 3 2 3 6" xfId="15292"/>
    <cellStyle name="Normal 3 3 3 2 4" xfId="15293"/>
    <cellStyle name="Normal 3 3 3 2 4 2" xfId="15294"/>
    <cellStyle name="Normal 3 3 3 2 4 2 2" xfId="15295"/>
    <cellStyle name="Normal 3 3 3 2 4 2 3" xfId="15296"/>
    <cellStyle name="Normal 3 3 3 2 4 2 4" xfId="15297"/>
    <cellStyle name="Normal 3 3 3 2 4 3" xfId="15298"/>
    <cellStyle name="Normal 3 3 3 2 4 4" xfId="15299"/>
    <cellStyle name="Normal 3 3 3 2 4 5" xfId="15300"/>
    <cellStyle name="Normal 3 3 3 2 5" xfId="15301"/>
    <cellStyle name="Normal 3 3 3 2 5 2" xfId="15302"/>
    <cellStyle name="Normal 3 3 3 2 5 3" xfId="15303"/>
    <cellStyle name="Normal 3 3 3 2 5 4" xfId="15304"/>
    <cellStyle name="Normal 3 3 3 2 6" xfId="15305"/>
    <cellStyle name="Normal 3 3 3 2 7" xfId="15306"/>
    <cellStyle name="Normal 3 3 3 2 8" xfId="15307"/>
    <cellStyle name="Normal 3 3 3 3" xfId="15308"/>
    <cellStyle name="Normal 3 3 3 3 2" xfId="15309"/>
    <cellStyle name="Normal 3 3 3 3 2 2" xfId="15310"/>
    <cellStyle name="Normal 3 3 3 3 2 2 2" xfId="15311"/>
    <cellStyle name="Normal 3 3 3 3 2 2 3" xfId="15312"/>
    <cellStyle name="Normal 3 3 3 3 2 2 4" xfId="15313"/>
    <cellStyle name="Normal 3 3 3 3 2 3" xfId="15314"/>
    <cellStyle name="Normal 3 3 3 3 2 4" xfId="15315"/>
    <cellStyle name="Normal 3 3 3 3 2 5" xfId="15316"/>
    <cellStyle name="Normal 3 3 3 3 3" xfId="15317"/>
    <cellStyle name="Normal 3 3 3 3 3 2" xfId="15318"/>
    <cellStyle name="Normal 3 3 3 3 3 3" xfId="15319"/>
    <cellStyle name="Normal 3 3 3 3 3 4" xfId="15320"/>
    <cellStyle name="Normal 3 3 3 3 4" xfId="15321"/>
    <cellStyle name="Normal 3 3 3 3 5" xfId="15322"/>
    <cellStyle name="Normal 3 3 3 3 6" xfId="15323"/>
    <cellStyle name="Normal 3 3 3 4" xfId="15324"/>
    <cellStyle name="Normal 3 3 3 4 2" xfId="15325"/>
    <cellStyle name="Normal 3 3 3 4 2 2" xfId="15326"/>
    <cellStyle name="Normal 3 3 3 4 2 2 2" xfId="15327"/>
    <cellStyle name="Normal 3 3 3 4 2 2 3" xfId="15328"/>
    <cellStyle name="Normal 3 3 3 4 2 2 4" xfId="15329"/>
    <cellStyle name="Normal 3 3 3 4 2 3" xfId="15330"/>
    <cellStyle name="Normal 3 3 3 4 2 4" xfId="15331"/>
    <cellStyle name="Normal 3 3 3 4 2 5" xfId="15332"/>
    <cellStyle name="Normal 3 3 3 4 3" xfId="15333"/>
    <cellStyle name="Normal 3 3 3 4 3 2" xfId="15334"/>
    <cellStyle name="Normal 3 3 3 4 3 3" xfId="15335"/>
    <cellStyle name="Normal 3 3 3 4 3 4" xfId="15336"/>
    <cellStyle name="Normal 3 3 3 4 4" xfId="15337"/>
    <cellStyle name="Normal 3 3 3 4 5" xfId="15338"/>
    <cellStyle name="Normal 3 3 3 4 6" xfId="15339"/>
    <cellStyle name="Normal 3 3 3 5" xfId="15340"/>
    <cellStyle name="Normal 3 3 3 6" xfId="15341"/>
    <cellStyle name="Normal 3 3 3 6 2" xfId="15342"/>
    <cellStyle name="Normal 3 3 3 6 2 2" xfId="15343"/>
    <cellStyle name="Normal 3 3 3 6 2 3" xfId="15344"/>
    <cellStyle name="Normal 3 3 3 6 2 4" xfId="15345"/>
    <cellStyle name="Normal 3 3 3 6 3" xfId="15346"/>
    <cellStyle name="Normal 3 3 3 6 4" xfId="15347"/>
    <cellStyle name="Normal 3 3 3 6 5" xfId="15348"/>
    <cellStyle name="Normal 3 3 3 7" xfId="15349"/>
    <cellStyle name="Normal 3 3 3 7 2" xfId="15350"/>
    <cellStyle name="Normal 3 3 3 7 3" xfId="15351"/>
    <cellStyle name="Normal 3 3 3 7 4" xfId="15352"/>
    <cellStyle name="Normal 3 3 3 8" xfId="15353"/>
    <cellStyle name="Normal 3 3 3 9" xfId="15354"/>
    <cellStyle name="Normal 3 3 4" xfId="15355"/>
    <cellStyle name="Normal 3 3 4 10" xfId="15356"/>
    <cellStyle name="Normal 3 3 4 2" xfId="15357"/>
    <cellStyle name="Normal 3 3 4 2 2" xfId="15358"/>
    <cellStyle name="Normal 3 3 4 2 2 2" xfId="15359"/>
    <cellStyle name="Normal 3 3 4 2 2 2 2" xfId="15360"/>
    <cellStyle name="Normal 3 3 4 2 2 2 2 2" xfId="15361"/>
    <cellStyle name="Normal 3 3 4 2 2 2 2 3" xfId="15362"/>
    <cellStyle name="Normal 3 3 4 2 2 2 2 4" xfId="15363"/>
    <cellStyle name="Normal 3 3 4 2 2 2 3" xfId="15364"/>
    <cellStyle name="Normal 3 3 4 2 2 2 4" xfId="15365"/>
    <cellStyle name="Normal 3 3 4 2 2 2 5" xfId="15366"/>
    <cellStyle name="Normal 3 3 4 2 2 3" xfId="15367"/>
    <cellStyle name="Normal 3 3 4 2 2 3 2" xfId="15368"/>
    <cellStyle name="Normal 3 3 4 2 2 3 3" xfId="15369"/>
    <cellStyle name="Normal 3 3 4 2 2 3 4" xfId="15370"/>
    <cellStyle name="Normal 3 3 4 2 2 4" xfId="15371"/>
    <cellStyle name="Normal 3 3 4 2 2 5" xfId="15372"/>
    <cellStyle name="Normal 3 3 4 2 2 6" xfId="15373"/>
    <cellStyle name="Normal 3 3 4 2 3" xfId="15374"/>
    <cellStyle name="Normal 3 3 4 2 3 2" xfId="15375"/>
    <cellStyle name="Normal 3 3 4 2 3 2 2" xfId="15376"/>
    <cellStyle name="Normal 3 3 4 2 3 2 2 2" xfId="15377"/>
    <cellStyle name="Normal 3 3 4 2 3 2 2 3" xfId="15378"/>
    <cellStyle name="Normal 3 3 4 2 3 2 2 4" xfId="15379"/>
    <cellStyle name="Normal 3 3 4 2 3 2 3" xfId="15380"/>
    <cellStyle name="Normal 3 3 4 2 3 2 4" xfId="15381"/>
    <cellStyle name="Normal 3 3 4 2 3 2 5" xfId="15382"/>
    <cellStyle name="Normal 3 3 4 2 3 3" xfId="15383"/>
    <cellStyle name="Normal 3 3 4 2 3 3 2" xfId="15384"/>
    <cellStyle name="Normal 3 3 4 2 3 3 3" xfId="15385"/>
    <cellStyle name="Normal 3 3 4 2 3 3 4" xfId="15386"/>
    <cellStyle name="Normal 3 3 4 2 3 4" xfId="15387"/>
    <cellStyle name="Normal 3 3 4 2 3 5" xfId="15388"/>
    <cellStyle name="Normal 3 3 4 2 3 6" xfId="15389"/>
    <cellStyle name="Normal 3 3 4 2 4" xfId="15390"/>
    <cellStyle name="Normal 3 3 4 2 4 2" xfId="15391"/>
    <cellStyle name="Normal 3 3 4 2 4 2 2" xfId="15392"/>
    <cellStyle name="Normal 3 3 4 2 4 2 3" xfId="15393"/>
    <cellStyle name="Normal 3 3 4 2 4 2 4" xfId="15394"/>
    <cellStyle name="Normal 3 3 4 2 4 3" xfId="15395"/>
    <cellStyle name="Normal 3 3 4 2 4 4" xfId="15396"/>
    <cellStyle name="Normal 3 3 4 2 4 5" xfId="15397"/>
    <cellStyle name="Normal 3 3 4 2 5" xfId="15398"/>
    <cellStyle name="Normal 3 3 4 2 5 2" xfId="15399"/>
    <cellStyle name="Normal 3 3 4 2 5 3" xfId="15400"/>
    <cellStyle name="Normal 3 3 4 2 5 4" xfId="15401"/>
    <cellStyle name="Normal 3 3 4 2 6" xfId="15402"/>
    <cellStyle name="Normal 3 3 4 2 7" xfId="15403"/>
    <cellStyle name="Normal 3 3 4 2 8" xfId="15404"/>
    <cellStyle name="Normal 3 3 4 3" xfId="15405"/>
    <cellStyle name="Normal 3 3 4 3 2" xfId="15406"/>
    <cellStyle name="Normal 3 3 4 3 2 2" xfId="15407"/>
    <cellStyle name="Normal 3 3 4 3 2 2 2" xfId="15408"/>
    <cellStyle name="Normal 3 3 4 3 2 2 3" xfId="15409"/>
    <cellStyle name="Normal 3 3 4 3 2 2 4" xfId="15410"/>
    <cellStyle name="Normal 3 3 4 3 2 3" xfId="15411"/>
    <cellStyle name="Normal 3 3 4 3 2 4" xfId="15412"/>
    <cellStyle name="Normal 3 3 4 3 2 5" xfId="15413"/>
    <cellStyle name="Normal 3 3 4 3 3" xfId="15414"/>
    <cellStyle name="Normal 3 3 4 3 3 2" xfId="15415"/>
    <cellStyle name="Normal 3 3 4 3 3 3" xfId="15416"/>
    <cellStyle name="Normal 3 3 4 3 3 4" xfId="15417"/>
    <cellStyle name="Normal 3 3 4 3 4" xfId="15418"/>
    <cellStyle name="Normal 3 3 4 3 5" xfId="15419"/>
    <cellStyle name="Normal 3 3 4 3 6" xfId="15420"/>
    <cellStyle name="Normal 3 3 4 4" xfId="15421"/>
    <cellStyle name="Normal 3 3 4 4 2" xfId="15422"/>
    <cellStyle name="Normal 3 3 4 4 2 2" xfId="15423"/>
    <cellStyle name="Normal 3 3 4 4 2 2 2" xfId="15424"/>
    <cellStyle name="Normal 3 3 4 4 2 2 3" xfId="15425"/>
    <cellStyle name="Normal 3 3 4 4 2 2 4" xfId="15426"/>
    <cellStyle name="Normal 3 3 4 4 2 3" xfId="15427"/>
    <cellStyle name="Normal 3 3 4 4 2 4" xfId="15428"/>
    <cellStyle name="Normal 3 3 4 4 2 5" xfId="15429"/>
    <cellStyle name="Normal 3 3 4 4 3" xfId="15430"/>
    <cellStyle name="Normal 3 3 4 4 3 2" xfId="15431"/>
    <cellStyle name="Normal 3 3 4 4 3 3" xfId="15432"/>
    <cellStyle name="Normal 3 3 4 4 3 4" xfId="15433"/>
    <cellStyle name="Normal 3 3 4 4 4" xfId="15434"/>
    <cellStyle name="Normal 3 3 4 4 5" xfId="15435"/>
    <cellStyle name="Normal 3 3 4 4 6" xfId="15436"/>
    <cellStyle name="Normal 3 3 4 5" xfId="15437"/>
    <cellStyle name="Normal 3 3 4 6" xfId="15438"/>
    <cellStyle name="Normal 3 3 4 6 2" xfId="15439"/>
    <cellStyle name="Normal 3 3 4 6 2 2" xfId="15440"/>
    <cellStyle name="Normal 3 3 4 6 2 3" xfId="15441"/>
    <cellStyle name="Normal 3 3 4 6 2 4" xfId="15442"/>
    <cellStyle name="Normal 3 3 4 6 3" xfId="15443"/>
    <cellStyle name="Normal 3 3 4 6 4" xfId="15444"/>
    <cellStyle name="Normal 3 3 4 6 5" xfId="15445"/>
    <cellStyle name="Normal 3 3 4 7" xfId="15446"/>
    <cellStyle name="Normal 3 3 4 7 2" xfId="15447"/>
    <cellStyle name="Normal 3 3 4 7 3" xfId="15448"/>
    <cellStyle name="Normal 3 3 4 7 4" xfId="15449"/>
    <cellStyle name="Normal 3 3 4 8" xfId="15450"/>
    <cellStyle name="Normal 3 3 4 9" xfId="15451"/>
    <cellStyle name="Normal 3 3 5" xfId="15452"/>
    <cellStyle name="Normal 3 3 5 2" xfId="15453"/>
    <cellStyle name="Normal 3 3 6" xfId="15454"/>
    <cellStyle name="Normal 3 3 6 10" xfId="15455"/>
    <cellStyle name="Normal 3 3 6 2" xfId="15456"/>
    <cellStyle name="Normal 3 3 6 2 2" xfId="15457"/>
    <cellStyle name="Normal 3 3 6 2 2 2" xfId="15458"/>
    <cellStyle name="Normal 3 3 6 2 2 2 2" xfId="15459"/>
    <cellStyle name="Normal 3 3 6 2 2 2 2 2" xfId="15460"/>
    <cellStyle name="Normal 3 3 6 2 2 2 2 3" xfId="15461"/>
    <cellStyle name="Normal 3 3 6 2 2 2 2 4" xfId="15462"/>
    <cellStyle name="Normal 3 3 6 2 2 2 3" xfId="15463"/>
    <cellStyle name="Normal 3 3 6 2 2 2 4" xfId="15464"/>
    <cellStyle name="Normal 3 3 6 2 2 2 5" xfId="15465"/>
    <cellStyle name="Normal 3 3 6 2 2 3" xfId="15466"/>
    <cellStyle name="Normal 3 3 6 2 2 3 2" xfId="15467"/>
    <cellStyle name="Normal 3 3 6 2 2 3 3" xfId="15468"/>
    <cellStyle name="Normal 3 3 6 2 2 3 4" xfId="15469"/>
    <cellStyle name="Normal 3 3 6 2 2 4" xfId="15470"/>
    <cellStyle name="Normal 3 3 6 2 2 5" xfId="15471"/>
    <cellStyle name="Normal 3 3 6 2 2 6" xfId="15472"/>
    <cellStyle name="Normal 3 3 6 2 3" xfId="15473"/>
    <cellStyle name="Normal 3 3 6 2 3 2" xfId="15474"/>
    <cellStyle name="Normal 3 3 6 2 3 2 2" xfId="15475"/>
    <cellStyle name="Normal 3 3 6 2 3 2 2 2" xfId="15476"/>
    <cellStyle name="Normal 3 3 6 2 3 2 2 3" xfId="15477"/>
    <cellStyle name="Normal 3 3 6 2 3 2 2 4" xfId="15478"/>
    <cellStyle name="Normal 3 3 6 2 3 2 3" xfId="15479"/>
    <cellStyle name="Normal 3 3 6 2 3 2 4" xfId="15480"/>
    <cellStyle name="Normal 3 3 6 2 3 2 5" xfId="15481"/>
    <cellStyle name="Normal 3 3 6 2 3 3" xfId="15482"/>
    <cellStyle name="Normal 3 3 6 2 3 3 2" xfId="15483"/>
    <cellStyle name="Normal 3 3 6 2 3 3 3" xfId="15484"/>
    <cellStyle name="Normal 3 3 6 2 3 3 4" xfId="15485"/>
    <cellStyle name="Normal 3 3 6 2 3 4" xfId="15486"/>
    <cellStyle name="Normal 3 3 6 2 3 5" xfId="15487"/>
    <cellStyle name="Normal 3 3 6 2 3 6" xfId="15488"/>
    <cellStyle name="Normal 3 3 6 2 4" xfId="15489"/>
    <cellStyle name="Normal 3 3 6 2 4 2" xfId="15490"/>
    <cellStyle name="Normal 3 3 6 2 4 2 2" xfId="15491"/>
    <cellStyle name="Normal 3 3 6 2 4 2 3" xfId="15492"/>
    <cellStyle name="Normal 3 3 6 2 4 2 4" xfId="15493"/>
    <cellStyle name="Normal 3 3 6 2 4 3" xfId="15494"/>
    <cellStyle name="Normal 3 3 6 2 4 4" xfId="15495"/>
    <cellStyle name="Normal 3 3 6 2 4 5" xfId="15496"/>
    <cellStyle name="Normal 3 3 6 2 5" xfId="15497"/>
    <cellStyle name="Normal 3 3 6 2 5 2" xfId="15498"/>
    <cellStyle name="Normal 3 3 6 2 5 3" xfId="15499"/>
    <cellStyle name="Normal 3 3 6 2 5 4" xfId="15500"/>
    <cellStyle name="Normal 3 3 6 2 6" xfId="15501"/>
    <cellStyle name="Normal 3 3 6 2 7" xfId="15502"/>
    <cellStyle name="Normal 3 3 6 2 8" xfId="15503"/>
    <cellStyle name="Normal 3 3 6 3" xfId="15504"/>
    <cellStyle name="Normal 3 3 6 3 2" xfId="15505"/>
    <cellStyle name="Normal 3 3 6 3 2 2" xfId="15506"/>
    <cellStyle name="Normal 3 3 6 3 2 2 2" xfId="15507"/>
    <cellStyle name="Normal 3 3 6 3 2 2 3" xfId="15508"/>
    <cellStyle name="Normal 3 3 6 3 2 2 4" xfId="15509"/>
    <cellStyle name="Normal 3 3 6 3 2 3" xfId="15510"/>
    <cellStyle name="Normal 3 3 6 3 2 4" xfId="15511"/>
    <cellStyle name="Normal 3 3 6 3 2 5" xfId="15512"/>
    <cellStyle name="Normal 3 3 6 3 3" xfId="15513"/>
    <cellStyle name="Normal 3 3 6 3 3 2" xfId="15514"/>
    <cellStyle name="Normal 3 3 6 3 3 3" xfId="15515"/>
    <cellStyle name="Normal 3 3 6 3 3 4" xfId="15516"/>
    <cellStyle name="Normal 3 3 6 3 4" xfId="15517"/>
    <cellStyle name="Normal 3 3 6 3 5" xfId="15518"/>
    <cellStyle name="Normal 3 3 6 3 6" xfId="15519"/>
    <cellStyle name="Normal 3 3 6 4" xfId="15520"/>
    <cellStyle name="Normal 3 3 6 4 2" xfId="15521"/>
    <cellStyle name="Normal 3 3 6 4 2 2" xfId="15522"/>
    <cellStyle name="Normal 3 3 6 4 2 2 2" xfId="15523"/>
    <cellStyle name="Normal 3 3 6 4 2 2 3" xfId="15524"/>
    <cellStyle name="Normal 3 3 6 4 2 2 4" xfId="15525"/>
    <cellStyle name="Normal 3 3 6 4 2 3" xfId="15526"/>
    <cellStyle name="Normal 3 3 6 4 2 4" xfId="15527"/>
    <cellStyle name="Normal 3 3 6 4 2 5" xfId="15528"/>
    <cellStyle name="Normal 3 3 6 4 3" xfId="15529"/>
    <cellStyle name="Normal 3 3 6 4 3 2" xfId="15530"/>
    <cellStyle name="Normal 3 3 6 4 3 3" xfId="15531"/>
    <cellStyle name="Normal 3 3 6 4 3 4" xfId="15532"/>
    <cellStyle name="Normal 3 3 6 4 4" xfId="15533"/>
    <cellStyle name="Normal 3 3 6 4 5" xfId="15534"/>
    <cellStyle name="Normal 3 3 6 4 6" xfId="15535"/>
    <cellStyle name="Normal 3 3 6 5" xfId="15536"/>
    <cellStyle name="Normal 3 3 6 6" xfId="15537"/>
    <cellStyle name="Normal 3 3 6 6 2" xfId="15538"/>
    <cellStyle name="Normal 3 3 6 6 2 2" xfId="15539"/>
    <cellStyle name="Normal 3 3 6 6 2 3" xfId="15540"/>
    <cellStyle name="Normal 3 3 6 6 2 4" xfId="15541"/>
    <cellStyle name="Normal 3 3 6 6 3" xfId="15542"/>
    <cellStyle name="Normal 3 3 6 6 4" xfId="15543"/>
    <cellStyle name="Normal 3 3 6 6 5" xfId="15544"/>
    <cellStyle name="Normal 3 3 6 7" xfId="15545"/>
    <cellStyle name="Normal 3 3 6 7 2" xfId="15546"/>
    <cellStyle name="Normal 3 3 6 7 3" xfId="15547"/>
    <cellStyle name="Normal 3 3 6 7 4" xfId="15548"/>
    <cellStyle name="Normal 3 3 6 8" xfId="15549"/>
    <cellStyle name="Normal 3 3 6 9" xfId="15550"/>
    <cellStyle name="Normal 3 3 7" xfId="15551"/>
    <cellStyle name="Normal 3 3 7 2" xfId="15552"/>
    <cellStyle name="Normal 3 3 7 2 2" xfId="15553"/>
    <cellStyle name="Normal 3 3 7 2 2 2" xfId="15554"/>
    <cellStyle name="Normal 3 3 7 2 2 2 2" xfId="15555"/>
    <cellStyle name="Normal 3 3 7 2 2 2 3" xfId="15556"/>
    <cellStyle name="Normal 3 3 7 2 2 2 4" xfId="15557"/>
    <cellStyle name="Normal 3 3 7 2 2 3" xfId="15558"/>
    <cellStyle name="Normal 3 3 7 2 2 4" xfId="15559"/>
    <cellStyle name="Normal 3 3 7 2 2 5" xfId="15560"/>
    <cellStyle name="Normal 3 3 7 2 3" xfId="15561"/>
    <cellStyle name="Normal 3 3 7 2 3 2" xfId="15562"/>
    <cellStyle name="Normal 3 3 7 2 3 3" xfId="15563"/>
    <cellStyle name="Normal 3 3 7 2 3 4" xfId="15564"/>
    <cellStyle name="Normal 3 3 7 2 4" xfId="15565"/>
    <cellStyle name="Normal 3 3 7 2 5" xfId="15566"/>
    <cellStyle name="Normal 3 3 7 2 6" xfId="15567"/>
    <cellStyle name="Normal 3 3 7 3" xfId="15568"/>
    <cellStyle name="Normal 3 3 7 3 2" xfId="15569"/>
    <cellStyle name="Normal 3 3 7 3 2 2" xfId="15570"/>
    <cellStyle name="Normal 3 3 7 3 2 2 2" xfId="15571"/>
    <cellStyle name="Normal 3 3 7 3 2 2 3" xfId="15572"/>
    <cellStyle name="Normal 3 3 7 3 2 2 4" xfId="15573"/>
    <cellStyle name="Normal 3 3 7 3 2 3" xfId="15574"/>
    <cellStyle name="Normal 3 3 7 3 2 4" xfId="15575"/>
    <cellStyle name="Normal 3 3 7 3 2 5" xfId="15576"/>
    <cellStyle name="Normal 3 3 7 3 3" xfId="15577"/>
    <cellStyle name="Normal 3 3 7 3 3 2" xfId="15578"/>
    <cellStyle name="Normal 3 3 7 3 3 3" xfId="15579"/>
    <cellStyle name="Normal 3 3 7 3 3 4" xfId="15580"/>
    <cellStyle name="Normal 3 3 7 3 4" xfId="15581"/>
    <cellStyle name="Normal 3 3 7 3 5" xfId="15582"/>
    <cellStyle name="Normal 3 3 7 3 6" xfId="15583"/>
    <cellStyle name="Normal 3 3 7 4" xfId="15584"/>
    <cellStyle name="Normal 3 3 7 5" xfId="15585"/>
    <cellStyle name="Normal 3 3 7 5 2" xfId="15586"/>
    <cellStyle name="Normal 3 3 7 5 2 2" xfId="15587"/>
    <cellStyle name="Normal 3 3 7 5 2 3" xfId="15588"/>
    <cellStyle name="Normal 3 3 7 5 2 4" xfId="15589"/>
    <cellStyle name="Normal 3 3 7 5 3" xfId="15590"/>
    <cellStyle name="Normal 3 3 7 5 4" xfId="15591"/>
    <cellStyle name="Normal 3 3 7 5 5" xfId="15592"/>
    <cellStyle name="Normal 3 3 7 6" xfId="15593"/>
    <cellStyle name="Normal 3 3 7 6 2" xfId="15594"/>
    <cellStyle name="Normal 3 3 7 6 3" xfId="15595"/>
    <cellStyle name="Normal 3 3 7 6 4" xfId="15596"/>
    <cellStyle name="Normal 3 3 7 7" xfId="15597"/>
    <cellStyle name="Normal 3 3 7 8" xfId="15598"/>
    <cellStyle name="Normal 3 3 7 9" xfId="15599"/>
    <cellStyle name="Normal 3 3 8" xfId="15600"/>
    <cellStyle name="Normal 3 3 8 2" xfId="15601"/>
    <cellStyle name="Normal 3 3 8 2 2" xfId="15602"/>
    <cellStyle name="Normal 3 3 8 2 2 2" xfId="15603"/>
    <cellStyle name="Normal 3 3 8 2 2 2 2" xfId="15604"/>
    <cellStyle name="Normal 3 3 8 2 2 2 3" xfId="15605"/>
    <cellStyle name="Normal 3 3 8 2 2 2 4" xfId="15606"/>
    <cellStyle name="Normal 3 3 8 2 2 3" xfId="15607"/>
    <cellStyle name="Normal 3 3 8 2 2 4" xfId="15608"/>
    <cellStyle name="Normal 3 3 8 2 2 5" xfId="15609"/>
    <cellStyle name="Normal 3 3 8 2 3" xfId="15610"/>
    <cellStyle name="Normal 3 3 8 2 3 2" xfId="15611"/>
    <cellStyle name="Normal 3 3 8 2 3 3" xfId="15612"/>
    <cellStyle name="Normal 3 3 8 2 3 4" xfId="15613"/>
    <cellStyle name="Normal 3 3 8 2 4" xfId="15614"/>
    <cellStyle name="Normal 3 3 8 2 5" xfId="15615"/>
    <cellStyle name="Normal 3 3 8 2 6" xfId="15616"/>
    <cellStyle name="Normal 3 3 8 3" xfId="15617"/>
    <cellStyle name="Normal 3 3 8 3 2" xfId="15618"/>
    <cellStyle name="Normal 3 3 8 3 2 2" xfId="15619"/>
    <cellStyle name="Normal 3 3 8 3 2 2 2" xfId="15620"/>
    <cellStyle name="Normal 3 3 8 3 2 2 3" xfId="15621"/>
    <cellStyle name="Normal 3 3 8 3 2 2 4" xfId="15622"/>
    <cellStyle name="Normal 3 3 8 3 2 3" xfId="15623"/>
    <cellStyle name="Normal 3 3 8 3 2 4" xfId="15624"/>
    <cellStyle name="Normal 3 3 8 3 2 5" xfId="15625"/>
    <cellStyle name="Normal 3 3 8 3 3" xfId="15626"/>
    <cellStyle name="Normal 3 3 8 3 3 2" xfId="15627"/>
    <cellStyle name="Normal 3 3 8 3 3 3" xfId="15628"/>
    <cellStyle name="Normal 3 3 8 3 3 4" xfId="15629"/>
    <cellStyle name="Normal 3 3 8 3 4" xfId="15630"/>
    <cellStyle name="Normal 3 3 8 3 5" xfId="15631"/>
    <cellStyle name="Normal 3 3 8 3 6" xfId="15632"/>
    <cellStyle name="Normal 3 3 8 4" xfId="15633"/>
    <cellStyle name="Normal 3 3 8 5" xfId="15634"/>
    <cellStyle name="Normal 3 3 8 5 2" xfId="15635"/>
    <cellStyle name="Normal 3 3 8 5 2 2" xfId="15636"/>
    <cellStyle name="Normal 3 3 8 5 2 3" xfId="15637"/>
    <cellStyle name="Normal 3 3 8 5 2 4" xfId="15638"/>
    <cellStyle name="Normal 3 3 8 5 3" xfId="15639"/>
    <cellStyle name="Normal 3 3 8 5 4" xfId="15640"/>
    <cellStyle name="Normal 3 3 8 5 5" xfId="15641"/>
    <cellStyle name="Normal 3 3 8 6" xfId="15642"/>
    <cellStyle name="Normal 3 3 8 6 2" xfId="15643"/>
    <cellStyle name="Normal 3 3 8 6 3" xfId="15644"/>
    <cellStyle name="Normal 3 3 8 6 4" xfId="15645"/>
    <cellStyle name="Normal 3 3 8 7" xfId="15646"/>
    <cellStyle name="Normal 3 3 8 8" xfId="15647"/>
    <cellStyle name="Normal 3 3 8 9" xfId="15648"/>
    <cellStyle name="Normal 3 3 9" xfId="15649"/>
    <cellStyle name="Normal 3 3 9 2" xfId="15650"/>
    <cellStyle name="Normal 3 3 9 3" xfId="15651"/>
    <cellStyle name="Normal 3 3 9 3 2" xfId="15652"/>
    <cellStyle name="Normal 3 3 9 3 2 2" xfId="15653"/>
    <cellStyle name="Normal 3 3 9 3 2 3" xfId="15654"/>
    <cellStyle name="Normal 3 3 9 3 2 4" xfId="15655"/>
    <cellStyle name="Normal 3 3 9 3 3" xfId="15656"/>
    <cellStyle name="Normal 3 3 9 3 4" xfId="15657"/>
    <cellStyle name="Normal 3 3 9 3 5" xfId="15658"/>
    <cellStyle name="Normal 3 3 9 4" xfId="15659"/>
    <cellStyle name="Normal 3 3 9 5" xfId="15660"/>
    <cellStyle name="Normal 3 3 9 5 2" xfId="15661"/>
    <cellStyle name="Normal 3 3 9 5 3" xfId="15662"/>
    <cellStyle name="Normal 3 3 9 5 4" xfId="15663"/>
    <cellStyle name="Normal 3 3 9 6" xfId="15664"/>
    <cellStyle name="Normal 3 3 9 7" xfId="15665"/>
    <cellStyle name="Normal 3 3 9 8" xfId="15666"/>
    <cellStyle name="Normal 3 30" xfId="15667"/>
    <cellStyle name="Normal 3 30 2" xfId="15668"/>
    <cellStyle name="Normal 3 30 2 2" xfId="15669"/>
    <cellStyle name="Normal 3 30 2 2 2" xfId="15670"/>
    <cellStyle name="Normal 3 30 2 2 3" xfId="15671"/>
    <cellStyle name="Normal 3 30 2 2 4" xfId="15672"/>
    <cellStyle name="Normal 3 30 2 3" xfId="15673"/>
    <cellStyle name="Normal 3 30 2 4" xfId="15674"/>
    <cellStyle name="Normal 3 30 2 5" xfId="15675"/>
    <cellStyle name="Normal 3 30 3" xfId="15676"/>
    <cellStyle name="Normal 3 30 3 2" xfId="15677"/>
    <cellStyle name="Normal 3 30 3 3" xfId="15678"/>
    <cellStyle name="Normal 3 30 3 4" xfId="15679"/>
    <cellStyle name="Normal 3 30 4" xfId="15680"/>
    <cellStyle name="Normal 3 30 5" xfId="15681"/>
    <cellStyle name="Normal 3 30 6" xfId="15682"/>
    <cellStyle name="Normal 3 31" xfId="15683"/>
    <cellStyle name="Normal 3 31 2" xfId="15684"/>
    <cellStyle name="Normal 3 31 2 2" xfId="15685"/>
    <cellStyle name="Normal 3 31 2 2 2" xfId="15686"/>
    <cellStyle name="Normal 3 31 2 2 3" xfId="15687"/>
    <cellStyle name="Normal 3 31 2 2 4" xfId="15688"/>
    <cellStyle name="Normal 3 31 2 3" xfId="15689"/>
    <cellStyle name="Normal 3 31 2 4" xfId="15690"/>
    <cellStyle name="Normal 3 31 2 5" xfId="15691"/>
    <cellStyle name="Normal 3 31 3" xfId="15692"/>
    <cellStyle name="Normal 3 31 3 2" xfId="15693"/>
    <cellStyle name="Normal 3 31 3 3" xfId="15694"/>
    <cellStyle name="Normal 3 31 3 4" xfId="15695"/>
    <cellStyle name="Normal 3 31 4" xfId="15696"/>
    <cellStyle name="Normal 3 31 5" xfId="15697"/>
    <cellStyle name="Normal 3 31 6" xfId="15698"/>
    <cellStyle name="Normal 3 32" xfId="15699"/>
    <cellStyle name="Normal 3 32 2" xfId="15700"/>
    <cellStyle name="Normal 3 33" xfId="15701"/>
    <cellStyle name="Normal 3 33 2" xfId="15702"/>
    <cellStyle name="Normal 3 34" xfId="15703"/>
    <cellStyle name="Normal 3 34 2" xfId="15704"/>
    <cellStyle name="Normal 3 34 2 2" xfId="15705"/>
    <cellStyle name="Normal 3 34 2 3" xfId="15706"/>
    <cellStyle name="Normal 3 34 2 4" xfId="15707"/>
    <cellStyle name="Normal 3 34 3" xfId="15708"/>
    <cellStyle name="Normal 3 34 4" xfId="15709"/>
    <cellStyle name="Normal 3 34 5" xfId="15710"/>
    <cellStyle name="Normal 3 35" xfId="15711"/>
    <cellStyle name="Normal 3 35 2" xfId="15712"/>
    <cellStyle name="Normal 3 36" xfId="15713"/>
    <cellStyle name="Normal 3 36 2" xfId="15714"/>
    <cellStyle name="Normal 3 37" xfId="15715"/>
    <cellStyle name="Normal 3 37 2" xfId="15716"/>
    <cellStyle name="Normal 3 38" xfId="15717"/>
    <cellStyle name="Normal 3 38 2" xfId="15718"/>
    <cellStyle name="Normal 3 39" xfId="15719"/>
    <cellStyle name="Normal 3 39 2" xfId="15720"/>
    <cellStyle name="Normal 3 4" xfId="15721"/>
    <cellStyle name="Normal 3 4 10" xfId="15722"/>
    <cellStyle name="Normal 3 4 10 2" xfId="15723"/>
    <cellStyle name="Normal 3 4 11" xfId="15724"/>
    <cellStyle name="Normal 3 4 12" xfId="15725"/>
    <cellStyle name="Normal 3 4 12 2" xfId="15726"/>
    <cellStyle name="Normal 3 4 13" xfId="15727"/>
    <cellStyle name="Normal 3 4 13 2" xfId="15728"/>
    <cellStyle name="Normal 3 4 13 2 2" xfId="15729"/>
    <cellStyle name="Normal 3 4 13 2 3" xfId="15730"/>
    <cellStyle name="Normal 3 4 13 2 4" xfId="15731"/>
    <cellStyle name="Normal 3 4 14" xfId="15732"/>
    <cellStyle name="Normal 3 4 14 2" xfId="15733"/>
    <cellStyle name="Normal 3 4 14 2 2" xfId="15734"/>
    <cellStyle name="Normal 3 4 14 2 3" xfId="15735"/>
    <cellStyle name="Normal 3 4 14 2 4" xfId="15736"/>
    <cellStyle name="Normal 3 4 14 3" xfId="15737"/>
    <cellStyle name="Normal 3 4 14 4" xfId="15738"/>
    <cellStyle name="Normal 3 4 14 5" xfId="15739"/>
    <cellStyle name="Normal 3 4 15" xfId="15740"/>
    <cellStyle name="Normal 3 4 16" xfId="15741"/>
    <cellStyle name="Normal 3 4 17" xfId="15742"/>
    <cellStyle name="Normal 3 4 2" xfId="15743"/>
    <cellStyle name="Normal 3 4 2 10" xfId="15744"/>
    <cellStyle name="Normal 3 4 2 11" xfId="15745"/>
    <cellStyle name="Normal 3 4 2 2" xfId="15746"/>
    <cellStyle name="Normal 3 4 2 2 2" xfId="15747"/>
    <cellStyle name="Normal 3 4 2 2 2 2" xfId="15748"/>
    <cellStyle name="Normal 3 4 2 2 2 2 2" xfId="15749"/>
    <cellStyle name="Normal 3 4 2 2 2 2 2 2" xfId="15750"/>
    <cellStyle name="Normal 3 4 2 2 2 2 2 2 2" xfId="15751"/>
    <cellStyle name="Normal 3 4 2 2 2 2 2 2 3" xfId="15752"/>
    <cellStyle name="Normal 3 4 2 2 2 2 2 2 4" xfId="15753"/>
    <cellStyle name="Normal 3 4 2 2 2 2 2 3" xfId="15754"/>
    <cellStyle name="Normal 3 4 2 2 2 2 2 4" xfId="15755"/>
    <cellStyle name="Normal 3 4 2 2 2 2 2 5" xfId="15756"/>
    <cellStyle name="Normal 3 4 2 2 2 2 3" xfId="15757"/>
    <cellStyle name="Normal 3 4 2 2 2 2 3 2" xfId="15758"/>
    <cellStyle name="Normal 3 4 2 2 2 2 3 3" xfId="15759"/>
    <cellStyle name="Normal 3 4 2 2 2 2 3 4" xfId="15760"/>
    <cellStyle name="Normal 3 4 2 2 2 2 4" xfId="15761"/>
    <cellStyle name="Normal 3 4 2 2 2 2 5" xfId="15762"/>
    <cellStyle name="Normal 3 4 2 2 2 2 6" xfId="15763"/>
    <cellStyle name="Normal 3 4 2 2 2 3" xfId="15764"/>
    <cellStyle name="Normal 3 4 2 2 2 3 2" xfId="15765"/>
    <cellStyle name="Normal 3 4 2 2 2 3 2 2" xfId="15766"/>
    <cellStyle name="Normal 3 4 2 2 2 3 2 2 2" xfId="15767"/>
    <cellStyle name="Normal 3 4 2 2 2 3 2 2 3" xfId="15768"/>
    <cellStyle name="Normal 3 4 2 2 2 3 2 2 4" xfId="15769"/>
    <cellStyle name="Normal 3 4 2 2 2 3 2 3" xfId="15770"/>
    <cellStyle name="Normal 3 4 2 2 2 3 2 4" xfId="15771"/>
    <cellStyle name="Normal 3 4 2 2 2 3 2 5" xfId="15772"/>
    <cellStyle name="Normal 3 4 2 2 2 3 3" xfId="15773"/>
    <cellStyle name="Normal 3 4 2 2 2 3 3 2" xfId="15774"/>
    <cellStyle name="Normal 3 4 2 2 2 3 3 3" xfId="15775"/>
    <cellStyle name="Normal 3 4 2 2 2 3 3 4" xfId="15776"/>
    <cellStyle name="Normal 3 4 2 2 2 3 4" xfId="15777"/>
    <cellStyle name="Normal 3 4 2 2 2 3 5" xfId="15778"/>
    <cellStyle name="Normal 3 4 2 2 2 3 6" xfId="15779"/>
    <cellStyle name="Normal 3 4 2 2 2 4" xfId="15780"/>
    <cellStyle name="Normal 3 4 2 2 2 4 2" xfId="15781"/>
    <cellStyle name="Normal 3 4 2 2 2 4 2 2" xfId="15782"/>
    <cellStyle name="Normal 3 4 2 2 2 4 2 3" xfId="15783"/>
    <cellStyle name="Normal 3 4 2 2 2 4 2 4" xfId="15784"/>
    <cellStyle name="Normal 3 4 2 2 2 4 3" xfId="15785"/>
    <cellStyle name="Normal 3 4 2 2 2 4 4" xfId="15786"/>
    <cellStyle name="Normal 3 4 2 2 2 4 5" xfId="15787"/>
    <cellStyle name="Normal 3 4 2 2 2 5" xfId="15788"/>
    <cellStyle name="Normal 3 4 2 2 2 5 2" xfId="15789"/>
    <cellStyle name="Normal 3 4 2 2 2 5 3" xfId="15790"/>
    <cellStyle name="Normal 3 4 2 2 2 5 4" xfId="15791"/>
    <cellStyle name="Normal 3 4 2 2 2 6" xfId="15792"/>
    <cellStyle name="Normal 3 4 2 2 2 7" xfId="15793"/>
    <cellStyle name="Normal 3 4 2 2 2 8" xfId="15794"/>
    <cellStyle name="Normal 3 4 2 2 3" xfId="15795"/>
    <cellStyle name="Normal 3 4 2 2 3 2" xfId="15796"/>
    <cellStyle name="Normal 3 4 2 2 3 2 2" xfId="15797"/>
    <cellStyle name="Normal 3 4 2 2 3 2 2 2" xfId="15798"/>
    <cellStyle name="Normal 3 4 2 2 3 2 2 3" xfId="15799"/>
    <cellStyle name="Normal 3 4 2 2 3 2 2 4" xfId="15800"/>
    <cellStyle name="Normal 3 4 2 2 3 2 3" xfId="15801"/>
    <cellStyle name="Normal 3 4 2 2 3 2 3 2" xfId="15802"/>
    <cellStyle name="Normal 3 4 2 2 3 2 3 3" xfId="15803"/>
    <cellStyle name="Normal 3 4 2 2 3 2 3 4" xfId="15804"/>
    <cellStyle name="Normal 3 4 2 2 3 2 4" xfId="15805"/>
    <cellStyle name="Normal 3 4 2 2 3 2 5" xfId="15806"/>
    <cellStyle name="Normal 3 4 2 2 3 2 6" xfId="15807"/>
    <cellStyle name="Normal 3 4 2 2 3 3" xfId="15808"/>
    <cellStyle name="Normal 3 4 2 2 3 3 2" xfId="15809"/>
    <cellStyle name="Normal 3 4 2 2 3 3 3" xfId="15810"/>
    <cellStyle name="Normal 3 4 2 2 3 3 4" xfId="15811"/>
    <cellStyle name="Normal 3 4 2 2 3 4" xfId="15812"/>
    <cellStyle name="Normal 3 4 2 2 3 4 2" xfId="15813"/>
    <cellStyle name="Normal 3 4 2 2 3 4 3" xfId="15814"/>
    <cellStyle name="Normal 3 4 2 2 3 4 4" xfId="15815"/>
    <cellStyle name="Normal 3 4 2 2 3 5" xfId="15816"/>
    <cellStyle name="Normal 3 4 2 2 3 6" xfId="15817"/>
    <cellStyle name="Normal 3 4 2 2 3 7" xfId="15818"/>
    <cellStyle name="Normal 3 4 2 2 4" xfId="15819"/>
    <cellStyle name="Normal 3 4 2 2 4 2" xfId="15820"/>
    <cellStyle name="Normal 3 4 2 2 4 2 2" xfId="15821"/>
    <cellStyle name="Normal 3 4 2 2 4 2 2 2" xfId="15822"/>
    <cellStyle name="Normal 3 4 2 2 4 2 2 3" xfId="15823"/>
    <cellStyle name="Normal 3 4 2 2 4 2 2 4" xfId="15824"/>
    <cellStyle name="Normal 3 4 2 2 4 2 3" xfId="15825"/>
    <cellStyle name="Normal 3 4 2 2 4 2 4" xfId="15826"/>
    <cellStyle name="Normal 3 4 2 2 4 2 5" xfId="15827"/>
    <cellStyle name="Normal 3 4 2 2 4 3" xfId="15828"/>
    <cellStyle name="Normal 3 4 2 2 4 3 2" xfId="15829"/>
    <cellStyle name="Normal 3 4 2 2 4 3 3" xfId="15830"/>
    <cellStyle name="Normal 3 4 2 2 4 3 4" xfId="15831"/>
    <cellStyle name="Normal 3 4 2 2 4 4" xfId="15832"/>
    <cellStyle name="Normal 3 4 2 2 4 5" xfId="15833"/>
    <cellStyle name="Normal 3 4 2 2 4 6" xfId="15834"/>
    <cellStyle name="Normal 3 4 2 2 5" xfId="15835"/>
    <cellStyle name="Normal 3 4 2 2 5 2" xfId="15836"/>
    <cellStyle name="Normal 3 4 2 2 5 2 2" xfId="15837"/>
    <cellStyle name="Normal 3 4 2 2 5 2 3" xfId="15838"/>
    <cellStyle name="Normal 3 4 2 2 5 2 4" xfId="15839"/>
    <cellStyle name="Normal 3 4 2 2 5 3" xfId="15840"/>
    <cellStyle name="Normal 3 4 2 2 5 4" xfId="15841"/>
    <cellStyle name="Normal 3 4 2 2 5 5" xfId="15842"/>
    <cellStyle name="Normal 3 4 2 2 6" xfId="15843"/>
    <cellStyle name="Normal 3 4 2 2 6 2" xfId="15844"/>
    <cellStyle name="Normal 3 4 2 2 6 3" xfId="15845"/>
    <cellStyle name="Normal 3 4 2 2 6 4" xfId="15846"/>
    <cellStyle name="Normal 3 4 2 2 7" xfId="15847"/>
    <cellStyle name="Normal 3 4 2 2 8" xfId="15848"/>
    <cellStyle name="Normal 3 4 2 2 9" xfId="15849"/>
    <cellStyle name="Normal 3 4 2 3" xfId="15850"/>
    <cellStyle name="Normal 3 4 2 3 2" xfId="15851"/>
    <cellStyle name="Normal 3 4 2 3 2 2" xfId="15852"/>
    <cellStyle name="Normal 3 4 2 3 2 2 2" xfId="15853"/>
    <cellStyle name="Normal 3 4 2 3 2 2 2 2" xfId="15854"/>
    <cellStyle name="Normal 3 4 2 3 2 2 2 3" xfId="15855"/>
    <cellStyle name="Normal 3 4 2 3 2 2 2 4" xfId="15856"/>
    <cellStyle name="Normal 3 4 2 3 2 2 3" xfId="15857"/>
    <cellStyle name="Normal 3 4 2 3 2 2 3 2" xfId="15858"/>
    <cellStyle name="Normal 3 4 2 3 2 2 3 3" xfId="15859"/>
    <cellStyle name="Normal 3 4 2 3 2 2 3 4" xfId="15860"/>
    <cellStyle name="Normal 3 4 2 3 2 2 4" xfId="15861"/>
    <cellStyle name="Normal 3 4 2 3 2 2 5" xfId="15862"/>
    <cellStyle name="Normal 3 4 2 3 2 2 6" xfId="15863"/>
    <cellStyle name="Normal 3 4 2 3 2 3" xfId="15864"/>
    <cellStyle name="Normal 3 4 2 3 2 3 2" xfId="15865"/>
    <cellStyle name="Normal 3 4 2 3 2 3 3" xfId="15866"/>
    <cellStyle name="Normal 3 4 2 3 2 3 4" xfId="15867"/>
    <cellStyle name="Normal 3 4 2 3 2 4" xfId="15868"/>
    <cellStyle name="Normal 3 4 2 3 2 4 2" xfId="15869"/>
    <cellStyle name="Normal 3 4 2 3 2 4 3" xfId="15870"/>
    <cellStyle name="Normal 3 4 2 3 2 4 4" xfId="15871"/>
    <cellStyle name="Normal 3 4 2 3 2 5" xfId="15872"/>
    <cellStyle name="Normal 3 4 2 3 2 6" xfId="15873"/>
    <cellStyle name="Normal 3 4 2 3 2 7" xfId="15874"/>
    <cellStyle name="Normal 3 4 2 3 3" xfId="15875"/>
    <cellStyle name="Normal 3 4 2 3 3 2" xfId="15876"/>
    <cellStyle name="Normal 3 4 2 3 3 2 2" xfId="15877"/>
    <cellStyle name="Normal 3 4 2 3 3 2 2 2" xfId="15878"/>
    <cellStyle name="Normal 3 4 2 3 3 2 2 3" xfId="15879"/>
    <cellStyle name="Normal 3 4 2 3 3 2 2 4" xfId="15880"/>
    <cellStyle name="Normal 3 4 2 3 3 2 3" xfId="15881"/>
    <cellStyle name="Normal 3 4 2 3 3 2 3 2" xfId="15882"/>
    <cellStyle name="Normal 3 4 2 3 3 2 3 3" xfId="15883"/>
    <cellStyle name="Normal 3 4 2 3 3 2 3 4" xfId="15884"/>
    <cellStyle name="Normal 3 4 2 3 3 2 4" xfId="15885"/>
    <cellStyle name="Normal 3 4 2 3 3 2 5" xfId="15886"/>
    <cellStyle name="Normal 3 4 2 3 3 2 6" xfId="15887"/>
    <cellStyle name="Normal 3 4 2 3 3 3" xfId="15888"/>
    <cellStyle name="Normal 3 4 2 3 3 3 2" xfId="15889"/>
    <cellStyle name="Normal 3 4 2 3 3 3 3" xfId="15890"/>
    <cellStyle name="Normal 3 4 2 3 3 3 4" xfId="15891"/>
    <cellStyle name="Normal 3 4 2 3 3 4" xfId="15892"/>
    <cellStyle name="Normal 3 4 2 3 3 4 2" xfId="15893"/>
    <cellStyle name="Normal 3 4 2 3 3 4 3" xfId="15894"/>
    <cellStyle name="Normal 3 4 2 3 3 4 4" xfId="15895"/>
    <cellStyle name="Normal 3 4 2 3 3 5" xfId="15896"/>
    <cellStyle name="Normal 3 4 2 3 3 6" xfId="15897"/>
    <cellStyle name="Normal 3 4 2 3 3 7" xfId="15898"/>
    <cellStyle name="Normal 3 4 2 3 4" xfId="15899"/>
    <cellStyle name="Normal 3 4 2 3 4 2" xfId="15900"/>
    <cellStyle name="Normal 3 4 2 3 4 2 2" xfId="15901"/>
    <cellStyle name="Normal 3 4 2 3 4 2 3" xfId="15902"/>
    <cellStyle name="Normal 3 4 2 3 4 2 4" xfId="15903"/>
    <cellStyle name="Normal 3 4 2 3 4 3" xfId="15904"/>
    <cellStyle name="Normal 3 4 2 3 4 3 2" xfId="15905"/>
    <cellStyle name="Normal 3 4 2 3 4 3 3" xfId="15906"/>
    <cellStyle name="Normal 3 4 2 3 4 3 4" xfId="15907"/>
    <cellStyle name="Normal 3 4 2 3 4 4" xfId="15908"/>
    <cellStyle name="Normal 3 4 2 3 4 5" xfId="15909"/>
    <cellStyle name="Normal 3 4 2 3 4 6" xfId="15910"/>
    <cellStyle name="Normal 3 4 2 3 5" xfId="15911"/>
    <cellStyle name="Normal 3 4 2 3 5 2" xfId="15912"/>
    <cellStyle name="Normal 3 4 2 3 5 3" xfId="15913"/>
    <cellStyle name="Normal 3 4 2 3 5 4" xfId="15914"/>
    <cellStyle name="Normal 3 4 2 3 6" xfId="15915"/>
    <cellStyle name="Normal 3 4 2 3 6 2" xfId="15916"/>
    <cellStyle name="Normal 3 4 2 3 6 3" xfId="15917"/>
    <cellStyle name="Normal 3 4 2 3 6 4" xfId="15918"/>
    <cellStyle name="Normal 3 4 2 3 7" xfId="15919"/>
    <cellStyle name="Normal 3 4 2 3 8" xfId="15920"/>
    <cellStyle name="Normal 3 4 2 3 9" xfId="15921"/>
    <cellStyle name="Normal 3 4 2 4" xfId="15922"/>
    <cellStyle name="Normal 3 4 2 4 2" xfId="15923"/>
    <cellStyle name="Normal 3 4 2 4 2 2" xfId="15924"/>
    <cellStyle name="Normal 3 4 2 4 2 2 2" xfId="15925"/>
    <cellStyle name="Normal 3 4 2 4 2 2 3" xfId="15926"/>
    <cellStyle name="Normal 3 4 2 4 2 2 4" xfId="15927"/>
    <cellStyle name="Normal 3 4 2 4 2 3" xfId="15928"/>
    <cellStyle name="Normal 3 4 2 4 2 3 2" xfId="15929"/>
    <cellStyle name="Normal 3 4 2 4 2 3 3" xfId="15930"/>
    <cellStyle name="Normal 3 4 2 4 2 3 4" xfId="15931"/>
    <cellStyle name="Normal 3 4 2 4 2 4" xfId="15932"/>
    <cellStyle name="Normal 3 4 2 4 2 5" xfId="15933"/>
    <cellStyle name="Normal 3 4 2 4 2 6" xfId="15934"/>
    <cellStyle name="Normal 3 4 2 4 3" xfId="15935"/>
    <cellStyle name="Normal 3 4 2 4 3 2" xfId="15936"/>
    <cellStyle name="Normal 3 4 2 4 3 3" xfId="15937"/>
    <cellStyle name="Normal 3 4 2 4 3 4" xfId="15938"/>
    <cellStyle name="Normal 3 4 2 4 4" xfId="15939"/>
    <cellStyle name="Normal 3 4 2 4 4 2" xfId="15940"/>
    <cellStyle name="Normal 3 4 2 4 4 3" xfId="15941"/>
    <cellStyle name="Normal 3 4 2 4 4 4" xfId="15942"/>
    <cellStyle name="Normal 3 4 2 4 5" xfId="15943"/>
    <cellStyle name="Normal 3 4 2 4 6" xfId="15944"/>
    <cellStyle name="Normal 3 4 2 4 7" xfId="15945"/>
    <cellStyle name="Normal 3 4 2 5" xfId="15946"/>
    <cellStyle name="Normal 3 4 2 5 2" xfId="15947"/>
    <cellStyle name="Normal 3 4 2 5 2 2" xfId="15948"/>
    <cellStyle name="Normal 3 4 2 5 2 2 2" xfId="15949"/>
    <cellStyle name="Normal 3 4 2 5 2 2 3" xfId="15950"/>
    <cellStyle name="Normal 3 4 2 5 2 2 4" xfId="15951"/>
    <cellStyle name="Normal 3 4 2 5 2 3" xfId="15952"/>
    <cellStyle name="Normal 3 4 2 5 2 3 2" xfId="15953"/>
    <cellStyle name="Normal 3 4 2 5 2 3 3" xfId="15954"/>
    <cellStyle name="Normal 3 4 2 5 2 3 4" xfId="15955"/>
    <cellStyle name="Normal 3 4 2 5 2 4" xfId="15956"/>
    <cellStyle name="Normal 3 4 2 5 2 5" xfId="15957"/>
    <cellStyle name="Normal 3 4 2 5 2 6" xfId="15958"/>
    <cellStyle name="Normal 3 4 2 5 3" xfId="15959"/>
    <cellStyle name="Normal 3 4 2 5 3 2" xfId="15960"/>
    <cellStyle name="Normal 3 4 2 5 3 3" xfId="15961"/>
    <cellStyle name="Normal 3 4 2 5 3 4" xfId="15962"/>
    <cellStyle name="Normal 3 4 2 5 4" xfId="15963"/>
    <cellStyle name="Normal 3 4 2 5 4 2" xfId="15964"/>
    <cellStyle name="Normal 3 4 2 5 4 3" xfId="15965"/>
    <cellStyle name="Normal 3 4 2 5 4 4" xfId="15966"/>
    <cellStyle name="Normal 3 4 2 5 5" xfId="15967"/>
    <cellStyle name="Normal 3 4 2 5 6" xfId="15968"/>
    <cellStyle name="Normal 3 4 2 5 7" xfId="15969"/>
    <cellStyle name="Normal 3 4 2 6" xfId="15970"/>
    <cellStyle name="Normal 3 4 2 6 2" xfId="15971"/>
    <cellStyle name="Normal 3 4 2 6 2 2" xfId="15972"/>
    <cellStyle name="Normal 3 4 2 6 2 3" xfId="15973"/>
    <cellStyle name="Normal 3 4 2 6 2 4" xfId="15974"/>
    <cellStyle name="Normal 3 4 2 6 3" xfId="15975"/>
    <cellStyle name="Normal 3 4 2 6 3 2" xfId="15976"/>
    <cellStyle name="Normal 3 4 2 6 3 3" xfId="15977"/>
    <cellStyle name="Normal 3 4 2 6 3 4" xfId="15978"/>
    <cellStyle name="Normal 3 4 2 7" xfId="15979"/>
    <cellStyle name="Normal 3 4 2 7 2" xfId="15980"/>
    <cellStyle name="Normal 3 4 2 7 2 2" xfId="15981"/>
    <cellStyle name="Normal 3 4 2 7 2 3" xfId="15982"/>
    <cellStyle name="Normal 3 4 2 7 2 4" xfId="15983"/>
    <cellStyle name="Normal 3 4 2 7 3" xfId="15984"/>
    <cellStyle name="Normal 3 4 2 7 4" xfId="15985"/>
    <cellStyle name="Normal 3 4 2 7 5" xfId="15986"/>
    <cellStyle name="Normal 3 4 2 8" xfId="15987"/>
    <cellStyle name="Normal 3 4 2 8 2" xfId="15988"/>
    <cellStyle name="Normal 3 4 2 8 3" xfId="15989"/>
    <cellStyle name="Normal 3 4 2 8 4" xfId="15990"/>
    <cellStyle name="Normal 3 4 2 9" xfId="15991"/>
    <cellStyle name="Normal 3 4 3" xfId="15992"/>
    <cellStyle name="Normal 3 4 3 10" xfId="15993"/>
    <cellStyle name="Normal 3 4 3 11" xfId="15994"/>
    <cellStyle name="Normal 3 4 3 2" xfId="15995"/>
    <cellStyle name="Normal 3 4 3 2 2" xfId="15996"/>
    <cellStyle name="Normal 3 4 3 2 2 2" xfId="15997"/>
    <cellStyle name="Normal 3 4 3 2 2 2 2" xfId="15998"/>
    <cellStyle name="Normal 3 4 3 2 2 2 2 2" xfId="15999"/>
    <cellStyle name="Normal 3 4 3 2 2 2 2 3" xfId="16000"/>
    <cellStyle name="Normal 3 4 3 2 2 2 2 4" xfId="16001"/>
    <cellStyle name="Normal 3 4 3 2 2 2 3" xfId="16002"/>
    <cellStyle name="Normal 3 4 3 2 2 2 3 2" xfId="16003"/>
    <cellStyle name="Normal 3 4 3 2 2 2 3 3" xfId="16004"/>
    <cellStyle name="Normal 3 4 3 2 2 2 3 4" xfId="16005"/>
    <cellStyle name="Normal 3 4 3 2 2 2 4" xfId="16006"/>
    <cellStyle name="Normal 3 4 3 2 2 2 5" xfId="16007"/>
    <cellStyle name="Normal 3 4 3 2 2 2 6" xfId="16008"/>
    <cellStyle name="Normal 3 4 3 2 2 3" xfId="16009"/>
    <cellStyle name="Normal 3 4 3 2 2 3 2" xfId="16010"/>
    <cellStyle name="Normal 3 4 3 2 2 3 3" xfId="16011"/>
    <cellStyle name="Normal 3 4 3 2 2 3 4" xfId="16012"/>
    <cellStyle name="Normal 3 4 3 2 2 4" xfId="16013"/>
    <cellStyle name="Normal 3 4 3 2 2 4 2" xfId="16014"/>
    <cellStyle name="Normal 3 4 3 2 2 4 3" xfId="16015"/>
    <cellStyle name="Normal 3 4 3 2 2 4 4" xfId="16016"/>
    <cellStyle name="Normal 3 4 3 2 2 5" xfId="16017"/>
    <cellStyle name="Normal 3 4 3 2 2 6" xfId="16018"/>
    <cellStyle name="Normal 3 4 3 2 2 7" xfId="16019"/>
    <cellStyle name="Normal 3 4 3 2 3" xfId="16020"/>
    <cellStyle name="Normal 3 4 3 2 3 2" xfId="16021"/>
    <cellStyle name="Normal 3 4 3 2 3 2 2" xfId="16022"/>
    <cellStyle name="Normal 3 4 3 2 3 2 2 2" xfId="16023"/>
    <cellStyle name="Normal 3 4 3 2 3 2 2 3" xfId="16024"/>
    <cellStyle name="Normal 3 4 3 2 3 2 2 4" xfId="16025"/>
    <cellStyle name="Normal 3 4 3 2 3 2 3" xfId="16026"/>
    <cellStyle name="Normal 3 4 3 2 3 2 3 2" xfId="16027"/>
    <cellStyle name="Normal 3 4 3 2 3 2 3 3" xfId="16028"/>
    <cellStyle name="Normal 3 4 3 2 3 2 3 4" xfId="16029"/>
    <cellStyle name="Normal 3 4 3 2 3 2 4" xfId="16030"/>
    <cellStyle name="Normal 3 4 3 2 3 2 5" xfId="16031"/>
    <cellStyle name="Normal 3 4 3 2 3 2 6" xfId="16032"/>
    <cellStyle name="Normal 3 4 3 2 3 3" xfId="16033"/>
    <cellStyle name="Normal 3 4 3 2 3 3 2" xfId="16034"/>
    <cellStyle name="Normal 3 4 3 2 3 3 3" xfId="16035"/>
    <cellStyle name="Normal 3 4 3 2 3 3 4" xfId="16036"/>
    <cellStyle name="Normal 3 4 3 2 3 4" xfId="16037"/>
    <cellStyle name="Normal 3 4 3 2 3 4 2" xfId="16038"/>
    <cellStyle name="Normal 3 4 3 2 3 4 3" xfId="16039"/>
    <cellStyle name="Normal 3 4 3 2 3 4 4" xfId="16040"/>
    <cellStyle name="Normal 3 4 3 2 3 5" xfId="16041"/>
    <cellStyle name="Normal 3 4 3 2 3 6" xfId="16042"/>
    <cellStyle name="Normal 3 4 3 2 3 7" xfId="16043"/>
    <cellStyle name="Normal 3 4 3 2 4" xfId="16044"/>
    <cellStyle name="Normal 3 4 3 2 4 2" xfId="16045"/>
    <cellStyle name="Normal 3 4 3 2 4 2 2" xfId="16046"/>
    <cellStyle name="Normal 3 4 3 2 4 2 3" xfId="16047"/>
    <cellStyle name="Normal 3 4 3 2 4 2 4" xfId="16048"/>
    <cellStyle name="Normal 3 4 3 2 4 3" xfId="16049"/>
    <cellStyle name="Normal 3 4 3 2 4 3 2" xfId="16050"/>
    <cellStyle name="Normal 3 4 3 2 4 3 3" xfId="16051"/>
    <cellStyle name="Normal 3 4 3 2 4 3 4" xfId="16052"/>
    <cellStyle name="Normal 3 4 3 2 4 4" xfId="16053"/>
    <cellStyle name="Normal 3 4 3 2 4 5" xfId="16054"/>
    <cellStyle name="Normal 3 4 3 2 4 6" xfId="16055"/>
    <cellStyle name="Normal 3 4 3 2 5" xfId="16056"/>
    <cellStyle name="Normal 3 4 3 2 5 2" xfId="16057"/>
    <cellStyle name="Normal 3 4 3 2 5 3" xfId="16058"/>
    <cellStyle name="Normal 3 4 3 2 5 4" xfId="16059"/>
    <cellStyle name="Normal 3 4 3 2 6" xfId="16060"/>
    <cellStyle name="Normal 3 4 3 2 6 2" xfId="16061"/>
    <cellStyle name="Normal 3 4 3 2 6 3" xfId="16062"/>
    <cellStyle name="Normal 3 4 3 2 6 4" xfId="16063"/>
    <cellStyle name="Normal 3 4 3 2 7" xfId="16064"/>
    <cellStyle name="Normal 3 4 3 2 8" xfId="16065"/>
    <cellStyle name="Normal 3 4 3 2 9" xfId="16066"/>
    <cellStyle name="Normal 3 4 3 3" xfId="16067"/>
    <cellStyle name="Normal 3 4 3 3 2" xfId="16068"/>
    <cellStyle name="Normal 3 4 3 3 2 2" xfId="16069"/>
    <cellStyle name="Normal 3 4 3 3 2 2 2" xfId="16070"/>
    <cellStyle name="Normal 3 4 3 3 2 2 2 2" xfId="16071"/>
    <cellStyle name="Normal 3 4 3 3 2 2 2 3" xfId="16072"/>
    <cellStyle name="Normal 3 4 3 3 2 2 2 4" xfId="16073"/>
    <cellStyle name="Normal 3 4 3 3 2 2 3" xfId="16074"/>
    <cellStyle name="Normal 3 4 3 3 2 2 4" xfId="16075"/>
    <cellStyle name="Normal 3 4 3 3 2 2 5" xfId="16076"/>
    <cellStyle name="Normal 3 4 3 3 2 3" xfId="16077"/>
    <cellStyle name="Normal 3 4 3 3 2 3 2" xfId="16078"/>
    <cellStyle name="Normal 3 4 3 3 2 3 3" xfId="16079"/>
    <cellStyle name="Normal 3 4 3 3 2 3 4" xfId="16080"/>
    <cellStyle name="Normal 3 4 3 3 2 4" xfId="16081"/>
    <cellStyle name="Normal 3 4 3 3 2 4 2" xfId="16082"/>
    <cellStyle name="Normal 3 4 3 3 2 4 3" xfId="16083"/>
    <cellStyle name="Normal 3 4 3 3 2 4 4" xfId="16084"/>
    <cellStyle name="Normal 3 4 3 3 2 5" xfId="16085"/>
    <cellStyle name="Normal 3 4 3 3 2 6" xfId="16086"/>
    <cellStyle name="Normal 3 4 3 3 2 7" xfId="16087"/>
    <cellStyle name="Normal 3 4 3 3 3" xfId="16088"/>
    <cellStyle name="Normal 3 4 3 3 3 2" xfId="16089"/>
    <cellStyle name="Normal 3 4 3 3 3 2 2" xfId="16090"/>
    <cellStyle name="Normal 3 4 3 3 3 2 2 2" xfId="16091"/>
    <cellStyle name="Normal 3 4 3 3 3 2 2 3" xfId="16092"/>
    <cellStyle name="Normal 3 4 3 3 3 2 2 4" xfId="16093"/>
    <cellStyle name="Normal 3 4 3 3 3 2 3" xfId="16094"/>
    <cellStyle name="Normal 3 4 3 3 3 2 4" xfId="16095"/>
    <cellStyle name="Normal 3 4 3 3 3 2 5" xfId="16096"/>
    <cellStyle name="Normal 3 4 3 3 3 3" xfId="16097"/>
    <cellStyle name="Normal 3 4 3 3 3 3 2" xfId="16098"/>
    <cellStyle name="Normal 3 4 3 3 3 3 3" xfId="16099"/>
    <cellStyle name="Normal 3 4 3 3 3 3 4" xfId="16100"/>
    <cellStyle name="Normal 3 4 3 3 3 4" xfId="16101"/>
    <cellStyle name="Normal 3 4 3 3 3 5" xfId="16102"/>
    <cellStyle name="Normal 3 4 3 3 3 6" xfId="16103"/>
    <cellStyle name="Normal 3 4 3 3 4" xfId="16104"/>
    <cellStyle name="Normal 3 4 3 3 4 2" xfId="16105"/>
    <cellStyle name="Normal 3 4 3 3 4 2 2" xfId="16106"/>
    <cellStyle name="Normal 3 4 3 3 4 2 3" xfId="16107"/>
    <cellStyle name="Normal 3 4 3 3 4 2 4" xfId="16108"/>
    <cellStyle name="Normal 3 4 3 3 4 3" xfId="16109"/>
    <cellStyle name="Normal 3 4 3 3 4 4" xfId="16110"/>
    <cellStyle name="Normal 3 4 3 3 4 5" xfId="16111"/>
    <cellStyle name="Normal 3 4 3 3 5" xfId="16112"/>
    <cellStyle name="Normal 3 4 3 3 5 2" xfId="16113"/>
    <cellStyle name="Normal 3 4 3 3 5 3" xfId="16114"/>
    <cellStyle name="Normal 3 4 3 3 5 4" xfId="16115"/>
    <cellStyle name="Normal 3 4 3 3 6" xfId="16116"/>
    <cellStyle name="Normal 3 4 3 3 6 2" xfId="16117"/>
    <cellStyle name="Normal 3 4 3 3 6 3" xfId="16118"/>
    <cellStyle name="Normal 3 4 3 3 6 4" xfId="16119"/>
    <cellStyle name="Normal 3 4 3 3 7" xfId="16120"/>
    <cellStyle name="Normal 3 4 3 3 8" xfId="16121"/>
    <cellStyle name="Normal 3 4 3 3 9" xfId="16122"/>
    <cellStyle name="Normal 3 4 3 4" xfId="16123"/>
    <cellStyle name="Normal 3 4 3 4 2" xfId="16124"/>
    <cellStyle name="Normal 3 4 3 4 2 2" xfId="16125"/>
    <cellStyle name="Normal 3 4 3 4 2 2 2" xfId="16126"/>
    <cellStyle name="Normal 3 4 3 4 2 2 3" xfId="16127"/>
    <cellStyle name="Normal 3 4 3 4 2 2 4" xfId="16128"/>
    <cellStyle name="Normal 3 4 3 4 2 3" xfId="16129"/>
    <cellStyle name="Normal 3 4 3 4 2 3 2" xfId="16130"/>
    <cellStyle name="Normal 3 4 3 4 2 3 3" xfId="16131"/>
    <cellStyle name="Normal 3 4 3 4 2 3 4" xfId="16132"/>
    <cellStyle name="Normal 3 4 3 4 2 4" xfId="16133"/>
    <cellStyle name="Normal 3 4 3 4 2 5" xfId="16134"/>
    <cellStyle name="Normal 3 4 3 4 2 6" xfId="16135"/>
    <cellStyle name="Normal 3 4 3 4 3" xfId="16136"/>
    <cellStyle name="Normal 3 4 3 4 3 2" xfId="16137"/>
    <cellStyle name="Normal 3 4 3 4 3 3" xfId="16138"/>
    <cellStyle name="Normal 3 4 3 4 3 4" xfId="16139"/>
    <cellStyle name="Normal 3 4 3 4 4" xfId="16140"/>
    <cellStyle name="Normal 3 4 3 4 4 2" xfId="16141"/>
    <cellStyle name="Normal 3 4 3 4 4 3" xfId="16142"/>
    <cellStyle name="Normal 3 4 3 4 4 4" xfId="16143"/>
    <cellStyle name="Normal 3 4 3 4 5" xfId="16144"/>
    <cellStyle name="Normal 3 4 3 4 6" xfId="16145"/>
    <cellStyle name="Normal 3 4 3 4 7" xfId="16146"/>
    <cellStyle name="Normal 3 4 3 5" xfId="16147"/>
    <cellStyle name="Normal 3 4 3 5 2" xfId="16148"/>
    <cellStyle name="Normal 3 4 3 5 2 2" xfId="16149"/>
    <cellStyle name="Normal 3 4 3 5 2 2 2" xfId="16150"/>
    <cellStyle name="Normal 3 4 3 5 2 2 3" xfId="16151"/>
    <cellStyle name="Normal 3 4 3 5 2 2 4" xfId="16152"/>
    <cellStyle name="Normal 3 4 3 5 2 3" xfId="16153"/>
    <cellStyle name="Normal 3 4 3 5 2 4" xfId="16154"/>
    <cellStyle name="Normal 3 4 3 5 2 5" xfId="16155"/>
    <cellStyle name="Normal 3 4 3 5 3" xfId="16156"/>
    <cellStyle name="Normal 3 4 3 5 3 2" xfId="16157"/>
    <cellStyle name="Normal 3 4 3 5 3 3" xfId="16158"/>
    <cellStyle name="Normal 3 4 3 5 3 4" xfId="16159"/>
    <cellStyle name="Normal 3 4 3 5 4" xfId="16160"/>
    <cellStyle name="Normal 3 4 3 5 4 2" xfId="16161"/>
    <cellStyle name="Normal 3 4 3 5 4 3" xfId="16162"/>
    <cellStyle name="Normal 3 4 3 5 4 4" xfId="16163"/>
    <cellStyle name="Normal 3 4 3 6" xfId="16164"/>
    <cellStyle name="Normal 3 4 3 6 2" xfId="16165"/>
    <cellStyle name="Normal 3 4 3 6 2 2" xfId="16166"/>
    <cellStyle name="Normal 3 4 3 6 2 3" xfId="16167"/>
    <cellStyle name="Normal 3 4 3 6 2 4" xfId="16168"/>
    <cellStyle name="Normal 3 4 3 6 3" xfId="16169"/>
    <cellStyle name="Normal 3 4 3 6 3 2" xfId="16170"/>
    <cellStyle name="Normal 3 4 3 6 3 3" xfId="16171"/>
    <cellStyle name="Normal 3 4 3 6 3 4" xfId="16172"/>
    <cellStyle name="Normal 3 4 3 6 4" xfId="16173"/>
    <cellStyle name="Normal 3 4 3 6 5" xfId="16174"/>
    <cellStyle name="Normal 3 4 3 6 6" xfId="16175"/>
    <cellStyle name="Normal 3 4 3 7" xfId="16176"/>
    <cellStyle name="Normal 3 4 3 7 2" xfId="16177"/>
    <cellStyle name="Normal 3 4 3 7 3" xfId="16178"/>
    <cellStyle name="Normal 3 4 3 7 4" xfId="16179"/>
    <cellStyle name="Normal 3 4 3 8" xfId="16180"/>
    <cellStyle name="Normal 3 4 3 8 2" xfId="16181"/>
    <cellStyle name="Normal 3 4 3 8 3" xfId="16182"/>
    <cellStyle name="Normal 3 4 3 8 4" xfId="16183"/>
    <cellStyle name="Normal 3 4 3 9" xfId="16184"/>
    <cellStyle name="Normal 3 4 4" xfId="16185"/>
    <cellStyle name="Normal 3 4 4 2" xfId="16186"/>
    <cellStyle name="Normal 3 4 4 2 2" xfId="16187"/>
    <cellStyle name="Normal 3 4 4 2 2 2" xfId="16188"/>
    <cellStyle name="Normal 3 4 4 2 2 2 2" xfId="16189"/>
    <cellStyle name="Normal 3 4 4 2 2 2 3" xfId="16190"/>
    <cellStyle name="Normal 3 4 4 2 2 2 4" xfId="16191"/>
    <cellStyle name="Normal 3 4 4 2 2 3" xfId="16192"/>
    <cellStyle name="Normal 3 4 4 2 2 4" xfId="16193"/>
    <cellStyle name="Normal 3 4 4 2 2 5" xfId="16194"/>
    <cellStyle name="Normal 3 4 4 2 3" xfId="16195"/>
    <cellStyle name="Normal 3 4 4 2 3 2" xfId="16196"/>
    <cellStyle name="Normal 3 4 4 2 3 3" xfId="16197"/>
    <cellStyle name="Normal 3 4 4 2 3 4" xfId="16198"/>
    <cellStyle name="Normal 3 4 4 2 4" xfId="16199"/>
    <cellStyle name="Normal 3 4 4 2 4 2" xfId="16200"/>
    <cellStyle name="Normal 3 4 4 2 4 3" xfId="16201"/>
    <cellStyle name="Normal 3 4 4 2 4 4" xfId="16202"/>
    <cellStyle name="Normal 3 4 4 3" xfId="16203"/>
    <cellStyle name="Normal 3 4 4 3 2" xfId="16204"/>
    <cellStyle name="Normal 3 4 4 3 2 2" xfId="16205"/>
    <cellStyle name="Normal 3 4 4 3 2 2 2" xfId="16206"/>
    <cellStyle name="Normal 3 4 4 3 2 2 3" xfId="16207"/>
    <cellStyle name="Normal 3 4 4 3 2 2 4" xfId="16208"/>
    <cellStyle name="Normal 3 4 4 3 2 3" xfId="16209"/>
    <cellStyle name="Normal 3 4 4 3 2 4" xfId="16210"/>
    <cellStyle name="Normal 3 4 4 3 2 5" xfId="16211"/>
    <cellStyle name="Normal 3 4 4 3 3" xfId="16212"/>
    <cellStyle name="Normal 3 4 4 3 3 2" xfId="16213"/>
    <cellStyle name="Normal 3 4 4 3 3 3" xfId="16214"/>
    <cellStyle name="Normal 3 4 4 3 3 4" xfId="16215"/>
    <cellStyle name="Normal 3 4 4 3 4" xfId="16216"/>
    <cellStyle name="Normal 3 4 4 3 5" xfId="16217"/>
    <cellStyle name="Normal 3 4 4 3 6" xfId="16218"/>
    <cellStyle name="Normal 3 4 4 4" xfId="16219"/>
    <cellStyle name="Normal 3 4 4 4 2" xfId="16220"/>
    <cellStyle name="Normal 3 4 4 4 2 2" xfId="16221"/>
    <cellStyle name="Normal 3 4 4 4 2 3" xfId="16222"/>
    <cellStyle name="Normal 3 4 4 4 2 4" xfId="16223"/>
    <cellStyle name="Normal 3 4 4 4 3" xfId="16224"/>
    <cellStyle name="Normal 3 4 4 4 4" xfId="16225"/>
    <cellStyle name="Normal 3 4 4 4 5" xfId="16226"/>
    <cellStyle name="Normal 3 4 4 5" xfId="16227"/>
    <cellStyle name="Normal 3 4 4 5 2" xfId="16228"/>
    <cellStyle name="Normal 3 4 4 5 3" xfId="16229"/>
    <cellStyle name="Normal 3 4 4 5 4" xfId="16230"/>
    <cellStyle name="Normal 3 4 4 6" xfId="16231"/>
    <cellStyle name="Normal 3 4 4 6 2" xfId="16232"/>
    <cellStyle name="Normal 3 4 4 6 3" xfId="16233"/>
    <cellStyle name="Normal 3 4 4 6 4" xfId="16234"/>
    <cellStyle name="Normal 3 4 5" xfId="16235"/>
    <cellStyle name="Normal 3 4 5 2" xfId="16236"/>
    <cellStyle name="Normal 3 4 5 2 2" xfId="16237"/>
    <cellStyle name="Normal 3 4 5 2 2 2" xfId="16238"/>
    <cellStyle name="Normal 3 4 5 2 2 2 2" xfId="16239"/>
    <cellStyle name="Normal 3 4 5 2 2 2 2 2" xfId="16240"/>
    <cellStyle name="Normal 3 4 5 2 2 2 2 3" xfId="16241"/>
    <cellStyle name="Normal 3 4 5 2 2 2 2 4" xfId="16242"/>
    <cellStyle name="Normal 3 4 5 2 2 2 3" xfId="16243"/>
    <cellStyle name="Normal 3 4 5 2 2 2 4" xfId="16244"/>
    <cellStyle name="Normal 3 4 5 2 2 2 5" xfId="16245"/>
    <cellStyle name="Normal 3 4 5 2 2 3" xfId="16246"/>
    <cellStyle name="Normal 3 4 5 2 2 3 2" xfId="16247"/>
    <cellStyle name="Normal 3 4 5 2 2 3 3" xfId="16248"/>
    <cellStyle name="Normal 3 4 5 2 2 3 4" xfId="16249"/>
    <cellStyle name="Normal 3 4 5 2 2 4" xfId="16250"/>
    <cellStyle name="Normal 3 4 5 2 2 5" xfId="16251"/>
    <cellStyle name="Normal 3 4 5 2 2 6" xfId="16252"/>
    <cellStyle name="Normal 3 4 5 2 3" xfId="16253"/>
    <cellStyle name="Normal 3 4 5 2 3 2" xfId="16254"/>
    <cellStyle name="Normal 3 4 5 2 3 2 2" xfId="16255"/>
    <cellStyle name="Normal 3 4 5 2 3 2 2 2" xfId="16256"/>
    <cellStyle name="Normal 3 4 5 2 3 2 2 3" xfId="16257"/>
    <cellStyle name="Normal 3 4 5 2 3 2 2 4" xfId="16258"/>
    <cellStyle name="Normal 3 4 5 2 3 2 3" xfId="16259"/>
    <cellStyle name="Normal 3 4 5 2 3 2 4" xfId="16260"/>
    <cellStyle name="Normal 3 4 5 2 3 2 5" xfId="16261"/>
    <cellStyle name="Normal 3 4 5 2 3 3" xfId="16262"/>
    <cellStyle name="Normal 3 4 5 2 3 3 2" xfId="16263"/>
    <cellStyle name="Normal 3 4 5 2 3 3 3" xfId="16264"/>
    <cellStyle name="Normal 3 4 5 2 3 3 4" xfId="16265"/>
    <cellStyle name="Normal 3 4 5 2 3 4" xfId="16266"/>
    <cellStyle name="Normal 3 4 5 2 3 5" xfId="16267"/>
    <cellStyle name="Normal 3 4 5 2 3 6" xfId="16268"/>
    <cellStyle name="Normal 3 4 5 2 4" xfId="16269"/>
    <cellStyle name="Normal 3 4 5 2 4 2" xfId="16270"/>
    <cellStyle name="Normal 3 4 5 2 4 2 2" xfId="16271"/>
    <cellStyle name="Normal 3 4 5 2 4 2 3" xfId="16272"/>
    <cellStyle name="Normal 3 4 5 2 4 2 4" xfId="16273"/>
    <cellStyle name="Normal 3 4 5 2 4 3" xfId="16274"/>
    <cellStyle name="Normal 3 4 5 2 4 4" xfId="16275"/>
    <cellStyle name="Normal 3 4 5 2 4 5" xfId="16276"/>
    <cellStyle name="Normal 3 4 5 2 5" xfId="16277"/>
    <cellStyle name="Normal 3 4 5 2 5 2" xfId="16278"/>
    <cellStyle name="Normal 3 4 5 2 5 3" xfId="16279"/>
    <cellStyle name="Normal 3 4 5 2 5 4" xfId="16280"/>
    <cellStyle name="Normal 3 4 5 2 6" xfId="16281"/>
    <cellStyle name="Normal 3 4 5 2 7" xfId="16282"/>
    <cellStyle name="Normal 3 4 5 2 8" xfId="16283"/>
    <cellStyle name="Normal 3 4 5 3" xfId="16284"/>
    <cellStyle name="Normal 3 4 5 3 2" xfId="16285"/>
    <cellStyle name="Normal 3 4 5 3 2 2" xfId="16286"/>
    <cellStyle name="Normal 3 4 5 3 2 2 2" xfId="16287"/>
    <cellStyle name="Normal 3 4 5 3 2 2 3" xfId="16288"/>
    <cellStyle name="Normal 3 4 5 3 2 2 4" xfId="16289"/>
    <cellStyle name="Normal 3 4 5 3 2 3" xfId="16290"/>
    <cellStyle name="Normal 3 4 5 3 2 3 2" xfId="16291"/>
    <cellStyle name="Normal 3 4 5 3 2 3 3" xfId="16292"/>
    <cellStyle name="Normal 3 4 5 3 2 3 4" xfId="16293"/>
    <cellStyle name="Normal 3 4 5 3 2 4" xfId="16294"/>
    <cellStyle name="Normal 3 4 5 3 2 5" xfId="16295"/>
    <cellStyle name="Normal 3 4 5 3 2 6" xfId="16296"/>
    <cellStyle name="Normal 3 4 5 3 3" xfId="16297"/>
    <cellStyle name="Normal 3 4 5 3 3 2" xfId="16298"/>
    <cellStyle name="Normal 3 4 5 3 3 3" xfId="16299"/>
    <cellStyle name="Normal 3 4 5 3 3 4" xfId="16300"/>
    <cellStyle name="Normal 3 4 5 3 4" xfId="16301"/>
    <cellStyle name="Normal 3 4 5 3 4 2" xfId="16302"/>
    <cellStyle name="Normal 3 4 5 3 4 3" xfId="16303"/>
    <cellStyle name="Normal 3 4 5 3 4 4" xfId="16304"/>
    <cellStyle name="Normal 3 4 5 3 5" xfId="16305"/>
    <cellStyle name="Normal 3 4 5 3 6" xfId="16306"/>
    <cellStyle name="Normal 3 4 5 3 7" xfId="16307"/>
    <cellStyle name="Normal 3 4 5 4" xfId="16308"/>
    <cellStyle name="Normal 3 4 5 4 2" xfId="16309"/>
    <cellStyle name="Normal 3 4 5 4 2 2" xfId="16310"/>
    <cellStyle name="Normal 3 4 5 4 2 2 2" xfId="16311"/>
    <cellStyle name="Normal 3 4 5 4 2 2 3" xfId="16312"/>
    <cellStyle name="Normal 3 4 5 4 2 2 4" xfId="16313"/>
    <cellStyle name="Normal 3 4 5 4 2 3" xfId="16314"/>
    <cellStyle name="Normal 3 4 5 4 2 4" xfId="16315"/>
    <cellStyle name="Normal 3 4 5 4 2 5" xfId="16316"/>
    <cellStyle name="Normal 3 4 5 4 3" xfId="16317"/>
    <cellStyle name="Normal 3 4 5 4 3 2" xfId="16318"/>
    <cellStyle name="Normal 3 4 5 4 3 3" xfId="16319"/>
    <cellStyle name="Normal 3 4 5 4 3 4" xfId="16320"/>
    <cellStyle name="Normal 3 4 5 4 4" xfId="16321"/>
    <cellStyle name="Normal 3 4 5 4 5" xfId="16322"/>
    <cellStyle name="Normal 3 4 5 4 6" xfId="16323"/>
    <cellStyle name="Normal 3 4 5 5" xfId="16324"/>
    <cellStyle name="Normal 3 4 5 5 2" xfId="16325"/>
    <cellStyle name="Normal 3 4 5 5 2 2" xfId="16326"/>
    <cellStyle name="Normal 3 4 5 5 2 3" xfId="16327"/>
    <cellStyle name="Normal 3 4 5 5 2 4" xfId="16328"/>
    <cellStyle name="Normal 3 4 5 6" xfId="16329"/>
    <cellStyle name="Normal 3 4 5 6 2" xfId="16330"/>
    <cellStyle name="Normal 3 4 5 6 2 2" xfId="16331"/>
    <cellStyle name="Normal 3 4 5 6 2 3" xfId="16332"/>
    <cellStyle name="Normal 3 4 5 6 2 4" xfId="16333"/>
    <cellStyle name="Normal 3 4 5 6 3" xfId="16334"/>
    <cellStyle name="Normal 3 4 5 6 4" xfId="16335"/>
    <cellStyle name="Normal 3 4 5 6 5" xfId="16336"/>
    <cellStyle name="Normal 3 4 5 7" xfId="16337"/>
    <cellStyle name="Normal 3 4 5 8" xfId="16338"/>
    <cellStyle name="Normal 3 4 5 9" xfId="16339"/>
    <cellStyle name="Normal 3 4 6" xfId="16340"/>
    <cellStyle name="Normal 3 4 6 2" xfId="16341"/>
    <cellStyle name="Normal 3 4 6 2 2" xfId="16342"/>
    <cellStyle name="Normal 3 4 6 2 2 2" xfId="16343"/>
    <cellStyle name="Normal 3 4 6 2 2 2 2" xfId="16344"/>
    <cellStyle name="Normal 3 4 6 2 2 2 3" xfId="16345"/>
    <cellStyle name="Normal 3 4 6 2 2 2 4" xfId="16346"/>
    <cellStyle name="Normal 3 4 6 2 2 3" xfId="16347"/>
    <cellStyle name="Normal 3 4 6 2 2 4" xfId="16348"/>
    <cellStyle name="Normal 3 4 6 2 2 5" xfId="16349"/>
    <cellStyle name="Normal 3 4 6 2 3" xfId="16350"/>
    <cellStyle name="Normal 3 4 6 2 3 2" xfId="16351"/>
    <cellStyle name="Normal 3 4 6 2 3 3" xfId="16352"/>
    <cellStyle name="Normal 3 4 6 2 3 4" xfId="16353"/>
    <cellStyle name="Normal 3 4 6 2 4" xfId="16354"/>
    <cellStyle name="Normal 3 4 6 2 5" xfId="16355"/>
    <cellStyle name="Normal 3 4 6 2 6" xfId="16356"/>
    <cellStyle name="Normal 3 4 6 3" xfId="16357"/>
    <cellStyle name="Normal 3 4 6 3 2" xfId="16358"/>
    <cellStyle name="Normal 3 4 6 3 2 2" xfId="16359"/>
    <cellStyle name="Normal 3 4 6 3 2 2 2" xfId="16360"/>
    <cellStyle name="Normal 3 4 6 3 2 2 3" xfId="16361"/>
    <cellStyle name="Normal 3 4 6 3 2 2 4" xfId="16362"/>
    <cellStyle name="Normal 3 4 6 3 2 3" xfId="16363"/>
    <cellStyle name="Normal 3 4 6 3 2 4" xfId="16364"/>
    <cellStyle name="Normal 3 4 6 3 2 5" xfId="16365"/>
    <cellStyle name="Normal 3 4 6 3 3" xfId="16366"/>
    <cellStyle name="Normal 3 4 6 3 3 2" xfId="16367"/>
    <cellStyle name="Normal 3 4 6 3 3 3" xfId="16368"/>
    <cellStyle name="Normal 3 4 6 3 3 4" xfId="16369"/>
    <cellStyle name="Normal 3 4 6 3 4" xfId="16370"/>
    <cellStyle name="Normal 3 4 6 3 5" xfId="16371"/>
    <cellStyle name="Normal 3 4 6 3 6" xfId="16372"/>
    <cellStyle name="Normal 3 4 6 4" xfId="16373"/>
    <cellStyle name="Normal 3 4 6 4 2" xfId="16374"/>
    <cellStyle name="Normal 3 4 6 4 2 2" xfId="16375"/>
    <cellStyle name="Normal 3 4 6 4 2 3" xfId="16376"/>
    <cellStyle name="Normal 3 4 6 4 2 4" xfId="16377"/>
    <cellStyle name="Normal 3 4 6 5" xfId="16378"/>
    <cellStyle name="Normal 3 4 6 5 2" xfId="16379"/>
    <cellStyle name="Normal 3 4 6 5 2 2" xfId="16380"/>
    <cellStyle name="Normal 3 4 6 5 2 3" xfId="16381"/>
    <cellStyle name="Normal 3 4 6 5 2 4" xfId="16382"/>
    <cellStyle name="Normal 3 4 6 5 3" xfId="16383"/>
    <cellStyle name="Normal 3 4 6 5 4" xfId="16384"/>
    <cellStyle name="Normal 3 4 6 5 5" xfId="16385"/>
    <cellStyle name="Normal 3 4 6 6" xfId="16386"/>
    <cellStyle name="Normal 3 4 6 7" xfId="16387"/>
    <cellStyle name="Normal 3 4 6 8" xfId="16388"/>
    <cellStyle name="Normal 3 4 7" xfId="16389"/>
    <cellStyle name="Normal 3 4 7 2" xfId="16390"/>
    <cellStyle name="Normal 3 4 7 2 2" xfId="16391"/>
    <cellStyle name="Normal 3 4 7 2 2 2" xfId="16392"/>
    <cellStyle name="Normal 3 4 7 2 2 2 2" xfId="16393"/>
    <cellStyle name="Normal 3 4 7 2 2 2 3" xfId="16394"/>
    <cellStyle name="Normal 3 4 7 2 2 2 4" xfId="16395"/>
    <cellStyle name="Normal 3 4 7 2 2 3" xfId="16396"/>
    <cellStyle name="Normal 3 4 7 2 2 4" xfId="16397"/>
    <cellStyle name="Normal 3 4 7 2 2 5" xfId="16398"/>
    <cellStyle name="Normal 3 4 7 2 3" xfId="16399"/>
    <cellStyle name="Normal 3 4 7 2 3 2" xfId="16400"/>
    <cellStyle name="Normal 3 4 7 2 3 3" xfId="16401"/>
    <cellStyle name="Normal 3 4 7 2 3 4" xfId="16402"/>
    <cellStyle name="Normal 3 4 7 2 4" xfId="16403"/>
    <cellStyle name="Normal 3 4 7 2 5" xfId="16404"/>
    <cellStyle name="Normal 3 4 7 2 6" xfId="16405"/>
    <cellStyle name="Normal 3 4 7 3" xfId="16406"/>
    <cellStyle name="Normal 3 4 7 3 2" xfId="16407"/>
    <cellStyle name="Normal 3 4 7 3 2 2" xfId="16408"/>
    <cellStyle name="Normal 3 4 7 3 2 2 2" xfId="16409"/>
    <cellStyle name="Normal 3 4 7 3 2 2 3" xfId="16410"/>
    <cellStyle name="Normal 3 4 7 3 2 2 4" xfId="16411"/>
    <cellStyle name="Normal 3 4 7 3 2 3" xfId="16412"/>
    <cellStyle name="Normal 3 4 7 3 2 4" xfId="16413"/>
    <cellStyle name="Normal 3 4 7 3 2 5" xfId="16414"/>
    <cellStyle name="Normal 3 4 7 3 3" xfId="16415"/>
    <cellStyle name="Normal 3 4 7 3 3 2" xfId="16416"/>
    <cellStyle name="Normal 3 4 7 3 3 3" xfId="16417"/>
    <cellStyle name="Normal 3 4 7 3 3 4" xfId="16418"/>
    <cellStyle name="Normal 3 4 7 3 4" xfId="16419"/>
    <cellStyle name="Normal 3 4 7 3 5" xfId="16420"/>
    <cellStyle name="Normal 3 4 7 3 6" xfId="16421"/>
    <cellStyle name="Normal 3 4 7 4" xfId="16422"/>
    <cellStyle name="Normal 3 4 7 4 2" xfId="16423"/>
    <cellStyle name="Normal 3 4 7 4 2 2" xfId="16424"/>
    <cellStyle name="Normal 3 4 7 4 2 3" xfId="16425"/>
    <cellStyle name="Normal 3 4 7 4 2 4" xfId="16426"/>
    <cellStyle name="Normal 3 4 7 5" xfId="16427"/>
    <cellStyle name="Normal 3 4 7 5 2" xfId="16428"/>
    <cellStyle name="Normal 3 4 7 5 2 2" xfId="16429"/>
    <cellStyle name="Normal 3 4 7 5 2 3" xfId="16430"/>
    <cellStyle name="Normal 3 4 7 5 2 4" xfId="16431"/>
    <cellStyle name="Normal 3 4 7 5 3" xfId="16432"/>
    <cellStyle name="Normal 3 4 7 5 4" xfId="16433"/>
    <cellStyle name="Normal 3 4 7 5 5" xfId="16434"/>
    <cellStyle name="Normal 3 4 7 6" xfId="16435"/>
    <cellStyle name="Normal 3 4 7 7" xfId="16436"/>
    <cellStyle name="Normal 3 4 7 8" xfId="16437"/>
    <cellStyle name="Normal 3 4 8" xfId="16438"/>
    <cellStyle name="Normal 3 4 8 2" xfId="16439"/>
    <cellStyle name="Normal 3 4 8 2 2" xfId="16440"/>
    <cellStyle name="Normal 3 4 8 2 2 2" xfId="16441"/>
    <cellStyle name="Normal 3 4 8 2 2 3" xfId="16442"/>
    <cellStyle name="Normal 3 4 8 2 2 4" xfId="16443"/>
    <cellStyle name="Normal 3 4 8 3" xfId="16444"/>
    <cellStyle name="Normal 3 4 8 3 2" xfId="16445"/>
    <cellStyle name="Normal 3 4 8 3 2 2" xfId="16446"/>
    <cellStyle name="Normal 3 4 8 3 2 3" xfId="16447"/>
    <cellStyle name="Normal 3 4 8 3 2 4" xfId="16448"/>
    <cellStyle name="Normal 3 4 8 3 3" xfId="16449"/>
    <cellStyle name="Normal 3 4 8 3 4" xfId="16450"/>
    <cellStyle name="Normal 3 4 8 3 5" xfId="16451"/>
    <cellStyle name="Normal 3 4 8 4" xfId="16452"/>
    <cellStyle name="Normal 3 4 8 5" xfId="16453"/>
    <cellStyle name="Normal 3 4 8 6" xfId="16454"/>
    <cellStyle name="Normal 3 4 9" xfId="16455"/>
    <cellStyle name="Normal 3 4 9 2" xfId="16456"/>
    <cellStyle name="Normal 3 4 9 2 2" xfId="16457"/>
    <cellStyle name="Normal 3 4 9 2 2 2" xfId="16458"/>
    <cellStyle name="Normal 3 4 9 2 2 3" xfId="16459"/>
    <cellStyle name="Normal 3 4 9 2 2 4" xfId="16460"/>
    <cellStyle name="Normal 3 4 9 3" xfId="16461"/>
    <cellStyle name="Normal 3 4 9 3 2" xfId="16462"/>
    <cellStyle name="Normal 3 4 9 3 2 2" xfId="16463"/>
    <cellStyle name="Normal 3 4 9 3 2 3" xfId="16464"/>
    <cellStyle name="Normal 3 4 9 3 2 4" xfId="16465"/>
    <cellStyle name="Normal 3 4 9 3 3" xfId="16466"/>
    <cellStyle name="Normal 3 4 9 3 4" xfId="16467"/>
    <cellStyle name="Normal 3 4 9 3 5" xfId="16468"/>
    <cellStyle name="Normal 3 4 9 4" xfId="16469"/>
    <cellStyle name="Normal 3 4 9 5" xfId="16470"/>
    <cellStyle name="Normal 3 4 9 6" xfId="16471"/>
    <cellStyle name="Normal 3 4 9 7" xfId="16472"/>
    <cellStyle name="Normal 3 40" xfId="16473"/>
    <cellStyle name="Normal 3 40 2" xfId="16474"/>
    <cellStyle name="Normal 3 41" xfId="16475"/>
    <cellStyle name="Normal 3 41 2" xfId="16476"/>
    <cellStyle name="Normal 3 42" xfId="16477"/>
    <cellStyle name="Normal 3 42 2" xfId="16478"/>
    <cellStyle name="Normal 3 43" xfId="16479"/>
    <cellStyle name="Normal 3 43 2" xfId="16480"/>
    <cellStyle name="Normal 3 44" xfId="16481"/>
    <cellStyle name="Normal 3 44 2" xfId="16482"/>
    <cellStyle name="Normal 3 45" xfId="16483"/>
    <cellStyle name="Normal 3 45 2" xfId="16484"/>
    <cellStyle name="Normal 3 46" xfId="16485"/>
    <cellStyle name="Normal 3 46 2" xfId="16486"/>
    <cellStyle name="Normal 3 47" xfId="16487"/>
    <cellStyle name="Normal 3 47 2" xfId="16488"/>
    <cellStyle name="Normal 3 5" xfId="16489"/>
    <cellStyle name="Normal 3 5 10" xfId="16490"/>
    <cellStyle name="Normal 3 5 10 2" xfId="16491"/>
    <cellStyle name="Normal 3 5 11" xfId="16492"/>
    <cellStyle name="Normal 3 5 11 2" xfId="16493"/>
    <cellStyle name="Normal 3 5 12" xfId="16494"/>
    <cellStyle name="Normal 3 5 12 2" xfId="16495"/>
    <cellStyle name="Normal 3 5 13" xfId="16496"/>
    <cellStyle name="Normal 3 5 13 2" xfId="16497"/>
    <cellStyle name="Normal 3 5 14" xfId="16498"/>
    <cellStyle name="Normal 3 5 14 2" xfId="16499"/>
    <cellStyle name="Normal 3 5 14 3" xfId="16500"/>
    <cellStyle name="Normal 3 5 14 3 2" xfId="16501"/>
    <cellStyle name="Normal 3 5 14 3 3" xfId="16502"/>
    <cellStyle name="Normal 3 5 14 3 4" xfId="16503"/>
    <cellStyle name="Normal 3 5 14 4" xfId="16504"/>
    <cellStyle name="Normal 3 5 14 5" xfId="16505"/>
    <cellStyle name="Normal 3 5 14 6" xfId="16506"/>
    <cellStyle name="Normal 3 5 15" xfId="16507"/>
    <cellStyle name="Normal 3 5 16" xfId="16508"/>
    <cellStyle name="Normal 3 5 17" xfId="16509"/>
    <cellStyle name="Normal 3 5 18" xfId="16510"/>
    <cellStyle name="Normal 3 5 19" xfId="16511"/>
    <cellStyle name="Normal 3 5 2" xfId="16512"/>
    <cellStyle name="Normal 3 5 2 2" xfId="16513"/>
    <cellStyle name="Normal 3 5 2 2 2" xfId="16514"/>
    <cellStyle name="Normal 3 5 2 2 2 2" xfId="16515"/>
    <cellStyle name="Normal 3 5 2 2 2 2 2" xfId="16516"/>
    <cellStyle name="Normal 3 5 2 2 2 2 3" xfId="16517"/>
    <cellStyle name="Normal 3 5 2 2 2 2 4" xfId="16518"/>
    <cellStyle name="Normal 3 5 2 2 2 3" xfId="16519"/>
    <cellStyle name="Normal 3 5 2 2 2 4" xfId="16520"/>
    <cellStyle name="Normal 3 5 2 2 2 5" xfId="16521"/>
    <cellStyle name="Normal 3 5 2 2 3" xfId="16522"/>
    <cellStyle name="Normal 3 5 2 2 4" xfId="16523"/>
    <cellStyle name="Normal 3 5 2 2 4 2" xfId="16524"/>
    <cellStyle name="Normal 3 5 2 2 4 3" xfId="16525"/>
    <cellStyle name="Normal 3 5 2 2 4 4" xfId="16526"/>
    <cellStyle name="Normal 3 5 2 2 5" xfId="16527"/>
    <cellStyle name="Normal 3 5 2 2 6" xfId="16528"/>
    <cellStyle name="Normal 3 5 2 2 7" xfId="16529"/>
    <cellStyle name="Normal 3 5 2 3" xfId="16530"/>
    <cellStyle name="Normal 3 5 2 3 2" xfId="16531"/>
    <cellStyle name="Normal 3 5 2 3 2 2" xfId="16532"/>
    <cellStyle name="Normal 3 5 2 3 2 2 2" xfId="16533"/>
    <cellStyle name="Normal 3 5 2 3 2 2 3" xfId="16534"/>
    <cellStyle name="Normal 3 5 2 3 2 2 4" xfId="16535"/>
    <cellStyle name="Normal 3 5 2 3 2 3" xfId="16536"/>
    <cellStyle name="Normal 3 5 2 3 2 4" xfId="16537"/>
    <cellStyle name="Normal 3 5 2 3 2 5" xfId="16538"/>
    <cellStyle name="Normal 3 5 2 3 3" xfId="16539"/>
    <cellStyle name="Normal 3 5 2 3 3 2" xfId="16540"/>
    <cellStyle name="Normal 3 5 2 3 3 3" xfId="16541"/>
    <cellStyle name="Normal 3 5 2 3 3 4" xfId="16542"/>
    <cellStyle name="Normal 3 5 2 3 4" xfId="16543"/>
    <cellStyle name="Normal 3 5 2 3 5" xfId="16544"/>
    <cellStyle name="Normal 3 5 2 3 6" xfId="16545"/>
    <cellStyle name="Normal 3 5 2 4" xfId="16546"/>
    <cellStyle name="Normal 3 5 2 5" xfId="16547"/>
    <cellStyle name="Normal 3 5 2 5 2" xfId="16548"/>
    <cellStyle name="Normal 3 5 2 5 2 2" xfId="16549"/>
    <cellStyle name="Normal 3 5 2 5 2 3" xfId="16550"/>
    <cellStyle name="Normal 3 5 2 5 2 4" xfId="16551"/>
    <cellStyle name="Normal 3 5 2 5 3" xfId="16552"/>
    <cellStyle name="Normal 3 5 2 5 4" xfId="16553"/>
    <cellStyle name="Normal 3 5 2 5 5" xfId="16554"/>
    <cellStyle name="Normal 3 5 2 6" xfId="16555"/>
    <cellStyle name="Normal 3 5 2 6 2" xfId="16556"/>
    <cellStyle name="Normal 3 5 2 6 3" xfId="16557"/>
    <cellStyle name="Normal 3 5 2 6 4" xfId="16558"/>
    <cellStyle name="Normal 3 5 2 7" xfId="16559"/>
    <cellStyle name="Normal 3 5 2 8" xfId="16560"/>
    <cellStyle name="Normal 3 5 2 9" xfId="16561"/>
    <cellStyle name="Normal 3 5 20" xfId="16562"/>
    <cellStyle name="Normal 3 5 21" xfId="16563"/>
    <cellStyle name="Normal 3 5 22" xfId="16564"/>
    <cellStyle name="Normal 3 5 23" xfId="16565"/>
    <cellStyle name="Normal 3 5 24" xfId="16566"/>
    <cellStyle name="Normal 3 5 25" xfId="16567"/>
    <cellStyle name="Normal 3 5 26" xfId="16568"/>
    <cellStyle name="Normal 3 5 27" xfId="16569"/>
    <cellStyle name="Normal 3 5 28" xfId="16570"/>
    <cellStyle name="Normal 3 5 29" xfId="16571"/>
    <cellStyle name="Normal 3 5 3" xfId="16572"/>
    <cellStyle name="Normal 3 5 3 2" xfId="16573"/>
    <cellStyle name="Normal 3 5 3 2 2" xfId="16574"/>
    <cellStyle name="Normal 3 5 3 3" xfId="16575"/>
    <cellStyle name="Normal 3 5 3 3 2" xfId="16576"/>
    <cellStyle name="Normal 3 5 3 3 2 2" xfId="16577"/>
    <cellStyle name="Normal 3 5 3 3 2 3" xfId="16578"/>
    <cellStyle name="Normal 3 5 3 3 2 4" xfId="16579"/>
    <cellStyle name="Normal 3 5 3 3 3" xfId="16580"/>
    <cellStyle name="Normal 3 5 3 3 4" xfId="16581"/>
    <cellStyle name="Normal 3 5 3 3 5" xfId="16582"/>
    <cellStyle name="Normal 3 5 3 4" xfId="16583"/>
    <cellStyle name="Normal 3 5 3 5" xfId="16584"/>
    <cellStyle name="Normal 3 5 3 5 2" xfId="16585"/>
    <cellStyle name="Normal 3 5 3 5 3" xfId="16586"/>
    <cellStyle name="Normal 3 5 3 5 4" xfId="16587"/>
    <cellStyle name="Normal 3 5 3 6" xfId="16588"/>
    <cellStyle name="Normal 3 5 3 7" xfId="16589"/>
    <cellStyle name="Normal 3 5 3 8" xfId="16590"/>
    <cellStyle name="Normal 3 5 30" xfId="16591"/>
    <cellStyle name="Normal 3 5 31" xfId="16592"/>
    <cellStyle name="Normal 3 5 32" xfId="16593"/>
    <cellStyle name="Normal 3 5 33" xfId="16594"/>
    <cellStyle name="Normal 3 5 34" xfId="16595"/>
    <cellStyle name="Normal 3 5 35" xfId="16596"/>
    <cellStyle name="Normal 3 5 36" xfId="16597"/>
    <cellStyle name="Normal 3 5 37" xfId="16598"/>
    <cellStyle name="Normal 3 5 38" xfId="16599"/>
    <cellStyle name="Normal 3 5 39" xfId="16600"/>
    <cellStyle name="Normal 3 5 4" xfId="16601"/>
    <cellStyle name="Normal 3 5 4 2" xfId="16602"/>
    <cellStyle name="Normal 3 5 4 2 2" xfId="16603"/>
    <cellStyle name="Normal 3 5 4 3" xfId="16604"/>
    <cellStyle name="Normal 3 5 4 3 2" xfId="16605"/>
    <cellStyle name="Normal 3 5 4 3 2 2" xfId="16606"/>
    <cellStyle name="Normal 3 5 4 3 2 3" xfId="16607"/>
    <cellStyle name="Normal 3 5 4 3 2 4" xfId="16608"/>
    <cellStyle name="Normal 3 5 4 3 3" xfId="16609"/>
    <cellStyle name="Normal 3 5 4 3 4" xfId="16610"/>
    <cellStyle name="Normal 3 5 4 3 5" xfId="16611"/>
    <cellStyle name="Normal 3 5 4 4" xfId="16612"/>
    <cellStyle name="Normal 3 5 4 5" xfId="16613"/>
    <cellStyle name="Normal 3 5 4 5 2" xfId="16614"/>
    <cellStyle name="Normal 3 5 4 5 3" xfId="16615"/>
    <cellStyle name="Normal 3 5 4 5 4" xfId="16616"/>
    <cellStyle name="Normal 3 5 4 6" xfId="16617"/>
    <cellStyle name="Normal 3 5 4 7" xfId="16618"/>
    <cellStyle name="Normal 3 5 4 8" xfId="16619"/>
    <cellStyle name="Normal 3 5 40" xfId="16620"/>
    <cellStyle name="Normal 3 5 41" xfId="16621"/>
    <cellStyle name="Normal 3 5 42" xfId="16622"/>
    <cellStyle name="Normal 3 5 43" xfId="16623"/>
    <cellStyle name="Normal 3 5 44" xfId="16624"/>
    <cellStyle name="Normal 3 5 45" xfId="16625"/>
    <cellStyle name="Normal 3 5 46" xfId="16626"/>
    <cellStyle name="Normal 3 5 47" xfId="16627"/>
    <cellStyle name="Normal 3 5 48" xfId="16628"/>
    <cellStyle name="Normal 3 5 49" xfId="16629"/>
    <cellStyle name="Normal 3 5 5" xfId="16630"/>
    <cellStyle name="Normal 3 5 5 2" xfId="16631"/>
    <cellStyle name="Normal 3 5 5 3" xfId="16632"/>
    <cellStyle name="Normal 3 5 50" xfId="16633"/>
    <cellStyle name="Normal 3 5 51" xfId="16634"/>
    <cellStyle name="Normal 3 5 52" xfId="16635"/>
    <cellStyle name="Normal 3 5 53" xfId="16636"/>
    <cellStyle name="Normal 3 5 54" xfId="16637"/>
    <cellStyle name="Normal 3 5 55" xfId="16638"/>
    <cellStyle name="Normal 3 5 56" xfId="16639"/>
    <cellStyle name="Normal 3 5 57" xfId="16640"/>
    <cellStyle name="Normal 3 5 58" xfId="16641"/>
    <cellStyle name="Normal 3 5 59" xfId="16642"/>
    <cellStyle name="Normal 3 5 6" xfId="16643"/>
    <cellStyle name="Normal 3 5 6 2" xfId="16644"/>
    <cellStyle name="Normal 3 5 60" xfId="16645"/>
    <cellStyle name="Normal 3 5 61" xfId="16646"/>
    <cellStyle name="Normal 3 5 62" xfId="16647"/>
    <cellStyle name="Normal 3 5 63" xfId="16648"/>
    <cellStyle name="Normal 3 5 64" xfId="16649"/>
    <cellStyle name="Normal 3 5 65" xfId="16650"/>
    <cellStyle name="Normal 3 5 66" xfId="16651"/>
    <cellStyle name="Normal 3 5 67" xfId="16652"/>
    <cellStyle name="Normal 3 5 68" xfId="16653"/>
    <cellStyle name="Normal 3 5 69" xfId="16654"/>
    <cellStyle name="Normal 3 5 7" xfId="16655"/>
    <cellStyle name="Normal 3 5 7 2" xfId="16656"/>
    <cellStyle name="Normal 3 5 70" xfId="16657"/>
    <cellStyle name="Normal 3 5 71" xfId="16658"/>
    <cellStyle name="Normal 3 5 72" xfId="16659"/>
    <cellStyle name="Normal 3 5 73" xfId="16660"/>
    <cellStyle name="Normal 3 5 74" xfId="16661"/>
    <cellStyle name="Normal 3 5 75" xfId="16662"/>
    <cellStyle name="Normal 3 5 76" xfId="16663"/>
    <cellStyle name="Normal 3 5 77" xfId="16664"/>
    <cellStyle name="Normal 3 5 78" xfId="16665"/>
    <cellStyle name="Normal 3 5 79" xfId="16666"/>
    <cellStyle name="Normal 3 5 8" xfId="16667"/>
    <cellStyle name="Normal 3 5 8 2" xfId="16668"/>
    <cellStyle name="Normal 3 5 80" xfId="16669"/>
    <cellStyle name="Normal 3 5 81" xfId="16670"/>
    <cellStyle name="Normal 3 5 82" xfId="16671"/>
    <cellStyle name="Normal 3 5 83" xfId="16672"/>
    <cellStyle name="Normal 3 5 84" xfId="16673"/>
    <cellStyle name="Normal 3 5 85" xfId="16674"/>
    <cellStyle name="Normal 3 5 86" xfId="16675"/>
    <cellStyle name="Normal 3 5 87" xfId="16676"/>
    <cellStyle name="Normal 3 5 88" xfId="16677"/>
    <cellStyle name="Normal 3 5 89" xfId="16678"/>
    <cellStyle name="Normal 3 5 9" xfId="16679"/>
    <cellStyle name="Normal 3 5 9 2" xfId="16680"/>
    <cellStyle name="Normal 3 5 90" xfId="16681"/>
    <cellStyle name="Normal 3 5 91" xfId="16682"/>
    <cellStyle name="Normal 3 5 92" xfId="16683"/>
    <cellStyle name="Normal 3 5 93" xfId="16684"/>
    <cellStyle name="Normal 3 5 94" xfId="16685"/>
    <cellStyle name="Normal 3 5 95" xfId="16686"/>
    <cellStyle name="Normal 3 5 95 2" xfId="16687"/>
    <cellStyle name="Normal 3 5 95 3" xfId="16688"/>
    <cellStyle name="Normal 3 5 95 4" xfId="16689"/>
    <cellStyle name="Normal 3 5 96" xfId="16690"/>
    <cellStyle name="Normal 3 5 97" xfId="16691"/>
    <cellStyle name="Normal 3 5 98" xfId="16692"/>
    <cellStyle name="Normal 3 6" xfId="16693"/>
    <cellStyle name="Normal 3 6 10" xfId="16694"/>
    <cellStyle name="Normal 3 6 2" xfId="16695"/>
    <cellStyle name="Normal 3 6 2 2" xfId="16696"/>
    <cellStyle name="Normal 3 6 2 2 2" xfId="16697"/>
    <cellStyle name="Normal 3 6 2 2 3" xfId="16698"/>
    <cellStyle name="Normal 3 6 2 2 3 2" xfId="16699"/>
    <cellStyle name="Normal 3 6 2 2 3 2 2" xfId="16700"/>
    <cellStyle name="Normal 3 6 2 2 3 2 3" xfId="16701"/>
    <cellStyle name="Normal 3 6 2 2 3 2 4" xfId="16702"/>
    <cellStyle name="Normal 3 6 2 2 3 3" xfId="16703"/>
    <cellStyle name="Normal 3 6 2 2 3 4" xfId="16704"/>
    <cellStyle name="Normal 3 6 2 2 3 5" xfId="16705"/>
    <cellStyle name="Normal 3 6 2 2 4" xfId="16706"/>
    <cellStyle name="Normal 3 6 2 2 4 2" xfId="16707"/>
    <cellStyle name="Normal 3 6 2 2 4 3" xfId="16708"/>
    <cellStyle name="Normal 3 6 2 2 4 4" xfId="16709"/>
    <cellStyle name="Normal 3 6 2 2 5" xfId="16710"/>
    <cellStyle name="Normal 3 6 2 2 6" xfId="16711"/>
    <cellStyle name="Normal 3 6 2 2 7" xfId="16712"/>
    <cellStyle name="Normal 3 6 2 3" xfId="16713"/>
    <cellStyle name="Normal 3 6 2 3 2" xfId="16714"/>
    <cellStyle name="Normal 3 6 2 3 2 2" xfId="16715"/>
    <cellStyle name="Normal 3 6 2 3 2 2 2" xfId="16716"/>
    <cellStyle name="Normal 3 6 2 3 2 2 3" xfId="16717"/>
    <cellStyle name="Normal 3 6 2 3 2 2 4" xfId="16718"/>
    <cellStyle name="Normal 3 6 2 3 2 3" xfId="16719"/>
    <cellStyle name="Normal 3 6 2 3 2 4" xfId="16720"/>
    <cellStyle name="Normal 3 6 2 3 2 5" xfId="16721"/>
    <cellStyle name="Normal 3 6 2 3 3" xfId="16722"/>
    <cellStyle name="Normal 3 6 2 3 3 2" xfId="16723"/>
    <cellStyle name="Normal 3 6 2 3 3 3" xfId="16724"/>
    <cellStyle name="Normal 3 6 2 3 3 4" xfId="16725"/>
    <cellStyle name="Normal 3 6 2 3 4" xfId="16726"/>
    <cellStyle name="Normal 3 6 2 3 5" xfId="16727"/>
    <cellStyle name="Normal 3 6 2 3 6" xfId="16728"/>
    <cellStyle name="Normal 3 6 2 4" xfId="16729"/>
    <cellStyle name="Normal 3 6 2 5" xfId="16730"/>
    <cellStyle name="Normal 3 6 2 5 2" xfId="16731"/>
    <cellStyle name="Normal 3 6 2 5 2 2" xfId="16732"/>
    <cellStyle name="Normal 3 6 2 5 2 3" xfId="16733"/>
    <cellStyle name="Normal 3 6 2 5 2 4" xfId="16734"/>
    <cellStyle name="Normal 3 6 2 5 3" xfId="16735"/>
    <cellStyle name="Normal 3 6 2 5 4" xfId="16736"/>
    <cellStyle name="Normal 3 6 2 5 5" xfId="16737"/>
    <cellStyle name="Normal 3 6 2 6" xfId="16738"/>
    <cellStyle name="Normal 3 6 2 6 2" xfId="16739"/>
    <cellStyle name="Normal 3 6 2 6 3" xfId="16740"/>
    <cellStyle name="Normal 3 6 2 6 4" xfId="16741"/>
    <cellStyle name="Normal 3 6 2 7" xfId="16742"/>
    <cellStyle name="Normal 3 6 2 8" xfId="16743"/>
    <cellStyle name="Normal 3 6 2 9" xfId="16744"/>
    <cellStyle name="Normal 3 6 3" xfId="16745"/>
    <cellStyle name="Normal 3 6 3 2" xfId="16746"/>
    <cellStyle name="Normal 3 6 3 3" xfId="16747"/>
    <cellStyle name="Normal 3 6 3 3 2" xfId="16748"/>
    <cellStyle name="Normal 3 6 3 3 2 2" xfId="16749"/>
    <cellStyle name="Normal 3 6 3 3 2 3" xfId="16750"/>
    <cellStyle name="Normal 3 6 3 3 2 4" xfId="16751"/>
    <cellStyle name="Normal 3 6 3 3 3" xfId="16752"/>
    <cellStyle name="Normal 3 6 3 3 4" xfId="16753"/>
    <cellStyle name="Normal 3 6 3 3 5" xfId="16754"/>
    <cellStyle name="Normal 3 6 3 4" xfId="16755"/>
    <cellStyle name="Normal 3 6 3 5" xfId="16756"/>
    <cellStyle name="Normal 3 6 3 5 2" xfId="16757"/>
    <cellStyle name="Normal 3 6 3 5 3" xfId="16758"/>
    <cellStyle name="Normal 3 6 3 5 4" xfId="16759"/>
    <cellStyle name="Normal 3 6 3 6" xfId="16760"/>
    <cellStyle name="Normal 3 6 3 7" xfId="16761"/>
    <cellStyle name="Normal 3 6 3 8" xfId="16762"/>
    <cellStyle name="Normal 3 6 4" xfId="16763"/>
    <cellStyle name="Normal 3 6 4 2" xfId="16764"/>
    <cellStyle name="Normal 3 6 4 2 2" xfId="16765"/>
    <cellStyle name="Normal 3 6 4 2 2 2" xfId="16766"/>
    <cellStyle name="Normal 3 6 4 2 2 3" xfId="16767"/>
    <cellStyle name="Normal 3 6 4 2 2 4" xfId="16768"/>
    <cellStyle name="Normal 3 6 4 2 3" xfId="16769"/>
    <cellStyle name="Normal 3 6 4 2 4" xfId="16770"/>
    <cellStyle name="Normal 3 6 4 2 5" xfId="16771"/>
    <cellStyle name="Normal 3 6 4 3" xfId="16772"/>
    <cellStyle name="Normal 3 6 4 3 2" xfId="16773"/>
    <cellStyle name="Normal 3 6 4 3 3" xfId="16774"/>
    <cellStyle name="Normal 3 6 4 3 4" xfId="16775"/>
    <cellStyle name="Normal 3 6 4 4" xfId="16776"/>
    <cellStyle name="Normal 3 6 4 5" xfId="16777"/>
    <cellStyle name="Normal 3 6 4 6" xfId="16778"/>
    <cellStyle name="Normal 3 6 5" xfId="16779"/>
    <cellStyle name="Normal 3 6 6" xfId="16780"/>
    <cellStyle name="Normal 3 6 6 2" xfId="16781"/>
    <cellStyle name="Normal 3 6 6 2 2" xfId="16782"/>
    <cellStyle name="Normal 3 6 6 2 3" xfId="16783"/>
    <cellStyle name="Normal 3 6 6 2 4" xfId="16784"/>
    <cellStyle name="Normal 3 6 6 3" xfId="16785"/>
    <cellStyle name="Normal 3 6 6 4" xfId="16786"/>
    <cellStyle name="Normal 3 6 6 5" xfId="16787"/>
    <cellStyle name="Normal 3 6 7" xfId="16788"/>
    <cellStyle name="Normal 3 6 7 2" xfId="16789"/>
    <cellStyle name="Normal 3 6 7 3" xfId="16790"/>
    <cellStyle name="Normal 3 6 7 4" xfId="16791"/>
    <cellStyle name="Normal 3 6 8" xfId="16792"/>
    <cellStyle name="Normal 3 6 9" xfId="16793"/>
    <cellStyle name="Normal 3 7" xfId="16794"/>
    <cellStyle name="Normal 3 7 10" xfId="16795"/>
    <cellStyle name="Normal 3 7 2" xfId="16796"/>
    <cellStyle name="Normal 3 7 2 2" xfId="16797"/>
    <cellStyle name="Normal 3 7 2 2 2" xfId="16798"/>
    <cellStyle name="Normal 3 7 2 2 2 2" xfId="16799"/>
    <cellStyle name="Normal 3 7 2 2 2 2 2" xfId="16800"/>
    <cellStyle name="Normal 3 7 2 2 2 2 3" xfId="16801"/>
    <cellStyle name="Normal 3 7 2 2 2 2 4" xfId="16802"/>
    <cellStyle name="Normal 3 7 2 2 2 3" xfId="16803"/>
    <cellStyle name="Normal 3 7 2 2 2 4" xfId="16804"/>
    <cellStyle name="Normal 3 7 2 2 2 5" xfId="16805"/>
    <cellStyle name="Normal 3 7 2 2 3" xfId="16806"/>
    <cellStyle name="Normal 3 7 2 2 3 2" xfId="16807"/>
    <cellStyle name="Normal 3 7 2 2 3 3" xfId="16808"/>
    <cellStyle name="Normal 3 7 2 2 3 4" xfId="16809"/>
    <cellStyle name="Normal 3 7 2 2 4" xfId="16810"/>
    <cellStyle name="Normal 3 7 2 2 5" xfId="16811"/>
    <cellStyle name="Normal 3 7 2 2 6" xfId="16812"/>
    <cellStyle name="Normal 3 7 2 3" xfId="16813"/>
    <cellStyle name="Normal 3 7 2 3 2" xfId="16814"/>
    <cellStyle name="Normal 3 7 2 3 2 2" xfId="16815"/>
    <cellStyle name="Normal 3 7 2 3 2 2 2" xfId="16816"/>
    <cellStyle name="Normal 3 7 2 3 2 2 3" xfId="16817"/>
    <cellStyle name="Normal 3 7 2 3 2 2 4" xfId="16818"/>
    <cellStyle name="Normal 3 7 2 3 2 3" xfId="16819"/>
    <cellStyle name="Normal 3 7 2 3 2 4" xfId="16820"/>
    <cellStyle name="Normal 3 7 2 3 2 5" xfId="16821"/>
    <cellStyle name="Normal 3 7 2 3 3" xfId="16822"/>
    <cellStyle name="Normal 3 7 2 3 3 2" xfId="16823"/>
    <cellStyle name="Normal 3 7 2 3 3 3" xfId="16824"/>
    <cellStyle name="Normal 3 7 2 3 3 4" xfId="16825"/>
    <cellStyle name="Normal 3 7 2 3 4" xfId="16826"/>
    <cellStyle name="Normal 3 7 2 3 5" xfId="16827"/>
    <cellStyle name="Normal 3 7 2 3 6" xfId="16828"/>
    <cellStyle name="Normal 3 7 2 4" xfId="16829"/>
    <cellStyle name="Normal 3 7 2 5" xfId="16830"/>
    <cellStyle name="Normal 3 7 2 5 2" xfId="16831"/>
    <cellStyle name="Normal 3 7 2 5 2 2" xfId="16832"/>
    <cellStyle name="Normal 3 7 2 5 2 3" xfId="16833"/>
    <cellStyle name="Normal 3 7 2 5 2 4" xfId="16834"/>
    <cellStyle name="Normal 3 7 2 5 3" xfId="16835"/>
    <cellStyle name="Normal 3 7 2 5 4" xfId="16836"/>
    <cellStyle name="Normal 3 7 2 5 5" xfId="16837"/>
    <cellStyle name="Normal 3 7 2 6" xfId="16838"/>
    <cellStyle name="Normal 3 7 2 6 2" xfId="16839"/>
    <cellStyle name="Normal 3 7 2 6 3" xfId="16840"/>
    <cellStyle name="Normal 3 7 2 6 4" xfId="16841"/>
    <cellStyle name="Normal 3 7 2 7" xfId="16842"/>
    <cellStyle name="Normal 3 7 2 8" xfId="16843"/>
    <cellStyle name="Normal 3 7 2 9" xfId="16844"/>
    <cellStyle name="Normal 3 7 3" xfId="16845"/>
    <cellStyle name="Normal 3 7 3 2" xfId="16846"/>
    <cellStyle name="Normal 3 7 3 2 2" xfId="16847"/>
    <cellStyle name="Normal 3 7 3 2 2 2" xfId="16848"/>
    <cellStyle name="Normal 3 7 3 2 2 2 2" xfId="16849"/>
    <cellStyle name="Normal 3 7 3 2 2 2 3" xfId="16850"/>
    <cellStyle name="Normal 3 7 3 2 2 2 4" xfId="16851"/>
    <cellStyle name="Normal 3 7 3 2 2 3" xfId="16852"/>
    <cellStyle name="Normal 3 7 3 2 2 4" xfId="16853"/>
    <cellStyle name="Normal 3 7 3 2 2 5" xfId="16854"/>
    <cellStyle name="Normal 3 7 3 2 3" xfId="16855"/>
    <cellStyle name="Normal 3 7 3 2 3 2" xfId="16856"/>
    <cellStyle name="Normal 3 7 3 2 3 3" xfId="16857"/>
    <cellStyle name="Normal 3 7 3 2 3 4" xfId="16858"/>
    <cellStyle name="Normal 3 7 3 2 4" xfId="16859"/>
    <cellStyle name="Normal 3 7 3 2 5" xfId="16860"/>
    <cellStyle name="Normal 3 7 3 2 6" xfId="16861"/>
    <cellStyle name="Normal 3 7 3 3" xfId="16862"/>
    <cellStyle name="Normal 3 7 3 3 2" xfId="16863"/>
    <cellStyle name="Normal 3 7 3 3 2 2" xfId="16864"/>
    <cellStyle name="Normal 3 7 3 3 2 3" xfId="16865"/>
    <cellStyle name="Normal 3 7 3 3 2 4" xfId="16866"/>
    <cellStyle name="Normal 3 7 3 3 3" xfId="16867"/>
    <cellStyle name="Normal 3 7 3 3 4" xfId="16868"/>
    <cellStyle name="Normal 3 7 3 3 5" xfId="16869"/>
    <cellStyle name="Normal 3 7 3 4" xfId="16870"/>
    <cellStyle name="Normal 3 7 3 5" xfId="16871"/>
    <cellStyle name="Normal 3 7 3 5 2" xfId="16872"/>
    <cellStyle name="Normal 3 7 3 5 3" xfId="16873"/>
    <cellStyle name="Normal 3 7 3 5 4" xfId="16874"/>
    <cellStyle name="Normal 3 7 3 6" xfId="16875"/>
    <cellStyle name="Normal 3 7 3 7" xfId="16876"/>
    <cellStyle name="Normal 3 7 3 8" xfId="16877"/>
    <cellStyle name="Normal 3 7 4" xfId="16878"/>
    <cellStyle name="Normal 3 7 4 2" xfId="16879"/>
    <cellStyle name="Normal 3 7 4 2 2" xfId="16880"/>
    <cellStyle name="Normal 3 7 4 2 2 2" xfId="16881"/>
    <cellStyle name="Normal 3 7 4 2 2 3" xfId="16882"/>
    <cellStyle name="Normal 3 7 4 2 2 4" xfId="16883"/>
    <cellStyle name="Normal 3 7 4 2 3" xfId="16884"/>
    <cellStyle name="Normal 3 7 4 2 4" xfId="16885"/>
    <cellStyle name="Normal 3 7 4 2 5" xfId="16886"/>
    <cellStyle name="Normal 3 7 4 3" xfId="16887"/>
    <cellStyle name="Normal 3 7 4 3 2" xfId="16888"/>
    <cellStyle name="Normal 3 7 4 3 3" xfId="16889"/>
    <cellStyle name="Normal 3 7 4 3 4" xfId="16890"/>
    <cellStyle name="Normal 3 7 4 4" xfId="16891"/>
    <cellStyle name="Normal 3 7 4 5" xfId="16892"/>
    <cellStyle name="Normal 3 7 4 6" xfId="16893"/>
    <cellStyle name="Normal 3 7 5" xfId="16894"/>
    <cellStyle name="Normal 3 7 6" xfId="16895"/>
    <cellStyle name="Normal 3 7 6 2" xfId="16896"/>
    <cellStyle name="Normal 3 7 6 2 2" xfId="16897"/>
    <cellStyle name="Normal 3 7 6 2 3" xfId="16898"/>
    <cellStyle name="Normal 3 7 6 2 4" xfId="16899"/>
    <cellStyle name="Normal 3 7 6 3" xfId="16900"/>
    <cellStyle name="Normal 3 7 6 4" xfId="16901"/>
    <cellStyle name="Normal 3 7 6 5" xfId="16902"/>
    <cellStyle name="Normal 3 7 7" xfId="16903"/>
    <cellStyle name="Normal 3 7 7 2" xfId="16904"/>
    <cellStyle name="Normal 3 7 7 3" xfId="16905"/>
    <cellStyle name="Normal 3 7 7 4" xfId="16906"/>
    <cellStyle name="Normal 3 7 8" xfId="16907"/>
    <cellStyle name="Normal 3 7 9" xfId="16908"/>
    <cellStyle name="Normal 3 8" xfId="16909"/>
    <cellStyle name="Normal 3 8 10" xfId="16910"/>
    <cellStyle name="Normal 3 8 11" xfId="16911"/>
    <cellStyle name="Normal 3 8 11 2" xfId="16912"/>
    <cellStyle name="Normal 3 8 11 2 2" xfId="16913"/>
    <cellStyle name="Normal 3 8 11 2 3" xfId="16914"/>
    <cellStyle name="Normal 3 8 11 2 4" xfId="16915"/>
    <cellStyle name="Normal 3 8 11 3" xfId="16916"/>
    <cellStyle name="Normal 3 8 11 4" xfId="16917"/>
    <cellStyle name="Normal 3 8 11 5" xfId="16918"/>
    <cellStyle name="Normal 3 8 12" xfId="16919"/>
    <cellStyle name="Normal 3 8 12 2" xfId="16920"/>
    <cellStyle name="Normal 3 8 12 3" xfId="16921"/>
    <cellStyle name="Normal 3 8 12 4" xfId="16922"/>
    <cellStyle name="Normal 3 8 13" xfId="16923"/>
    <cellStyle name="Normal 3 8 14" xfId="16924"/>
    <cellStyle name="Normal 3 8 15" xfId="16925"/>
    <cellStyle name="Normal 3 8 2" xfId="16926"/>
    <cellStyle name="Normal 3 8 2 10" xfId="16927"/>
    <cellStyle name="Normal 3 8 2 10 2" xfId="16928"/>
    <cellStyle name="Normal 3 8 2 10 2 2" xfId="16929"/>
    <cellStyle name="Normal 3 8 2 10 2 3" xfId="16930"/>
    <cellStyle name="Normal 3 8 2 10 2 4" xfId="16931"/>
    <cellStyle name="Normal 3 8 2 10 3" xfId="16932"/>
    <cellStyle name="Normal 3 8 2 10 4" xfId="16933"/>
    <cellStyle name="Normal 3 8 2 10 5" xfId="16934"/>
    <cellStyle name="Normal 3 8 2 11" xfId="16935"/>
    <cellStyle name="Normal 3 8 2 11 2" xfId="16936"/>
    <cellStyle name="Normal 3 8 2 11 3" xfId="16937"/>
    <cellStyle name="Normal 3 8 2 11 4" xfId="16938"/>
    <cellStyle name="Normal 3 8 2 12" xfId="16939"/>
    <cellStyle name="Normal 3 8 2 13" xfId="16940"/>
    <cellStyle name="Normal 3 8 2 14" xfId="16941"/>
    <cellStyle name="Normal 3 8 2 2" xfId="16942"/>
    <cellStyle name="Normal 3 8 2 2 2" xfId="16943"/>
    <cellStyle name="Normal 3 8 2 2 3" xfId="16944"/>
    <cellStyle name="Normal 3 8 2 2 4" xfId="16945"/>
    <cellStyle name="Normal 3 8 2 2 4 2" xfId="16946"/>
    <cellStyle name="Normal 3 8 2 2 4 2 2" xfId="16947"/>
    <cellStyle name="Normal 3 8 2 2 4 2 3" xfId="16948"/>
    <cellStyle name="Normal 3 8 2 2 4 2 4" xfId="16949"/>
    <cellStyle name="Normal 3 8 2 2 4 3" xfId="16950"/>
    <cellStyle name="Normal 3 8 2 2 4 4" xfId="16951"/>
    <cellStyle name="Normal 3 8 2 2 4 5" xfId="16952"/>
    <cellStyle name="Normal 3 8 2 2 5" xfId="16953"/>
    <cellStyle name="Normal 3 8 2 2 5 2" xfId="16954"/>
    <cellStyle name="Normal 3 8 2 2 5 3" xfId="16955"/>
    <cellStyle name="Normal 3 8 2 2 5 4" xfId="16956"/>
    <cellStyle name="Normal 3 8 2 2 6" xfId="16957"/>
    <cellStyle name="Normal 3 8 2 2 7" xfId="16958"/>
    <cellStyle name="Normal 3 8 2 2 8" xfId="16959"/>
    <cellStyle name="Normal 3 8 2 3" xfId="16960"/>
    <cellStyle name="Normal 3 8 2 3 2" xfId="16961"/>
    <cellStyle name="Normal 3 8 2 3 3" xfId="16962"/>
    <cellStyle name="Normal 3 8 2 3 3 2" xfId="16963"/>
    <cellStyle name="Normal 3 8 2 3 3 2 2" xfId="16964"/>
    <cellStyle name="Normal 3 8 2 3 3 2 3" xfId="16965"/>
    <cellStyle name="Normal 3 8 2 3 3 2 4" xfId="16966"/>
    <cellStyle name="Normal 3 8 2 3 3 3" xfId="16967"/>
    <cellStyle name="Normal 3 8 2 3 3 4" xfId="16968"/>
    <cellStyle name="Normal 3 8 2 3 3 5" xfId="16969"/>
    <cellStyle name="Normal 3 8 2 3 4" xfId="16970"/>
    <cellStyle name="Normal 3 8 2 3 4 2" xfId="16971"/>
    <cellStyle name="Normal 3 8 2 3 4 3" xfId="16972"/>
    <cellStyle name="Normal 3 8 2 3 4 4" xfId="16973"/>
    <cellStyle name="Normal 3 8 2 3 5" xfId="16974"/>
    <cellStyle name="Normal 3 8 2 3 6" xfId="16975"/>
    <cellStyle name="Normal 3 8 2 3 7" xfId="16976"/>
    <cellStyle name="Normal 3 8 2 4" xfId="16977"/>
    <cellStyle name="Normal 3 8 2 5" xfId="16978"/>
    <cellStyle name="Normal 3 8 2 6" xfId="16979"/>
    <cellStyle name="Normal 3 8 2 7" xfId="16980"/>
    <cellStyle name="Normal 3 8 2 8" xfId="16981"/>
    <cellStyle name="Normal 3 8 2 9" xfId="16982"/>
    <cellStyle name="Normal 3 8 3" xfId="16983"/>
    <cellStyle name="Normal 3 8 3 2" xfId="16984"/>
    <cellStyle name="Normal 3 8 3 3" xfId="16985"/>
    <cellStyle name="Normal 3 8 3 4" xfId="16986"/>
    <cellStyle name="Normal 3 8 3 4 2" xfId="16987"/>
    <cellStyle name="Normal 3 8 3 4 2 2" xfId="16988"/>
    <cellStyle name="Normal 3 8 3 4 2 3" xfId="16989"/>
    <cellStyle name="Normal 3 8 3 4 2 4" xfId="16990"/>
    <cellStyle name="Normal 3 8 3 4 3" xfId="16991"/>
    <cellStyle name="Normal 3 8 3 4 4" xfId="16992"/>
    <cellStyle name="Normal 3 8 3 4 5" xfId="16993"/>
    <cellStyle name="Normal 3 8 3 5" xfId="16994"/>
    <cellStyle name="Normal 3 8 3 5 2" xfId="16995"/>
    <cellStyle name="Normal 3 8 3 5 3" xfId="16996"/>
    <cellStyle name="Normal 3 8 3 5 4" xfId="16997"/>
    <cellStyle name="Normal 3 8 3 6" xfId="16998"/>
    <cellStyle name="Normal 3 8 3 7" xfId="16999"/>
    <cellStyle name="Normal 3 8 3 8" xfId="17000"/>
    <cellStyle name="Normal 3 8 4" xfId="17001"/>
    <cellStyle name="Normal 3 8 4 2" xfId="17002"/>
    <cellStyle name="Normal 3 8 4 3" xfId="17003"/>
    <cellStyle name="Normal 3 8 4 3 2" xfId="17004"/>
    <cellStyle name="Normal 3 8 4 3 2 2" xfId="17005"/>
    <cellStyle name="Normal 3 8 4 3 2 3" xfId="17006"/>
    <cellStyle name="Normal 3 8 4 3 2 4" xfId="17007"/>
    <cellStyle name="Normal 3 8 4 3 3" xfId="17008"/>
    <cellStyle name="Normal 3 8 4 3 4" xfId="17009"/>
    <cellStyle name="Normal 3 8 4 3 5" xfId="17010"/>
    <cellStyle name="Normal 3 8 4 4" xfId="17011"/>
    <cellStyle name="Normal 3 8 4 4 2" xfId="17012"/>
    <cellStyle name="Normal 3 8 4 4 3" xfId="17013"/>
    <cellStyle name="Normal 3 8 4 4 4" xfId="17014"/>
    <cellStyle name="Normal 3 8 4 5" xfId="17015"/>
    <cellStyle name="Normal 3 8 4 6" xfId="17016"/>
    <cellStyle name="Normal 3 8 4 7" xfId="17017"/>
    <cellStyle name="Normal 3 8 5" xfId="17018"/>
    <cellStyle name="Normal 3 8 6" xfId="17019"/>
    <cellStyle name="Normal 3 8 7" xfId="17020"/>
    <cellStyle name="Normal 3 8 8" xfId="17021"/>
    <cellStyle name="Normal 3 8 9" xfId="17022"/>
    <cellStyle name="Normal 3 8 9 2" xfId="17023"/>
    <cellStyle name="Normal 3 8 9 2 2" xfId="17024"/>
    <cellStyle name="Normal 3 8 9 2 2 2" xfId="17025"/>
    <cellStyle name="Normal 3 8 9 2 2 3" xfId="17026"/>
    <cellStyle name="Normal 3 8 9 2 2 4" xfId="17027"/>
    <cellStyle name="Normal 3 8 9 2 3" xfId="17028"/>
    <cellStyle name="Normal 3 8 9 2 4" xfId="17029"/>
    <cellStyle name="Normal 3 8 9 2 5" xfId="17030"/>
    <cellStyle name="Normal 3 8 9 3" xfId="17031"/>
    <cellStyle name="Normal 3 8 9 4" xfId="17032"/>
    <cellStyle name="Normal 3 8 9 4 2" xfId="17033"/>
    <cellStyle name="Normal 3 8 9 4 3" xfId="17034"/>
    <cellStyle name="Normal 3 8 9 4 4" xfId="17035"/>
    <cellStyle name="Normal 3 8 9 5" xfId="17036"/>
    <cellStyle name="Normal 3 8 9 6" xfId="17037"/>
    <cellStyle name="Normal 3 8 9 7" xfId="17038"/>
    <cellStyle name="Normal 3 9" xfId="17039"/>
    <cellStyle name="Normal 3 9 2" xfId="17040"/>
    <cellStyle name="Normal 3 9 2 2" xfId="17041"/>
    <cellStyle name="Normal 3 9 2 3" xfId="17042"/>
    <cellStyle name="Normal 3 9 2 3 2" xfId="17043"/>
    <cellStyle name="Normal 3 9 2 3 2 2" xfId="17044"/>
    <cellStyle name="Normal 3 9 2 3 2 3" xfId="17045"/>
    <cellStyle name="Normal 3 9 2 3 2 4" xfId="17046"/>
    <cellStyle name="Normal 3 9 2 3 3" xfId="17047"/>
    <cellStyle name="Normal 3 9 2 3 4" xfId="17048"/>
    <cellStyle name="Normal 3 9 2 3 5" xfId="17049"/>
    <cellStyle name="Normal 3 9 2 4" xfId="17050"/>
    <cellStyle name="Normal 3 9 2 4 2" xfId="17051"/>
    <cellStyle name="Normal 3 9 2 4 3" xfId="17052"/>
    <cellStyle name="Normal 3 9 2 4 4" xfId="17053"/>
    <cellStyle name="Normal 3 9 2 5" xfId="17054"/>
    <cellStyle name="Normal 3 9 2 6" xfId="17055"/>
    <cellStyle name="Normal 3 9 2 7" xfId="17056"/>
    <cellStyle name="Normal 3 9 3" xfId="17057"/>
    <cellStyle name="Normal 3 9 3 2" xfId="17058"/>
    <cellStyle name="Normal 3 9 3 2 2" xfId="17059"/>
    <cellStyle name="Normal 3 9 3 2 2 2" xfId="17060"/>
    <cellStyle name="Normal 3 9 3 2 2 3" xfId="17061"/>
    <cellStyle name="Normal 3 9 3 2 2 4" xfId="17062"/>
    <cellStyle name="Normal 3 9 3 2 3" xfId="17063"/>
    <cellStyle name="Normal 3 9 3 2 4" xfId="17064"/>
    <cellStyle name="Normal 3 9 3 2 5" xfId="17065"/>
    <cellStyle name="Normal 3 9 3 3" xfId="17066"/>
    <cellStyle name="Normal 3 9 3 3 2" xfId="17067"/>
    <cellStyle name="Normal 3 9 3 3 3" xfId="17068"/>
    <cellStyle name="Normal 3 9 3 3 4" xfId="17069"/>
    <cellStyle name="Normal 3 9 3 4" xfId="17070"/>
    <cellStyle name="Normal 3 9 3 5" xfId="17071"/>
    <cellStyle name="Normal 3 9 3 6" xfId="17072"/>
    <cellStyle name="Normal 3 9 4" xfId="17073"/>
    <cellStyle name="Normal 3 9 5" xfId="17074"/>
    <cellStyle name="Normal 3 9 5 2" xfId="17075"/>
    <cellStyle name="Normal 3 9 5 2 2" xfId="17076"/>
    <cellStyle name="Normal 3 9 5 2 3" xfId="17077"/>
    <cellStyle name="Normal 3 9 5 2 4" xfId="17078"/>
    <cellStyle name="Normal 3 9 5 3" xfId="17079"/>
    <cellStyle name="Normal 3 9 5 4" xfId="17080"/>
    <cellStyle name="Normal 3 9 5 5" xfId="17081"/>
    <cellStyle name="Normal 3 9 6" xfId="17082"/>
    <cellStyle name="Normal 3 9 7" xfId="17083"/>
    <cellStyle name="Normal 3 9 8" xfId="17084"/>
    <cellStyle name="Normal 30" xfId="17085"/>
    <cellStyle name="Normal 30 10" xfId="17086"/>
    <cellStyle name="Normal 30 10 2" xfId="17087"/>
    <cellStyle name="Normal 30 11" xfId="17088"/>
    <cellStyle name="Normal 30 11 2" xfId="17089"/>
    <cellStyle name="Normal 30 12" xfId="17090"/>
    <cellStyle name="Normal 30 12 2" xfId="17091"/>
    <cellStyle name="Normal 30 13" xfId="17092"/>
    <cellStyle name="Normal 30 13 2" xfId="17093"/>
    <cellStyle name="Normal 30 13 2 2" xfId="17094"/>
    <cellStyle name="Normal 30 13 2 3" xfId="17095"/>
    <cellStyle name="Normal 30 13 2 4" xfId="17096"/>
    <cellStyle name="Normal 30 13 3" xfId="17097"/>
    <cellStyle name="Normal 30 13 4" xfId="17098"/>
    <cellStyle name="Normal 30 13 5" xfId="17099"/>
    <cellStyle name="Normal 30 14" xfId="17100"/>
    <cellStyle name="Normal 30 14 2" xfId="17101"/>
    <cellStyle name="Normal 30 14 3" xfId="17102"/>
    <cellStyle name="Normal 30 14 4" xfId="17103"/>
    <cellStyle name="Normal 30 15" xfId="17104"/>
    <cellStyle name="Normal 30 16" xfId="17105"/>
    <cellStyle name="Normal 30 17" xfId="17106"/>
    <cellStyle name="Normal 30 2" xfId="17107"/>
    <cellStyle name="Normal 30 2 2" xfId="17108"/>
    <cellStyle name="Normal 30 3" xfId="17109"/>
    <cellStyle name="Normal 30 3 2" xfId="17110"/>
    <cellStyle name="Normal 30 4" xfId="17111"/>
    <cellStyle name="Normal 30 4 2" xfId="17112"/>
    <cellStyle name="Normal 30 5" xfId="17113"/>
    <cellStyle name="Normal 30 5 2" xfId="17114"/>
    <cellStyle name="Normal 30 6" xfId="17115"/>
    <cellStyle name="Normal 30 6 2" xfId="17116"/>
    <cellStyle name="Normal 30 7" xfId="17117"/>
    <cellStyle name="Normal 30 7 2" xfId="17118"/>
    <cellStyle name="Normal 30 8" xfId="17119"/>
    <cellStyle name="Normal 30 8 2" xfId="17120"/>
    <cellStyle name="Normal 30 9" xfId="17121"/>
    <cellStyle name="Normal 30 9 2" xfId="17122"/>
    <cellStyle name="Normal 31" xfId="17123"/>
    <cellStyle name="Normal 31 2" xfId="17124"/>
    <cellStyle name="Normal 31 3" xfId="17125"/>
    <cellStyle name="Normal 31 3 2" xfId="17126"/>
    <cellStyle name="Normal 31 3 2 2" xfId="17127"/>
    <cellStyle name="Normal 31 3 2 2 2" xfId="17128"/>
    <cellStyle name="Normal 31 3 2 2 3" xfId="17129"/>
    <cellStyle name="Normal 31 3 2 2 4" xfId="17130"/>
    <cellStyle name="Normal 31 3 2 3" xfId="17131"/>
    <cellStyle name="Normal 31 3 2 4" xfId="17132"/>
    <cellStyle name="Normal 31 3 2 5" xfId="17133"/>
    <cellStyle name="Normal 31 3 3" xfId="17134"/>
    <cellStyle name="Normal 31 3 3 2" xfId="17135"/>
    <cellStyle name="Normal 31 3 3 3" xfId="17136"/>
    <cellStyle name="Normal 31 3 3 4" xfId="17137"/>
    <cellStyle name="Normal 31 3 4" xfId="17138"/>
    <cellStyle name="Normal 31 3 5" xfId="17139"/>
    <cellStyle name="Normal 31 3 6" xfId="17140"/>
    <cellStyle name="Normal 32" xfId="17141"/>
    <cellStyle name="Normal 32 2" xfId="17142"/>
    <cellStyle name="Normal 32 3" xfId="17143"/>
    <cellStyle name="Normal 32 3 2" xfId="17144"/>
    <cellStyle name="Normal 32 3 2 2" xfId="17145"/>
    <cellStyle name="Normal 32 3 2 2 2" xfId="17146"/>
    <cellStyle name="Normal 32 3 2 2 3" xfId="17147"/>
    <cellStyle name="Normal 32 3 2 2 4" xfId="17148"/>
    <cellStyle name="Normal 32 3 2 3" xfId="17149"/>
    <cellStyle name="Normal 32 3 2 4" xfId="17150"/>
    <cellStyle name="Normal 32 3 2 5" xfId="17151"/>
    <cellStyle name="Normal 32 3 3" xfId="17152"/>
    <cellStyle name="Normal 32 3 3 2" xfId="17153"/>
    <cellStyle name="Normal 32 3 3 3" xfId="17154"/>
    <cellStyle name="Normal 32 3 3 4" xfId="17155"/>
    <cellStyle name="Normal 32 3 4" xfId="17156"/>
    <cellStyle name="Normal 32 3 5" xfId="17157"/>
    <cellStyle name="Normal 32 3 6" xfId="17158"/>
    <cellStyle name="Normal 33" xfId="17159"/>
    <cellStyle name="Normal 33 2" xfId="17160"/>
    <cellStyle name="Normal 33 3" xfId="17161"/>
    <cellStyle name="Normal 33 3 2" xfId="17162"/>
    <cellStyle name="Normal 33 3 2 2" xfId="17163"/>
    <cellStyle name="Normal 33 3 2 2 2" xfId="17164"/>
    <cellStyle name="Normal 33 3 2 2 3" xfId="17165"/>
    <cellStyle name="Normal 33 3 2 2 4" xfId="17166"/>
    <cellStyle name="Normal 33 3 2 3" xfId="17167"/>
    <cellStyle name="Normal 33 3 2 4" xfId="17168"/>
    <cellStyle name="Normal 33 3 2 5" xfId="17169"/>
    <cellStyle name="Normal 33 3 3" xfId="17170"/>
    <cellStyle name="Normal 33 3 3 2" xfId="17171"/>
    <cellStyle name="Normal 33 3 3 3" xfId="17172"/>
    <cellStyle name="Normal 33 3 3 4" xfId="17173"/>
    <cellStyle name="Normal 33 3 4" xfId="17174"/>
    <cellStyle name="Normal 33 3 5" xfId="17175"/>
    <cellStyle name="Normal 33 3 6" xfId="17176"/>
    <cellStyle name="Normal 34" xfId="17177"/>
    <cellStyle name="Normal 34 2" xfId="17178"/>
    <cellStyle name="Normal 34 2 2" xfId="17179"/>
    <cellStyle name="Normal 34 2 2 2" xfId="17180"/>
    <cellStyle name="Normal 34 2 2 3" xfId="17181"/>
    <cellStyle name="Normal 34 2 2 4" xfId="17182"/>
    <cellStyle name="Normal 34 2 3" xfId="17183"/>
    <cellStyle name="Normal 34 2 4" xfId="17184"/>
    <cellStyle name="Normal 34 2 5" xfId="17185"/>
    <cellStyle name="Normal 34 3" xfId="17186"/>
    <cellStyle name="Normal 34 4" xfId="17187"/>
    <cellStyle name="Normal 34 4 2" xfId="17188"/>
    <cellStyle name="Normal 34 4 3" xfId="17189"/>
    <cellStyle name="Normal 34 4 4" xfId="17190"/>
    <cellStyle name="Normal 34 5" xfId="17191"/>
    <cellStyle name="Normal 34 6" xfId="17192"/>
    <cellStyle name="Normal 34 7" xfId="17193"/>
    <cellStyle name="Normal 35" xfId="17194"/>
    <cellStyle name="Normal 35 2" xfId="17195"/>
    <cellStyle name="Normal 35 2 2" xfId="17196"/>
    <cellStyle name="Normal 35 2 2 2" xfId="17197"/>
    <cellStyle name="Normal 35 2 2 2 2" xfId="17198"/>
    <cellStyle name="Normal 35 2 2 2 3" xfId="17199"/>
    <cellStyle name="Normal 35 2 2 2 4" xfId="17200"/>
    <cellStyle name="Normal 35 2 2 3" xfId="17201"/>
    <cellStyle name="Normal 35 2 2 4" xfId="17202"/>
    <cellStyle name="Normal 35 2 2 5" xfId="17203"/>
    <cellStyle name="Normal 35 2 3" xfId="17204"/>
    <cellStyle name="Normal 35 2 3 2" xfId="17205"/>
    <cellStyle name="Normal 35 2 3 3" xfId="17206"/>
    <cellStyle name="Normal 35 2 3 4" xfId="17207"/>
    <cellStyle name="Normal 35 2 4" xfId="17208"/>
    <cellStyle name="Normal 35 2 5" xfId="17209"/>
    <cellStyle name="Normal 35 2 6" xfId="17210"/>
    <cellStyle name="Normal 36" xfId="17211"/>
    <cellStyle name="Normal 36 2" xfId="17212"/>
    <cellStyle name="Normal 36 2 2" xfId="17213"/>
    <cellStyle name="Normal 36 2 2 2" xfId="17214"/>
    <cellStyle name="Normal 36 2 2 3" xfId="17215"/>
    <cellStyle name="Normal 36 2 2 4" xfId="17216"/>
    <cellStyle name="Normal 36 2 3" xfId="17217"/>
    <cellStyle name="Normal 36 2 4" xfId="17218"/>
    <cellStyle name="Normal 36 2 5" xfId="17219"/>
    <cellStyle name="Normal 36 3" xfId="17220"/>
    <cellStyle name="Normal 36 4" xfId="17221"/>
    <cellStyle name="Normal 36 4 2" xfId="17222"/>
    <cellStyle name="Normal 36 4 3" xfId="17223"/>
    <cellStyle name="Normal 36 4 4" xfId="17224"/>
    <cellStyle name="Normal 36 5" xfId="17225"/>
    <cellStyle name="Normal 36 6" xfId="17226"/>
    <cellStyle name="Normal 36 7" xfId="17227"/>
    <cellStyle name="Normal 37" xfId="17228"/>
    <cellStyle name="Normal 37 2" xfId="17229"/>
    <cellStyle name="Normal 37 3" xfId="17230"/>
    <cellStyle name="Normal 37 3 2" xfId="17231"/>
    <cellStyle name="Normal 37 3 2 2" xfId="17232"/>
    <cellStyle name="Normal 37 3 2 2 2" xfId="17233"/>
    <cellStyle name="Normal 37 3 2 2 3" xfId="17234"/>
    <cellStyle name="Normal 37 3 2 2 4" xfId="17235"/>
    <cellStyle name="Normal 37 3 2 3" xfId="17236"/>
    <cellStyle name="Normal 37 3 2 4" xfId="17237"/>
    <cellStyle name="Normal 37 3 2 5" xfId="17238"/>
    <cellStyle name="Normal 37 3 3" xfId="17239"/>
    <cellStyle name="Normal 37 3 3 2" xfId="17240"/>
    <cellStyle name="Normal 37 3 3 3" xfId="17241"/>
    <cellStyle name="Normal 37 3 3 4" xfId="17242"/>
    <cellStyle name="Normal 37 3 4" xfId="17243"/>
    <cellStyle name="Normal 37 3 5" xfId="17244"/>
    <cellStyle name="Normal 37 3 6" xfId="17245"/>
    <cellStyle name="Normal 38" xfId="17246"/>
    <cellStyle name="Normal 38 2" xfId="17247"/>
    <cellStyle name="Normal 38 3" xfId="17248"/>
    <cellStyle name="Normal 38 3 2" xfId="17249"/>
    <cellStyle name="Normal 38 3 2 2" xfId="17250"/>
    <cellStyle name="Normal 38 3 2 2 2" xfId="17251"/>
    <cellStyle name="Normal 38 3 2 2 3" xfId="17252"/>
    <cellStyle name="Normal 38 3 2 2 4" xfId="17253"/>
    <cellStyle name="Normal 38 3 2 3" xfId="17254"/>
    <cellStyle name="Normal 38 3 2 4" xfId="17255"/>
    <cellStyle name="Normal 38 3 2 5" xfId="17256"/>
    <cellStyle name="Normal 38 3 3" xfId="17257"/>
    <cellStyle name="Normal 38 3 3 2" xfId="17258"/>
    <cellStyle name="Normal 38 3 3 3" xfId="17259"/>
    <cellStyle name="Normal 38 3 3 4" xfId="17260"/>
    <cellStyle name="Normal 38 3 4" xfId="17261"/>
    <cellStyle name="Normal 38 3 5" xfId="17262"/>
    <cellStyle name="Normal 38 3 6" xfId="17263"/>
    <cellStyle name="Normal 39" xfId="17264"/>
    <cellStyle name="Normal 39 2" xfId="17265"/>
    <cellStyle name="Normal 39 3" xfId="17266"/>
    <cellStyle name="Normal 39 3 2" xfId="17267"/>
    <cellStyle name="Normal 39 3 2 2" xfId="17268"/>
    <cellStyle name="Normal 39 3 2 2 2" xfId="17269"/>
    <cellStyle name="Normal 39 3 2 2 3" xfId="17270"/>
    <cellStyle name="Normal 39 3 2 2 4" xfId="17271"/>
    <cellStyle name="Normal 39 3 2 3" xfId="17272"/>
    <cellStyle name="Normal 39 3 2 4" xfId="17273"/>
    <cellStyle name="Normal 39 3 2 5" xfId="17274"/>
    <cellStyle name="Normal 39 3 3" xfId="17275"/>
    <cellStyle name="Normal 39 3 3 2" xfId="17276"/>
    <cellStyle name="Normal 39 3 3 3" xfId="17277"/>
    <cellStyle name="Normal 39 3 3 4" xfId="17278"/>
    <cellStyle name="Normal 39 3 4" xfId="17279"/>
    <cellStyle name="Normal 39 3 5" xfId="17280"/>
    <cellStyle name="Normal 39 3 6" xfId="17281"/>
    <cellStyle name="Normal 4" xfId="13"/>
    <cellStyle name="Normal 4 10" xfId="17282"/>
    <cellStyle name="Normal 4 11" xfId="17283"/>
    <cellStyle name="Normal 4 12" xfId="17284"/>
    <cellStyle name="Normal 4 13" xfId="17285"/>
    <cellStyle name="Normal 4 13 2" xfId="17286"/>
    <cellStyle name="Normal 4 13 3" xfId="17287"/>
    <cellStyle name="Normal 4 13 4" xfId="17288"/>
    <cellStyle name="Normal 4 14" xfId="17289"/>
    <cellStyle name="Normal 4 14 2" xfId="17290"/>
    <cellStyle name="Normal 4 14 3" xfId="17291"/>
    <cellStyle name="Normal 4 2" xfId="17292"/>
    <cellStyle name="Normal 4 2 10" xfId="17293"/>
    <cellStyle name="Normal 4 2 11" xfId="17294"/>
    <cellStyle name="Normal 4 2 11 2" xfId="17295"/>
    <cellStyle name="Normal 4 2 11 2 2" xfId="17296"/>
    <cellStyle name="Normal 4 2 11 2 3" xfId="17297"/>
    <cellStyle name="Normal 4 2 11 2 4" xfId="17298"/>
    <cellStyle name="Normal 4 2 11 3" xfId="17299"/>
    <cellStyle name="Normal 4 2 11 4" xfId="17300"/>
    <cellStyle name="Normal 4 2 11 5" xfId="17301"/>
    <cellStyle name="Normal 4 2 12" xfId="17302"/>
    <cellStyle name="Normal 4 2 13" xfId="17303"/>
    <cellStyle name="Normal 4 2 14" xfId="17304"/>
    <cellStyle name="Normal 4 2 2" xfId="17305"/>
    <cellStyle name="Normal 4 2 2 10" xfId="17306"/>
    <cellStyle name="Normal 4 2 2 10 2" xfId="17307"/>
    <cellStyle name="Normal 4 2 2 10 2 2" xfId="17308"/>
    <cellStyle name="Normal 4 2 2 10 2 3" xfId="17309"/>
    <cellStyle name="Normal 4 2 2 10 2 4" xfId="17310"/>
    <cellStyle name="Normal 4 2 2 10 3" xfId="17311"/>
    <cellStyle name="Normal 4 2 2 10 4" xfId="17312"/>
    <cellStyle name="Normal 4 2 2 10 5" xfId="17313"/>
    <cellStyle name="Normal 4 2 2 11" xfId="17314"/>
    <cellStyle name="Normal 4 2 2 12" xfId="17315"/>
    <cellStyle name="Normal 4 2 2 13" xfId="17316"/>
    <cellStyle name="Normal 4 2 2 14" xfId="17317"/>
    <cellStyle name="Normal 4 2 2 2" xfId="17318"/>
    <cellStyle name="Normal 4 2 2 2 2" xfId="17319"/>
    <cellStyle name="Normal 4 2 2 2 2 2" xfId="17320"/>
    <cellStyle name="Normal 4 2 2 2 2 2 2" xfId="17321"/>
    <cellStyle name="Normal 4 2 2 2 2 2 2 2" xfId="17322"/>
    <cellStyle name="Normal 4 2 2 2 2 2 2 2 2" xfId="17323"/>
    <cellStyle name="Normal 4 2 2 2 2 2 2 2 3" xfId="17324"/>
    <cellStyle name="Normal 4 2 2 2 2 2 2 2 4" xfId="17325"/>
    <cellStyle name="Normal 4 2 2 2 2 2 2 3" xfId="17326"/>
    <cellStyle name="Normal 4 2 2 2 2 2 2 4" xfId="17327"/>
    <cellStyle name="Normal 4 2 2 2 2 2 2 5" xfId="17328"/>
    <cellStyle name="Normal 4 2 2 2 2 2 3" xfId="17329"/>
    <cellStyle name="Normal 4 2 2 2 2 2 3 2" xfId="17330"/>
    <cellStyle name="Normal 4 2 2 2 2 2 3 3" xfId="17331"/>
    <cellStyle name="Normal 4 2 2 2 2 2 3 4" xfId="17332"/>
    <cellStyle name="Normal 4 2 2 2 2 2 4" xfId="17333"/>
    <cellStyle name="Normal 4 2 2 2 2 2 5" xfId="17334"/>
    <cellStyle name="Normal 4 2 2 2 2 2 6" xfId="17335"/>
    <cellStyle name="Normal 4 2 2 2 2 3" xfId="17336"/>
    <cellStyle name="Normal 4 2 2 2 2 3 2" xfId="17337"/>
    <cellStyle name="Normal 4 2 2 2 2 3 2 2" xfId="17338"/>
    <cellStyle name="Normal 4 2 2 2 2 3 2 2 2" xfId="17339"/>
    <cellStyle name="Normal 4 2 2 2 2 3 2 2 3" xfId="17340"/>
    <cellStyle name="Normal 4 2 2 2 2 3 2 2 4" xfId="17341"/>
    <cellStyle name="Normal 4 2 2 2 2 3 2 3" xfId="17342"/>
    <cellStyle name="Normal 4 2 2 2 2 3 2 4" xfId="17343"/>
    <cellStyle name="Normal 4 2 2 2 2 3 2 5" xfId="17344"/>
    <cellStyle name="Normal 4 2 2 2 2 3 3" xfId="17345"/>
    <cellStyle name="Normal 4 2 2 2 2 3 3 2" xfId="17346"/>
    <cellStyle name="Normal 4 2 2 2 2 3 3 3" xfId="17347"/>
    <cellStyle name="Normal 4 2 2 2 2 3 3 4" xfId="17348"/>
    <cellStyle name="Normal 4 2 2 2 2 3 4" xfId="17349"/>
    <cellStyle name="Normal 4 2 2 2 2 3 5" xfId="17350"/>
    <cellStyle name="Normal 4 2 2 2 2 3 6" xfId="17351"/>
    <cellStyle name="Normal 4 2 2 2 2 4" xfId="17352"/>
    <cellStyle name="Normal 4 2 2 2 2 4 2" xfId="17353"/>
    <cellStyle name="Normal 4 2 2 2 2 4 2 2" xfId="17354"/>
    <cellStyle name="Normal 4 2 2 2 2 4 2 3" xfId="17355"/>
    <cellStyle name="Normal 4 2 2 2 2 4 2 4" xfId="17356"/>
    <cellStyle name="Normal 4 2 2 2 2 4 3" xfId="17357"/>
    <cellStyle name="Normal 4 2 2 2 2 4 4" xfId="17358"/>
    <cellStyle name="Normal 4 2 2 2 2 4 5" xfId="17359"/>
    <cellStyle name="Normal 4 2 2 2 2 5" xfId="17360"/>
    <cellStyle name="Normal 4 2 2 2 2 5 2" xfId="17361"/>
    <cellStyle name="Normal 4 2 2 2 2 5 3" xfId="17362"/>
    <cellStyle name="Normal 4 2 2 2 2 5 4" xfId="17363"/>
    <cellStyle name="Normal 4 2 2 2 2 6" xfId="17364"/>
    <cellStyle name="Normal 4 2 2 2 2 7" xfId="17365"/>
    <cellStyle name="Normal 4 2 2 2 2 8" xfId="17366"/>
    <cellStyle name="Normal 4 2 2 2 3" xfId="17367"/>
    <cellStyle name="Normal 4 2 2 2 3 2" xfId="17368"/>
    <cellStyle name="Normal 4 2 2 2 3 2 2" xfId="17369"/>
    <cellStyle name="Normal 4 2 2 2 3 2 2 2" xfId="17370"/>
    <cellStyle name="Normal 4 2 2 2 3 2 2 3" xfId="17371"/>
    <cellStyle name="Normal 4 2 2 2 3 2 2 4" xfId="17372"/>
    <cellStyle name="Normal 4 2 2 2 3 2 3" xfId="17373"/>
    <cellStyle name="Normal 4 2 2 2 3 2 4" xfId="17374"/>
    <cellStyle name="Normal 4 2 2 2 3 2 5" xfId="17375"/>
    <cellStyle name="Normal 4 2 2 2 3 3" xfId="17376"/>
    <cellStyle name="Normal 4 2 2 2 3 3 2" xfId="17377"/>
    <cellStyle name="Normal 4 2 2 2 3 3 3" xfId="17378"/>
    <cellStyle name="Normal 4 2 2 2 3 3 4" xfId="17379"/>
    <cellStyle name="Normal 4 2 2 2 3 4" xfId="17380"/>
    <cellStyle name="Normal 4 2 2 2 3 5" xfId="17381"/>
    <cellStyle name="Normal 4 2 2 2 3 6" xfId="17382"/>
    <cellStyle name="Normal 4 2 2 2 4" xfId="17383"/>
    <cellStyle name="Normal 4 2 2 2 4 2" xfId="17384"/>
    <cellStyle name="Normal 4 2 2 2 4 2 2" xfId="17385"/>
    <cellStyle name="Normal 4 2 2 2 4 2 2 2" xfId="17386"/>
    <cellStyle name="Normal 4 2 2 2 4 2 2 3" xfId="17387"/>
    <cellStyle name="Normal 4 2 2 2 4 2 2 4" xfId="17388"/>
    <cellStyle name="Normal 4 2 2 2 4 2 3" xfId="17389"/>
    <cellStyle name="Normal 4 2 2 2 4 2 4" xfId="17390"/>
    <cellStyle name="Normal 4 2 2 2 4 2 5" xfId="17391"/>
    <cellStyle name="Normal 4 2 2 2 4 3" xfId="17392"/>
    <cellStyle name="Normal 4 2 2 2 4 3 2" xfId="17393"/>
    <cellStyle name="Normal 4 2 2 2 4 3 3" xfId="17394"/>
    <cellStyle name="Normal 4 2 2 2 4 3 4" xfId="17395"/>
    <cellStyle name="Normal 4 2 2 2 4 4" xfId="17396"/>
    <cellStyle name="Normal 4 2 2 2 4 5" xfId="17397"/>
    <cellStyle name="Normal 4 2 2 2 4 6" xfId="17398"/>
    <cellStyle name="Normal 4 2 2 2 5" xfId="17399"/>
    <cellStyle name="Normal 4 2 2 2 5 2" xfId="17400"/>
    <cellStyle name="Normal 4 2 2 2 5 2 2" xfId="17401"/>
    <cellStyle name="Normal 4 2 2 2 5 2 3" xfId="17402"/>
    <cellStyle name="Normal 4 2 2 2 5 2 4" xfId="17403"/>
    <cellStyle name="Normal 4 2 2 2 5 3" xfId="17404"/>
    <cellStyle name="Normal 4 2 2 2 5 4" xfId="17405"/>
    <cellStyle name="Normal 4 2 2 2 5 5" xfId="17406"/>
    <cellStyle name="Normal 4 2 2 2 6" xfId="17407"/>
    <cellStyle name="Normal 4 2 2 2 6 2" xfId="17408"/>
    <cellStyle name="Normal 4 2 2 2 6 3" xfId="17409"/>
    <cellStyle name="Normal 4 2 2 2 6 4" xfId="17410"/>
    <cellStyle name="Normal 4 2 2 2 7" xfId="17411"/>
    <cellStyle name="Normal 4 2 2 2 8" xfId="17412"/>
    <cellStyle name="Normal 4 2 2 2 9" xfId="17413"/>
    <cellStyle name="Normal 4 2 2 3" xfId="17414"/>
    <cellStyle name="Normal 4 2 2 3 2" xfId="17415"/>
    <cellStyle name="Normal 4 2 2 3 2 2" xfId="17416"/>
    <cellStyle name="Normal 4 2 2 3 2 2 2" xfId="17417"/>
    <cellStyle name="Normal 4 2 2 3 2 2 2 2" xfId="17418"/>
    <cellStyle name="Normal 4 2 2 3 2 2 2 2 2" xfId="17419"/>
    <cellStyle name="Normal 4 2 2 3 2 2 2 2 3" xfId="17420"/>
    <cellStyle name="Normal 4 2 2 3 2 2 2 2 4" xfId="17421"/>
    <cellStyle name="Normal 4 2 2 3 2 2 2 3" xfId="17422"/>
    <cellStyle name="Normal 4 2 2 3 2 2 2 4" xfId="17423"/>
    <cellStyle name="Normal 4 2 2 3 2 2 2 5" xfId="17424"/>
    <cellStyle name="Normal 4 2 2 3 2 2 3" xfId="17425"/>
    <cellStyle name="Normal 4 2 2 3 2 2 3 2" xfId="17426"/>
    <cellStyle name="Normal 4 2 2 3 2 2 3 3" xfId="17427"/>
    <cellStyle name="Normal 4 2 2 3 2 2 3 4" xfId="17428"/>
    <cellStyle name="Normal 4 2 2 3 2 2 4" xfId="17429"/>
    <cellStyle name="Normal 4 2 2 3 2 2 5" xfId="17430"/>
    <cellStyle name="Normal 4 2 2 3 2 2 6" xfId="17431"/>
    <cellStyle name="Normal 4 2 2 3 2 3" xfId="17432"/>
    <cellStyle name="Normal 4 2 2 3 2 3 2" xfId="17433"/>
    <cellStyle name="Normal 4 2 2 3 2 3 2 2" xfId="17434"/>
    <cellStyle name="Normal 4 2 2 3 2 3 2 2 2" xfId="17435"/>
    <cellStyle name="Normal 4 2 2 3 2 3 2 2 3" xfId="17436"/>
    <cellStyle name="Normal 4 2 2 3 2 3 2 2 4" xfId="17437"/>
    <cellStyle name="Normal 4 2 2 3 2 3 2 3" xfId="17438"/>
    <cellStyle name="Normal 4 2 2 3 2 3 2 4" xfId="17439"/>
    <cellStyle name="Normal 4 2 2 3 2 3 2 5" xfId="17440"/>
    <cellStyle name="Normal 4 2 2 3 2 3 3" xfId="17441"/>
    <cellStyle name="Normal 4 2 2 3 2 3 3 2" xfId="17442"/>
    <cellStyle name="Normal 4 2 2 3 2 3 3 3" xfId="17443"/>
    <cellStyle name="Normal 4 2 2 3 2 3 3 4" xfId="17444"/>
    <cellStyle name="Normal 4 2 2 3 2 3 4" xfId="17445"/>
    <cellStyle name="Normal 4 2 2 3 2 3 5" xfId="17446"/>
    <cellStyle name="Normal 4 2 2 3 2 3 6" xfId="17447"/>
    <cellStyle name="Normal 4 2 2 3 2 4" xfId="17448"/>
    <cellStyle name="Normal 4 2 2 3 2 4 2" xfId="17449"/>
    <cellStyle name="Normal 4 2 2 3 2 4 2 2" xfId="17450"/>
    <cellStyle name="Normal 4 2 2 3 2 4 2 3" xfId="17451"/>
    <cellStyle name="Normal 4 2 2 3 2 4 2 4" xfId="17452"/>
    <cellStyle name="Normal 4 2 2 3 2 4 3" xfId="17453"/>
    <cellStyle name="Normal 4 2 2 3 2 4 4" xfId="17454"/>
    <cellStyle name="Normal 4 2 2 3 2 4 5" xfId="17455"/>
    <cellStyle name="Normal 4 2 2 3 2 5" xfId="17456"/>
    <cellStyle name="Normal 4 2 2 3 2 5 2" xfId="17457"/>
    <cellStyle name="Normal 4 2 2 3 2 5 3" xfId="17458"/>
    <cellStyle name="Normal 4 2 2 3 2 5 4" xfId="17459"/>
    <cellStyle name="Normal 4 2 2 3 2 6" xfId="17460"/>
    <cellStyle name="Normal 4 2 2 3 2 7" xfId="17461"/>
    <cellStyle name="Normal 4 2 2 3 2 8" xfId="17462"/>
    <cellStyle name="Normal 4 2 2 3 3" xfId="17463"/>
    <cellStyle name="Normal 4 2 2 3 3 2" xfId="17464"/>
    <cellStyle name="Normal 4 2 2 3 3 2 2" xfId="17465"/>
    <cellStyle name="Normal 4 2 2 3 3 2 2 2" xfId="17466"/>
    <cellStyle name="Normal 4 2 2 3 3 2 2 3" xfId="17467"/>
    <cellStyle name="Normal 4 2 2 3 3 2 2 4" xfId="17468"/>
    <cellStyle name="Normal 4 2 2 3 3 2 3" xfId="17469"/>
    <cellStyle name="Normal 4 2 2 3 3 2 4" xfId="17470"/>
    <cellStyle name="Normal 4 2 2 3 3 2 5" xfId="17471"/>
    <cellStyle name="Normal 4 2 2 3 3 3" xfId="17472"/>
    <cellStyle name="Normal 4 2 2 3 3 3 2" xfId="17473"/>
    <cellStyle name="Normal 4 2 2 3 3 3 3" xfId="17474"/>
    <cellStyle name="Normal 4 2 2 3 3 3 4" xfId="17475"/>
    <cellStyle name="Normal 4 2 2 3 3 4" xfId="17476"/>
    <cellStyle name="Normal 4 2 2 3 3 5" xfId="17477"/>
    <cellStyle name="Normal 4 2 2 3 3 6" xfId="17478"/>
    <cellStyle name="Normal 4 2 2 3 4" xfId="17479"/>
    <cellStyle name="Normal 4 2 2 3 4 2" xfId="17480"/>
    <cellStyle name="Normal 4 2 2 3 4 2 2" xfId="17481"/>
    <cellStyle name="Normal 4 2 2 3 4 2 2 2" xfId="17482"/>
    <cellStyle name="Normal 4 2 2 3 4 2 2 3" xfId="17483"/>
    <cellStyle name="Normal 4 2 2 3 4 2 2 4" xfId="17484"/>
    <cellStyle name="Normal 4 2 2 3 4 2 3" xfId="17485"/>
    <cellStyle name="Normal 4 2 2 3 4 2 4" xfId="17486"/>
    <cellStyle name="Normal 4 2 2 3 4 2 5" xfId="17487"/>
    <cellStyle name="Normal 4 2 2 3 4 3" xfId="17488"/>
    <cellStyle name="Normal 4 2 2 3 4 3 2" xfId="17489"/>
    <cellStyle name="Normal 4 2 2 3 4 3 3" xfId="17490"/>
    <cellStyle name="Normal 4 2 2 3 4 3 4" xfId="17491"/>
    <cellStyle name="Normal 4 2 2 3 4 4" xfId="17492"/>
    <cellStyle name="Normal 4 2 2 3 4 5" xfId="17493"/>
    <cellStyle name="Normal 4 2 2 3 4 6" xfId="17494"/>
    <cellStyle name="Normal 4 2 2 3 5" xfId="17495"/>
    <cellStyle name="Normal 4 2 2 3 5 2" xfId="17496"/>
    <cellStyle name="Normal 4 2 2 3 5 2 2" xfId="17497"/>
    <cellStyle name="Normal 4 2 2 3 5 2 3" xfId="17498"/>
    <cellStyle name="Normal 4 2 2 3 5 2 4" xfId="17499"/>
    <cellStyle name="Normal 4 2 2 3 5 3" xfId="17500"/>
    <cellStyle name="Normal 4 2 2 3 5 4" xfId="17501"/>
    <cellStyle name="Normal 4 2 2 3 5 5" xfId="17502"/>
    <cellStyle name="Normal 4 2 2 3 6" xfId="17503"/>
    <cellStyle name="Normal 4 2 2 3 6 2" xfId="17504"/>
    <cellStyle name="Normal 4 2 2 3 6 3" xfId="17505"/>
    <cellStyle name="Normal 4 2 2 3 6 4" xfId="17506"/>
    <cellStyle name="Normal 4 2 2 3 7" xfId="17507"/>
    <cellStyle name="Normal 4 2 2 3 8" xfId="17508"/>
    <cellStyle name="Normal 4 2 2 3 9" xfId="17509"/>
    <cellStyle name="Normal 4 2 2 4" xfId="17510"/>
    <cellStyle name="Normal 4 2 2 4 2" xfId="17511"/>
    <cellStyle name="Normal 4 2 2 4 2 2" xfId="17512"/>
    <cellStyle name="Normal 4 2 2 4 2 2 2" xfId="17513"/>
    <cellStyle name="Normal 4 2 2 4 2 2 2 2" xfId="17514"/>
    <cellStyle name="Normal 4 2 2 4 2 2 2 2 2" xfId="17515"/>
    <cellStyle name="Normal 4 2 2 4 2 2 2 2 3" xfId="17516"/>
    <cellStyle name="Normal 4 2 2 4 2 2 2 2 4" xfId="17517"/>
    <cellStyle name="Normal 4 2 2 4 2 2 2 3" xfId="17518"/>
    <cellStyle name="Normal 4 2 2 4 2 2 2 4" xfId="17519"/>
    <cellStyle name="Normal 4 2 2 4 2 2 2 5" xfId="17520"/>
    <cellStyle name="Normal 4 2 2 4 2 2 3" xfId="17521"/>
    <cellStyle name="Normal 4 2 2 4 2 2 3 2" xfId="17522"/>
    <cellStyle name="Normal 4 2 2 4 2 2 3 3" xfId="17523"/>
    <cellStyle name="Normal 4 2 2 4 2 2 3 4" xfId="17524"/>
    <cellStyle name="Normal 4 2 2 4 2 2 4" xfId="17525"/>
    <cellStyle name="Normal 4 2 2 4 2 2 5" xfId="17526"/>
    <cellStyle name="Normal 4 2 2 4 2 2 6" xfId="17527"/>
    <cellStyle name="Normal 4 2 2 4 2 3" xfId="17528"/>
    <cellStyle name="Normal 4 2 2 4 2 3 2" xfId="17529"/>
    <cellStyle name="Normal 4 2 2 4 2 3 2 2" xfId="17530"/>
    <cellStyle name="Normal 4 2 2 4 2 3 2 2 2" xfId="17531"/>
    <cellStyle name="Normal 4 2 2 4 2 3 2 2 3" xfId="17532"/>
    <cellStyle name="Normal 4 2 2 4 2 3 2 2 4" xfId="17533"/>
    <cellStyle name="Normal 4 2 2 4 2 3 2 3" xfId="17534"/>
    <cellStyle name="Normal 4 2 2 4 2 3 2 4" xfId="17535"/>
    <cellStyle name="Normal 4 2 2 4 2 3 2 5" xfId="17536"/>
    <cellStyle name="Normal 4 2 2 4 2 3 3" xfId="17537"/>
    <cellStyle name="Normal 4 2 2 4 2 3 3 2" xfId="17538"/>
    <cellStyle name="Normal 4 2 2 4 2 3 3 3" xfId="17539"/>
    <cellStyle name="Normal 4 2 2 4 2 3 3 4" xfId="17540"/>
    <cellStyle name="Normal 4 2 2 4 2 3 4" xfId="17541"/>
    <cellStyle name="Normal 4 2 2 4 2 3 5" xfId="17542"/>
    <cellStyle name="Normal 4 2 2 4 2 3 6" xfId="17543"/>
    <cellStyle name="Normal 4 2 2 4 2 4" xfId="17544"/>
    <cellStyle name="Normal 4 2 2 4 2 4 2" xfId="17545"/>
    <cellStyle name="Normal 4 2 2 4 2 4 2 2" xfId="17546"/>
    <cellStyle name="Normal 4 2 2 4 2 4 2 3" xfId="17547"/>
    <cellStyle name="Normal 4 2 2 4 2 4 2 4" xfId="17548"/>
    <cellStyle name="Normal 4 2 2 4 2 4 3" xfId="17549"/>
    <cellStyle name="Normal 4 2 2 4 2 4 4" xfId="17550"/>
    <cellStyle name="Normal 4 2 2 4 2 4 5" xfId="17551"/>
    <cellStyle name="Normal 4 2 2 4 2 5" xfId="17552"/>
    <cellStyle name="Normal 4 2 2 4 2 5 2" xfId="17553"/>
    <cellStyle name="Normal 4 2 2 4 2 5 3" xfId="17554"/>
    <cellStyle name="Normal 4 2 2 4 2 5 4" xfId="17555"/>
    <cellStyle name="Normal 4 2 2 4 2 6" xfId="17556"/>
    <cellStyle name="Normal 4 2 2 4 2 7" xfId="17557"/>
    <cellStyle name="Normal 4 2 2 4 2 8" xfId="17558"/>
    <cellStyle name="Normal 4 2 2 4 3" xfId="17559"/>
    <cellStyle name="Normal 4 2 2 4 3 2" xfId="17560"/>
    <cellStyle name="Normal 4 2 2 4 3 2 2" xfId="17561"/>
    <cellStyle name="Normal 4 2 2 4 3 2 2 2" xfId="17562"/>
    <cellStyle name="Normal 4 2 2 4 3 2 2 3" xfId="17563"/>
    <cellStyle name="Normal 4 2 2 4 3 2 2 4" xfId="17564"/>
    <cellStyle name="Normal 4 2 2 4 3 2 3" xfId="17565"/>
    <cellStyle name="Normal 4 2 2 4 3 2 4" xfId="17566"/>
    <cellStyle name="Normal 4 2 2 4 3 2 5" xfId="17567"/>
    <cellStyle name="Normal 4 2 2 4 3 3" xfId="17568"/>
    <cellStyle name="Normal 4 2 2 4 3 3 2" xfId="17569"/>
    <cellStyle name="Normal 4 2 2 4 3 3 3" xfId="17570"/>
    <cellStyle name="Normal 4 2 2 4 3 3 4" xfId="17571"/>
    <cellStyle name="Normal 4 2 2 4 3 4" xfId="17572"/>
    <cellStyle name="Normal 4 2 2 4 3 5" xfId="17573"/>
    <cellStyle name="Normal 4 2 2 4 3 6" xfId="17574"/>
    <cellStyle name="Normal 4 2 2 4 4" xfId="17575"/>
    <cellStyle name="Normal 4 2 2 4 4 2" xfId="17576"/>
    <cellStyle name="Normal 4 2 2 4 4 2 2" xfId="17577"/>
    <cellStyle name="Normal 4 2 2 4 4 2 2 2" xfId="17578"/>
    <cellStyle name="Normal 4 2 2 4 4 2 2 3" xfId="17579"/>
    <cellStyle name="Normal 4 2 2 4 4 2 2 4" xfId="17580"/>
    <cellStyle name="Normal 4 2 2 4 4 2 3" xfId="17581"/>
    <cellStyle name="Normal 4 2 2 4 4 2 4" xfId="17582"/>
    <cellStyle name="Normal 4 2 2 4 4 2 5" xfId="17583"/>
    <cellStyle name="Normal 4 2 2 4 4 3" xfId="17584"/>
    <cellStyle name="Normal 4 2 2 4 4 3 2" xfId="17585"/>
    <cellStyle name="Normal 4 2 2 4 4 3 3" xfId="17586"/>
    <cellStyle name="Normal 4 2 2 4 4 3 4" xfId="17587"/>
    <cellStyle name="Normal 4 2 2 4 4 4" xfId="17588"/>
    <cellStyle name="Normal 4 2 2 4 4 5" xfId="17589"/>
    <cellStyle name="Normal 4 2 2 4 4 6" xfId="17590"/>
    <cellStyle name="Normal 4 2 2 4 5" xfId="17591"/>
    <cellStyle name="Normal 4 2 2 4 5 2" xfId="17592"/>
    <cellStyle name="Normal 4 2 2 4 5 2 2" xfId="17593"/>
    <cellStyle name="Normal 4 2 2 4 5 2 3" xfId="17594"/>
    <cellStyle name="Normal 4 2 2 4 5 2 4" xfId="17595"/>
    <cellStyle name="Normal 4 2 2 4 5 3" xfId="17596"/>
    <cellStyle name="Normal 4 2 2 4 5 4" xfId="17597"/>
    <cellStyle name="Normal 4 2 2 4 5 5" xfId="17598"/>
    <cellStyle name="Normal 4 2 2 4 6" xfId="17599"/>
    <cellStyle name="Normal 4 2 2 4 6 2" xfId="17600"/>
    <cellStyle name="Normal 4 2 2 4 6 3" xfId="17601"/>
    <cellStyle name="Normal 4 2 2 4 6 4" xfId="17602"/>
    <cellStyle name="Normal 4 2 2 4 7" xfId="17603"/>
    <cellStyle name="Normal 4 2 2 4 8" xfId="17604"/>
    <cellStyle name="Normal 4 2 2 4 9" xfId="17605"/>
    <cellStyle name="Normal 4 2 2 5" xfId="17606"/>
    <cellStyle name="Normal 4 2 2 5 2" xfId="17607"/>
    <cellStyle name="Normal 4 2 2 5 2 2" xfId="17608"/>
    <cellStyle name="Normal 4 2 2 5 2 2 2" xfId="17609"/>
    <cellStyle name="Normal 4 2 2 5 2 2 2 2" xfId="17610"/>
    <cellStyle name="Normal 4 2 2 5 2 2 2 3" xfId="17611"/>
    <cellStyle name="Normal 4 2 2 5 2 2 2 4" xfId="17612"/>
    <cellStyle name="Normal 4 2 2 5 2 2 3" xfId="17613"/>
    <cellStyle name="Normal 4 2 2 5 2 2 4" xfId="17614"/>
    <cellStyle name="Normal 4 2 2 5 2 2 5" xfId="17615"/>
    <cellStyle name="Normal 4 2 2 5 2 3" xfId="17616"/>
    <cellStyle name="Normal 4 2 2 5 2 3 2" xfId="17617"/>
    <cellStyle name="Normal 4 2 2 5 2 3 3" xfId="17618"/>
    <cellStyle name="Normal 4 2 2 5 2 3 4" xfId="17619"/>
    <cellStyle name="Normal 4 2 2 5 2 4" xfId="17620"/>
    <cellStyle name="Normal 4 2 2 5 2 5" xfId="17621"/>
    <cellStyle name="Normal 4 2 2 5 2 6" xfId="17622"/>
    <cellStyle name="Normal 4 2 2 5 3" xfId="17623"/>
    <cellStyle name="Normal 4 2 2 5 3 2" xfId="17624"/>
    <cellStyle name="Normal 4 2 2 5 3 2 2" xfId="17625"/>
    <cellStyle name="Normal 4 2 2 5 3 2 2 2" xfId="17626"/>
    <cellStyle name="Normal 4 2 2 5 3 2 2 3" xfId="17627"/>
    <cellStyle name="Normal 4 2 2 5 3 2 2 4" xfId="17628"/>
    <cellStyle name="Normal 4 2 2 5 3 2 3" xfId="17629"/>
    <cellStyle name="Normal 4 2 2 5 3 2 4" xfId="17630"/>
    <cellStyle name="Normal 4 2 2 5 3 2 5" xfId="17631"/>
    <cellStyle name="Normal 4 2 2 5 3 3" xfId="17632"/>
    <cellStyle name="Normal 4 2 2 5 3 3 2" xfId="17633"/>
    <cellStyle name="Normal 4 2 2 5 3 3 3" xfId="17634"/>
    <cellStyle name="Normal 4 2 2 5 3 3 4" xfId="17635"/>
    <cellStyle name="Normal 4 2 2 5 3 4" xfId="17636"/>
    <cellStyle name="Normal 4 2 2 5 3 5" xfId="17637"/>
    <cellStyle name="Normal 4 2 2 5 3 6" xfId="17638"/>
    <cellStyle name="Normal 4 2 2 5 4" xfId="17639"/>
    <cellStyle name="Normal 4 2 2 5 4 2" xfId="17640"/>
    <cellStyle name="Normal 4 2 2 5 4 2 2" xfId="17641"/>
    <cellStyle name="Normal 4 2 2 5 4 2 3" xfId="17642"/>
    <cellStyle name="Normal 4 2 2 5 4 2 4" xfId="17643"/>
    <cellStyle name="Normal 4 2 2 5 4 3" xfId="17644"/>
    <cellStyle name="Normal 4 2 2 5 4 4" xfId="17645"/>
    <cellStyle name="Normal 4 2 2 5 4 5" xfId="17646"/>
    <cellStyle name="Normal 4 2 2 5 5" xfId="17647"/>
    <cellStyle name="Normal 4 2 2 5 5 2" xfId="17648"/>
    <cellStyle name="Normal 4 2 2 5 5 3" xfId="17649"/>
    <cellStyle name="Normal 4 2 2 5 5 4" xfId="17650"/>
    <cellStyle name="Normal 4 2 2 5 6" xfId="17651"/>
    <cellStyle name="Normal 4 2 2 5 7" xfId="17652"/>
    <cellStyle name="Normal 4 2 2 5 8" xfId="17653"/>
    <cellStyle name="Normal 4 2 2 6" xfId="17654"/>
    <cellStyle name="Normal 4 2 2 6 2" xfId="17655"/>
    <cellStyle name="Normal 4 2 2 6 2 2" xfId="17656"/>
    <cellStyle name="Normal 4 2 2 6 2 2 2" xfId="17657"/>
    <cellStyle name="Normal 4 2 2 6 2 2 2 2" xfId="17658"/>
    <cellStyle name="Normal 4 2 2 6 2 2 2 3" xfId="17659"/>
    <cellStyle name="Normal 4 2 2 6 2 2 2 4" xfId="17660"/>
    <cellStyle name="Normal 4 2 2 6 2 2 3" xfId="17661"/>
    <cellStyle name="Normal 4 2 2 6 2 2 4" xfId="17662"/>
    <cellStyle name="Normal 4 2 2 6 2 2 5" xfId="17663"/>
    <cellStyle name="Normal 4 2 2 6 2 3" xfId="17664"/>
    <cellStyle name="Normal 4 2 2 6 2 3 2" xfId="17665"/>
    <cellStyle name="Normal 4 2 2 6 2 3 3" xfId="17666"/>
    <cellStyle name="Normal 4 2 2 6 2 3 4" xfId="17667"/>
    <cellStyle name="Normal 4 2 2 6 2 4" xfId="17668"/>
    <cellStyle name="Normal 4 2 2 6 2 5" xfId="17669"/>
    <cellStyle name="Normal 4 2 2 6 2 6" xfId="17670"/>
    <cellStyle name="Normal 4 2 2 6 3" xfId="17671"/>
    <cellStyle name="Normal 4 2 2 6 3 2" xfId="17672"/>
    <cellStyle name="Normal 4 2 2 6 3 2 2" xfId="17673"/>
    <cellStyle name="Normal 4 2 2 6 3 2 2 2" xfId="17674"/>
    <cellStyle name="Normal 4 2 2 6 3 2 2 3" xfId="17675"/>
    <cellStyle name="Normal 4 2 2 6 3 2 2 4" xfId="17676"/>
    <cellStyle name="Normal 4 2 2 6 3 2 3" xfId="17677"/>
    <cellStyle name="Normal 4 2 2 6 3 2 4" xfId="17678"/>
    <cellStyle name="Normal 4 2 2 6 3 2 5" xfId="17679"/>
    <cellStyle name="Normal 4 2 2 6 3 3" xfId="17680"/>
    <cellStyle name="Normal 4 2 2 6 3 3 2" xfId="17681"/>
    <cellStyle name="Normal 4 2 2 6 3 3 3" xfId="17682"/>
    <cellStyle name="Normal 4 2 2 6 3 3 4" xfId="17683"/>
    <cellStyle name="Normal 4 2 2 6 3 4" xfId="17684"/>
    <cellStyle name="Normal 4 2 2 6 3 5" xfId="17685"/>
    <cellStyle name="Normal 4 2 2 6 3 6" xfId="17686"/>
    <cellStyle name="Normal 4 2 2 6 4" xfId="17687"/>
    <cellStyle name="Normal 4 2 2 6 4 2" xfId="17688"/>
    <cellStyle name="Normal 4 2 2 6 4 2 2" xfId="17689"/>
    <cellStyle name="Normal 4 2 2 6 4 2 3" xfId="17690"/>
    <cellStyle name="Normal 4 2 2 6 4 2 4" xfId="17691"/>
    <cellStyle name="Normal 4 2 2 6 4 3" xfId="17692"/>
    <cellStyle name="Normal 4 2 2 6 4 4" xfId="17693"/>
    <cellStyle name="Normal 4 2 2 6 4 5" xfId="17694"/>
    <cellStyle name="Normal 4 2 2 6 5" xfId="17695"/>
    <cellStyle name="Normal 4 2 2 6 5 2" xfId="17696"/>
    <cellStyle name="Normal 4 2 2 6 5 3" xfId="17697"/>
    <cellStyle name="Normal 4 2 2 6 5 4" xfId="17698"/>
    <cellStyle name="Normal 4 2 2 6 6" xfId="17699"/>
    <cellStyle name="Normal 4 2 2 6 7" xfId="17700"/>
    <cellStyle name="Normal 4 2 2 6 8" xfId="17701"/>
    <cellStyle name="Normal 4 2 2 7" xfId="17702"/>
    <cellStyle name="Normal 4 2 2 7 2" xfId="17703"/>
    <cellStyle name="Normal 4 2 2 7 2 2" xfId="17704"/>
    <cellStyle name="Normal 4 2 2 7 2 2 2" xfId="17705"/>
    <cellStyle name="Normal 4 2 2 7 2 2 3" xfId="17706"/>
    <cellStyle name="Normal 4 2 2 7 2 2 4" xfId="17707"/>
    <cellStyle name="Normal 4 2 2 7 2 3" xfId="17708"/>
    <cellStyle name="Normal 4 2 2 7 2 4" xfId="17709"/>
    <cellStyle name="Normal 4 2 2 7 2 5" xfId="17710"/>
    <cellStyle name="Normal 4 2 2 7 3" xfId="17711"/>
    <cellStyle name="Normal 4 2 2 7 3 2" xfId="17712"/>
    <cellStyle name="Normal 4 2 2 7 3 3" xfId="17713"/>
    <cellStyle name="Normal 4 2 2 7 3 4" xfId="17714"/>
    <cellStyle name="Normal 4 2 2 7 4" xfId="17715"/>
    <cellStyle name="Normal 4 2 2 7 5" xfId="17716"/>
    <cellStyle name="Normal 4 2 2 7 6" xfId="17717"/>
    <cellStyle name="Normal 4 2 2 8" xfId="17718"/>
    <cellStyle name="Normal 4 2 2 8 2" xfId="17719"/>
    <cellStyle name="Normal 4 2 2 8 2 2" xfId="17720"/>
    <cellStyle name="Normal 4 2 2 8 2 2 2" xfId="17721"/>
    <cellStyle name="Normal 4 2 2 8 2 2 3" xfId="17722"/>
    <cellStyle name="Normal 4 2 2 8 2 2 4" xfId="17723"/>
    <cellStyle name="Normal 4 2 2 8 2 3" xfId="17724"/>
    <cellStyle name="Normal 4 2 2 8 2 4" xfId="17725"/>
    <cellStyle name="Normal 4 2 2 8 2 5" xfId="17726"/>
    <cellStyle name="Normal 4 2 2 8 3" xfId="17727"/>
    <cellStyle name="Normal 4 2 2 8 3 2" xfId="17728"/>
    <cellStyle name="Normal 4 2 2 8 3 3" xfId="17729"/>
    <cellStyle name="Normal 4 2 2 8 3 4" xfId="17730"/>
    <cellStyle name="Normal 4 2 2 8 4" xfId="17731"/>
    <cellStyle name="Normal 4 2 2 8 5" xfId="17732"/>
    <cellStyle name="Normal 4 2 2 8 6" xfId="17733"/>
    <cellStyle name="Normal 4 2 2 9" xfId="17734"/>
    <cellStyle name="Normal 4 2 3" xfId="17735"/>
    <cellStyle name="Normal 4 2 3 10" xfId="17736"/>
    <cellStyle name="Normal 4 2 3 2" xfId="17737"/>
    <cellStyle name="Normal 4 2 3 2 2" xfId="17738"/>
    <cellStyle name="Normal 4 2 3 2 2 2" xfId="17739"/>
    <cellStyle name="Normal 4 2 3 2 2 2 2" xfId="17740"/>
    <cellStyle name="Normal 4 2 3 2 2 2 2 2" xfId="17741"/>
    <cellStyle name="Normal 4 2 3 2 2 2 2 3" xfId="17742"/>
    <cellStyle name="Normal 4 2 3 2 2 2 2 4" xfId="17743"/>
    <cellStyle name="Normal 4 2 3 2 2 2 3" xfId="17744"/>
    <cellStyle name="Normal 4 2 3 2 2 2 4" xfId="17745"/>
    <cellStyle name="Normal 4 2 3 2 2 2 5" xfId="17746"/>
    <cellStyle name="Normal 4 2 3 2 2 3" xfId="17747"/>
    <cellStyle name="Normal 4 2 3 2 2 3 2" xfId="17748"/>
    <cellStyle name="Normal 4 2 3 2 2 3 3" xfId="17749"/>
    <cellStyle name="Normal 4 2 3 2 2 3 4" xfId="17750"/>
    <cellStyle name="Normal 4 2 3 2 2 4" xfId="17751"/>
    <cellStyle name="Normal 4 2 3 2 2 5" xfId="17752"/>
    <cellStyle name="Normal 4 2 3 2 2 6" xfId="17753"/>
    <cellStyle name="Normal 4 2 3 2 3" xfId="17754"/>
    <cellStyle name="Normal 4 2 3 2 3 2" xfId="17755"/>
    <cellStyle name="Normal 4 2 3 2 3 2 2" xfId="17756"/>
    <cellStyle name="Normal 4 2 3 2 3 2 2 2" xfId="17757"/>
    <cellStyle name="Normal 4 2 3 2 3 2 2 3" xfId="17758"/>
    <cellStyle name="Normal 4 2 3 2 3 2 2 4" xfId="17759"/>
    <cellStyle name="Normal 4 2 3 2 3 2 3" xfId="17760"/>
    <cellStyle name="Normal 4 2 3 2 3 2 4" xfId="17761"/>
    <cellStyle name="Normal 4 2 3 2 3 2 5" xfId="17762"/>
    <cellStyle name="Normal 4 2 3 2 3 3" xfId="17763"/>
    <cellStyle name="Normal 4 2 3 2 3 3 2" xfId="17764"/>
    <cellStyle name="Normal 4 2 3 2 3 3 3" xfId="17765"/>
    <cellStyle name="Normal 4 2 3 2 3 3 4" xfId="17766"/>
    <cellStyle name="Normal 4 2 3 2 3 4" xfId="17767"/>
    <cellStyle name="Normal 4 2 3 2 3 5" xfId="17768"/>
    <cellStyle name="Normal 4 2 3 2 3 6" xfId="17769"/>
    <cellStyle name="Normal 4 2 3 2 4" xfId="17770"/>
    <cellStyle name="Normal 4 2 3 2 4 2" xfId="17771"/>
    <cellStyle name="Normal 4 2 3 2 4 2 2" xfId="17772"/>
    <cellStyle name="Normal 4 2 3 2 4 2 3" xfId="17773"/>
    <cellStyle name="Normal 4 2 3 2 4 2 4" xfId="17774"/>
    <cellStyle name="Normal 4 2 3 2 4 3" xfId="17775"/>
    <cellStyle name="Normal 4 2 3 2 4 4" xfId="17776"/>
    <cellStyle name="Normal 4 2 3 2 4 5" xfId="17777"/>
    <cellStyle name="Normal 4 2 3 2 5" xfId="17778"/>
    <cellStyle name="Normal 4 2 3 2 5 2" xfId="17779"/>
    <cellStyle name="Normal 4 2 3 2 5 3" xfId="17780"/>
    <cellStyle name="Normal 4 2 3 2 5 4" xfId="17781"/>
    <cellStyle name="Normal 4 2 3 2 6" xfId="17782"/>
    <cellStyle name="Normal 4 2 3 2 7" xfId="17783"/>
    <cellStyle name="Normal 4 2 3 2 8" xfId="17784"/>
    <cellStyle name="Normal 4 2 3 3" xfId="17785"/>
    <cellStyle name="Normal 4 2 3 3 2" xfId="17786"/>
    <cellStyle name="Normal 4 2 3 3 2 2" xfId="17787"/>
    <cellStyle name="Normal 4 2 3 3 2 2 2" xfId="17788"/>
    <cellStyle name="Normal 4 2 3 3 2 2 3" xfId="17789"/>
    <cellStyle name="Normal 4 2 3 3 2 2 4" xfId="17790"/>
    <cellStyle name="Normal 4 2 3 3 2 3" xfId="17791"/>
    <cellStyle name="Normal 4 2 3 3 2 3 2" xfId="17792"/>
    <cellStyle name="Normal 4 2 3 3 2 3 3" xfId="17793"/>
    <cellStyle name="Normal 4 2 3 3 2 3 4" xfId="17794"/>
    <cellStyle name="Normal 4 2 3 3 2 4" xfId="17795"/>
    <cellStyle name="Normal 4 2 3 3 2 5" xfId="17796"/>
    <cellStyle name="Normal 4 2 3 3 2 6" xfId="17797"/>
    <cellStyle name="Normal 4 2 3 3 3" xfId="17798"/>
    <cellStyle name="Normal 4 2 3 3 3 2" xfId="17799"/>
    <cellStyle name="Normal 4 2 3 3 3 3" xfId="17800"/>
    <cellStyle name="Normal 4 2 3 3 3 4" xfId="17801"/>
    <cellStyle name="Normal 4 2 3 3 4" xfId="17802"/>
    <cellStyle name="Normal 4 2 3 3 4 2" xfId="17803"/>
    <cellStyle name="Normal 4 2 3 3 4 3" xfId="17804"/>
    <cellStyle name="Normal 4 2 3 3 4 4" xfId="17805"/>
    <cellStyle name="Normal 4 2 3 3 5" xfId="17806"/>
    <cellStyle name="Normal 4 2 3 3 6" xfId="17807"/>
    <cellStyle name="Normal 4 2 3 3 7" xfId="17808"/>
    <cellStyle name="Normal 4 2 3 4" xfId="17809"/>
    <cellStyle name="Normal 4 2 3 4 2" xfId="17810"/>
    <cellStyle name="Normal 4 2 3 4 2 2" xfId="17811"/>
    <cellStyle name="Normal 4 2 3 4 2 2 2" xfId="17812"/>
    <cellStyle name="Normal 4 2 3 4 2 2 3" xfId="17813"/>
    <cellStyle name="Normal 4 2 3 4 2 2 4" xfId="17814"/>
    <cellStyle name="Normal 4 2 3 4 2 3" xfId="17815"/>
    <cellStyle name="Normal 4 2 3 4 2 4" xfId="17816"/>
    <cellStyle name="Normal 4 2 3 4 2 5" xfId="17817"/>
    <cellStyle name="Normal 4 2 3 4 3" xfId="17818"/>
    <cellStyle name="Normal 4 2 3 4 3 2" xfId="17819"/>
    <cellStyle name="Normal 4 2 3 4 3 3" xfId="17820"/>
    <cellStyle name="Normal 4 2 3 4 3 4" xfId="17821"/>
    <cellStyle name="Normal 4 2 3 4 4" xfId="17822"/>
    <cellStyle name="Normal 4 2 3 4 5" xfId="17823"/>
    <cellStyle name="Normal 4 2 3 4 6" xfId="17824"/>
    <cellStyle name="Normal 4 2 3 5" xfId="17825"/>
    <cellStyle name="Normal 4 2 3 5 2" xfId="17826"/>
    <cellStyle name="Normal 4 2 3 5 2 2" xfId="17827"/>
    <cellStyle name="Normal 4 2 3 5 2 2 2" xfId="17828"/>
    <cellStyle name="Normal 4 2 3 5 2 2 3" xfId="17829"/>
    <cellStyle name="Normal 4 2 3 5 2 2 4" xfId="17830"/>
    <cellStyle name="Normal 4 2 3 5 2 3" xfId="17831"/>
    <cellStyle name="Normal 4 2 3 5 2 4" xfId="17832"/>
    <cellStyle name="Normal 4 2 3 5 2 5" xfId="17833"/>
    <cellStyle name="Normal 4 2 3 5 3" xfId="17834"/>
    <cellStyle name="Normal 4 2 3 5 3 2" xfId="17835"/>
    <cellStyle name="Normal 4 2 3 5 3 3" xfId="17836"/>
    <cellStyle name="Normal 4 2 3 5 3 4" xfId="17837"/>
    <cellStyle name="Normal 4 2 3 5 4" xfId="17838"/>
    <cellStyle name="Normal 4 2 3 5 4 2" xfId="17839"/>
    <cellStyle name="Normal 4 2 3 5 4 3" xfId="17840"/>
    <cellStyle name="Normal 4 2 3 5 4 4" xfId="17841"/>
    <cellStyle name="Normal 4 2 3 5 5" xfId="17842"/>
    <cellStyle name="Normal 4 2 3 5 6" xfId="17843"/>
    <cellStyle name="Normal 4 2 3 5 7" xfId="17844"/>
    <cellStyle name="Normal 4 2 3 6" xfId="17845"/>
    <cellStyle name="Normal 4 2 3 6 2" xfId="17846"/>
    <cellStyle name="Normal 4 2 3 6 2 2" xfId="17847"/>
    <cellStyle name="Normal 4 2 3 6 2 3" xfId="17848"/>
    <cellStyle name="Normal 4 2 3 6 2 4" xfId="17849"/>
    <cellStyle name="Normal 4 2 3 6 3" xfId="17850"/>
    <cellStyle name="Normal 4 2 3 6 4" xfId="17851"/>
    <cellStyle name="Normal 4 2 3 6 5" xfId="17852"/>
    <cellStyle name="Normal 4 2 3 7" xfId="17853"/>
    <cellStyle name="Normal 4 2 3 7 2" xfId="17854"/>
    <cellStyle name="Normal 4 2 3 7 3" xfId="17855"/>
    <cellStyle name="Normal 4 2 3 7 4" xfId="17856"/>
    <cellStyle name="Normal 4 2 3 8" xfId="17857"/>
    <cellStyle name="Normal 4 2 3 9" xfId="17858"/>
    <cellStyle name="Normal 4 2 4" xfId="17859"/>
    <cellStyle name="Normal 4 2 4 10" xfId="17860"/>
    <cellStyle name="Normal 4 2 4 2" xfId="17861"/>
    <cellStyle name="Normal 4 2 4 2 2" xfId="17862"/>
    <cellStyle name="Normal 4 2 4 2 2 2" xfId="17863"/>
    <cellStyle name="Normal 4 2 4 2 2 2 2" xfId="17864"/>
    <cellStyle name="Normal 4 2 4 2 2 2 2 2" xfId="17865"/>
    <cellStyle name="Normal 4 2 4 2 2 2 2 3" xfId="17866"/>
    <cellStyle name="Normal 4 2 4 2 2 2 2 4" xfId="17867"/>
    <cellStyle name="Normal 4 2 4 2 2 2 3" xfId="17868"/>
    <cellStyle name="Normal 4 2 4 2 2 2 4" xfId="17869"/>
    <cellStyle name="Normal 4 2 4 2 2 2 5" xfId="17870"/>
    <cellStyle name="Normal 4 2 4 2 2 3" xfId="17871"/>
    <cellStyle name="Normal 4 2 4 2 2 3 2" xfId="17872"/>
    <cellStyle name="Normal 4 2 4 2 2 3 3" xfId="17873"/>
    <cellStyle name="Normal 4 2 4 2 2 3 4" xfId="17874"/>
    <cellStyle name="Normal 4 2 4 2 2 4" xfId="17875"/>
    <cellStyle name="Normal 4 2 4 2 2 5" xfId="17876"/>
    <cellStyle name="Normal 4 2 4 2 2 6" xfId="17877"/>
    <cellStyle name="Normal 4 2 4 2 3" xfId="17878"/>
    <cellStyle name="Normal 4 2 4 2 3 2" xfId="17879"/>
    <cellStyle name="Normal 4 2 4 2 3 2 2" xfId="17880"/>
    <cellStyle name="Normal 4 2 4 2 3 2 2 2" xfId="17881"/>
    <cellStyle name="Normal 4 2 4 2 3 2 2 3" xfId="17882"/>
    <cellStyle name="Normal 4 2 4 2 3 2 2 4" xfId="17883"/>
    <cellStyle name="Normal 4 2 4 2 3 2 3" xfId="17884"/>
    <cellStyle name="Normal 4 2 4 2 3 2 4" xfId="17885"/>
    <cellStyle name="Normal 4 2 4 2 3 2 5" xfId="17886"/>
    <cellStyle name="Normal 4 2 4 2 3 3" xfId="17887"/>
    <cellStyle name="Normal 4 2 4 2 3 3 2" xfId="17888"/>
    <cellStyle name="Normal 4 2 4 2 3 3 3" xfId="17889"/>
    <cellStyle name="Normal 4 2 4 2 3 3 4" xfId="17890"/>
    <cellStyle name="Normal 4 2 4 2 3 4" xfId="17891"/>
    <cellStyle name="Normal 4 2 4 2 3 5" xfId="17892"/>
    <cellStyle name="Normal 4 2 4 2 3 6" xfId="17893"/>
    <cellStyle name="Normal 4 2 4 2 4" xfId="17894"/>
    <cellStyle name="Normal 4 2 4 2 4 2" xfId="17895"/>
    <cellStyle name="Normal 4 2 4 2 4 2 2" xfId="17896"/>
    <cellStyle name="Normal 4 2 4 2 4 2 3" xfId="17897"/>
    <cellStyle name="Normal 4 2 4 2 4 2 4" xfId="17898"/>
    <cellStyle name="Normal 4 2 4 2 4 3" xfId="17899"/>
    <cellStyle name="Normal 4 2 4 2 4 4" xfId="17900"/>
    <cellStyle name="Normal 4 2 4 2 4 5" xfId="17901"/>
    <cellStyle name="Normal 4 2 4 2 5" xfId="17902"/>
    <cellStyle name="Normal 4 2 4 2 5 2" xfId="17903"/>
    <cellStyle name="Normal 4 2 4 2 5 3" xfId="17904"/>
    <cellStyle name="Normal 4 2 4 2 5 4" xfId="17905"/>
    <cellStyle name="Normal 4 2 4 2 6" xfId="17906"/>
    <cellStyle name="Normal 4 2 4 2 7" xfId="17907"/>
    <cellStyle name="Normal 4 2 4 2 8" xfId="17908"/>
    <cellStyle name="Normal 4 2 4 3" xfId="17909"/>
    <cellStyle name="Normal 4 2 4 3 2" xfId="17910"/>
    <cellStyle name="Normal 4 2 4 3 2 2" xfId="17911"/>
    <cellStyle name="Normal 4 2 4 3 2 2 2" xfId="17912"/>
    <cellStyle name="Normal 4 2 4 3 2 2 3" xfId="17913"/>
    <cellStyle name="Normal 4 2 4 3 2 2 4" xfId="17914"/>
    <cellStyle name="Normal 4 2 4 3 2 3" xfId="17915"/>
    <cellStyle name="Normal 4 2 4 3 2 4" xfId="17916"/>
    <cellStyle name="Normal 4 2 4 3 2 5" xfId="17917"/>
    <cellStyle name="Normal 4 2 4 3 3" xfId="17918"/>
    <cellStyle name="Normal 4 2 4 3 3 2" xfId="17919"/>
    <cellStyle name="Normal 4 2 4 3 3 3" xfId="17920"/>
    <cellStyle name="Normal 4 2 4 3 3 4" xfId="17921"/>
    <cellStyle name="Normal 4 2 4 3 4" xfId="17922"/>
    <cellStyle name="Normal 4 2 4 3 5" xfId="17923"/>
    <cellStyle name="Normal 4 2 4 3 6" xfId="17924"/>
    <cellStyle name="Normal 4 2 4 4" xfId="17925"/>
    <cellStyle name="Normal 4 2 4 4 2" xfId="17926"/>
    <cellStyle name="Normal 4 2 4 4 2 2" xfId="17927"/>
    <cellStyle name="Normal 4 2 4 4 2 2 2" xfId="17928"/>
    <cellStyle name="Normal 4 2 4 4 2 2 3" xfId="17929"/>
    <cellStyle name="Normal 4 2 4 4 2 2 4" xfId="17930"/>
    <cellStyle name="Normal 4 2 4 4 2 3" xfId="17931"/>
    <cellStyle name="Normal 4 2 4 4 2 4" xfId="17932"/>
    <cellStyle name="Normal 4 2 4 4 2 5" xfId="17933"/>
    <cellStyle name="Normal 4 2 4 4 3" xfId="17934"/>
    <cellStyle name="Normal 4 2 4 4 3 2" xfId="17935"/>
    <cellStyle name="Normal 4 2 4 4 3 3" xfId="17936"/>
    <cellStyle name="Normal 4 2 4 4 3 4" xfId="17937"/>
    <cellStyle name="Normal 4 2 4 4 4" xfId="17938"/>
    <cellStyle name="Normal 4 2 4 4 5" xfId="17939"/>
    <cellStyle name="Normal 4 2 4 4 6" xfId="17940"/>
    <cellStyle name="Normal 4 2 4 5" xfId="17941"/>
    <cellStyle name="Normal 4 2 4 5 2" xfId="17942"/>
    <cellStyle name="Normal 4 2 4 5 2 2" xfId="17943"/>
    <cellStyle name="Normal 4 2 4 5 2 2 2" xfId="17944"/>
    <cellStyle name="Normal 4 2 4 5 2 2 3" xfId="17945"/>
    <cellStyle name="Normal 4 2 4 5 2 2 4" xfId="17946"/>
    <cellStyle name="Normal 4 2 4 5 2 3" xfId="17947"/>
    <cellStyle name="Normal 4 2 4 5 2 4" xfId="17948"/>
    <cellStyle name="Normal 4 2 4 5 2 5" xfId="17949"/>
    <cellStyle name="Normal 4 2 4 5 3" xfId="17950"/>
    <cellStyle name="Normal 4 2 4 5 3 2" xfId="17951"/>
    <cellStyle name="Normal 4 2 4 5 3 3" xfId="17952"/>
    <cellStyle name="Normal 4 2 4 5 3 4" xfId="17953"/>
    <cellStyle name="Normal 4 2 4 5 4" xfId="17954"/>
    <cellStyle name="Normal 4 2 4 5 5" xfId="17955"/>
    <cellStyle name="Normal 4 2 4 5 6" xfId="17956"/>
    <cellStyle name="Normal 4 2 4 6" xfId="17957"/>
    <cellStyle name="Normal 4 2 4 6 2" xfId="17958"/>
    <cellStyle name="Normal 4 2 4 6 2 2" xfId="17959"/>
    <cellStyle name="Normal 4 2 4 6 2 3" xfId="17960"/>
    <cellStyle name="Normal 4 2 4 6 2 4" xfId="17961"/>
    <cellStyle name="Normal 4 2 4 6 3" xfId="17962"/>
    <cellStyle name="Normal 4 2 4 6 4" xfId="17963"/>
    <cellStyle name="Normal 4 2 4 6 5" xfId="17964"/>
    <cellStyle name="Normal 4 2 4 7" xfId="17965"/>
    <cellStyle name="Normal 4 2 4 7 2" xfId="17966"/>
    <cellStyle name="Normal 4 2 4 7 3" xfId="17967"/>
    <cellStyle name="Normal 4 2 4 7 4" xfId="17968"/>
    <cellStyle name="Normal 4 2 4 8" xfId="17969"/>
    <cellStyle name="Normal 4 2 4 9" xfId="17970"/>
    <cellStyle name="Normal 4 2 5" xfId="17971"/>
    <cellStyle name="Normal 4 2 5 2" xfId="17972"/>
    <cellStyle name="Normal 4 2 5 2 2" xfId="17973"/>
    <cellStyle name="Normal 4 2 5 2 2 2" xfId="17974"/>
    <cellStyle name="Normal 4 2 5 2 2 2 2" xfId="17975"/>
    <cellStyle name="Normal 4 2 5 2 2 2 2 2" xfId="17976"/>
    <cellStyle name="Normal 4 2 5 2 2 2 2 3" xfId="17977"/>
    <cellStyle name="Normal 4 2 5 2 2 2 2 4" xfId="17978"/>
    <cellStyle name="Normal 4 2 5 2 2 2 3" xfId="17979"/>
    <cellStyle name="Normal 4 2 5 2 2 2 4" xfId="17980"/>
    <cellStyle name="Normal 4 2 5 2 2 2 5" xfId="17981"/>
    <cellStyle name="Normal 4 2 5 2 2 3" xfId="17982"/>
    <cellStyle name="Normal 4 2 5 2 2 3 2" xfId="17983"/>
    <cellStyle name="Normal 4 2 5 2 2 3 3" xfId="17984"/>
    <cellStyle name="Normal 4 2 5 2 2 3 4" xfId="17985"/>
    <cellStyle name="Normal 4 2 5 2 2 4" xfId="17986"/>
    <cellStyle name="Normal 4 2 5 2 2 5" xfId="17987"/>
    <cellStyle name="Normal 4 2 5 2 2 6" xfId="17988"/>
    <cellStyle name="Normal 4 2 5 2 3" xfId="17989"/>
    <cellStyle name="Normal 4 2 5 2 3 2" xfId="17990"/>
    <cellStyle name="Normal 4 2 5 2 3 2 2" xfId="17991"/>
    <cellStyle name="Normal 4 2 5 2 3 2 2 2" xfId="17992"/>
    <cellStyle name="Normal 4 2 5 2 3 2 2 3" xfId="17993"/>
    <cellStyle name="Normal 4 2 5 2 3 2 2 4" xfId="17994"/>
    <cellStyle name="Normal 4 2 5 2 3 2 3" xfId="17995"/>
    <cellStyle name="Normal 4 2 5 2 3 2 4" xfId="17996"/>
    <cellStyle name="Normal 4 2 5 2 3 2 5" xfId="17997"/>
    <cellStyle name="Normal 4 2 5 2 3 3" xfId="17998"/>
    <cellStyle name="Normal 4 2 5 2 3 3 2" xfId="17999"/>
    <cellStyle name="Normal 4 2 5 2 3 3 3" xfId="18000"/>
    <cellStyle name="Normal 4 2 5 2 3 3 4" xfId="18001"/>
    <cellStyle name="Normal 4 2 5 2 3 4" xfId="18002"/>
    <cellStyle name="Normal 4 2 5 2 3 5" xfId="18003"/>
    <cellStyle name="Normal 4 2 5 2 3 6" xfId="18004"/>
    <cellStyle name="Normal 4 2 5 2 4" xfId="18005"/>
    <cellStyle name="Normal 4 2 5 2 4 2" xfId="18006"/>
    <cellStyle name="Normal 4 2 5 2 4 2 2" xfId="18007"/>
    <cellStyle name="Normal 4 2 5 2 4 2 3" xfId="18008"/>
    <cellStyle name="Normal 4 2 5 2 4 2 4" xfId="18009"/>
    <cellStyle name="Normal 4 2 5 2 4 3" xfId="18010"/>
    <cellStyle name="Normal 4 2 5 2 4 4" xfId="18011"/>
    <cellStyle name="Normal 4 2 5 2 4 5" xfId="18012"/>
    <cellStyle name="Normal 4 2 5 2 5" xfId="18013"/>
    <cellStyle name="Normal 4 2 5 2 5 2" xfId="18014"/>
    <cellStyle name="Normal 4 2 5 2 5 3" xfId="18015"/>
    <cellStyle name="Normal 4 2 5 2 5 4" xfId="18016"/>
    <cellStyle name="Normal 4 2 5 2 6" xfId="18017"/>
    <cellStyle name="Normal 4 2 5 2 7" xfId="18018"/>
    <cellStyle name="Normal 4 2 5 2 8" xfId="18019"/>
    <cellStyle name="Normal 4 2 5 3" xfId="18020"/>
    <cellStyle name="Normal 4 2 5 3 2" xfId="18021"/>
    <cellStyle name="Normal 4 2 5 3 2 2" xfId="18022"/>
    <cellStyle name="Normal 4 2 5 3 2 2 2" xfId="18023"/>
    <cellStyle name="Normal 4 2 5 3 2 2 3" xfId="18024"/>
    <cellStyle name="Normal 4 2 5 3 2 2 4" xfId="18025"/>
    <cellStyle name="Normal 4 2 5 3 2 3" xfId="18026"/>
    <cellStyle name="Normal 4 2 5 3 2 4" xfId="18027"/>
    <cellStyle name="Normal 4 2 5 3 2 5" xfId="18028"/>
    <cellStyle name="Normal 4 2 5 3 3" xfId="18029"/>
    <cellStyle name="Normal 4 2 5 3 3 2" xfId="18030"/>
    <cellStyle name="Normal 4 2 5 3 3 3" xfId="18031"/>
    <cellStyle name="Normal 4 2 5 3 3 4" xfId="18032"/>
    <cellStyle name="Normal 4 2 5 3 4" xfId="18033"/>
    <cellStyle name="Normal 4 2 5 3 5" xfId="18034"/>
    <cellStyle name="Normal 4 2 5 3 6" xfId="18035"/>
    <cellStyle name="Normal 4 2 5 4" xfId="18036"/>
    <cellStyle name="Normal 4 2 5 4 2" xfId="18037"/>
    <cellStyle name="Normal 4 2 5 4 2 2" xfId="18038"/>
    <cellStyle name="Normal 4 2 5 4 2 2 2" xfId="18039"/>
    <cellStyle name="Normal 4 2 5 4 2 2 3" xfId="18040"/>
    <cellStyle name="Normal 4 2 5 4 2 2 4" xfId="18041"/>
    <cellStyle name="Normal 4 2 5 4 2 3" xfId="18042"/>
    <cellStyle name="Normal 4 2 5 4 2 4" xfId="18043"/>
    <cellStyle name="Normal 4 2 5 4 2 5" xfId="18044"/>
    <cellStyle name="Normal 4 2 5 4 3" xfId="18045"/>
    <cellStyle name="Normal 4 2 5 4 3 2" xfId="18046"/>
    <cellStyle name="Normal 4 2 5 4 3 3" xfId="18047"/>
    <cellStyle name="Normal 4 2 5 4 3 4" xfId="18048"/>
    <cellStyle name="Normal 4 2 5 4 4" xfId="18049"/>
    <cellStyle name="Normal 4 2 5 4 5" xfId="18050"/>
    <cellStyle name="Normal 4 2 5 4 6" xfId="18051"/>
    <cellStyle name="Normal 4 2 5 5" xfId="18052"/>
    <cellStyle name="Normal 4 2 5 5 2" xfId="18053"/>
    <cellStyle name="Normal 4 2 5 5 2 2" xfId="18054"/>
    <cellStyle name="Normal 4 2 5 5 2 3" xfId="18055"/>
    <cellStyle name="Normal 4 2 5 5 2 4" xfId="18056"/>
    <cellStyle name="Normal 4 2 5 5 3" xfId="18057"/>
    <cellStyle name="Normal 4 2 5 5 4" xfId="18058"/>
    <cellStyle name="Normal 4 2 5 5 5" xfId="18059"/>
    <cellStyle name="Normal 4 2 5 6" xfId="18060"/>
    <cellStyle name="Normal 4 2 5 6 2" xfId="18061"/>
    <cellStyle name="Normal 4 2 5 6 3" xfId="18062"/>
    <cellStyle name="Normal 4 2 5 6 4" xfId="18063"/>
    <cellStyle name="Normal 4 2 5 7" xfId="18064"/>
    <cellStyle name="Normal 4 2 5 8" xfId="18065"/>
    <cellStyle name="Normal 4 2 5 9" xfId="18066"/>
    <cellStyle name="Normal 4 2 6" xfId="18067"/>
    <cellStyle name="Normal 4 2 6 2" xfId="18068"/>
    <cellStyle name="Normal 4 2 6 2 2" xfId="18069"/>
    <cellStyle name="Normal 4 2 6 2 2 2" xfId="18070"/>
    <cellStyle name="Normal 4 2 6 2 2 2 2" xfId="18071"/>
    <cellStyle name="Normal 4 2 6 2 2 2 3" xfId="18072"/>
    <cellStyle name="Normal 4 2 6 2 2 2 4" xfId="18073"/>
    <cellStyle name="Normal 4 2 6 2 2 3" xfId="18074"/>
    <cellStyle name="Normal 4 2 6 2 2 4" xfId="18075"/>
    <cellStyle name="Normal 4 2 6 2 2 5" xfId="18076"/>
    <cellStyle name="Normal 4 2 6 2 3" xfId="18077"/>
    <cellStyle name="Normal 4 2 6 2 3 2" xfId="18078"/>
    <cellStyle name="Normal 4 2 6 2 3 3" xfId="18079"/>
    <cellStyle name="Normal 4 2 6 2 3 4" xfId="18080"/>
    <cellStyle name="Normal 4 2 6 2 4" xfId="18081"/>
    <cellStyle name="Normal 4 2 6 2 5" xfId="18082"/>
    <cellStyle name="Normal 4 2 6 2 6" xfId="18083"/>
    <cellStyle name="Normal 4 2 6 3" xfId="18084"/>
    <cellStyle name="Normal 4 2 6 3 2" xfId="18085"/>
    <cellStyle name="Normal 4 2 6 3 2 2" xfId="18086"/>
    <cellStyle name="Normal 4 2 6 3 2 2 2" xfId="18087"/>
    <cellStyle name="Normal 4 2 6 3 2 2 3" xfId="18088"/>
    <cellStyle name="Normal 4 2 6 3 2 2 4" xfId="18089"/>
    <cellStyle name="Normal 4 2 6 3 2 3" xfId="18090"/>
    <cellStyle name="Normal 4 2 6 3 2 4" xfId="18091"/>
    <cellStyle name="Normal 4 2 6 3 2 5" xfId="18092"/>
    <cellStyle name="Normal 4 2 6 3 3" xfId="18093"/>
    <cellStyle name="Normal 4 2 6 3 3 2" xfId="18094"/>
    <cellStyle name="Normal 4 2 6 3 3 3" xfId="18095"/>
    <cellStyle name="Normal 4 2 6 3 3 4" xfId="18096"/>
    <cellStyle name="Normal 4 2 6 3 4" xfId="18097"/>
    <cellStyle name="Normal 4 2 6 3 5" xfId="18098"/>
    <cellStyle name="Normal 4 2 6 3 6" xfId="18099"/>
    <cellStyle name="Normal 4 2 6 4" xfId="18100"/>
    <cellStyle name="Normal 4 2 6 4 2" xfId="18101"/>
    <cellStyle name="Normal 4 2 6 4 2 2" xfId="18102"/>
    <cellStyle name="Normal 4 2 6 4 2 3" xfId="18103"/>
    <cellStyle name="Normal 4 2 6 4 2 4" xfId="18104"/>
    <cellStyle name="Normal 4 2 6 4 3" xfId="18105"/>
    <cellStyle name="Normal 4 2 6 4 4" xfId="18106"/>
    <cellStyle name="Normal 4 2 6 4 5" xfId="18107"/>
    <cellStyle name="Normal 4 2 6 5" xfId="18108"/>
    <cellStyle name="Normal 4 2 6 5 2" xfId="18109"/>
    <cellStyle name="Normal 4 2 6 5 3" xfId="18110"/>
    <cellStyle name="Normal 4 2 6 5 4" xfId="18111"/>
    <cellStyle name="Normal 4 2 6 6" xfId="18112"/>
    <cellStyle name="Normal 4 2 6 7" xfId="18113"/>
    <cellStyle name="Normal 4 2 6 8" xfId="18114"/>
    <cellStyle name="Normal 4 2 7" xfId="18115"/>
    <cellStyle name="Normal 4 2 7 2" xfId="18116"/>
    <cellStyle name="Normal 4 2 7 2 2" xfId="18117"/>
    <cellStyle name="Normal 4 2 7 2 2 2" xfId="18118"/>
    <cellStyle name="Normal 4 2 7 2 2 2 2" xfId="18119"/>
    <cellStyle name="Normal 4 2 7 2 2 2 3" xfId="18120"/>
    <cellStyle name="Normal 4 2 7 2 2 2 4" xfId="18121"/>
    <cellStyle name="Normal 4 2 7 2 2 3" xfId="18122"/>
    <cellStyle name="Normal 4 2 7 2 2 4" xfId="18123"/>
    <cellStyle name="Normal 4 2 7 2 2 5" xfId="18124"/>
    <cellStyle name="Normal 4 2 7 2 3" xfId="18125"/>
    <cellStyle name="Normal 4 2 7 2 3 2" xfId="18126"/>
    <cellStyle name="Normal 4 2 7 2 3 3" xfId="18127"/>
    <cellStyle name="Normal 4 2 7 2 3 4" xfId="18128"/>
    <cellStyle name="Normal 4 2 7 2 4" xfId="18129"/>
    <cellStyle name="Normal 4 2 7 2 5" xfId="18130"/>
    <cellStyle name="Normal 4 2 7 2 6" xfId="18131"/>
    <cellStyle name="Normal 4 2 7 3" xfId="18132"/>
    <cellStyle name="Normal 4 2 7 3 2" xfId="18133"/>
    <cellStyle name="Normal 4 2 7 3 2 2" xfId="18134"/>
    <cellStyle name="Normal 4 2 7 3 2 2 2" xfId="18135"/>
    <cellStyle name="Normal 4 2 7 3 2 2 3" xfId="18136"/>
    <cellStyle name="Normal 4 2 7 3 2 2 4" xfId="18137"/>
    <cellStyle name="Normal 4 2 7 3 2 3" xfId="18138"/>
    <cellStyle name="Normal 4 2 7 3 2 4" xfId="18139"/>
    <cellStyle name="Normal 4 2 7 3 2 5" xfId="18140"/>
    <cellStyle name="Normal 4 2 7 3 3" xfId="18141"/>
    <cellStyle name="Normal 4 2 7 3 3 2" xfId="18142"/>
    <cellStyle name="Normal 4 2 7 3 3 3" xfId="18143"/>
    <cellStyle name="Normal 4 2 7 3 3 4" xfId="18144"/>
    <cellStyle name="Normal 4 2 7 3 4" xfId="18145"/>
    <cellStyle name="Normal 4 2 7 3 5" xfId="18146"/>
    <cellStyle name="Normal 4 2 7 3 6" xfId="18147"/>
    <cellStyle name="Normal 4 2 7 4" xfId="18148"/>
    <cellStyle name="Normal 4 2 7 4 2" xfId="18149"/>
    <cellStyle name="Normal 4 2 7 4 2 2" xfId="18150"/>
    <cellStyle name="Normal 4 2 7 4 2 3" xfId="18151"/>
    <cellStyle name="Normal 4 2 7 4 2 4" xfId="18152"/>
    <cellStyle name="Normal 4 2 7 4 3" xfId="18153"/>
    <cellStyle name="Normal 4 2 7 4 4" xfId="18154"/>
    <cellStyle name="Normal 4 2 7 4 5" xfId="18155"/>
    <cellStyle name="Normal 4 2 7 5" xfId="18156"/>
    <cellStyle name="Normal 4 2 7 5 2" xfId="18157"/>
    <cellStyle name="Normal 4 2 7 5 3" xfId="18158"/>
    <cellStyle name="Normal 4 2 7 5 4" xfId="18159"/>
    <cellStyle name="Normal 4 2 7 6" xfId="18160"/>
    <cellStyle name="Normal 4 2 7 7" xfId="18161"/>
    <cellStyle name="Normal 4 2 7 8" xfId="18162"/>
    <cellStyle name="Normal 4 2 8" xfId="18163"/>
    <cellStyle name="Normal 4 2 8 2" xfId="18164"/>
    <cellStyle name="Normal 4 2 8 2 2" xfId="18165"/>
    <cellStyle name="Normal 4 2 8 2 2 2" xfId="18166"/>
    <cellStyle name="Normal 4 2 8 2 2 3" xfId="18167"/>
    <cellStyle name="Normal 4 2 8 2 2 4" xfId="18168"/>
    <cellStyle name="Normal 4 2 8 2 3" xfId="18169"/>
    <cellStyle name="Normal 4 2 8 2 4" xfId="18170"/>
    <cellStyle name="Normal 4 2 8 2 5" xfId="18171"/>
    <cellStyle name="Normal 4 2 8 3" xfId="18172"/>
    <cellStyle name="Normal 4 2 8 3 2" xfId="18173"/>
    <cellStyle name="Normal 4 2 8 3 3" xfId="18174"/>
    <cellStyle name="Normal 4 2 8 3 4" xfId="18175"/>
    <cellStyle name="Normal 4 2 8 4" xfId="18176"/>
    <cellStyle name="Normal 4 2 8 5" xfId="18177"/>
    <cellStyle name="Normal 4 2 8 6" xfId="18178"/>
    <cellStyle name="Normal 4 2 9" xfId="18179"/>
    <cellStyle name="Normal 4 2 9 2" xfId="18180"/>
    <cellStyle name="Normal 4 2 9 2 2" xfId="18181"/>
    <cellStyle name="Normal 4 2 9 2 2 2" xfId="18182"/>
    <cellStyle name="Normal 4 2 9 2 2 3" xfId="18183"/>
    <cellStyle name="Normal 4 2 9 2 2 4" xfId="18184"/>
    <cellStyle name="Normal 4 2 9 2 3" xfId="18185"/>
    <cellStyle name="Normal 4 2 9 2 4" xfId="18186"/>
    <cellStyle name="Normal 4 2 9 2 5" xfId="18187"/>
    <cellStyle name="Normal 4 2 9 3" xfId="18188"/>
    <cellStyle name="Normal 4 2 9 3 2" xfId="18189"/>
    <cellStyle name="Normal 4 2 9 3 3" xfId="18190"/>
    <cellStyle name="Normal 4 2 9 3 4" xfId="18191"/>
    <cellStyle name="Normal 4 2 9 4" xfId="18192"/>
    <cellStyle name="Normal 4 2 9 5" xfId="18193"/>
    <cellStyle name="Normal 4 2 9 6" xfId="18194"/>
    <cellStyle name="Normal 4 3" xfId="18195"/>
    <cellStyle name="Normal 4 3 10" xfId="18196"/>
    <cellStyle name="Normal 4 3 11" xfId="18197"/>
    <cellStyle name="Normal 4 3 2" xfId="18198"/>
    <cellStyle name="Normal 4 3 2 10" xfId="18199"/>
    <cellStyle name="Normal 4 3 2 2" xfId="18200"/>
    <cellStyle name="Normal 4 3 2 2 2" xfId="18201"/>
    <cellStyle name="Normal 4 3 2 2 2 2" xfId="18202"/>
    <cellStyle name="Normal 4 3 2 2 2 2 2" xfId="18203"/>
    <cellStyle name="Normal 4 3 2 2 2 2 3" xfId="18204"/>
    <cellStyle name="Normal 4 3 2 2 2 2 4" xfId="18205"/>
    <cellStyle name="Normal 4 3 2 2 2 3" xfId="18206"/>
    <cellStyle name="Normal 4 3 2 2 2 3 2" xfId="18207"/>
    <cellStyle name="Normal 4 3 2 2 2 3 3" xfId="18208"/>
    <cellStyle name="Normal 4 3 2 2 2 3 4" xfId="18209"/>
    <cellStyle name="Normal 4 3 2 2 2 4" xfId="18210"/>
    <cellStyle name="Normal 4 3 2 2 2 5" xfId="18211"/>
    <cellStyle name="Normal 4 3 2 2 2 6" xfId="18212"/>
    <cellStyle name="Normal 4 3 2 2 3" xfId="18213"/>
    <cellStyle name="Normal 4 3 2 2 3 2" xfId="18214"/>
    <cellStyle name="Normal 4 3 2 2 3 3" xfId="18215"/>
    <cellStyle name="Normal 4 3 2 2 3 4" xfId="18216"/>
    <cellStyle name="Normal 4 3 2 2 4" xfId="18217"/>
    <cellStyle name="Normal 4 3 2 2 4 2" xfId="18218"/>
    <cellStyle name="Normal 4 3 2 2 4 3" xfId="18219"/>
    <cellStyle name="Normal 4 3 2 2 4 4" xfId="18220"/>
    <cellStyle name="Normal 4 3 2 2 5" xfId="18221"/>
    <cellStyle name="Normal 4 3 2 2 6" xfId="18222"/>
    <cellStyle name="Normal 4 3 2 2 7" xfId="18223"/>
    <cellStyle name="Normal 4 3 2 3" xfId="18224"/>
    <cellStyle name="Normal 4 3 2 3 2" xfId="18225"/>
    <cellStyle name="Normal 4 3 2 3 2 2" xfId="18226"/>
    <cellStyle name="Normal 4 3 2 3 2 2 2" xfId="18227"/>
    <cellStyle name="Normal 4 3 2 3 2 2 3" xfId="18228"/>
    <cellStyle name="Normal 4 3 2 3 2 2 4" xfId="18229"/>
    <cellStyle name="Normal 4 3 2 3 2 3" xfId="18230"/>
    <cellStyle name="Normal 4 3 2 3 2 3 2" xfId="18231"/>
    <cellStyle name="Normal 4 3 2 3 2 3 3" xfId="18232"/>
    <cellStyle name="Normal 4 3 2 3 2 3 4" xfId="18233"/>
    <cellStyle name="Normal 4 3 2 3 2 4" xfId="18234"/>
    <cellStyle name="Normal 4 3 2 3 2 5" xfId="18235"/>
    <cellStyle name="Normal 4 3 2 3 2 6" xfId="18236"/>
    <cellStyle name="Normal 4 3 2 3 3" xfId="18237"/>
    <cellStyle name="Normal 4 3 2 3 3 2" xfId="18238"/>
    <cellStyle name="Normal 4 3 2 3 3 3" xfId="18239"/>
    <cellStyle name="Normal 4 3 2 3 3 4" xfId="18240"/>
    <cellStyle name="Normal 4 3 2 3 4" xfId="18241"/>
    <cellStyle name="Normal 4 3 2 3 4 2" xfId="18242"/>
    <cellStyle name="Normal 4 3 2 3 4 3" xfId="18243"/>
    <cellStyle name="Normal 4 3 2 3 4 4" xfId="18244"/>
    <cellStyle name="Normal 4 3 2 3 5" xfId="18245"/>
    <cellStyle name="Normal 4 3 2 3 6" xfId="18246"/>
    <cellStyle name="Normal 4 3 2 3 7" xfId="18247"/>
    <cellStyle name="Normal 4 3 2 4" xfId="18248"/>
    <cellStyle name="Normal 4 3 2 4 2" xfId="18249"/>
    <cellStyle name="Normal 4 3 2 4 2 2" xfId="18250"/>
    <cellStyle name="Normal 4 3 2 4 2 3" xfId="18251"/>
    <cellStyle name="Normal 4 3 2 4 2 4" xfId="18252"/>
    <cellStyle name="Normal 4 3 2 4 3" xfId="18253"/>
    <cellStyle name="Normal 4 3 2 4 3 2" xfId="18254"/>
    <cellStyle name="Normal 4 3 2 4 3 3" xfId="18255"/>
    <cellStyle name="Normal 4 3 2 4 3 4" xfId="18256"/>
    <cellStyle name="Normal 4 3 2 5" xfId="18257"/>
    <cellStyle name="Normal 4 3 2 5 2" xfId="18258"/>
    <cellStyle name="Normal 4 3 2 5 2 2" xfId="18259"/>
    <cellStyle name="Normal 4 3 2 5 2 3" xfId="18260"/>
    <cellStyle name="Normal 4 3 2 5 2 4" xfId="18261"/>
    <cellStyle name="Normal 4 3 2 5 3" xfId="18262"/>
    <cellStyle name="Normal 4 3 2 5 4" xfId="18263"/>
    <cellStyle name="Normal 4 3 2 5 5" xfId="18264"/>
    <cellStyle name="Normal 4 3 2 6" xfId="18265"/>
    <cellStyle name="Normal 4 3 2 6 2" xfId="18266"/>
    <cellStyle name="Normal 4 3 2 6 3" xfId="18267"/>
    <cellStyle name="Normal 4 3 2 6 4" xfId="18268"/>
    <cellStyle name="Normal 4 3 2 7" xfId="18269"/>
    <cellStyle name="Normal 4 3 2 8" xfId="18270"/>
    <cellStyle name="Normal 4 3 2 9" xfId="18271"/>
    <cellStyle name="Normal 4 3 3" xfId="18272"/>
    <cellStyle name="Normal 4 3 3 2" xfId="18273"/>
    <cellStyle name="Normal 4 3 3 2 2" xfId="18274"/>
    <cellStyle name="Normal 4 3 3 2 2 2" xfId="18275"/>
    <cellStyle name="Normal 4 3 3 2 2 2 2" xfId="18276"/>
    <cellStyle name="Normal 4 3 3 2 2 2 3" xfId="18277"/>
    <cellStyle name="Normal 4 3 3 2 2 2 4" xfId="18278"/>
    <cellStyle name="Normal 4 3 3 2 2 3" xfId="18279"/>
    <cellStyle name="Normal 4 3 3 2 2 3 2" xfId="18280"/>
    <cellStyle name="Normal 4 3 3 2 2 3 3" xfId="18281"/>
    <cellStyle name="Normal 4 3 3 2 2 3 4" xfId="18282"/>
    <cellStyle name="Normal 4 3 3 2 2 4" xfId="18283"/>
    <cellStyle name="Normal 4 3 3 2 2 4 2" xfId="18284"/>
    <cellStyle name="Normal 4 3 3 2 2 4 3" xfId="18285"/>
    <cellStyle name="Normal 4 3 3 2 2 4 4" xfId="18286"/>
    <cellStyle name="Normal 4 3 3 2 2 5" xfId="18287"/>
    <cellStyle name="Normal 4 3 3 2 2 6" xfId="18288"/>
    <cellStyle name="Normal 4 3 3 2 2 7" xfId="18289"/>
    <cellStyle name="Normal 4 3 3 2 3" xfId="18290"/>
    <cellStyle name="Normal 4 3 3 2 3 2" xfId="18291"/>
    <cellStyle name="Normal 4 3 3 2 3 3" xfId="18292"/>
    <cellStyle name="Normal 4 3 3 2 3 4" xfId="18293"/>
    <cellStyle name="Normal 4 3 3 2 4" xfId="18294"/>
    <cellStyle name="Normal 4 3 3 2 4 2" xfId="18295"/>
    <cellStyle name="Normal 4 3 3 2 4 3" xfId="18296"/>
    <cellStyle name="Normal 4 3 3 2 4 4" xfId="18297"/>
    <cellStyle name="Normal 4 3 3 2 5" xfId="18298"/>
    <cellStyle name="Normal 4 3 3 2 5 2" xfId="18299"/>
    <cellStyle name="Normal 4 3 3 2 5 3" xfId="18300"/>
    <cellStyle name="Normal 4 3 3 2 5 4" xfId="18301"/>
    <cellStyle name="Normal 4 3 3 2 6" xfId="18302"/>
    <cellStyle name="Normal 4 3 3 2 7" xfId="18303"/>
    <cellStyle name="Normal 4 3 3 2 8" xfId="18304"/>
    <cellStyle name="Normal 4 3 3 3" xfId="18305"/>
    <cellStyle name="Normal 4 3 3 3 2" xfId="18306"/>
    <cellStyle name="Normal 4 3 3 3 2 2" xfId="18307"/>
    <cellStyle name="Normal 4 3 3 3 2 2 2" xfId="18308"/>
    <cellStyle name="Normal 4 3 3 3 2 2 3" xfId="18309"/>
    <cellStyle name="Normal 4 3 3 3 2 2 4" xfId="18310"/>
    <cellStyle name="Normal 4 3 3 3 2 3" xfId="18311"/>
    <cellStyle name="Normal 4 3 3 3 2 4" xfId="18312"/>
    <cellStyle name="Normal 4 3 3 3 2 5" xfId="18313"/>
    <cellStyle name="Normal 4 3 3 3 3" xfId="18314"/>
    <cellStyle name="Normal 4 3 3 3 3 2" xfId="18315"/>
    <cellStyle name="Normal 4 3 3 3 3 3" xfId="18316"/>
    <cellStyle name="Normal 4 3 3 3 3 4" xfId="18317"/>
    <cellStyle name="Normal 4 3 3 3 4" xfId="18318"/>
    <cellStyle name="Normal 4 3 3 3 4 2" xfId="18319"/>
    <cellStyle name="Normal 4 3 3 3 4 3" xfId="18320"/>
    <cellStyle name="Normal 4 3 3 3 4 4" xfId="18321"/>
    <cellStyle name="Normal 4 3 3 3 5" xfId="18322"/>
    <cellStyle name="Normal 4 3 3 3 6" xfId="18323"/>
    <cellStyle name="Normal 4 3 3 3 7" xfId="18324"/>
    <cellStyle name="Normal 4 3 3 4" xfId="18325"/>
    <cellStyle name="Normal 4 3 3 4 2" xfId="18326"/>
    <cellStyle name="Normal 4 3 3 4 2 2" xfId="18327"/>
    <cellStyle name="Normal 4 3 3 4 2 3" xfId="18328"/>
    <cellStyle name="Normal 4 3 3 4 2 4" xfId="18329"/>
    <cellStyle name="Normal 4 3 3 4 3" xfId="18330"/>
    <cellStyle name="Normal 4 3 3 4 4" xfId="18331"/>
    <cellStyle name="Normal 4 3 3 4 5" xfId="18332"/>
    <cellStyle name="Normal 4 3 3 5" xfId="18333"/>
    <cellStyle name="Normal 4 3 3 5 2" xfId="18334"/>
    <cellStyle name="Normal 4 3 3 5 3" xfId="18335"/>
    <cellStyle name="Normal 4 3 3 5 4" xfId="18336"/>
    <cellStyle name="Normal 4 3 3 6" xfId="18337"/>
    <cellStyle name="Normal 4 3 3 6 2" xfId="18338"/>
    <cellStyle name="Normal 4 3 3 6 3" xfId="18339"/>
    <cellStyle name="Normal 4 3 3 6 4" xfId="18340"/>
    <cellStyle name="Normal 4 3 3 7" xfId="18341"/>
    <cellStyle name="Normal 4 3 3 8" xfId="18342"/>
    <cellStyle name="Normal 4 3 3 9" xfId="18343"/>
    <cellStyle name="Normal 4 3 4" xfId="18344"/>
    <cellStyle name="Normal 4 3 4 2" xfId="18345"/>
    <cellStyle name="Normal 4 3 4 2 2" xfId="18346"/>
    <cellStyle name="Normal 4 3 4 2 2 2" xfId="18347"/>
    <cellStyle name="Normal 4 3 4 2 2 3" xfId="18348"/>
    <cellStyle name="Normal 4 3 4 2 2 4" xfId="18349"/>
    <cellStyle name="Normal 4 3 4 2 3" xfId="18350"/>
    <cellStyle name="Normal 4 3 4 2 3 2" xfId="18351"/>
    <cellStyle name="Normal 4 3 4 2 3 3" xfId="18352"/>
    <cellStyle name="Normal 4 3 4 2 3 4" xfId="18353"/>
    <cellStyle name="Normal 4 3 4 2 4" xfId="18354"/>
    <cellStyle name="Normal 4 3 4 2 5" xfId="18355"/>
    <cellStyle name="Normal 4 3 4 2 6" xfId="18356"/>
    <cellStyle name="Normal 4 3 4 3" xfId="18357"/>
    <cellStyle name="Normal 4 3 4 3 2" xfId="18358"/>
    <cellStyle name="Normal 4 3 4 3 3" xfId="18359"/>
    <cellStyle name="Normal 4 3 4 3 4" xfId="18360"/>
    <cellStyle name="Normal 4 3 4 4" xfId="18361"/>
    <cellStyle name="Normal 4 3 4 4 2" xfId="18362"/>
    <cellStyle name="Normal 4 3 4 4 3" xfId="18363"/>
    <cellStyle name="Normal 4 3 4 4 4" xfId="18364"/>
    <cellStyle name="Normal 4 3 4 5" xfId="18365"/>
    <cellStyle name="Normal 4 3 4 6" xfId="18366"/>
    <cellStyle name="Normal 4 3 4 7" xfId="18367"/>
    <cellStyle name="Normal 4 3 5" xfId="18368"/>
    <cellStyle name="Normal 4 3 5 2" xfId="18369"/>
    <cellStyle name="Normal 4 3 5 2 2" xfId="18370"/>
    <cellStyle name="Normal 4 3 5 2 2 2" xfId="18371"/>
    <cellStyle name="Normal 4 3 5 2 2 3" xfId="18372"/>
    <cellStyle name="Normal 4 3 5 2 2 4" xfId="18373"/>
    <cellStyle name="Normal 4 3 5 2 3" xfId="18374"/>
    <cellStyle name="Normal 4 3 5 2 3 2" xfId="18375"/>
    <cellStyle name="Normal 4 3 5 2 3 3" xfId="18376"/>
    <cellStyle name="Normal 4 3 5 2 3 4" xfId="18377"/>
    <cellStyle name="Normal 4 3 5 2 4" xfId="18378"/>
    <cellStyle name="Normal 4 3 5 2 4 2" xfId="18379"/>
    <cellStyle name="Normal 4 3 5 2 4 3" xfId="18380"/>
    <cellStyle name="Normal 4 3 5 2 4 4" xfId="18381"/>
    <cellStyle name="Normal 4 3 5 2 5" xfId="18382"/>
    <cellStyle name="Normal 4 3 5 2 6" xfId="18383"/>
    <cellStyle name="Normal 4 3 5 2 7" xfId="18384"/>
    <cellStyle name="Normal 4 3 5 3" xfId="18385"/>
    <cellStyle name="Normal 4 3 5 3 2" xfId="18386"/>
    <cellStyle name="Normal 4 3 5 3 3" xfId="18387"/>
    <cellStyle name="Normal 4 3 5 3 4" xfId="18388"/>
    <cellStyle name="Normal 4 3 5 4" xfId="18389"/>
    <cellStyle name="Normal 4 3 5 4 2" xfId="18390"/>
    <cellStyle name="Normal 4 3 5 4 3" xfId="18391"/>
    <cellStyle name="Normal 4 3 5 4 4" xfId="18392"/>
    <cellStyle name="Normal 4 3 5 5" xfId="18393"/>
    <cellStyle name="Normal 4 3 5 5 2" xfId="18394"/>
    <cellStyle name="Normal 4 3 5 5 3" xfId="18395"/>
    <cellStyle name="Normal 4 3 5 5 4" xfId="18396"/>
    <cellStyle name="Normal 4 3 5 6" xfId="18397"/>
    <cellStyle name="Normal 4 3 5 7" xfId="18398"/>
    <cellStyle name="Normal 4 3 5 8" xfId="18399"/>
    <cellStyle name="Normal 4 3 6" xfId="18400"/>
    <cellStyle name="Normal 4 3 6 2" xfId="18401"/>
    <cellStyle name="Normal 4 3 6 2 2" xfId="18402"/>
    <cellStyle name="Normal 4 3 6 2 3" xfId="18403"/>
    <cellStyle name="Normal 4 3 6 2 4" xfId="18404"/>
    <cellStyle name="Normal 4 3 6 3" xfId="18405"/>
    <cellStyle name="Normal 4 3 6 3 2" xfId="18406"/>
    <cellStyle name="Normal 4 3 6 3 3" xfId="18407"/>
    <cellStyle name="Normal 4 3 6 3 4" xfId="18408"/>
    <cellStyle name="Normal 4 3 6 4" xfId="18409"/>
    <cellStyle name="Normal 4 3 6 5" xfId="18410"/>
    <cellStyle name="Normal 4 3 6 6" xfId="18411"/>
    <cellStyle name="Normal 4 3 7" xfId="18412"/>
    <cellStyle name="Normal 4 3 7 2" xfId="18413"/>
    <cellStyle name="Normal 4 3 7 3" xfId="18414"/>
    <cellStyle name="Normal 4 3 7 4" xfId="18415"/>
    <cellStyle name="Normal 4 3 8" xfId="18416"/>
    <cellStyle name="Normal 4 3 8 2" xfId="18417"/>
    <cellStyle name="Normal 4 3 8 3" xfId="18418"/>
    <cellStyle name="Normal 4 3 8 4" xfId="18419"/>
    <cellStyle name="Normal 4 3 9" xfId="18420"/>
    <cellStyle name="Normal 4 4" xfId="18421"/>
    <cellStyle name="Normal 4 4 2" xfId="18422"/>
    <cellStyle name="Normal 4 4 2 2" xfId="18423"/>
    <cellStyle name="Normal 4 4 2 2 2" xfId="18424"/>
    <cellStyle name="Normal 4 4 2 2 2 2" xfId="18425"/>
    <cellStyle name="Normal 4 4 2 2 2 3" xfId="18426"/>
    <cellStyle name="Normal 4 4 2 2 2 4" xfId="18427"/>
    <cellStyle name="Normal 4 4 2 2 3" xfId="18428"/>
    <cellStyle name="Normal 4 4 2 2 3 2" xfId="18429"/>
    <cellStyle name="Normal 4 4 2 2 3 3" xfId="18430"/>
    <cellStyle name="Normal 4 4 2 2 3 4" xfId="18431"/>
    <cellStyle name="Normal 4 4 2 2 4" xfId="18432"/>
    <cellStyle name="Normal 4 4 2 2 5" xfId="18433"/>
    <cellStyle name="Normal 4 4 2 2 6" xfId="18434"/>
    <cellStyle name="Normal 4 4 2 3" xfId="18435"/>
    <cellStyle name="Normal 4 4 2 3 2" xfId="18436"/>
    <cellStyle name="Normal 4 4 2 3 3" xfId="18437"/>
    <cellStyle name="Normal 4 4 2 3 4" xfId="18438"/>
    <cellStyle name="Normal 4 4 2 4" xfId="18439"/>
    <cellStyle name="Normal 4 4 2 4 2" xfId="18440"/>
    <cellStyle name="Normal 4 4 2 4 3" xfId="18441"/>
    <cellStyle name="Normal 4 4 2 4 4" xfId="18442"/>
    <cellStyle name="Normal 4 4 2 5" xfId="18443"/>
    <cellStyle name="Normal 4 4 2 6" xfId="18444"/>
    <cellStyle name="Normal 4 4 2 7" xfId="18445"/>
    <cellStyle name="Normal 4 4 2 8" xfId="18446"/>
    <cellStyle name="Normal 4 4 3" xfId="18447"/>
    <cellStyle name="Normal 4 4 3 2" xfId="18448"/>
    <cellStyle name="Normal 4 4 3 2 2" xfId="18449"/>
    <cellStyle name="Normal 4 4 3 2 2 2" xfId="18450"/>
    <cellStyle name="Normal 4 4 3 2 2 3" xfId="18451"/>
    <cellStyle name="Normal 4 4 3 2 2 4" xfId="18452"/>
    <cellStyle name="Normal 4 4 3 2 3" xfId="18453"/>
    <cellStyle name="Normal 4 4 3 2 4" xfId="18454"/>
    <cellStyle name="Normal 4 4 3 2 5" xfId="18455"/>
    <cellStyle name="Normal 4 4 3 3" xfId="18456"/>
    <cellStyle name="Normal 4 4 3 3 2" xfId="18457"/>
    <cellStyle name="Normal 4 4 3 3 3" xfId="18458"/>
    <cellStyle name="Normal 4 4 3 3 4" xfId="18459"/>
    <cellStyle name="Normal 4 4 3 4" xfId="18460"/>
    <cellStyle name="Normal 4 4 3 5" xfId="18461"/>
    <cellStyle name="Normal 4 4 3 6" xfId="18462"/>
    <cellStyle name="Normal 4 4 4" xfId="18463"/>
    <cellStyle name="Normal 4 4 4 2" xfId="18464"/>
    <cellStyle name="Normal 4 4 4 2 2" xfId="18465"/>
    <cellStyle name="Normal 4 4 4 2 3" xfId="18466"/>
    <cellStyle name="Normal 4 4 4 2 4" xfId="18467"/>
    <cellStyle name="Normal 4 4 4 3" xfId="18468"/>
    <cellStyle name="Normal 4 4 4 4" xfId="18469"/>
    <cellStyle name="Normal 4 4 4 5" xfId="18470"/>
    <cellStyle name="Normal 4 4 5" xfId="18471"/>
    <cellStyle name="Normal 4 4 5 2" xfId="18472"/>
    <cellStyle name="Normal 4 4 5 3" xfId="18473"/>
    <cellStyle name="Normal 4 4 5 4" xfId="18474"/>
    <cellStyle name="Normal 4 4 6" xfId="18475"/>
    <cellStyle name="Normal 4 4 6 2" xfId="18476"/>
    <cellStyle name="Normal 4 4 6 3" xfId="18477"/>
    <cellStyle name="Normal 4 4 6 4" xfId="18478"/>
    <cellStyle name="Normal 4 5" xfId="18479"/>
    <cellStyle name="Normal 4 5 10" xfId="18480"/>
    <cellStyle name="Normal 4 5 11" xfId="18481"/>
    <cellStyle name="Normal 4 5 12" xfId="18482"/>
    <cellStyle name="Normal 4 5 13" xfId="18483"/>
    <cellStyle name="Normal 4 5 14" xfId="18484"/>
    <cellStyle name="Normal 4 5 15" xfId="18485"/>
    <cellStyle name="Normal 4 5 16" xfId="18486"/>
    <cellStyle name="Normal 4 5 17" xfId="18487"/>
    <cellStyle name="Normal 4 5 18" xfId="18488"/>
    <cellStyle name="Normal 4 5 19" xfId="18489"/>
    <cellStyle name="Normal 4 5 2" xfId="18490"/>
    <cellStyle name="Normal 4 5 2 2" xfId="18491"/>
    <cellStyle name="Normal 4 5 2 2 2" xfId="18492"/>
    <cellStyle name="Normal 4 5 2 2 2 2" xfId="18493"/>
    <cellStyle name="Normal 4 5 2 2 2 3" xfId="18494"/>
    <cellStyle name="Normal 4 5 2 2 2 4" xfId="18495"/>
    <cellStyle name="Normal 4 5 2 2 3" xfId="18496"/>
    <cellStyle name="Normal 4 5 2 2 4" xfId="18497"/>
    <cellStyle name="Normal 4 5 2 2 5" xfId="18498"/>
    <cellStyle name="Normal 4 5 2 3" xfId="18499"/>
    <cellStyle name="Normal 4 5 2 3 2" xfId="18500"/>
    <cellStyle name="Normal 4 5 2 3 3" xfId="18501"/>
    <cellStyle name="Normal 4 5 2 3 4" xfId="18502"/>
    <cellStyle name="Normal 4 5 2 4" xfId="18503"/>
    <cellStyle name="Normal 4 5 2 4 2" xfId="18504"/>
    <cellStyle name="Normal 4 5 2 4 3" xfId="18505"/>
    <cellStyle name="Normal 4 5 2 4 4" xfId="18506"/>
    <cellStyle name="Normal 4 5 20" xfId="18507"/>
    <cellStyle name="Normal 4 5 21" xfId="18508"/>
    <cellStyle name="Normal 4 5 22" xfId="18509"/>
    <cellStyle name="Normal 4 5 23" xfId="18510"/>
    <cellStyle name="Normal 4 5 24" xfId="18511"/>
    <cellStyle name="Normal 4 5 25" xfId="18512"/>
    <cellStyle name="Normal 4 5 26" xfId="18513"/>
    <cellStyle name="Normal 4 5 27" xfId="18514"/>
    <cellStyle name="Normal 4 5 28" xfId="18515"/>
    <cellStyle name="Normal 4 5 29" xfId="18516"/>
    <cellStyle name="Normal 4 5 3" xfId="18517"/>
    <cellStyle name="Normal 4 5 3 2" xfId="18518"/>
    <cellStyle name="Normal 4 5 3 2 2" xfId="18519"/>
    <cellStyle name="Normal 4 5 3 2 2 2" xfId="18520"/>
    <cellStyle name="Normal 4 5 3 2 2 3" xfId="18521"/>
    <cellStyle name="Normal 4 5 3 2 2 4" xfId="18522"/>
    <cellStyle name="Normal 4 5 3 2 3" xfId="18523"/>
    <cellStyle name="Normal 4 5 3 2 4" xfId="18524"/>
    <cellStyle name="Normal 4 5 3 2 5" xfId="18525"/>
    <cellStyle name="Normal 4 5 3 3" xfId="18526"/>
    <cellStyle name="Normal 4 5 3 3 2" xfId="18527"/>
    <cellStyle name="Normal 4 5 3 3 3" xfId="18528"/>
    <cellStyle name="Normal 4 5 3 3 4" xfId="18529"/>
    <cellStyle name="Normal 4 5 3 4" xfId="18530"/>
    <cellStyle name="Normal 4 5 3 4 2" xfId="18531"/>
    <cellStyle name="Normal 4 5 3 4 3" xfId="18532"/>
    <cellStyle name="Normal 4 5 3 4 4" xfId="18533"/>
    <cellStyle name="Normal 4 5 30" xfId="18534"/>
    <cellStyle name="Normal 4 5 31" xfId="18535"/>
    <cellStyle name="Normal 4 5 32" xfId="18536"/>
    <cellStyle name="Normal 4 5 33" xfId="18537"/>
    <cellStyle name="Normal 4 5 34" xfId="18538"/>
    <cellStyle name="Normal 4 5 35" xfId="18539"/>
    <cellStyle name="Normal 4 5 36" xfId="18540"/>
    <cellStyle name="Normal 4 5 37" xfId="18541"/>
    <cellStyle name="Normal 4 5 38" xfId="18542"/>
    <cellStyle name="Normal 4 5 39" xfId="18543"/>
    <cellStyle name="Normal 4 5 4" xfId="18544"/>
    <cellStyle name="Normal 4 5 4 2" xfId="18545"/>
    <cellStyle name="Normal 4 5 4 2 2" xfId="18546"/>
    <cellStyle name="Normal 4 5 4 2 3" xfId="18547"/>
    <cellStyle name="Normal 4 5 4 2 4" xfId="18548"/>
    <cellStyle name="Normal 4 5 4 3" xfId="18549"/>
    <cellStyle name="Normal 4 5 4 3 2" xfId="18550"/>
    <cellStyle name="Normal 4 5 4 3 3" xfId="18551"/>
    <cellStyle name="Normal 4 5 4 3 4" xfId="18552"/>
    <cellStyle name="Normal 4 5 40" xfId="18553"/>
    <cellStyle name="Normal 4 5 41" xfId="18554"/>
    <cellStyle name="Normal 4 5 42" xfId="18555"/>
    <cellStyle name="Normal 4 5 43" xfId="18556"/>
    <cellStyle name="Normal 4 5 44" xfId="18557"/>
    <cellStyle name="Normal 4 5 45" xfId="18558"/>
    <cellStyle name="Normal 4 5 46" xfId="18559"/>
    <cellStyle name="Normal 4 5 47" xfId="18560"/>
    <cellStyle name="Normal 4 5 48" xfId="18561"/>
    <cellStyle name="Normal 4 5 49" xfId="18562"/>
    <cellStyle name="Normal 4 5 5" xfId="18563"/>
    <cellStyle name="Normal 4 5 5 2" xfId="18564"/>
    <cellStyle name="Normal 4 5 5 2 2" xfId="18565"/>
    <cellStyle name="Normal 4 5 5 2 3" xfId="18566"/>
    <cellStyle name="Normal 4 5 5 2 4" xfId="18567"/>
    <cellStyle name="Normal 4 5 50" xfId="18568"/>
    <cellStyle name="Normal 4 5 51" xfId="18569"/>
    <cellStyle name="Normal 4 5 52" xfId="18570"/>
    <cellStyle name="Normal 4 5 53" xfId="18571"/>
    <cellStyle name="Normal 4 5 54" xfId="18572"/>
    <cellStyle name="Normal 4 5 55" xfId="18573"/>
    <cellStyle name="Normal 4 5 56" xfId="18574"/>
    <cellStyle name="Normal 4 5 57" xfId="18575"/>
    <cellStyle name="Normal 4 5 58" xfId="18576"/>
    <cellStyle name="Normal 4 5 59" xfId="18577"/>
    <cellStyle name="Normal 4 5 6" xfId="18578"/>
    <cellStyle name="Normal 4 5 60" xfId="18579"/>
    <cellStyle name="Normal 4 5 61" xfId="18580"/>
    <cellStyle name="Normal 4 5 62" xfId="18581"/>
    <cellStyle name="Normal 4 5 63" xfId="18582"/>
    <cellStyle name="Normal 4 5 64" xfId="18583"/>
    <cellStyle name="Normal 4 5 65" xfId="18584"/>
    <cellStyle name="Normal 4 5 66" xfId="18585"/>
    <cellStyle name="Normal 4 5 67" xfId="18586"/>
    <cellStyle name="Normal 4 5 68" xfId="18587"/>
    <cellStyle name="Normal 4 5 69" xfId="18588"/>
    <cellStyle name="Normal 4 5 7" xfId="18589"/>
    <cellStyle name="Normal 4 5 70" xfId="18590"/>
    <cellStyle name="Normal 4 5 71" xfId="18591"/>
    <cellStyle name="Normal 4 5 72" xfId="18592"/>
    <cellStyle name="Normal 4 5 73" xfId="18593"/>
    <cellStyle name="Normal 4 5 74" xfId="18594"/>
    <cellStyle name="Normal 4 5 75" xfId="18595"/>
    <cellStyle name="Normal 4 5 76" xfId="18596"/>
    <cellStyle name="Normal 4 5 77" xfId="18597"/>
    <cellStyle name="Normal 4 5 78" xfId="18598"/>
    <cellStyle name="Normal 4 5 79" xfId="18599"/>
    <cellStyle name="Normal 4 5 8" xfId="18600"/>
    <cellStyle name="Normal 4 5 80" xfId="18601"/>
    <cellStyle name="Normal 4 5 81" xfId="18602"/>
    <cellStyle name="Normal 4 5 82" xfId="18603"/>
    <cellStyle name="Normal 4 5 83" xfId="18604"/>
    <cellStyle name="Normal 4 5 84" xfId="18605"/>
    <cellStyle name="Normal 4 5 85" xfId="18606"/>
    <cellStyle name="Normal 4 5 86" xfId="18607"/>
    <cellStyle name="Normal 4 5 87" xfId="18608"/>
    <cellStyle name="Normal 4 5 88" xfId="18609"/>
    <cellStyle name="Normal 4 5 89" xfId="18610"/>
    <cellStyle name="Normal 4 5 9" xfId="18611"/>
    <cellStyle name="Normal 4 5 90" xfId="18612"/>
    <cellStyle name="Normal 4 5 91" xfId="18613"/>
    <cellStyle name="Normal 4 5 92" xfId="18614"/>
    <cellStyle name="Normal 4 5 93" xfId="18615"/>
    <cellStyle name="Normal 4 5 94" xfId="18616"/>
    <cellStyle name="Normal 4 5 94 2" xfId="18617"/>
    <cellStyle name="Normal 4 5 94 3" xfId="18618"/>
    <cellStyle name="Normal 4 5 94 4" xfId="18619"/>
    <cellStyle name="Normal 4 6" xfId="18620"/>
    <cellStyle name="Normal 4 6 2" xfId="18621"/>
    <cellStyle name="Normal 4 6 2 2" xfId="18622"/>
    <cellStyle name="Normal 4 6 2 2 2" xfId="18623"/>
    <cellStyle name="Normal 4 6 2 2 3" xfId="18624"/>
    <cellStyle name="Normal 4 6 2 2 4" xfId="18625"/>
    <cellStyle name="Normal 4 6 2 3" xfId="18626"/>
    <cellStyle name="Normal 4 6 2 3 2" xfId="18627"/>
    <cellStyle name="Normal 4 6 2 3 3" xfId="18628"/>
    <cellStyle name="Normal 4 6 2 3 4" xfId="18629"/>
    <cellStyle name="Normal 4 6 3" xfId="18630"/>
    <cellStyle name="Normal 4 6 3 2" xfId="18631"/>
    <cellStyle name="Normal 4 6 3 3" xfId="18632"/>
    <cellStyle name="Normal 4 6 3 4" xfId="18633"/>
    <cellStyle name="Normal 4 6 4" xfId="18634"/>
    <cellStyle name="Normal 4 6 4 2" xfId="18635"/>
    <cellStyle name="Normal 4 6 4 3" xfId="18636"/>
    <cellStyle name="Normal 4 6 4 4" xfId="18637"/>
    <cellStyle name="Normal 4 7" xfId="18638"/>
    <cellStyle name="Normal 4 7 2" xfId="18639"/>
    <cellStyle name="Normal 4 7 2 2" xfId="18640"/>
    <cellStyle name="Normal 4 7 2 2 2" xfId="18641"/>
    <cellStyle name="Normal 4 7 2 2 3" xfId="18642"/>
    <cellStyle name="Normal 4 7 2 2 4" xfId="18643"/>
    <cellStyle name="Normal 4 7 2 3" xfId="18644"/>
    <cellStyle name="Normal 4 7 2 3 2" xfId="18645"/>
    <cellStyle name="Normal 4 7 2 3 3" xfId="18646"/>
    <cellStyle name="Normal 4 7 2 3 4" xfId="18647"/>
    <cellStyle name="Normal 4 7 3" xfId="18648"/>
    <cellStyle name="Normal 4 7 3 2" xfId="18649"/>
    <cellStyle name="Normal 4 7 3 3" xfId="18650"/>
    <cellStyle name="Normal 4 7 3 4" xfId="18651"/>
    <cellStyle name="Normal 4 7 4" xfId="18652"/>
    <cellStyle name="Normal 4 7 4 2" xfId="18653"/>
    <cellStyle name="Normal 4 7 4 3" xfId="18654"/>
    <cellStyle name="Normal 4 7 4 4" xfId="18655"/>
    <cellStyle name="Normal 4 8" xfId="18656"/>
    <cellStyle name="Normal 4 8 2" xfId="18657"/>
    <cellStyle name="Normal 4 8 2 2" xfId="18658"/>
    <cellStyle name="Normal 4 8 2 2 2" xfId="18659"/>
    <cellStyle name="Normal 4 8 2 2 3" xfId="18660"/>
    <cellStyle name="Normal 4 8 2 2 4" xfId="18661"/>
    <cellStyle name="Normal 4 8 3" xfId="18662"/>
    <cellStyle name="Normal 4 8 3 2" xfId="18663"/>
    <cellStyle name="Normal 4 8 3 3" xfId="18664"/>
    <cellStyle name="Normal 4 8 3 4" xfId="18665"/>
    <cellStyle name="Normal 4 9" xfId="18666"/>
    <cellStyle name="Normal 4 9 2" xfId="18667"/>
    <cellStyle name="Normal 4 9 2 2" xfId="18668"/>
    <cellStyle name="Normal 4 9 2 3" xfId="18669"/>
    <cellStyle name="Normal 4 9 2 4" xfId="18670"/>
    <cellStyle name="Normal 4 9 3" xfId="18671"/>
    <cellStyle name="Normal 40" xfId="18672"/>
    <cellStyle name="Normal 40 2" xfId="18673"/>
    <cellStyle name="Normal 40 3" xfId="18674"/>
    <cellStyle name="Normal 40 3 2" xfId="18675"/>
    <cellStyle name="Normal 40 3 2 2" xfId="18676"/>
    <cellStyle name="Normal 40 3 2 2 2" xfId="18677"/>
    <cellStyle name="Normal 40 3 2 2 3" xfId="18678"/>
    <cellStyle name="Normal 40 3 2 2 4" xfId="18679"/>
    <cellStyle name="Normal 40 3 2 3" xfId="18680"/>
    <cellStyle name="Normal 40 3 2 4" xfId="18681"/>
    <cellStyle name="Normal 40 3 2 5" xfId="18682"/>
    <cellStyle name="Normal 40 3 3" xfId="18683"/>
    <cellStyle name="Normal 40 3 3 2" xfId="18684"/>
    <cellStyle name="Normal 40 3 3 3" xfId="18685"/>
    <cellStyle name="Normal 40 3 3 4" xfId="18686"/>
    <cellStyle name="Normal 40 3 4" xfId="18687"/>
    <cellStyle name="Normal 40 3 5" xfId="18688"/>
    <cellStyle name="Normal 40 3 6" xfId="18689"/>
    <cellStyle name="Normal 41" xfId="18690"/>
    <cellStyle name="Normal 41 2" xfId="18691"/>
    <cellStyle name="Normal 41 3" xfId="18692"/>
    <cellStyle name="Normal 41 3 2" xfId="18693"/>
    <cellStyle name="Normal 41 3 2 2" xfId="18694"/>
    <cellStyle name="Normal 41 3 2 2 2" xfId="18695"/>
    <cellStyle name="Normal 41 3 2 2 3" xfId="18696"/>
    <cellStyle name="Normal 41 3 2 2 4" xfId="18697"/>
    <cellStyle name="Normal 41 3 2 3" xfId="18698"/>
    <cellStyle name="Normal 41 3 2 4" xfId="18699"/>
    <cellStyle name="Normal 41 3 2 5" xfId="18700"/>
    <cellStyle name="Normal 41 3 3" xfId="18701"/>
    <cellStyle name="Normal 41 3 3 2" xfId="18702"/>
    <cellStyle name="Normal 41 3 3 3" xfId="18703"/>
    <cellStyle name="Normal 41 3 3 4" xfId="18704"/>
    <cellStyle name="Normal 41 3 4" xfId="18705"/>
    <cellStyle name="Normal 41 3 5" xfId="18706"/>
    <cellStyle name="Normal 41 3 6" xfId="18707"/>
    <cellStyle name="Normal 42" xfId="18708"/>
    <cellStyle name="Normal 42 2" xfId="18709"/>
    <cellStyle name="Normal 42 3" xfId="18710"/>
    <cellStyle name="Normal 42 3 2" xfId="18711"/>
    <cellStyle name="Normal 42 3 2 2" xfId="18712"/>
    <cellStyle name="Normal 42 3 2 2 2" xfId="18713"/>
    <cellStyle name="Normal 42 3 2 2 3" xfId="18714"/>
    <cellStyle name="Normal 42 3 2 2 4" xfId="18715"/>
    <cellStyle name="Normal 42 3 2 3" xfId="18716"/>
    <cellStyle name="Normal 42 3 2 4" xfId="18717"/>
    <cellStyle name="Normal 42 3 2 5" xfId="18718"/>
    <cellStyle name="Normal 42 3 3" xfId="18719"/>
    <cellStyle name="Normal 42 3 3 2" xfId="18720"/>
    <cellStyle name="Normal 42 3 3 3" xfId="18721"/>
    <cellStyle name="Normal 42 3 3 4" xfId="18722"/>
    <cellStyle name="Normal 42 3 4" xfId="18723"/>
    <cellStyle name="Normal 42 3 5" xfId="18724"/>
    <cellStyle name="Normal 42 3 6" xfId="18725"/>
    <cellStyle name="Normal 43" xfId="18726"/>
    <cellStyle name="Normal 43 2" xfId="18727"/>
    <cellStyle name="Normal 43 3" xfId="18728"/>
    <cellStyle name="Normal 43 3 2" xfId="18729"/>
    <cellStyle name="Normal 43 3 2 2" xfId="18730"/>
    <cellStyle name="Normal 43 3 2 2 2" xfId="18731"/>
    <cellStyle name="Normal 43 3 2 2 3" xfId="18732"/>
    <cellStyle name="Normal 43 3 2 2 4" xfId="18733"/>
    <cellStyle name="Normal 43 3 2 3" xfId="18734"/>
    <cellStyle name="Normal 43 3 2 4" xfId="18735"/>
    <cellStyle name="Normal 43 3 2 5" xfId="18736"/>
    <cellStyle name="Normal 43 3 3" xfId="18737"/>
    <cellStyle name="Normal 43 3 3 2" xfId="18738"/>
    <cellStyle name="Normal 43 3 3 3" xfId="18739"/>
    <cellStyle name="Normal 43 3 3 4" xfId="18740"/>
    <cellStyle name="Normal 43 3 4" xfId="18741"/>
    <cellStyle name="Normal 43 3 5" xfId="18742"/>
    <cellStyle name="Normal 43 3 6" xfId="18743"/>
    <cellStyle name="Normal 44" xfId="18744"/>
    <cellStyle name="Normal 44 2" xfId="18745"/>
    <cellStyle name="Normal 44 2 2" xfId="18746"/>
    <cellStyle name="Normal 44 2 2 2" xfId="18747"/>
    <cellStyle name="Normal 44 2 2 2 2" xfId="18748"/>
    <cellStyle name="Normal 44 2 2 2 2 2" xfId="18749"/>
    <cellStyle name="Normal 44 2 2 2 2 3" xfId="18750"/>
    <cellStyle name="Normal 44 2 2 2 2 4" xfId="18751"/>
    <cellStyle name="Normal 44 2 2 2 3" xfId="18752"/>
    <cellStyle name="Normal 44 2 2 2 4" xfId="18753"/>
    <cellStyle name="Normal 44 2 2 2 5" xfId="18754"/>
    <cellStyle name="Normal 44 2 2 3" xfId="18755"/>
    <cellStyle name="Normal 44 2 2 3 2" xfId="18756"/>
    <cellStyle name="Normal 44 2 2 3 3" xfId="18757"/>
    <cellStyle name="Normal 44 2 2 3 4" xfId="18758"/>
    <cellStyle name="Normal 44 2 2 4" xfId="18759"/>
    <cellStyle name="Normal 44 2 2 5" xfId="18760"/>
    <cellStyle name="Normal 44 2 2 6" xfId="18761"/>
    <cellStyle name="Normal 44 3" xfId="18762"/>
    <cellStyle name="Normal 44 3 2" xfId="18763"/>
    <cellStyle name="Normal 44 3 2 2" xfId="18764"/>
    <cellStyle name="Normal 44 3 2 2 2" xfId="18765"/>
    <cellStyle name="Normal 44 3 2 2 3" xfId="18766"/>
    <cellStyle name="Normal 44 3 2 2 4" xfId="18767"/>
    <cellStyle name="Normal 44 3 2 3" xfId="18768"/>
    <cellStyle name="Normal 44 3 2 4" xfId="18769"/>
    <cellStyle name="Normal 44 3 2 5" xfId="18770"/>
    <cellStyle name="Normal 44 3 3" xfId="18771"/>
    <cellStyle name="Normal 44 3 3 2" xfId="18772"/>
    <cellStyle name="Normal 44 3 3 3" xfId="18773"/>
    <cellStyle name="Normal 44 3 3 4" xfId="18774"/>
    <cellStyle name="Normal 44 3 4" xfId="18775"/>
    <cellStyle name="Normal 44 3 5" xfId="18776"/>
    <cellStyle name="Normal 44 3 6" xfId="18777"/>
    <cellStyle name="Normal 44 4" xfId="18778"/>
    <cellStyle name="Normal 44 4 2" xfId="18779"/>
    <cellStyle name="Normal 44 4 2 2" xfId="18780"/>
    <cellStyle name="Normal 44 4 2 2 2" xfId="18781"/>
    <cellStyle name="Normal 44 4 2 2 3" xfId="18782"/>
    <cellStyle name="Normal 44 4 2 2 4" xfId="18783"/>
    <cellStyle name="Normal 44 4 2 3" xfId="18784"/>
    <cellStyle name="Normal 44 4 2 4" xfId="18785"/>
    <cellStyle name="Normal 44 4 2 5" xfId="18786"/>
    <cellStyle name="Normal 44 4 3" xfId="18787"/>
    <cellStyle name="Normal 44 4 3 2" xfId="18788"/>
    <cellStyle name="Normal 44 4 3 3" xfId="18789"/>
    <cellStyle name="Normal 44 4 3 4" xfId="18790"/>
    <cellStyle name="Normal 44 4 4" xfId="18791"/>
    <cellStyle name="Normal 44 4 5" xfId="18792"/>
    <cellStyle name="Normal 44 4 6" xfId="18793"/>
    <cellStyle name="Normal 44 5" xfId="18794"/>
    <cellStyle name="Normal 44 5 2" xfId="18795"/>
    <cellStyle name="Normal 44 5 2 2" xfId="18796"/>
    <cellStyle name="Normal 44 5 2 2 2" xfId="18797"/>
    <cellStyle name="Normal 44 5 2 2 3" xfId="18798"/>
    <cellStyle name="Normal 44 5 2 2 4" xfId="18799"/>
    <cellStyle name="Normal 44 5 2 3" xfId="18800"/>
    <cellStyle name="Normal 44 5 2 4" xfId="18801"/>
    <cellStyle name="Normal 44 5 2 5" xfId="18802"/>
    <cellStyle name="Normal 44 5 3" xfId="18803"/>
    <cellStyle name="Normal 44 5 3 2" xfId="18804"/>
    <cellStyle name="Normal 44 5 3 3" xfId="18805"/>
    <cellStyle name="Normal 44 5 3 4" xfId="18806"/>
    <cellStyle name="Normal 44 5 4" xfId="18807"/>
    <cellStyle name="Normal 44 5 5" xfId="18808"/>
    <cellStyle name="Normal 44 5 6" xfId="18809"/>
    <cellStyle name="Normal 45" xfId="18810"/>
    <cellStyle name="Normal 45 2" xfId="18811"/>
    <cellStyle name="Normal 45 2 2" xfId="18812"/>
    <cellStyle name="Normal 45 2 2 2" xfId="18813"/>
    <cellStyle name="Normal 45 2 2 3" xfId="18814"/>
    <cellStyle name="Normal 45 2 2 4" xfId="18815"/>
    <cellStyle name="Normal 45 2 3" xfId="18816"/>
    <cellStyle name="Normal 45 2 4" xfId="18817"/>
    <cellStyle name="Normal 45 2 5" xfId="18818"/>
    <cellStyle name="Normal 45 3" xfId="18819"/>
    <cellStyle name="Normal 45 4" xfId="18820"/>
    <cellStyle name="Normal 45 4 2" xfId="18821"/>
    <cellStyle name="Normal 45 4 3" xfId="18822"/>
    <cellStyle name="Normal 45 4 4" xfId="18823"/>
    <cellStyle name="Normal 45 5" xfId="18824"/>
    <cellStyle name="Normal 45 6" xfId="18825"/>
    <cellStyle name="Normal 45 7" xfId="18826"/>
    <cellStyle name="Normal 46" xfId="18827"/>
    <cellStyle name="Normal 46 2" xfId="18828"/>
    <cellStyle name="Normal 46 2 2" xfId="18829"/>
    <cellStyle name="Normal 46 2 2 2" xfId="18830"/>
    <cellStyle name="Normal 46 2 2 3" xfId="18831"/>
    <cellStyle name="Normal 46 2 2 4" xfId="18832"/>
    <cellStyle name="Normal 46 2 3" xfId="18833"/>
    <cellStyle name="Normal 46 2 4" xfId="18834"/>
    <cellStyle name="Normal 46 2 5" xfId="18835"/>
    <cellStyle name="Normal 46 3" xfId="18836"/>
    <cellStyle name="Normal 46 4" xfId="18837"/>
    <cellStyle name="Normal 46 4 2" xfId="18838"/>
    <cellStyle name="Normal 46 4 3" xfId="18839"/>
    <cellStyle name="Normal 46 4 4" xfId="18840"/>
    <cellStyle name="Normal 46 5" xfId="18841"/>
    <cellStyle name="Normal 46 6" xfId="18842"/>
    <cellStyle name="Normal 46 7" xfId="18843"/>
    <cellStyle name="Normal 47" xfId="18844"/>
    <cellStyle name="Normal 47 2" xfId="18845"/>
    <cellStyle name="Normal 47 2 2" xfId="18846"/>
    <cellStyle name="Normal 47 2 2 2" xfId="18847"/>
    <cellStyle name="Normal 47 2 2 3" xfId="18848"/>
    <cellStyle name="Normal 47 2 2 4" xfId="18849"/>
    <cellStyle name="Normal 47 2 3" xfId="18850"/>
    <cellStyle name="Normal 47 2 4" xfId="18851"/>
    <cellStyle name="Normal 47 2 5" xfId="18852"/>
    <cellStyle name="Normal 47 3" xfId="18853"/>
    <cellStyle name="Normal 47 4" xfId="18854"/>
    <cellStyle name="Normal 47 4 2" xfId="18855"/>
    <cellStyle name="Normal 47 4 3" xfId="18856"/>
    <cellStyle name="Normal 47 4 4" xfId="18857"/>
    <cellStyle name="Normal 47 5" xfId="18858"/>
    <cellStyle name="Normal 47 6" xfId="18859"/>
    <cellStyle name="Normal 47 7" xfId="18860"/>
    <cellStyle name="Normal 48" xfId="18861"/>
    <cellStyle name="Normal 48 2" xfId="18862"/>
    <cellStyle name="Normal 48 2 2" xfId="18863"/>
    <cellStyle name="Normal 48 2 2 2" xfId="18864"/>
    <cellStyle name="Normal 48 2 2 3" xfId="18865"/>
    <cellStyle name="Normal 48 2 2 4" xfId="18866"/>
    <cellStyle name="Normal 48 2 3" xfId="18867"/>
    <cellStyle name="Normal 48 2 4" xfId="18868"/>
    <cellStyle name="Normal 48 2 5" xfId="18869"/>
    <cellStyle name="Normal 48 3" xfId="18870"/>
    <cellStyle name="Normal 48 4" xfId="18871"/>
    <cellStyle name="Normal 48 4 2" xfId="18872"/>
    <cellStyle name="Normal 48 4 3" xfId="18873"/>
    <cellStyle name="Normal 48 4 4" xfId="18874"/>
    <cellStyle name="Normal 48 5" xfId="18875"/>
    <cellStyle name="Normal 48 6" xfId="18876"/>
    <cellStyle name="Normal 48 7" xfId="18877"/>
    <cellStyle name="Normal 49" xfId="18878"/>
    <cellStyle name="Normal 49 2" xfId="18879"/>
    <cellStyle name="Normal 49 2 2" xfId="18880"/>
    <cellStyle name="Normal 49 2 2 2" xfId="18881"/>
    <cellStyle name="Normal 49 2 2 3" xfId="18882"/>
    <cellStyle name="Normal 49 2 2 4" xfId="18883"/>
    <cellStyle name="Normal 49 2 3" xfId="18884"/>
    <cellStyle name="Normal 49 2 4" xfId="18885"/>
    <cellStyle name="Normal 49 2 5" xfId="18886"/>
    <cellStyle name="Normal 49 3" xfId="18887"/>
    <cellStyle name="Normal 49 4" xfId="18888"/>
    <cellStyle name="Normal 49 4 2" xfId="18889"/>
    <cellStyle name="Normal 49 4 3" xfId="18890"/>
    <cellStyle name="Normal 49 4 4" xfId="18891"/>
    <cellStyle name="Normal 49 5" xfId="18892"/>
    <cellStyle name="Normal 49 6" xfId="18893"/>
    <cellStyle name="Normal 49 7" xfId="18894"/>
    <cellStyle name="Normal 5" xfId="18895"/>
    <cellStyle name="Normal 5 10" xfId="18896"/>
    <cellStyle name="Normal 5 10 2" xfId="18897"/>
    <cellStyle name="Normal 5 100" xfId="18898"/>
    <cellStyle name="Normal 5 101" xfId="18899"/>
    <cellStyle name="Normal 5 102" xfId="18900"/>
    <cellStyle name="Normal 5 103" xfId="18901"/>
    <cellStyle name="Normal 5 104" xfId="18902"/>
    <cellStyle name="Normal 5 105" xfId="18903"/>
    <cellStyle name="Normal 5 106" xfId="18904"/>
    <cellStyle name="Normal 5 107" xfId="18905"/>
    <cellStyle name="Normal 5 108" xfId="18906"/>
    <cellStyle name="Normal 5 109" xfId="18907"/>
    <cellStyle name="Normal 5 11" xfId="18908"/>
    <cellStyle name="Normal 5 11 2" xfId="18909"/>
    <cellStyle name="Normal 5 11 3" xfId="18910"/>
    <cellStyle name="Normal 5 11 3 2" xfId="18911"/>
    <cellStyle name="Normal 5 11 3 3" xfId="18912"/>
    <cellStyle name="Normal 5 11 3 4" xfId="18913"/>
    <cellStyle name="Normal 5 110" xfId="18914"/>
    <cellStyle name="Normal 5 111" xfId="18915"/>
    <cellStyle name="Normal 5 112" xfId="18916"/>
    <cellStyle name="Normal 5 113" xfId="18917"/>
    <cellStyle name="Normal 5 12" xfId="18918"/>
    <cellStyle name="Normal 5 12 2" xfId="18919"/>
    <cellStyle name="Normal 5 12 3" xfId="18920"/>
    <cellStyle name="Normal 5 12 3 2" xfId="18921"/>
    <cellStyle name="Normal 5 12 3 3" xfId="18922"/>
    <cellStyle name="Normal 5 12 3 4" xfId="18923"/>
    <cellStyle name="Normal 5 13" xfId="18924"/>
    <cellStyle name="Normal 5 13 2" xfId="18925"/>
    <cellStyle name="Normal 5 13 3" xfId="18926"/>
    <cellStyle name="Normal 5 13 4" xfId="18927"/>
    <cellStyle name="Normal 5 13 5" xfId="18928"/>
    <cellStyle name="Normal 5 14" xfId="18929"/>
    <cellStyle name="Normal 5 14 2" xfId="18930"/>
    <cellStyle name="Normal 5 15" xfId="18931"/>
    <cellStyle name="Normal 5 15 2" xfId="18932"/>
    <cellStyle name="Normal 5 16" xfId="18933"/>
    <cellStyle name="Normal 5 16 2" xfId="18934"/>
    <cellStyle name="Normal 5 17" xfId="18935"/>
    <cellStyle name="Normal 5 17 2" xfId="18936"/>
    <cellStyle name="Normal 5 18" xfId="18937"/>
    <cellStyle name="Normal 5 18 2" xfId="18938"/>
    <cellStyle name="Normal 5 19" xfId="18939"/>
    <cellStyle name="Normal 5 19 2" xfId="18940"/>
    <cellStyle name="Normal 5 2" xfId="18941"/>
    <cellStyle name="Normal 5 2 2" xfId="18942"/>
    <cellStyle name="Normal 5 2 2 2" xfId="18943"/>
    <cellStyle name="Normal 5 2 2 3" xfId="18944"/>
    <cellStyle name="Normal 5 2 3" xfId="18945"/>
    <cellStyle name="Normal 5 2 3 2" xfId="18946"/>
    <cellStyle name="Normal 5 2 4" xfId="18947"/>
    <cellStyle name="Normal 5 20" xfId="18948"/>
    <cellStyle name="Normal 5 20 2" xfId="18949"/>
    <cellStyle name="Normal 5 21" xfId="18950"/>
    <cellStyle name="Normal 5 21 2" xfId="18951"/>
    <cellStyle name="Normal 5 22" xfId="18952"/>
    <cellStyle name="Normal 5 22 2" xfId="18953"/>
    <cellStyle name="Normal 5 23" xfId="18954"/>
    <cellStyle name="Normal 5 23 2" xfId="18955"/>
    <cellStyle name="Normal 5 24" xfId="18956"/>
    <cellStyle name="Normal 5 24 2" xfId="18957"/>
    <cellStyle name="Normal 5 25" xfId="18958"/>
    <cellStyle name="Normal 5 25 2" xfId="18959"/>
    <cellStyle name="Normal 5 26" xfId="18960"/>
    <cellStyle name="Normal 5 26 2" xfId="18961"/>
    <cellStyle name="Normal 5 27" xfId="18962"/>
    <cellStyle name="Normal 5 27 2" xfId="18963"/>
    <cellStyle name="Normal 5 28" xfId="18964"/>
    <cellStyle name="Normal 5 28 2" xfId="18965"/>
    <cellStyle name="Normal 5 29" xfId="18966"/>
    <cellStyle name="Normal 5 29 2" xfId="18967"/>
    <cellStyle name="Normal 5 3" xfId="18968"/>
    <cellStyle name="Normal 5 3 2" xfId="18969"/>
    <cellStyle name="Normal 5 3 2 2" xfId="18970"/>
    <cellStyle name="Normal 5 3 2 2 2" xfId="18971"/>
    <cellStyle name="Normal 5 3 2 2 3" xfId="18972"/>
    <cellStyle name="Normal 5 3 2 2 3 2" xfId="18973"/>
    <cellStyle name="Normal 5 3 2 2 3 3" xfId="18974"/>
    <cellStyle name="Normal 5 3 2 2 3 4" xfId="18975"/>
    <cellStyle name="Normal 5 3 2 2 4" xfId="18976"/>
    <cellStyle name="Normal 5 3 2 2 5" xfId="18977"/>
    <cellStyle name="Normal 5 3 2 2 6" xfId="18978"/>
    <cellStyle name="Normal 5 3 2 3" xfId="18979"/>
    <cellStyle name="Normal 5 3 2 4" xfId="18980"/>
    <cellStyle name="Normal 5 3 2 4 2" xfId="18981"/>
    <cellStyle name="Normal 5 3 2 4 3" xfId="18982"/>
    <cellStyle name="Normal 5 3 2 4 4" xfId="18983"/>
    <cellStyle name="Normal 5 3 2 5" xfId="18984"/>
    <cellStyle name="Normal 5 3 2 6" xfId="18985"/>
    <cellStyle name="Normal 5 3 2 7" xfId="18986"/>
    <cellStyle name="Normal 5 3 3" xfId="18987"/>
    <cellStyle name="Normal 5 3 3 2" xfId="18988"/>
    <cellStyle name="Normal 5 3 3 2 2" xfId="18989"/>
    <cellStyle name="Normal 5 3 3 2 2 2" xfId="18990"/>
    <cellStyle name="Normal 5 3 3 2 2 3" xfId="18991"/>
    <cellStyle name="Normal 5 3 3 2 2 4" xfId="18992"/>
    <cellStyle name="Normal 5 3 3 2 3" xfId="18993"/>
    <cellStyle name="Normal 5 3 3 2 4" xfId="18994"/>
    <cellStyle name="Normal 5 3 3 2 5" xfId="18995"/>
    <cellStyle name="Normal 5 3 3 3" xfId="18996"/>
    <cellStyle name="Normal 5 3 3 4" xfId="18997"/>
    <cellStyle name="Normal 5 3 3 4 2" xfId="18998"/>
    <cellStyle name="Normal 5 3 3 4 3" xfId="18999"/>
    <cellStyle name="Normal 5 3 3 4 4" xfId="19000"/>
    <cellStyle name="Normal 5 3 3 5" xfId="19001"/>
    <cellStyle name="Normal 5 3 3 6" xfId="19002"/>
    <cellStyle name="Normal 5 3 3 7" xfId="19003"/>
    <cellStyle name="Normal 5 3 4" xfId="19004"/>
    <cellStyle name="Normal 5 30" xfId="19005"/>
    <cellStyle name="Normal 5 30 2" xfId="19006"/>
    <cellStyle name="Normal 5 31" xfId="19007"/>
    <cellStyle name="Normal 5 31 2" xfId="19008"/>
    <cellStyle name="Normal 5 32" xfId="19009"/>
    <cellStyle name="Normal 5 32 2" xfId="19010"/>
    <cellStyle name="Normal 5 33" xfId="19011"/>
    <cellStyle name="Normal 5 33 2" xfId="19012"/>
    <cellStyle name="Normal 5 34" xfId="19013"/>
    <cellStyle name="Normal 5 34 2" xfId="19014"/>
    <cellStyle name="Normal 5 35" xfId="19015"/>
    <cellStyle name="Normal 5 35 2" xfId="19016"/>
    <cellStyle name="Normal 5 36" xfId="19017"/>
    <cellStyle name="Normal 5 36 2" xfId="19018"/>
    <cellStyle name="Normal 5 37" xfId="19019"/>
    <cellStyle name="Normal 5 37 2" xfId="19020"/>
    <cellStyle name="Normal 5 38" xfId="19021"/>
    <cellStyle name="Normal 5 38 2" xfId="19022"/>
    <cellStyle name="Normal 5 39" xfId="19023"/>
    <cellStyle name="Normal 5 39 2" xfId="19024"/>
    <cellStyle name="Normal 5 4" xfId="19025"/>
    <cellStyle name="Normal 5 4 2" xfId="19026"/>
    <cellStyle name="Normal 5 4 2 2" xfId="19027"/>
    <cellStyle name="Normal 5 4 2 2 2" xfId="19028"/>
    <cellStyle name="Normal 5 4 2 2 2 2" xfId="19029"/>
    <cellStyle name="Normal 5 4 2 2 2 3" xfId="19030"/>
    <cellStyle name="Normal 5 4 2 2 2 4" xfId="19031"/>
    <cellStyle name="Normal 5 4 2 2 3" xfId="19032"/>
    <cellStyle name="Normal 5 4 2 2 4" xfId="19033"/>
    <cellStyle name="Normal 5 4 2 2 5" xfId="19034"/>
    <cellStyle name="Normal 5 4 2 3" xfId="19035"/>
    <cellStyle name="Normal 5 4 2 4" xfId="19036"/>
    <cellStyle name="Normal 5 4 2 4 2" xfId="19037"/>
    <cellStyle name="Normal 5 4 2 4 3" xfId="19038"/>
    <cellStyle name="Normal 5 4 2 4 4" xfId="19039"/>
    <cellStyle name="Normal 5 4 2 5" xfId="19040"/>
    <cellStyle name="Normal 5 4 2 6" xfId="19041"/>
    <cellStyle name="Normal 5 4 2 7" xfId="19042"/>
    <cellStyle name="Normal 5 4 3" xfId="19043"/>
    <cellStyle name="Normal 5 4 3 2" xfId="19044"/>
    <cellStyle name="Normal 5 4 3 3" xfId="19045"/>
    <cellStyle name="Normal 5 4 3 3 2" xfId="19046"/>
    <cellStyle name="Normal 5 4 3 3 3" xfId="19047"/>
    <cellStyle name="Normal 5 4 3 3 4" xfId="19048"/>
    <cellStyle name="Normal 5 4 3 4" xfId="19049"/>
    <cellStyle name="Normal 5 4 3 5" xfId="19050"/>
    <cellStyle name="Normal 5 4 3 6" xfId="19051"/>
    <cellStyle name="Normal 5 4 4" xfId="19052"/>
    <cellStyle name="Normal 5 4 5" xfId="19053"/>
    <cellStyle name="Normal 5 4 5 2" xfId="19054"/>
    <cellStyle name="Normal 5 4 5 3" xfId="19055"/>
    <cellStyle name="Normal 5 4 5 4" xfId="19056"/>
    <cellStyle name="Normal 5 4 6" xfId="19057"/>
    <cellStyle name="Normal 5 4 7" xfId="19058"/>
    <cellStyle name="Normal 5 4 8" xfId="19059"/>
    <cellStyle name="Normal 5 40" xfId="19060"/>
    <cellStyle name="Normal 5 40 2" xfId="19061"/>
    <cellStyle name="Normal 5 41" xfId="19062"/>
    <cellStyle name="Normal 5 41 2" xfId="19063"/>
    <cellStyle name="Normal 5 42" xfId="19064"/>
    <cellStyle name="Normal 5 42 2" xfId="19065"/>
    <cellStyle name="Normal 5 43" xfId="19066"/>
    <cellStyle name="Normal 5 43 2" xfId="19067"/>
    <cellStyle name="Normal 5 44" xfId="19068"/>
    <cellStyle name="Normal 5 44 2" xfId="19069"/>
    <cellStyle name="Normal 5 45" xfId="19070"/>
    <cellStyle name="Normal 5 45 2" xfId="19071"/>
    <cellStyle name="Normal 5 46" xfId="19072"/>
    <cellStyle name="Normal 5 46 2" xfId="19073"/>
    <cellStyle name="Normal 5 47" xfId="19074"/>
    <cellStyle name="Normal 5 48" xfId="19075"/>
    <cellStyle name="Normal 5 49" xfId="19076"/>
    <cellStyle name="Normal 5 5" xfId="19077"/>
    <cellStyle name="Normal 5 5 10" xfId="19078"/>
    <cellStyle name="Normal 5 5 11" xfId="19079"/>
    <cellStyle name="Normal 5 5 12" xfId="19080"/>
    <cellStyle name="Normal 5 5 13" xfId="19081"/>
    <cellStyle name="Normal 5 5 14" xfId="19082"/>
    <cellStyle name="Normal 5 5 15" xfId="19083"/>
    <cellStyle name="Normal 5 5 16" xfId="19084"/>
    <cellStyle name="Normal 5 5 17" xfId="19085"/>
    <cellStyle name="Normal 5 5 18" xfId="19086"/>
    <cellStyle name="Normal 5 5 19" xfId="19087"/>
    <cellStyle name="Normal 5 5 2" xfId="19088"/>
    <cellStyle name="Normal 5 5 20" xfId="19089"/>
    <cellStyle name="Normal 5 5 21" xfId="19090"/>
    <cellStyle name="Normal 5 5 22" xfId="19091"/>
    <cellStyle name="Normal 5 5 23" xfId="19092"/>
    <cellStyle name="Normal 5 5 24" xfId="19093"/>
    <cellStyle name="Normal 5 5 25" xfId="19094"/>
    <cellStyle name="Normal 5 5 26" xfId="19095"/>
    <cellStyle name="Normal 5 5 27" xfId="19096"/>
    <cellStyle name="Normal 5 5 28" xfId="19097"/>
    <cellStyle name="Normal 5 5 29" xfId="19098"/>
    <cellStyle name="Normal 5 5 3" xfId="19099"/>
    <cellStyle name="Normal 5 5 30" xfId="19100"/>
    <cellStyle name="Normal 5 5 31" xfId="19101"/>
    <cellStyle name="Normal 5 5 32" xfId="19102"/>
    <cellStyle name="Normal 5 5 33" xfId="19103"/>
    <cellStyle name="Normal 5 5 34" xfId="19104"/>
    <cellStyle name="Normal 5 5 35" xfId="19105"/>
    <cellStyle name="Normal 5 5 36" xfId="19106"/>
    <cellStyle name="Normal 5 5 37" xfId="19107"/>
    <cellStyle name="Normal 5 5 38" xfId="19108"/>
    <cellStyle name="Normal 5 5 39" xfId="19109"/>
    <cellStyle name="Normal 5 5 4" xfId="19110"/>
    <cellStyle name="Normal 5 5 40" xfId="19111"/>
    <cellStyle name="Normal 5 5 41" xfId="19112"/>
    <cellStyle name="Normal 5 5 42" xfId="19113"/>
    <cellStyle name="Normal 5 5 43" xfId="19114"/>
    <cellStyle name="Normal 5 5 44" xfId="19115"/>
    <cellStyle name="Normal 5 5 45" xfId="19116"/>
    <cellStyle name="Normal 5 5 46" xfId="19117"/>
    <cellStyle name="Normal 5 5 47" xfId="19118"/>
    <cellStyle name="Normal 5 5 48" xfId="19119"/>
    <cellStyle name="Normal 5 5 49" xfId="19120"/>
    <cellStyle name="Normal 5 5 5" xfId="19121"/>
    <cellStyle name="Normal 5 5 50" xfId="19122"/>
    <cellStyle name="Normal 5 5 51" xfId="19123"/>
    <cellStyle name="Normal 5 5 52" xfId="19124"/>
    <cellStyle name="Normal 5 5 53" xfId="19125"/>
    <cellStyle name="Normal 5 5 54" xfId="19126"/>
    <cellStyle name="Normal 5 5 55" xfId="19127"/>
    <cellStyle name="Normal 5 5 56" xfId="19128"/>
    <cellStyle name="Normal 5 5 57" xfId="19129"/>
    <cellStyle name="Normal 5 5 58" xfId="19130"/>
    <cellStyle name="Normal 5 5 59" xfId="19131"/>
    <cellStyle name="Normal 5 5 6" xfId="19132"/>
    <cellStyle name="Normal 5 5 60" xfId="19133"/>
    <cellStyle name="Normal 5 5 61" xfId="19134"/>
    <cellStyle name="Normal 5 5 62" xfId="19135"/>
    <cellStyle name="Normal 5 5 63" xfId="19136"/>
    <cellStyle name="Normal 5 5 64" xfId="19137"/>
    <cellStyle name="Normal 5 5 65" xfId="19138"/>
    <cellStyle name="Normal 5 5 66" xfId="19139"/>
    <cellStyle name="Normal 5 5 67" xfId="19140"/>
    <cellStyle name="Normal 5 5 68" xfId="19141"/>
    <cellStyle name="Normal 5 5 69" xfId="19142"/>
    <cellStyle name="Normal 5 5 7" xfId="19143"/>
    <cellStyle name="Normal 5 5 70" xfId="19144"/>
    <cellStyle name="Normal 5 5 71" xfId="19145"/>
    <cellStyle name="Normal 5 5 72" xfId="19146"/>
    <cellStyle name="Normal 5 5 73" xfId="19147"/>
    <cellStyle name="Normal 5 5 74" xfId="19148"/>
    <cellStyle name="Normal 5 5 75" xfId="19149"/>
    <cellStyle name="Normal 5 5 76" xfId="19150"/>
    <cellStyle name="Normal 5 5 77" xfId="19151"/>
    <cellStyle name="Normal 5 5 78" xfId="19152"/>
    <cellStyle name="Normal 5 5 79" xfId="19153"/>
    <cellStyle name="Normal 5 5 8" xfId="19154"/>
    <cellStyle name="Normal 5 5 80" xfId="19155"/>
    <cellStyle name="Normal 5 5 81" xfId="19156"/>
    <cellStyle name="Normal 5 5 82" xfId="19157"/>
    <cellStyle name="Normal 5 5 83" xfId="19158"/>
    <cellStyle name="Normal 5 5 84" xfId="19159"/>
    <cellStyle name="Normal 5 5 85" xfId="19160"/>
    <cellStyle name="Normal 5 5 86" xfId="19161"/>
    <cellStyle name="Normal 5 5 87" xfId="19162"/>
    <cellStyle name="Normal 5 5 88" xfId="19163"/>
    <cellStyle name="Normal 5 5 89" xfId="19164"/>
    <cellStyle name="Normal 5 5 9" xfId="19165"/>
    <cellStyle name="Normal 5 5 90" xfId="19166"/>
    <cellStyle name="Normal 5 5 91" xfId="19167"/>
    <cellStyle name="Normal 5 5 92" xfId="19168"/>
    <cellStyle name="Normal 5 5 93" xfId="19169"/>
    <cellStyle name="Normal 5 50" xfId="19170"/>
    <cellStyle name="Normal 5 51" xfId="19171"/>
    <cellStyle name="Normal 5 52" xfId="19172"/>
    <cellStyle name="Normal 5 53" xfId="19173"/>
    <cellStyle name="Normal 5 54" xfId="19174"/>
    <cellStyle name="Normal 5 55" xfId="19175"/>
    <cellStyle name="Normal 5 56" xfId="19176"/>
    <cellStyle name="Normal 5 57" xfId="19177"/>
    <cellStyle name="Normal 5 58" xfId="19178"/>
    <cellStyle name="Normal 5 59" xfId="19179"/>
    <cellStyle name="Normal 5 6" xfId="19180"/>
    <cellStyle name="Normal 5 6 2" xfId="19181"/>
    <cellStyle name="Normal 5 60" xfId="19182"/>
    <cellStyle name="Normal 5 61" xfId="19183"/>
    <cellStyle name="Normal 5 62" xfId="19184"/>
    <cellStyle name="Normal 5 63" xfId="19185"/>
    <cellStyle name="Normal 5 64" xfId="19186"/>
    <cellStyle name="Normal 5 65" xfId="19187"/>
    <cellStyle name="Normal 5 66" xfId="19188"/>
    <cellStyle name="Normal 5 67" xfId="19189"/>
    <cellStyle name="Normal 5 68" xfId="19190"/>
    <cellStyle name="Normal 5 69" xfId="19191"/>
    <cellStyle name="Normal 5 7" xfId="19192"/>
    <cellStyle name="Normal 5 7 2" xfId="19193"/>
    <cellStyle name="Normal 5 70" xfId="19194"/>
    <cellStyle name="Normal 5 71" xfId="19195"/>
    <cellStyle name="Normal 5 72" xfId="19196"/>
    <cellStyle name="Normal 5 73" xfId="19197"/>
    <cellStyle name="Normal 5 74" xfId="19198"/>
    <cellStyle name="Normal 5 75" xfId="19199"/>
    <cellStyle name="Normal 5 76" xfId="19200"/>
    <cellStyle name="Normal 5 77" xfId="19201"/>
    <cellStyle name="Normal 5 78" xfId="19202"/>
    <cellStyle name="Normal 5 79" xfId="19203"/>
    <cellStyle name="Normal 5 8" xfId="19204"/>
    <cellStyle name="Normal 5 8 2" xfId="19205"/>
    <cellStyle name="Normal 5 80" xfId="19206"/>
    <cellStyle name="Normal 5 81" xfId="19207"/>
    <cellStyle name="Normal 5 82" xfId="19208"/>
    <cellStyle name="Normal 5 83" xfId="19209"/>
    <cellStyle name="Normal 5 84" xfId="19210"/>
    <cellStyle name="Normal 5 85" xfId="19211"/>
    <cellStyle name="Normal 5 86" xfId="19212"/>
    <cellStyle name="Normal 5 87" xfId="19213"/>
    <cellStyle name="Normal 5 88" xfId="19214"/>
    <cellStyle name="Normal 5 89" xfId="19215"/>
    <cellStyle name="Normal 5 9" xfId="19216"/>
    <cellStyle name="Normal 5 9 2" xfId="19217"/>
    <cellStyle name="Normal 5 90" xfId="19218"/>
    <cellStyle name="Normal 5 91" xfId="19219"/>
    <cellStyle name="Normal 5 92" xfId="19220"/>
    <cellStyle name="Normal 5 93" xfId="19221"/>
    <cellStyle name="Normal 5 94" xfId="19222"/>
    <cellStyle name="Normal 5 95" xfId="19223"/>
    <cellStyle name="Normal 5 96" xfId="19224"/>
    <cellStyle name="Normal 5 97" xfId="19225"/>
    <cellStyle name="Normal 5 98" xfId="19226"/>
    <cellStyle name="Normal 5 99" xfId="19227"/>
    <cellStyle name="Normal 50" xfId="19228"/>
    <cellStyle name="Normal 50 2" xfId="19229"/>
    <cellStyle name="Normal 50 2 2" xfId="19230"/>
    <cellStyle name="Normal 50 2 2 2" xfId="19231"/>
    <cellStyle name="Normal 50 2 2 3" xfId="19232"/>
    <cellStyle name="Normal 50 2 2 4" xfId="19233"/>
    <cellStyle name="Normal 50 2 3" xfId="19234"/>
    <cellStyle name="Normal 50 2 4" xfId="19235"/>
    <cellStyle name="Normal 50 2 5" xfId="19236"/>
    <cellStyle name="Normal 50 3" xfId="19237"/>
    <cellStyle name="Normal 50 4" xfId="19238"/>
    <cellStyle name="Normal 50 4 2" xfId="19239"/>
    <cellStyle name="Normal 50 4 3" xfId="19240"/>
    <cellStyle name="Normal 50 4 4" xfId="19241"/>
    <cellStyle name="Normal 50 5" xfId="19242"/>
    <cellStyle name="Normal 50 6" xfId="19243"/>
    <cellStyle name="Normal 50 7" xfId="19244"/>
    <cellStyle name="Normal 51" xfId="19245"/>
    <cellStyle name="Normal 51 2" xfId="19246"/>
    <cellStyle name="Normal 51 2 2" xfId="19247"/>
    <cellStyle name="Normal 51 2 2 2" xfId="19248"/>
    <cellStyle name="Normal 51 2 2 3" xfId="19249"/>
    <cellStyle name="Normal 51 2 2 4" xfId="19250"/>
    <cellStyle name="Normal 51 2 3" xfId="19251"/>
    <cellStyle name="Normal 51 2 4" xfId="19252"/>
    <cellStyle name="Normal 51 2 5" xfId="19253"/>
    <cellStyle name="Normal 51 3" xfId="19254"/>
    <cellStyle name="Normal 51 4" xfId="19255"/>
    <cellStyle name="Normal 51 4 2" xfId="19256"/>
    <cellStyle name="Normal 51 4 3" xfId="19257"/>
    <cellStyle name="Normal 51 4 4" xfId="19258"/>
    <cellStyle name="Normal 51 5" xfId="19259"/>
    <cellStyle name="Normal 51 6" xfId="19260"/>
    <cellStyle name="Normal 51 7" xfId="19261"/>
    <cellStyle name="Normal 52" xfId="19262"/>
    <cellStyle name="Normal 53" xfId="19263"/>
    <cellStyle name="Normal 54" xfId="19264"/>
    <cellStyle name="Normal 55" xfId="19265"/>
    <cellStyle name="Normal 55 2" xfId="19266"/>
    <cellStyle name="Normal 55 2 2" xfId="19267"/>
    <cellStyle name="Normal 55 2 2 2" xfId="19268"/>
    <cellStyle name="Normal 55 2 2 3" xfId="19269"/>
    <cellStyle name="Normal 55 2 2 4" xfId="19270"/>
    <cellStyle name="Normal 55 2 3" xfId="19271"/>
    <cellStyle name="Normal 55 2 4" xfId="19272"/>
    <cellStyle name="Normal 55 2 5" xfId="19273"/>
    <cellStyle name="Normal 55 3" xfId="19274"/>
    <cellStyle name="Normal 55 4" xfId="19275"/>
    <cellStyle name="Normal 55 4 2" xfId="19276"/>
    <cellStyle name="Normal 55 4 3" xfId="19277"/>
    <cellStyle name="Normal 55 4 4" xfId="19278"/>
    <cellStyle name="Normal 55 5" xfId="19279"/>
    <cellStyle name="Normal 55 6" xfId="19280"/>
    <cellStyle name="Normal 55 7" xfId="19281"/>
    <cellStyle name="Normal 56" xfId="19282"/>
    <cellStyle name="Normal 56 2" xfId="19283"/>
    <cellStyle name="Normal 56 2 2" xfId="19284"/>
    <cellStyle name="Normal 56 2 2 2" xfId="19285"/>
    <cellStyle name="Normal 56 2 2 3" xfId="19286"/>
    <cellStyle name="Normal 56 2 2 4" xfId="19287"/>
    <cellStyle name="Normal 56 2 3" xfId="19288"/>
    <cellStyle name="Normal 56 2 4" xfId="19289"/>
    <cellStyle name="Normal 56 2 5" xfId="19290"/>
    <cellStyle name="Normal 56 3" xfId="19291"/>
    <cellStyle name="Normal 56 4" xfId="19292"/>
    <cellStyle name="Normal 56 4 2" xfId="19293"/>
    <cellStyle name="Normal 56 4 3" xfId="19294"/>
    <cellStyle name="Normal 56 4 4" xfId="19295"/>
    <cellStyle name="Normal 56 5" xfId="19296"/>
    <cellStyle name="Normal 56 6" xfId="19297"/>
    <cellStyle name="Normal 56 7" xfId="19298"/>
    <cellStyle name="Normal 57" xfId="19299"/>
    <cellStyle name="Normal 57 2" xfId="19300"/>
    <cellStyle name="Normal 58" xfId="19301"/>
    <cellStyle name="Normal 58 2" xfId="19302"/>
    <cellStyle name="Normal 58 3" xfId="19303"/>
    <cellStyle name="Normal 58 4" xfId="19304"/>
    <cellStyle name="Normal 59" xfId="19305"/>
    <cellStyle name="Normal 59 2" xfId="19306"/>
    <cellStyle name="Normal 59 3" xfId="19307"/>
    <cellStyle name="Normal 59 4" xfId="19308"/>
    <cellStyle name="Normal 6" xfId="19309"/>
    <cellStyle name="Normal 6 2" xfId="19310"/>
    <cellStyle name="Normal 6 2 10" xfId="19311"/>
    <cellStyle name="Normal 6 2 11" xfId="19312"/>
    <cellStyle name="Normal 6 2 12" xfId="19313"/>
    <cellStyle name="Normal 6 2 13" xfId="19314"/>
    <cellStyle name="Normal 6 2 14" xfId="19315"/>
    <cellStyle name="Normal 6 2 15" xfId="19316"/>
    <cellStyle name="Normal 6 2 16" xfId="19317"/>
    <cellStyle name="Normal 6 2 17" xfId="19318"/>
    <cellStyle name="Normal 6 2 18" xfId="19319"/>
    <cellStyle name="Normal 6 2 19" xfId="19320"/>
    <cellStyle name="Normal 6 2 2" xfId="19321"/>
    <cellStyle name="Normal 6 2 2 2" xfId="19322"/>
    <cellStyle name="Normal 6 2 2 3" xfId="19323"/>
    <cellStyle name="Normal 6 2 20" xfId="19324"/>
    <cellStyle name="Normal 6 2 21" xfId="19325"/>
    <cellStyle name="Normal 6 2 22" xfId="19326"/>
    <cellStyle name="Normal 6 2 23" xfId="19327"/>
    <cellStyle name="Normal 6 2 24" xfId="19328"/>
    <cellStyle name="Normal 6 2 25" xfId="19329"/>
    <cellStyle name="Normal 6 2 26" xfId="19330"/>
    <cellStyle name="Normal 6 2 27" xfId="19331"/>
    <cellStyle name="Normal 6 2 28" xfId="19332"/>
    <cellStyle name="Normal 6 2 29" xfId="19333"/>
    <cellStyle name="Normal 6 2 3" xfId="19334"/>
    <cellStyle name="Normal 6 2 3 2" xfId="19335"/>
    <cellStyle name="Normal 6 2 3 2 2" xfId="19336"/>
    <cellStyle name="Normal 6 2 3 2 2 2" xfId="19337"/>
    <cellStyle name="Normal 6 2 3 2 2 3" xfId="19338"/>
    <cellStyle name="Normal 6 2 3 2 2 4" xfId="19339"/>
    <cellStyle name="Normal 6 2 3 2 3" xfId="19340"/>
    <cellStyle name="Normal 6 2 3 2 4" xfId="19341"/>
    <cellStyle name="Normal 6 2 3 2 5" xfId="19342"/>
    <cellStyle name="Normal 6 2 3 3" xfId="19343"/>
    <cellStyle name="Normal 6 2 3 4" xfId="19344"/>
    <cellStyle name="Normal 6 2 3 4 2" xfId="19345"/>
    <cellStyle name="Normal 6 2 3 4 3" xfId="19346"/>
    <cellStyle name="Normal 6 2 3 4 4" xfId="19347"/>
    <cellStyle name="Normal 6 2 3 5" xfId="19348"/>
    <cellStyle name="Normal 6 2 3 6" xfId="19349"/>
    <cellStyle name="Normal 6 2 3 7" xfId="19350"/>
    <cellStyle name="Normal 6 2 30" xfId="19351"/>
    <cellStyle name="Normal 6 2 31" xfId="19352"/>
    <cellStyle name="Normal 6 2 32" xfId="19353"/>
    <cellStyle name="Normal 6 2 33" xfId="19354"/>
    <cellStyle name="Normal 6 2 34" xfId="19355"/>
    <cellStyle name="Normal 6 2 35" xfId="19356"/>
    <cellStyle name="Normal 6 2 36" xfId="19357"/>
    <cellStyle name="Normal 6 2 37" xfId="19358"/>
    <cellStyle name="Normal 6 2 38" xfId="19359"/>
    <cellStyle name="Normal 6 2 39" xfId="19360"/>
    <cellStyle name="Normal 6 2 4" xfId="19361"/>
    <cellStyle name="Normal 6 2 40" xfId="19362"/>
    <cellStyle name="Normal 6 2 41" xfId="19363"/>
    <cellStyle name="Normal 6 2 42" xfId="19364"/>
    <cellStyle name="Normal 6 2 43" xfId="19365"/>
    <cellStyle name="Normal 6 2 44" xfId="19366"/>
    <cellStyle name="Normal 6 2 45" xfId="19367"/>
    <cellStyle name="Normal 6 2 46" xfId="19368"/>
    <cellStyle name="Normal 6 2 47" xfId="19369"/>
    <cellStyle name="Normal 6 2 48" xfId="19370"/>
    <cellStyle name="Normal 6 2 49" xfId="19371"/>
    <cellStyle name="Normal 6 2 5" xfId="19372"/>
    <cellStyle name="Normal 6 2 50" xfId="19373"/>
    <cellStyle name="Normal 6 2 51" xfId="19374"/>
    <cellStyle name="Normal 6 2 52" xfId="19375"/>
    <cellStyle name="Normal 6 2 53" xfId="19376"/>
    <cellStyle name="Normal 6 2 54" xfId="19377"/>
    <cellStyle name="Normal 6 2 55" xfId="19378"/>
    <cellStyle name="Normal 6 2 56" xfId="19379"/>
    <cellStyle name="Normal 6 2 57" xfId="19380"/>
    <cellStyle name="Normal 6 2 58" xfId="19381"/>
    <cellStyle name="Normal 6 2 59" xfId="19382"/>
    <cellStyle name="Normal 6 2 6" xfId="19383"/>
    <cellStyle name="Normal 6 2 60" xfId="19384"/>
    <cellStyle name="Normal 6 2 61" xfId="19385"/>
    <cellStyle name="Normal 6 2 62" xfId="19386"/>
    <cellStyle name="Normal 6 2 63" xfId="19387"/>
    <cellStyle name="Normal 6 2 64" xfId="19388"/>
    <cellStyle name="Normal 6 2 65" xfId="19389"/>
    <cellStyle name="Normal 6 2 66" xfId="19390"/>
    <cellStyle name="Normal 6 2 67" xfId="19391"/>
    <cellStyle name="Normal 6 2 68" xfId="19392"/>
    <cellStyle name="Normal 6 2 69" xfId="19393"/>
    <cellStyle name="Normal 6 2 7" xfId="19394"/>
    <cellStyle name="Normal 6 2 70" xfId="19395"/>
    <cellStyle name="Normal 6 2 71" xfId="19396"/>
    <cellStyle name="Normal 6 2 72" xfId="19397"/>
    <cellStyle name="Normal 6 2 73" xfId="19398"/>
    <cellStyle name="Normal 6 2 74" xfId="19399"/>
    <cellStyle name="Normal 6 2 75" xfId="19400"/>
    <cellStyle name="Normal 6 2 76" xfId="19401"/>
    <cellStyle name="Normal 6 2 77" xfId="19402"/>
    <cellStyle name="Normal 6 2 78" xfId="19403"/>
    <cellStyle name="Normal 6 2 79" xfId="19404"/>
    <cellStyle name="Normal 6 2 8" xfId="19405"/>
    <cellStyle name="Normal 6 2 80" xfId="19406"/>
    <cellStyle name="Normal 6 2 81" xfId="19407"/>
    <cellStyle name="Normal 6 2 82" xfId="19408"/>
    <cellStyle name="Normal 6 2 83" xfId="19409"/>
    <cellStyle name="Normal 6 2 84" xfId="19410"/>
    <cellStyle name="Normal 6 2 85" xfId="19411"/>
    <cellStyle name="Normal 6 2 86" xfId="19412"/>
    <cellStyle name="Normal 6 2 87" xfId="19413"/>
    <cellStyle name="Normal 6 2 88" xfId="19414"/>
    <cellStyle name="Normal 6 2 89" xfId="19415"/>
    <cellStyle name="Normal 6 2 9" xfId="19416"/>
    <cellStyle name="Normal 6 2 90" xfId="19417"/>
    <cellStyle name="Normal 6 2 91" xfId="19418"/>
    <cellStyle name="Normal 6 2 92" xfId="19419"/>
    <cellStyle name="Normal 6 2 93" xfId="19420"/>
    <cellStyle name="Normal 6 2 94" xfId="19421"/>
    <cellStyle name="Normal 6 2 95" xfId="19422"/>
    <cellStyle name="Normal 6 2 95 2" xfId="19423"/>
    <cellStyle name="Normal 6 2 95 3" xfId="19424"/>
    <cellStyle name="Normal 6 2 95 4" xfId="19425"/>
    <cellStyle name="Normal 6 3" xfId="19426"/>
    <cellStyle name="Normal 6 3 2" xfId="19427"/>
    <cellStyle name="Normal 6 3 3" xfId="19428"/>
    <cellStyle name="Normal 6 3 3 2" xfId="19429"/>
    <cellStyle name="Normal 6 3 3 2 2" xfId="19430"/>
    <cellStyle name="Normal 6 3 3 2 2 2" xfId="19431"/>
    <cellStyle name="Normal 6 3 3 2 2 3" xfId="19432"/>
    <cellStyle name="Normal 6 3 3 2 2 4" xfId="19433"/>
    <cellStyle name="Normal 6 3 3 2 3" xfId="19434"/>
    <cellStyle name="Normal 6 3 3 2 4" xfId="19435"/>
    <cellStyle name="Normal 6 3 3 2 5" xfId="19436"/>
    <cellStyle name="Normal 6 3 3 3" xfId="19437"/>
    <cellStyle name="Normal 6 3 3 4" xfId="19438"/>
    <cellStyle name="Normal 6 3 3 4 2" xfId="19439"/>
    <cellStyle name="Normal 6 3 3 4 3" xfId="19440"/>
    <cellStyle name="Normal 6 3 3 4 4" xfId="19441"/>
    <cellStyle name="Normal 6 3 3 5" xfId="19442"/>
    <cellStyle name="Normal 6 3 3 6" xfId="19443"/>
    <cellStyle name="Normal 6 3 3 7" xfId="19444"/>
    <cellStyle name="Normal 6 3 4" xfId="19445"/>
    <cellStyle name="Normal 6 4" xfId="19446"/>
    <cellStyle name="Normal 6 4 2" xfId="19447"/>
    <cellStyle name="Normal 6 4 3" xfId="19448"/>
    <cellStyle name="Normal 6 4 3 2" xfId="19449"/>
    <cellStyle name="Normal 6 4 3 2 2" xfId="19450"/>
    <cellStyle name="Normal 6 4 3 2 2 2" xfId="19451"/>
    <cellStyle name="Normal 6 4 3 2 2 3" xfId="19452"/>
    <cellStyle name="Normal 6 4 3 2 2 4" xfId="19453"/>
    <cellStyle name="Normal 6 4 3 2 3" xfId="19454"/>
    <cellStyle name="Normal 6 4 3 2 4" xfId="19455"/>
    <cellStyle name="Normal 6 4 3 2 5" xfId="19456"/>
    <cellStyle name="Normal 6 4 3 3" xfId="19457"/>
    <cellStyle name="Normal 6 4 3 3 2" xfId="19458"/>
    <cellStyle name="Normal 6 4 3 3 3" xfId="19459"/>
    <cellStyle name="Normal 6 4 3 3 4" xfId="19460"/>
    <cellStyle name="Normal 6 4 3 4" xfId="19461"/>
    <cellStyle name="Normal 6 4 3 5" xfId="19462"/>
    <cellStyle name="Normal 6 4 3 6" xfId="19463"/>
    <cellStyle name="Normal 6 5" xfId="19464"/>
    <cellStyle name="Normal 6 5 2" xfId="19465"/>
    <cellStyle name="Normal 6 5 2 2" xfId="19466"/>
    <cellStyle name="Normal 6 5 2 2 2" xfId="19467"/>
    <cellStyle name="Normal 6 5 2 2 3" xfId="19468"/>
    <cellStyle name="Normal 6 5 2 2 4" xfId="19469"/>
    <cellStyle name="Normal 6 5 2 3" xfId="19470"/>
    <cellStyle name="Normal 6 5 2 4" xfId="19471"/>
    <cellStyle name="Normal 6 5 2 5" xfId="19472"/>
    <cellStyle name="Normal 6 5 3" xfId="19473"/>
    <cellStyle name="Normal 6 5 4" xfId="19474"/>
    <cellStyle name="Normal 6 5 4 2" xfId="19475"/>
    <cellStyle name="Normal 6 5 4 3" xfId="19476"/>
    <cellStyle name="Normal 6 5 4 4" xfId="19477"/>
    <cellStyle name="Normal 6 5 5" xfId="19478"/>
    <cellStyle name="Normal 6 5 6" xfId="19479"/>
    <cellStyle name="Normal 6 5 7" xfId="19480"/>
    <cellStyle name="Normal 6 6" xfId="19481"/>
    <cellStyle name="Normal 6 6 2" xfId="19482"/>
    <cellStyle name="Normal 6 6 3" xfId="19483"/>
    <cellStyle name="Normal 6 6 4" xfId="19484"/>
    <cellStyle name="Normal 60" xfId="19485"/>
    <cellStyle name="Normal 60 2" xfId="19486"/>
    <cellStyle name="Normal 60 3" xfId="19487"/>
    <cellStyle name="Normal 60 4" xfId="19488"/>
    <cellStyle name="Normal 61" xfId="19489"/>
    <cellStyle name="Normal 61 2" xfId="19490"/>
    <cellStyle name="Normal 61 3" xfId="19491"/>
    <cellStyle name="Normal 61 4" xfId="19492"/>
    <cellStyle name="Normal 62" xfId="19493"/>
    <cellStyle name="Normal 62 2" xfId="19494"/>
    <cellStyle name="Normal 62 3" xfId="19495"/>
    <cellStyle name="Normal 62 4" xfId="19496"/>
    <cellStyle name="Normal 63" xfId="19497"/>
    <cellStyle name="Normal 63 2" xfId="19498"/>
    <cellStyle name="Normal 63 3" xfId="19499"/>
    <cellStyle name="Normal 63 4" xfId="19500"/>
    <cellStyle name="Normal 64" xfId="19501"/>
    <cellStyle name="Normal 64 2" xfId="19502"/>
    <cellStyle name="Normal 64 3" xfId="19503"/>
    <cellStyle name="Normal 64 4" xfId="19504"/>
    <cellStyle name="Normal 65" xfId="19505"/>
    <cellStyle name="Normal 65 2" xfId="19506"/>
    <cellStyle name="Normal 65 3" xfId="19507"/>
    <cellStyle name="Normal 65 4" xfId="19508"/>
    <cellStyle name="Normal 66" xfId="19509"/>
    <cellStyle name="Normal 66 2" xfId="19510"/>
    <cellStyle name="Normal 66 3" xfId="19511"/>
    <cellStyle name="Normal 66 4" xfId="19512"/>
    <cellStyle name="Normal 67" xfId="19513"/>
    <cellStyle name="Normal 67 2" xfId="19514"/>
    <cellStyle name="Normal 67 3" xfId="19515"/>
    <cellStyle name="Normal 67 4" xfId="19516"/>
    <cellStyle name="Normal 68" xfId="19517"/>
    <cellStyle name="Normal 68 2" xfId="19518"/>
    <cellStyle name="Normal 68 3" xfId="19519"/>
    <cellStyle name="Normal 68 4" xfId="19520"/>
    <cellStyle name="Normal 69" xfId="19521"/>
    <cellStyle name="Normal 69 2" xfId="19522"/>
    <cellStyle name="Normal 69 3" xfId="19523"/>
    <cellStyle name="Normal 69 4" xfId="19524"/>
    <cellStyle name="Normal 7" xfId="19525"/>
    <cellStyle name="Normal 7 10" xfId="19526"/>
    <cellStyle name="Normal 7 10 2" xfId="19527"/>
    <cellStyle name="Normal 7 10 2 2" xfId="19528"/>
    <cellStyle name="Normal 7 10 2 2 2" xfId="19529"/>
    <cellStyle name="Normal 7 10 2 2 3" xfId="19530"/>
    <cellStyle name="Normal 7 10 2 2 4" xfId="19531"/>
    <cellStyle name="Normal 7 10 2 3" xfId="19532"/>
    <cellStyle name="Normal 7 10 2 4" xfId="19533"/>
    <cellStyle name="Normal 7 10 2 5" xfId="19534"/>
    <cellStyle name="Normal 7 10 3" xfId="19535"/>
    <cellStyle name="Normal 7 10 3 2" xfId="19536"/>
    <cellStyle name="Normal 7 10 3 3" xfId="19537"/>
    <cellStyle name="Normal 7 10 3 4" xfId="19538"/>
    <cellStyle name="Normal 7 10 4" xfId="19539"/>
    <cellStyle name="Normal 7 10 5" xfId="19540"/>
    <cellStyle name="Normal 7 10 6" xfId="19541"/>
    <cellStyle name="Normal 7 11" xfId="19542"/>
    <cellStyle name="Normal 7 11 2" xfId="19543"/>
    <cellStyle name="Normal 7 11 2 2" xfId="19544"/>
    <cellStyle name="Normal 7 11 2 2 2" xfId="19545"/>
    <cellStyle name="Normal 7 11 2 2 3" xfId="19546"/>
    <cellStyle name="Normal 7 11 2 2 4" xfId="19547"/>
    <cellStyle name="Normal 7 11 2 3" xfId="19548"/>
    <cellStyle name="Normal 7 11 2 4" xfId="19549"/>
    <cellStyle name="Normal 7 11 2 5" xfId="19550"/>
    <cellStyle name="Normal 7 11 3" xfId="19551"/>
    <cellStyle name="Normal 7 11 3 2" xfId="19552"/>
    <cellStyle name="Normal 7 11 3 3" xfId="19553"/>
    <cellStyle name="Normal 7 11 3 4" xfId="19554"/>
    <cellStyle name="Normal 7 11 4" xfId="19555"/>
    <cellStyle name="Normal 7 11 5" xfId="19556"/>
    <cellStyle name="Normal 7 11 6" xfId="19557"/>
    <cellStyle name="Normal 7 12" xfId="19558"/>
    <cellStyle name="Normal 7 12 2" xfId="19559"/>
    <cellStyle name="Normal 7 12 2 2" xfId="19560"/>
    <cellStyle name="Normal 7 12 2 2 2" xfId="19561"/>
    <cellStyle name="Normal 7 12 2 2 3" xfId="19562"/>
    <cellStyle name="Normal 7 12 2 2 4" xfId="19563"/>
    <cellStyle name="Normal 7 12 2 3" xfId="19564"/>
    <cellStyle name="Normal 7 12 2 4" xfId="19565"/>
    <cellStyle name="Normal 7 12 2 5" xfId="19566"/>
    <cellStyle name="Normal 7 12 3" xfId="19567"/>
    <cellStyle name="Normal 7 12 3 2" xfId="19568"/>
    <cellStyle name="Normal 7 12 3 3" xfId="19569"/>
    <cellStyle name="Normal 7 12 3 4" xfId="19570"/>
    <cellStyle name="Normal 7 12 4" xfId="19571"/>
    <cellStyle name="Normal 7 12 5" xfId="19572"/>
    <cellStyle name="Normal 7 12 6" xfId="19573"/>
    <cellStyle name="Normal 7 2" xfId="19574"/>
    <cellStyle name="Normal 7 2 10" xfId="19575"/>
    <cellStyle name="Normal 7 2 11" xfId="19576"/>
    <cellStyle name="Normal 7 2 12" xfId="19577"/>
    <cellStyle name="Normal 7 2 13" xfId="19578"/>
    <cellStyle name="Normal 7 2 14" xfId="19579"/>
    <cellStyle name="Normal 7 2 15" xfId="19580"/>
    <cellStyle name="Normal 7 2 16" xfId="19581"/>
    <cellStyle name="Normal 7 2 17" xfId="19582"/>
    <cellStyle name="Normal 7 2 18" xfId="19583"/>
    <cellStyle name="Normal 7 2 19" xfId="19584"/>
    <cellStyle name="Normal 7 2 2" xfId="19585"/>
    <cellStyle name="Normal 7 2 2 2" xfId="19586"/>
    <cellStyle name="Normal 7 2 2 3" xfId="19587"/>
    <cellStyle name="Normal 7 2 20" xfId="19588"/>
    <cellStyle name="Normal 7 2 21" xfId="19589"/>
    <cellStyle name="Normal 7 2 22" xfId="19590"/>
    <cellStyle name="Normal 7 2 23" xfId="19591"/>
    <cellStyle name="Normal 7 2 24" xfId="19592"/>
    <cellStyle name="Normal 7 2 25" xfId="19593"/>
    <cellStyle name="Normal 7 2 26" xfId="19594"/>
    <cellStyle name="Normal 7 2 27" xfId="19595"/>
    <cellStyle name="Normal 7 2 28" xfId="19596"/>
    <cellStyle name="Normal 7 2 29" xfId="19597"/>
    <cellStyle name="Normal 7 2 3" xfId="19598"/>
    <cellStyle name="Normal 7 2 3 2" xfId="19599"/>
    <cellStyle name="Normal 7 2 3 2 2" xfId="19600"/>
    <cellStyle name="Normal 7 2 3 2 3" xfId="19601"/>
    <cellStyle name="Normal 7 2 3 2 3 2" xfId="19602"/>
    <cellStyle name="Normal 7 2 3 2 3 3" xfId="19603"/>
    <cellStyle name="Normal 7 2 3 2 3 4" xfId="19604"/>
    <cellStyle name="Normal 7 2 3 2 4" xfId="19605"/>
    <cellStyle name="Normal 7 2 3 2 5" xfId="19606"/>
    <cellStyle name="Normal 7 2 3 2 6" xfId="19607"/>
    <cellStyle name="Normal 7 2 3 3" xfId="19608"/>
    <cellStyle name="Normal 7 2 3 3 2" xfId="19609"/>
    <cellStyle name="Normal 7 2 3 3 3" xfId="19610"/>
    <cellStyle name="Normal 7 2 3 3 4" xfId="19611"/>
    <cellStyle name="Normal 7 2 3 4" xfId="19612"/>
    <cellStyle name="Normal 7 2 3 5" xfId="19613"/>
    <cellStyle name="Normal 7 2 3 6" xfId="19614"/>
    <cellStyle name="Normal 7 2 30" xfId="19615"/>
    <cellStyle name="Normal 7 2 31" xfId="19616"/>
    <cellStyle name="Normal 7 2 32" xfId="19617"/>
    <cellStyle name="Normal 7 2 33" xfId="19618"/>
    <cellStyle name="Normal 7 2 34" xfId="19619"/>
    <cellStyle name="Normal 7 2 35" xfId="19620"/>
    <cellStyle name="Normal 7 2 36" xfId="19621"/>
    <cellStyle name="Normal 7 2 37" xfId="19622"/>
    <cellStyle name="Normal 7 2 38" xfId="19623"/>
    <cellStyle name="Normal 7 2 39" xfId="19624"/>
    <cellStyle name="Normal 7 2 4" xfId="19625"/>
    <cellStyle name="Normal 7 2 40" xfId="19626"/>
    <cellStyle name="Normal 7 2 41" xfId="19627"/>
    <cellStyle name="Normal 7 2 42" xfId="19628"/>
    <cellStyle name="Normal 7 2 43" xfId="19629"/>
    <cellStyle name="Normal 7 2 44" xfId="19630"/>
    <cellStyle name="Normal 7 2 45" xfId="19631"/>
    <cellStyle name="Normal 7 2 46" xfId="19632"/>
    <cellStyle name="Normal 7 2 47" xfId="19633"/>
    <cellStyle name="Normal 7 2 48" xfId="19634"/>
    <cellStyle name="Normal 7 2 49" xfId="19635"/>
    <cellStyle name="Normal 7 2 5" xfId="19636"/>
    <cellStyle name="Normal 7 2 50" xfId="19637"/>
    <cellStyle name="Normal 7 2 51" xfId="19638"/>
    <cellStyle name="Normal 7 2 52" xfId="19639"/>
    <cellStyle name="Normal 7 2 53" xfId="19640"/>
    <cellStyle name="Normal 7 2 54" xfId="19641"/>
    <cellStyle name="Normal 7 2 55" xfId="19642"/>
    <cellStyle name="Normal 7 2 56" xfId="19643"/>
    <cellStyle name="Normal 7 2 57" xfId="19644"/>
    <cellStyle name="Normal 7 2 58" xfId="19645"/>
    <cellStyle name="Normal 7 2 59" xfId="19646"/>
    <cellStyle name="Normal 7 2 6" xfId="19647"/>
    <cellStyle name="Normal 7 2 60" xfId="19648"/>
    <cellStyle name="Normal 7 2 61" xfId="19649"/>
    <cellStyle name="Normal 7 2 62" xfId="19650"/>
    <cellStyle name="Normal 7 2 63" xfId="19651"/>
    <cellStyle name="Normal 7 2 64" xfId="19652"/>
    <cellStyle name="Normal 7 2 65" xfId="19653"/>
    <cellStyle name="Normal 7 2 66" xfId="19654"/>
    <cellStyle name="Normal 7 2 67" xfId="19655"/>
    <cellStyle name="Normal 7 2 68" xfId="19656"/>
    <cellStyle name="Normal 7 2 69" xfId="19657"/>
    <cellStyle name="Normal 7 2 7" xfId="19658"/>
    <cellStyle name="Normal 7 2 70" xfId="19659"/>
    <cellStyle name="Normal 7 2 71" xfId="19660"/>
    <cellStyle name="Normal 7 2 72" xfId="19661"/>
    <cellStyle name="Normal 7 2 73" xfId="19662"/>
    <cellStyle name="Normal 7 2 74" xfId="19663"/>
    <cellStyle name="Normal 7 2 75" xfId="19664"/>
    <cellStyle name="Normal 7 2 76" xfId="19665"/>
    <cellStyle name="Normal 7 2 77" xfId="19666"/>
    <cellStyle name="Normal 7 2 78" xfId="19667"/>
    <cellStyle name="Normal 7 2 79" xfId="19668"/>
    <cellStyle name="Normal 7 2 8" xfId="19669"/>
    <cellStyle name="Normal 7 2 80" xfId="19670"/>
    <cellStyle name="Normal 7 2 81" xfId="19671"/>
    <cellStyle name="Normal 7 2 82" xfId="19672"/>
    <cellStyle name="Normal 7 2 83" xfId="19673"/>
    <cellStyle name="Normal 7 2 84" xfId="19674"/>
    <cellStyle name="Normal 7 2 85" xfId="19675"/>
    <cellStyle name="Normal 7 2 86" xfId="19676"/>
    <cellStyle name="Normal 7 2 87" xfId="19677"/>
    <cellStyle name="Normal 7 2 88" xfId="19678"/>
    <cellStyle name="Normal 7 2 89" xfId="19679"/>
    <cellStyle name="Normal 7 2 9" xfId="19680"/>
    <cellStyle name="Normal 7 2 90" xfId="19681"/>
    <cellStyle name="Normal 7 2 91" xfId="19682"/>
    <cellStyle name="Normal 7 2 92" xfId="19683"/>
    <cellStyle name="Normal 7 2 93" xfId="19684"/>
    <cellStyle name="Normal 7 3" xfId="19685"/>
    <cellStyle name="Normal 7 3 2" xfId="19686"/>
    <cellStyle name="Normal 7 3 3" xfId="19687"/>
    <cellStyle name="Normal 7 3 3 2" xfId="19688"/>
    <cellStyle name="Normal 7 4" xfId="19689"/>
    <cellStyle name="Normal 7 4 2" xfId="19690"/>
    <cellStyle name="Normal 7 4 2 2" xfId="19691"/>
    <cellStyle name="Normal 7 5" xfId="19692"/>
    <cellStyle name="Normal 7 6" xfId="19693"/>
    <cellStyle name="Normal 7 7" xfId="19694"/>
    <cellStyle name="Normal 7 8" xfId="19695"/>
    <cellStyle name="Normal 7 9" xfId="19696"/>
    <cellStyle name="Normal 7 9 2" xfId="19697"/>
    <cellStyle name="Normal 70" xfId="19698"/>
    <cellStyle name="Normal 70 2" xfId="19699"/>
    <cellStyle name="Normal 70 3" xfId="19700"/>
    <cellStyle name="Normal 70 4" xfId="19701"/>
    <cellStyle name="Normal 71" xfId="19702"/>
    <cellStyle name="Normal 71 2" xfId="19703"/>
    <cellStyle name="Normal 71 3" xfId="19704"/>
    <cellStyle name="Normal 71 4" xfId="19705"/>
    <cellStyle name="Normal 72" xfId="19706"/>
    <cellStyle name="Normal 72 2" xfId="19707"/>
    <cellStyle name="Normal 72 3" xfId="19708"/>
    <cellStyle name="Normal 72 4" xfId="19709"/>
    <cellStyle name="Normal 73" xfId="19710"/>
    <cellStyle name="Normal 73 2" xfId="19711"/>
    <cellStyle name="Normal 73 3" xfId="19712"/>
    <cellStyle name="Normal 73 4" xfId="19713"/>
    <cellStyle name="Normal 74" xfId="19714"/>
    <cellStyle name="Normal 74 2" xfId="19715"/>
    <cellStyle name="Normal 74 3" xfId="19716"/>
    <cellStyle name="Normal 74 4" xfId="19717"/>
    <cellStyle name="Normal 75" xfId="19718"/>
    <cellStyle name="Normal 75 2" xfId="19719"/>
    <cellStyle name="Normal 75 3" xfId="19720"/>
    <cellStyle name="Normal 75 4" xfId="19721"/>
    <cellStyle name="Normal 76" xfId="19722"/>
    <cellStyle name="Normal 76 2" xfId="19723"/>
    <cellStyle name="Normal 76 3" xfId="19724"/>
    <cellStyle name="Normal 76 4" xfId="19725"/>
    <cellStyle name="Normal 77" xfId="19726"/>
    <cellStyle name="Normal 77 2" xfId="19727"/>
    <cellStyle name="Normal 77 3" xfId="19728"/>
    <cellStyle name="Normal 77 4" xfId="19729"/>
    <cellStyle name="Normal 78" xfId="19730"/>
    <cellStyle name="Normal 78 2" xfId="19731"/>
    <cellStyle name="Normal 78 3" xfId="19732"/>
    <cellStyle name="Normal 78 4" xfId="19733"/>
    <cellStyle name="Normal 79" xfId="19734"/>
    <cellStyle name="Normal 79 2" xfId="19735"/>
    <cellStyle name="Normal 79 3" xfId="19736"/>
    <cellStyle name="Normal 79 4" xfId="19737"/>
    <cellStyle name="Normal 8" xfId="19738"/>
    <cellStyle name="Normal 8 10" xfId="19739"/>
    <cellStyle name="Normal 8 10 2" xfId="19740"/>
    <cellStyle name="Normal 8 11" xfId="19741"/>
    <cellStyle name="Normal 8 11 2" xfId="19742"/>
    <cellStyle name="Normal 8 11 2 2" xfId="19743"/>
    <cellStyle name="Normal 8 11 2 2 2" xfId="19744"/>
    <cellStyle name="Normal 8 11 2 2 3" xfId="19745"/>
    <cellStyle name="Normal 8 11 2 2 4" xfId="19746"/>
    <cellStyle name="Normal 8 11 2 3" xfId="19747"/>
    <cellStyle name="Normal 8 11 2 4" xfId="19748"/>
    <cellStyle name="Normal 8 11 2 5" xfId="19749"/>
    <cellStyle name="Normal 8 11 3" xfId="19750"/>
    <cellStyle name="Normal 8 11 4" xfId="19751"/>
    <cellStyle name="Normal 8 11 4 2" xfId="19752"/>
    <cellStyle name="Normal 8 11 4 3" xfId="19753"/>
    <cellStyle name="Normal 8 11 4 4" xfId="19754"/>
    <cellStyle name="Normal 8 11 5" xfId="19755"/>
    <cellStyle name="Normal 8 11 6" xfId="19756"/>
    <cellStyle name="Normal 8 11 7" xfId="19757"/>
    <cellStyle name="Normal 8 12" xfId="19758"/>
    <cellStyle name="Normal 8 13" xfId="19759"/>
    <cellStyle name="Normal 8 14" xfId="19760"/>
    <cellStyle name="Normal 8 15" xfId="19761"/>
    <cellStyle name="Normal 8 16" xfId="19762"/>
    <cellStyle name="Normal 8 17" xfId="19763"/>
    <cellStyle name="Normal 8 18" xfId="19764"/>
    <cellStyle name="Normal 8 19" xfId="19765"/>
    <cellStyle name="Normal 8 2" xfId="19766"/>
    <cellStyle name="Normal 8 2 2" xfId="19767"/>
    <cellStyle name="Normal 8 2 2 2" xfId="19768"/>
    <cellStyle name="Normal 8 2 2 2 2" xfId="19769"/>
    <cellStyle name="Normal 8 2 2 2 2 2" xfId="19770"/>
    <cellStyle name="Normal 8 2 2 2 2 3" xfId="19771"/>
    <cellStyle name="Normal 8 2 2 2 2 4" xfId="19772"/>
    <cellStyle name="Normal 8 2 2 2 3" xfId="19773"/>
    <cellStyle name="Normal 8 2 2 2 4" xfId="19774"/>
    <cellStyle name="Normal 8 2 2 2 5" xfId="19775"/>
    <cellStyle name="Normal 8 2 2 3" xfId="19776"/>
    <cellStyle name="Normal 8 2 2 4" xfId="19777"/>
    <cellStyle name="Normal 8 2 2 4 2" xfId="19778"/>
    <cellStyle name="Normal 8 2 2 4 3" xfId="19779"/>
    <cellStyle name="Normal 8 2 2 4 4" xfId="19780"/>
    <cellStyle name="Normal 8 2 2 5" xfId="19781"/>
    <cellStyle name="Normal 8 2 2 6" xfId="19782"/>
    <cellStyle name="Normal 8 2 2 7" xfId="19783"/>
    <cellStyle name="Normal 8 2 3" xfId="19784"/>
    <cellStyle name="Normal 8 2 3 2" xfId="19785"/>
    <cellStyle name="Normal 8 2 3 2 2" xfId="19786"/>
    <cellStyle name="Normal 8 2 3 2 2 2" xfId="19787"/>
    <cellStyle name="Normal 8 2 3 2 2 3" xfId="19788"/>
    <cellStyle name="Normal 8 2 3 2 2 4" xfId="19789"/>
    <cellStyle name="Normal 8 2 3 2 3" xfId="19790"/>
    <cellStyle name="Normal 8 2 3 2 4" xfId="19791"/>
    <cellStyle name="Normal 8 2 3 2 5" xfId="19792"/>
    <cellStyle name="Normal 8 2 3 3" xfId="19793"/>
    <cellStyle name="Normal 8 2 3 4" xfId="19794"/>
    <cellStyle name="Normal 8 2 3 4 2" xfId="19795"/>
    <cellStyle name="Normal 8 2 3 4 3" xfId="19796"/>
    <cellStyle name="Normal 8 2 3 4 4" xfId="19797"/>
    <cellStyle name="Normal 8 2 3 5" xfId="19798"/>
    <cellStyle name="Normal 8 2 3 6" xfId="19799"/>
    <cellStyle name="Normal 8 2 3 7" xfId="19800"/>
    <cellStyle name="Normal 8 2 4" xfId="19801"/>
    <cellStyle name="Normal 8 20" xfId="19802"/>
    <cellStyle name="Normal 8 21" xfId="19803"/>
    <cellStyle name="Normal 8 22" xfId="19804"/>
    <cellStyle name="Normal 8 23" xfId="19805"/>
    <cellStyle name="Normal 8 24" xfId="19806"/>
    <cellStyle name="Normal 8 25" xfId="19807"/>
    <cellStyle name="Normal 8 26" xfId="19808"/>
    <cellStyle name="Normal 8 27" xfId="19809"/>
    <cellStyle name="Normal 8 28" xfId="19810"/>
    <cellStyle name="Normal 8 29" xfId="19811"/>
    <cellStyle name="Normal 8 3" xfId="19812"/>
    <cellStyle name="Normal 8 3 2" xfId="19813"/>
    <cellStyle name="Normal 8 3 3" xfId="19814"/>
    <cellStyle name="Normal 8 3 3 2" xfId="19815"/>
    <cellStyle name="Normal 8 3 4" xfId="19816"/>
    <cellStyle name="Normal 8 30" xfId="19817"/>
    <cellStyle name="Normal 8 31" xfId="19818"/>
    <cellStyle name="Normal 8 32" xfId="19819"/>
    <cellStyle name="Normal 8 33" xfId="19820"/>
    <cellStyle name="Normal 8 34" xfId="19821"/>
    <cellStyle name="Normal 8 35" xfId="19822"/>
    <cellStyle name="Normal 8 36" xfId="19823"/>
    <cellStyle name="Normal 8 37" xfId="19824"/>
    <cellStyle name="Normal 8 38" xfId="19825"/>
    <cellStyle name="Normal 8 39" xfId="19826"/>
    <cellStyle name="Normal 8 4" xfId="19827"/>
    <cellStyle name="Normal 8 4 2" xfId="19828"/>
    <cellStyle name="Normal 8 4 2 2" xfId="19829"/>
    <cellStyle name="Normal 8 4 2 2 2" xfId="19830"/>
    <cellStyle name="Normal 8 4 2 2 2 2" xfId="19831"/>
    <cellStyle name="Normal 8 4 2 2 2 3" xfId="19832"/>
    <cellStyle name="Normal 8 4 2 2 2 4" xfId="19833"/>
    <cellStyle name="Normal 8 4 2 2 3" xfId="19834"/>
    <cellStyle name="Normal 8 4 2 2 4" xfId="19835"/>
    <cellStyle name="Normal 8 4 2 2 5" xfId="19836"/>
    <cellStyle name="Normal 8 4 2 3" xfId="19837"/>
    <cellStyle name="Normal 8 4 2 4" xfId="19838"/>
    <cellStyle name="Normal 8 4 2 4 2" xfId="19839"/>
    <cellStyle name="Normal 8 4 2 4 3" xfId="19840"/>
    <cellStyle name="Normal 8 4 2 4 4" xfId="19841"/>
    <cellStyle name="Normal 8 4 2 5" xfId="19842"/>
    <cellStyle name="Normal 8 4 2 6" xfId="19843"/>
    <cellStyle name="Normal 8 4 2 7" xfId="19844"/>
    <cellStyle name="Normal 8 4 3" xfId="19845"/>
    <cellStyle name="Normal 8 40" xfId="19846"/>
    <cellStyle name="Normal 8 41" xfId="19847"/>
    <cellStyle name="Normal 8 42" xfId="19848"/>
    <cellStyle name="Normal 8 43" xfId="19849"/>
    <cellStyle name="Normal 8 44" xfId="19850"/>
    <cellStyle name="Normal 8 45" xfId="19851"/>
    <cellStyle name="Normal 8 46" xfId="19852"/>
    <cellStyle name="Normal 8 47" xfId="19853"/>
    <cellStyle name="Normal 8 48" xfId="19854"/>
    <cellStyle name="Normal 8 49" xfId="19855"/>
    <cellStyle name="Normal 8 5" xfId="19856"/>
    <cellStyle name="Normal 8 5 2" xfId="19857"/>
    <cellStyle name="Normal 8 5 2 2" xfId="19858"/>
    <cellStyle name="Normal 8 5 2 2 2" xfId="19859"/>
    <cellStyle name="Normal 8 5 2 2 3" xfId="19860"/>
    <cellStyle name="Normal 8 5 2 2 4" xfId="19861"/>
    <cellStyle name="Normal 8 5 2 3" xfId="19862"/>
    <cellStyle name="Normal 8 5 2 4" xfId="19863"/>
    <cellStyle name="Normal 8 5 2 5" xfId="19864"/>
    <cellStyle name="Normal 8 5 3" xfId="19865"/>
    <cellStyle name="Normal 8 5 4" xfId="19866"/>
    <cellStyle name="Normal 8 5 4 2" xfId="19867"/>
    <cellStyle name="Normal 8 5 4 3" xfId="19868"/>
    <cellStyle name="Normal 8 5 4 4" xfId="19869"/>
    <cellStyle name="Normal 8 5 5" xfId="19870"/>
    <cellStyle name="Normal 8 5 6" xfId="19871"/>
    <cellStyle name="Normal 8 5 7" xfId="19872"/>
    <cellStyle name="Normal 8 50" xfId="19873"/>
    <cellStyle name="Normal 8 51" xfId="19874"/>
    <cellStyle name="Normal 8 52" xfId="19875"/>
    <cellStyle name="Normal 8 53" xfId="19876"/>
    <cellStyle name="Normal 8 54" xfId="19877"/>
    <cellStyle name="Normal 8 55" xfId="19878"/>
    <cellStyle name="Normal 8 56" xfId="19879"/>
    <cellStyle name="Normal 8 57" xfId="19880"/>
    <cellStyle name="Normal 8 58" xfId="19881"/>
    <cellStyle name="Normal 8 59" xfId="19882"/>
    <cellStyle name="Normal 8 6" xfId="19883"/>
    <cellStyle name="Normal 8 6 2" xfId="19884"/>
    <cellStyle name="Normal 8 6 2 2" xfId="19885"/>
    <cellStyle name="Normal 8 6 2 2 2" xfId="19886"/>
    <cellStyle name="Normal 8 6 2 2 3" xfId="19887"/>
    <cellStyle name="Normal 8 6 2 2 4" xfId="19888"/>
    <cellStyle name="Normal 8 6 2 3" xfId="19889"/>
    <cellStyle name="Normal 8 6 2 4" xfId="19890"/>
    <cellStyle name="Normal 8 6 2 5" xfId="19891"/>
    <cellStyle name="Normal 8 6 3" xfId="19892"/>
    <cellStyle name="Normal 8 6 4" xfId="19893"/>
    <cellStyle name="Normal 8 6 4 2" xfId="19894"/>
    <cellStyle name="Normal 8 6 4 3" xfId="19895"/>
    <cellStyle name="Normal 8 6 4 4" xfId="19896"/>
    <cellStyle name="Normal 8 6 5" xfId="19897"/>
    <cellStyle name="Normal 8 6 6" xfId="19898"/>
    <cellStyle name="Normal 8 6 7" xfId="19899"/>
    <cellStyle name="Normal 8 60" xfId="19900"/>
    <cellStyle name="Normal 8 61" xfId="19901"/>
    <cellStyle name="Normal 8 62" xfId="19902"/>
    <cellStyle name="Normal 8 63" xfId="19903"/>
    <cellStyle name="Normal 8 64" xfId="19904"/>
    <cellStyle name="Normal 8 65" xfId="19905"/>
    <cellStyle name="Normal 8 66" xfId="19906"/>
    <cellStyle name="Normal 8 67" xfId="19907"/>
    <cellStyle name="Normal 8 68" xfId="19908"/>
    <cellStyle name="Normal 8 69" xfId="19909"/>
    <cellStyle name="Normal 8 7" xfId="19910"/>
    <cellStyle name="Normal 8 7 2" xfId="19911"/>
    <cellStyle name="Normal 8 7 2 2" xfId="19912"/>
    <cellStyle name="Normal 8 7 2 2 2" xfId="19913"/>
    <cellStyle name="Normal 8 7 2 2 3" xfId="19914"/>
    <cellStyle name="Normal 8 7 2 2 4" xfId="19915"/>
    <cellStyle name="Normal 8 7 2 3" xfId="19916"/>
    <cellStyle name="Normal 8 7 2 4" xfId="19917"/>
    <cellStyle name="Normal 8 7 2 5" xfId="19918"/>
    <cellStyle name="Normal 8 7 3" xfId="19919"/>
    <cellStyle name="Normal 8 7 4" xfId="19920"/>
    <cellStyle name="Normal 8 7 4 2" xfId="19921"/>
    <cellStyle name="Normal 8 7 4 3" xfId="19922"/>
    <cellStyle name="Normal 8 7 4 4" xfId="19923"/>
    <cellStyle name="Normal 8 7 5" xfId="19924"/>
    <cellStyle name="Normal 8 7 6" xfId="19925"/>
    <cellStyle name="Normal 8 7 7" xfId="19926"/>
    <cellStyle name="Normal 8 70" xfId="19927"/>
    <cellStyle name="Normal 8 71" xfId="19928"/>
    <cellStyle name="Normal 8 72" xfId="19929"/>
    <cellStyle name="Normal 8 73" xfId="19930"/>
    <cellStyle name="Normal 8 74" xfId="19931"/>
    <cellStyle name="Normal 8 75" xfId="19932"/>
    <cellStyle name="Normal 8 76" xfId="19933"/>
    <cellStyle name="Normal 8 77" xfId="19934"/>
    <cellStyle name="Normal 8 78" xfId="19935"/>
    <cellStyle name="Normal 8 79" xfId="19936"/>
    <cellStyle name="Normal 8 8" xfId="19937"/>
    <cellStyle name="Normal 8 8 2" xfId="19938"/>
    <cellStyle name="Normal 8 8 2 2" xfId="19939"/>
    <cellStyle name="Normal 8 8 2 2 2" xfId="19940"/>
    <cellStyle name="Normal 8 8 2 2 3" xfId="19941"/>
    <cellStyle name="Normal 8 8 2 2 4" xfId="19942"/>
    <cellStyle name="Normal 8 8 2 3" xfId="19943"/>
    <cellStyle name="Normal 8 8 2 4" xfId="19944"/>
    <cellStyle name="Normal 8 8 2 5" xfId="19945"/>
    <cellStyle name="Normal 8 8 3" xfId="19946"/>
    <cellStyle name="Normal 8 8 4" xfId="19947"/>
    <cellStyle name="Normal 8 8 4 2" xfId="19948"/>
    <cellStyle name="Normal 8 8 4 3" xfId="19949"/>
    <cellStyle name="Normal 8 8 4 4" xfId="19950"/>
    <cellStyle name="Normal 8 8 5" xfId="19951"/>
    <cellStyle name="Normal 8 8 6" xfId="19952"/>
    <cellStyle name="Normal 8 8 7" xfId="19953"/>
    <cellStyle name="Normal 8 80" xfId="19954"/>
    <cellStyle name="Normal 8 81" xfId="19955"/>
    <cellStyle name="Normal 8 82" xfId="19956"/>
    <cellStyle name="Normal 8 83" xfId="19957"/>
    <cellStyle name="Normal 8 84" xfId="19958"/>
    <cellStyle name="Normal 8 85" xfId="19959"/>
    <cellStyle name="Normal 8 86" xfId="19960"/>
    <cellStyle name="Normal 8 87" xfId="19961"/>
    <cellStyle name="Normal 8 88" xfId="19962"/>
    <cellStyle name="Normal 8 89" xfId="19963"/>
    <cellStyle name="Normal 8 9" xfId="19964"/>
    <cellStyle name="Normal 8 9 2" xfId="19965"/>
    <cellStyle name="Normal 8 90" xfId="19966"/>
    <cellStyle name="Normal 8 91" xfId="19967"/>
    <cellStyle name="Normal 8 92" xfId="19968"/>
    <cellStyle name="Normal 8 93" xfId="19969"/>
    <cellStyle name="Normal 8 94" xfId="19970"/>
    <cellStyle name="Normal 8 95" xfId="19971"/>
    <cellStyle name="Normal 8 95 2" xfId="19972"/>
    <cellStyle name="Normal 8 95 3" xfId="19973"/>
    <cellStyle name="Normal 8 95 4" xfId="19974"/>
    <cellStyle name="Normal 80" xfId="19975"/>
    <cellStyle name="Normal 80 2" xfId="19976"/>
    <cellStyle name="Normal 80 3" xfId="19977"/>
    <cellStyle name="Normal 80 4" xfId="19978"/>
    <cellStyle name="Normal 81" xfId="19979"/>
    <cellStyle name="Normal 81 2" xfId="19980"/>
    <cellStyle name="Normal 81 3" xfId="19981"/>
    <cellStyle name="Normal 81 4" xfId="19982"/>
    <cellStyle name="Normal 82" xfId="19983"/>
    <cellStyle name="Normal 82 2" xfId="19984"/>
    <cellStyle name="Normal 82 3" xfId="19985"/>
    <cellStyle name="Normal 82 4" xfId="19986"/>
    <cellStyle name="Normal 83" xfId="19987"/>
    <cellStyle name="Normal 83 2" xfId="19988"/>
    <cellStyle name="Normal 83 3" xfId="19989"/>
    <cellStyle name="Normal 83 4" xfId="19990"/>
    <cellStyle name="Normal 84" xfId="19991"/>
    <cellStyle name="Normal 84 2" xfId="19992"/>
    <cellStyle name="Normal 84 3" xfId="19993"/>
    <cellStyle name="Normal 84 4" xfId="19994"/>
    <cellStyle name="Normal 85" xfId="19995"/>
    <cellStyle name="Normal 85 2" xfId="19996"/>
    <cellStyle name="Normal 85 3" xfId="19997"/>
    <cellStyle name="Normal 85 4" xfId="19998"/>
    <cellStyle name="Normal 86" xfId="19999"/>
    <cellStyle name="Normal 86 2" xfId="20000"/>
    <cellStyle name="Normal 86 3" xfId="20001"/>
    <cellStyle name="Normal 86 4" xfId="20002"/>
    <cellStyle name="Normal 87" xfId="20003"/>
    <cellStyle name="Normal 87 2" xfId="20004"/>
    <cellStyle name="Normal 87 3" xfId="20005"/>
    <cellStyle name="Normal 87 4" xfId="20006"/>
    <cellStyle name="Normal 88" xfId="20007"/>
    <cellStyle name="Normal 88 2" xfId="20008"/>
    <cellStyle name="Normal 88 3" xfId="20009"/>
    <cellStyle name="Normal 88 4" xfId="20010"/>
    <cellStyle name="Normal 89" xfId="20011"/>
    <cellStyle name="Normal 89 2" xfId="20012"/>
    <cellStyle name="Normal 89 3" xfId="20013"/>
    <cellStyle name="Normal 89 4" xfId="20014"/>
    <cellStyle name="Normal 9" xfId="20015"/>
    <cellStyle name="Normal 9 10" xfId="20016"/>
    <cellStyle name="Normal 9 10 2" xfId="20017"/>
    <cellStyle name="Normal 9 11" xfId="20018"/>
    <cellStyle name="Normal 9 11 2" xfId="20019"/>
    <cellStyle name="Normal 9 11 3" xfId="20020"/>
    <cellStyle name="Normal 9 11 3 2" xfId="20021"/>
    <cellStyle name="Normal 9 11 3 3" xfId="20022"/>
    <cellStyle name="Normal 9 11 3 4" xfId="20023"/>
    <cellStyle name="Normal 9 11 4" xfId="20024"/>
    <cellStyle name="Normal 9 11 5" xfId="20025"/>
    <cellStyle name="Normal 9 11 6" xfId="20026"/>
    <cellStyle name="Normal 9 12" xfId="20027"/>
    <cellStyle name="Normal 9 13" xfId="20028"/>
    <cellStyle name="Normal 9 14" xfId="20029"/>
    <cellStyle name="Normal 9 15" xfId="20030"/>
    <cellStyle name="Normal 9 16" xfId="20031"/>
    <cellStyle name="Normal 9 17" xfId="20032"/>
    <cellStyle name="Normal 9 18" xfId="20033"/>
    <cellStyle name="Normal 9 19" xfId="20034"/>
    <cellStyle name="Normal 9 2" xfId="20035"/>
    <cellStyle name="Normal 9 2 2" xfId="20036"/>
    <cellStyle name="Normal 9 2 3" xfId="20037"/>
    <cellStyle name="Normal 9 2 3 2" xfId="20038"/>
    <cellStyle name="Normal 9 2 3 2 2" xfId="20039"/>
    <cellStyle name="Normal 9 2 3 2 2 2" xfId="20040"/>
    <cellStyle name="Normal 9 2 3 2 2 3" xfId="20041"/>
    <cellStyle name="Normal 9 2 3 2 2 4" xfId="20042"/>
    <cellStyle name="Normal 9 2 3 2 3" xfId="20043"/>
    <cellStyle name="Normal 9 2 3 2 4" xfId="20044"/>
    <cellStyle name="Normal 9 2 3 2 5" xfId="20045"/>
    <cellStyle name="Normal 9 2 3 3" xfId="20046"/>
    <cellStyle name="Normal 9 2 3 4" xfId="20047"/>
    <cellStyle name="Normal 9 2 3 4 2" xfId="20048"/>
    <cellStyle name="Normal 9 2 3 4 3" xfId="20049"/>
    <cellStyle name="Normal 9 2 3 4 4" xfId="20050"/>
    <cellStyle name="Normal 9 2 3 5" xfId="20051"/>
    <cellStyle name="Normal 9 2 3 6" xfId="20052"/>
    <cellStyle name="Normal 9 2 3 7" xfId="20053"/>
    <cellStyle name="Normal 9 2 4" xfId="20054"/>
    <cellStyle name="Normal 9 20" xfId="20055"/>
    <cellStyle name="Normal 9 21" xfId="20056"/>
    <cellStyle name="Normal 9 22" xfId="20057"/>
    <cellStyle name="Normal 9 23" xfId="20058"/>
    <cellStyle name="Normal 9 24" xfId="20059"/>
    <cellStyle name="Normal 9 25" xfId="20060"/>
    <cellStyle name="Normal 9 26" xfId="20061"/>
    <cellStyle name="Normal 9 27" xfId="20062"/>
    <cellStyle name="Normal 9 28" xfId="20063"/>
    <cellStyle name="Normal 9 29" xfId="20064"/>
    <cellStyle name="Normal 9 3" xfId="20065"/>
    <cellStyle name="Normal 9 3 2" xfId="20066"/>
    <cellStyle name="Normal 9 3 2 2" xfId="20067"/>
    <cellStyle name="Normal 9 3 2 2 2" xfId="20068"/>
    <cellStyle name="Normal 9 3 2 2 2 2" xfId="20069"/>
    <cellStyle name="Normal 9 3 2 2 2 3" xfId="20070"/>
    <cellStyle name="Normal 9 3 2 2 2 4" xfId="20071"/>
    <cellStyle name="Normal 9 3 2 2 3" xfId="20072"/>
    <cellStyle name="Normal 9 3 2 2 4" xfId="20073"/>
    <cellStyle name="Normal 9 3 2 2 5" xfId="20074"/>
    <cellStyle name="Normal 9 3 2 3" xfId="20075"/>
    <cellStyle name="Normal 9 3 2 4" xfId="20076"/>
    <cellStyle name="Normal 9 3 2 4 2" xfId="20077"/>
    <cellStyle name="Normal 9 3 2 4 3" xfId="20078"/>
    <cellStyle name="Normal 9 3 2 4 4" xfId="20079"/>
    <cellStyle name="Normal 9 3 2 5" xfId="20080"/>
    <cellStyle name="Normal 9 3 2 6" xfId="20081"/>
    <cellStyle name="Normal 9 3 2 7" xfId="20082"/>
    <cellStyle name="Normal 9 3 3" xfId="20083"/>
    <cellStyle name="Normal 9 3 4" xfId="20084"/>
    <cellStyle name="Normal 9 30" xfId="20085"/>
    <cellStyle name="Normal 9 31" xfId="20086"/>
    <cellStyle name="Normal 9 32" xfId="20087"/>
    <cellStyle name="Normal 9 33" xfId="20088"/>
    <cellStyle name="Normal 9 34" xfId="20089"/>
    <cellStyle name="Normal 9 35" xfId="20090"/>
    <cellStyle name="Normal 9 36" xfId="20091"/>
    <cellStyle name="Normal 9 37" xfId="20092"/>
    <cellStyle name="Normal 9 38" xfId="20093"/>
    <cellStyle name="Normal 9 39" xfId="20094"/>
    <cellStyle name="Normal 9 4" xfId="20095"/>
    <cellStyle name="Normal 9 4 2" xfId="20096"/>
    <cellStyle name="Normal 9 4 3" xfId="20097"/>
    <cellStyle name="Normal 9 4 3 2" xfId="20098"/>
    <cellStyle name="Normal 9 4 3 2 2" xfId="20099"/>
    <cellStyle name="Normal 9 4 3 2 2 2" xfId="20100"/>
    <cellStyle name="Normal 9 4 3 2 2 3" xfId="20101"/>
    <cellStyle name="Normal 9 4 3 2 2 4" xfId="20102"/>
    <cellStyle name="Normal 9 4 3 2 3" xfId="20103"/>
    <cellStyle name="Normal 9 4 3 2 4" xfId="20104"/>
    <cellStyle name="Normal 9 4 3 2 5" xfId="20105"/>
    <cellStyle name="Normal 9 4 3 3" xfId="20106"/>
    <cellStyle name="Normal 9 4 3 4" xfId="20107"/>
    <cellStyle name="Normal 9 4 3 4 2" xfId="20108"/>
    <cellStyle name="Normal 9 4 3 4 3" xfId="20109"/>
    <cellStyle name="Normal 9 4 3 4 4" xfId="20110"/>
    <cellStyle name="Normal 9 4 3 5" xfId="20111"/>
    <cellStyle name="Normal 9 4 3 6" xfId="20112"/>
    <cellStyle name="Normal 9 4 3 7" xfId="20113"/>
    <cellStyle name="Normal 9 4 4" xfId="20114"/>
    <cellStyle name="Normal 9 40" xfId="20115"/>
    <cellStyle name="Normal 9 41" xfId="20116"/>
    <cellStyle name="Normal 9 42" xfId="20117"/>
    <cellStyle name="Normal 9 43" xfId="20118"/>
    <cellStyle name="Normal 9 44" xfId="20119"/>
    <cellStyle name="Normal 9 45" xfId="20120"/>
    <cellStyle name="Normal 9 46" xfId="20121"/>
    <cellStyle name="Normal 9 47" xfId="20122"/>
    <cellStyle name="Normal 9 48" xfId="20123"/>
    <cellStyle name="Normal 9 49" xfId="20124"/>
    <cellStyle name="Normal 9 5" xfId="20125"/>
    <cellStyle name="Normal 9 5 10" xfId="20126"/>
    <cellStyle name="Normal 9 5 2" xfId="20127"/>
    <cellStyle name="Normal 9 5 2 2" xfId="20128"/>
    <cellStyle name="Normal 9 5 2 2 2" xfId="20129"/>
    <cellStyle name="Normal 9 5 2 2 2 2" xfId="20130"/>
    <cellStyle name="Normal 9 5 2 2 2 3" xfId="20131"/>
    <cellStyle name="Normal 9 5 2 2 2 4" xfId="20132"/>
    <cellStyle name="Normal 9 5 2 2 3" xfId="20133"/>
    <cellStyle name="Normal 9 5 2 2 4" xfId="20134"/>
    <cellStyle name="Normal 9 5 2 2 5" xfId="20135"/>
    <cellStyle name="Normal 9 5 2 3" xfId="20136"/>
    <cellStyle name="Normal 9 5 2 4" xfId="20137"/>
    <cellStyle name="Normal 9 5 2 4 2" xfId="20138"/>
    <cellStyle name="Normal 9 5 2 4 3" xfId="20139"/>
    <cellStyle name="Normal 9 5 2 4 4" xfId="20140"/>
    <cellStyle name="Normal 9 5 2 5" xfId="20141"/>
    <cellStyle name="Normal 9 5 2 6" xfId="20142"/>
    <cellStyle name="Normal 9 5 2 7" xfId="20143"/>
    <cellStyle name="Normal 9 5 3" xfId="20144"/>
    <cellStyle name="Normal 9 5 3 2" xfId="20145"/>
    <cellStyle name="Normal 9 5 3 2 2" xfId="20146"/>
    <cellStyle name="Normal 9 5 3 2 2 2" xfId="20147"/>
    <cellStyle name="Normal 9 5 3 2 2 3" xfId="20148"/>
    <cellStyle name="Normal 9 5 3 2 2 4" xfId="20149"/>
    <cellStyle name="Normal 9 5 3 2 3" xfId="20150"/>
    <cellStyle name="Normal 9 5 3 2 4" xfId="20151"/>
    <cellStyle name="Normal 9 5 3 2 5" xfId="20152"/>
    <cellStyle name="Normal 9 5 3 3" xfId="20153"/>
    <cellStyle name="Normal 9 5 3 3 2" xfId="20154"/>
    <cellStyle name="Normal 9 5 3 3 3" xfId="20155"/>
    <cellStyle name="Normal 9 5 3 3 4" xfId="20156"/>
    <cellStyle name="Normal 9 5 3 4" xfId="20157"/>
    <cellStyle name="Normal 9 5 3 5" xfId="20158"/>
    <cellStyle name="Normal 9 5 3 6" xfId="20159"/>
    <cellStyle name="Normal 9 5 4" xfId="20160"/>
    <cellStyle name="Normal 9 5 4 2" xfId="20161"/>
    <cellStyle name="Normal 9 5 4 2 2" xfId="20162"/>
    <cellStyle name="Normal 9 5 4 2 2 2" xfId="20163"/>
    <cellStyle name="Normal 9 5 4 2 2 3" xfId="20164"/>
    <cellStyle name="Normal 9 5 4 2 2 4" xfId="20165"/>
    <cellStyle name="Normal 9 5 4 2 3" xfId="20166"/>
    <cellStyle name="Normal 9 5 4 2 4" xfId="20167"/>
    <cellStyle name="Normal 9 5 4 2 5" xfId="20168"/>
    <cellStyle name="Normal 9 5 4 3" xfId="20169"/>
    <cellStyle name="Normal 9 5 4 3 2" xfId="20170"/>
    <cellStyle name="Normal 9 5 4 3 3" xfId="20171"/>
    <cellStyle name="Normal 9 5 4 3 4" xfId="20172"/>
    <cellStyle name="Normal 9 5 4 4" xfId="20173"/>
    <cellStyle name="Normal 9 5 4 5" xfId="20174"/>
    <cellStyle name="Normal 9 5 4 6" xfId="20175"/>
    <cellStyle name="Normal 9 5 5" xfId="20176"/>
    <cellStyle name="Normal 9 5 5 2" xfId="20177"/>
    <cellStyle name="Normal 9 5 5 2 2" xfId="20178"/>
    <cellStyle name="Normal 9 5 5 2 3" xfId="20179"/>
    <cellStyle name="Normal 9 5 5 2 4" xfId="20180"/>
    <cellStyle name="Normal 9 5 5 3" xfId="20181"/>
    <cellStyle name="Normal 9 5 5 4" xfId="20182"/>
    <cellStyle name="Normal 9 5 5 5" xfId="20183"/>
    <cellStyle name="Normal 9 5 6" xfId="20184"/>
    <cellStyle name="Normal 9 5 7" xfId="20185"/>
    <cellStyle name="Normal 9 5 7 2" xfId="20186"/>
    <cellStyle name="Normal 9 5 7 3" xfId="20187"/>
    <cellStyle name="Normal 9 5 7 4" xfId="20188"/>
    <cellStyle name="Normal 9 5 8" xfId="20189"/>
    <cellStyle name="Normal 9 5 9" xfId="20190"/>
    <cellStyle name="Normal 9 50" xfId="20191"/>
    <cellStyle name="Normal 9 51" xfId="20192"/>
    <cellStyle name="Normal 9 52" xfId="20193"/>
    <cellStyle name="Normal 9 53" xfId="20194"/>
    <cellStyle name="Normal 9 54" xfId="20195"/>
    <cellStyle name="Normal 9 55" xfId="20196"/>
    <cellStyle name="Normal 9 56" xfId="20197"/>
    <cellStyle name="Normal 9 57" xfId="20198"/>
    <cellStyle name="Normal 9 58" xfId="20199"/>
    <cellStyle name="Normal 9 59" xfId="20200"/>
    <cellStyle name="Normal 9 6" xfId="20201"/>
    <cellStyle name="Normal 9 6 2" xfId="20202"/>
    <cellStyle name="Normal 9 6 2 2" xfId="20203"/>
    <cellStyle name="Normal 9 6 2 2 2" xfId="20204"/>
    <cellStyle name="Normal 9 6 2 2 2 2" xfId="20205"/>
    <cellStyle name="Normal 9 6 2 2 2 3" xfId="20206"/>
    <cellStyle name="Normal 9 6 2 2 2 4" xfId="20207"/>
    <cellStyle name="Normal 9 6 2 2 3" xfId="20208"/>
    <cellStyle name="Normal 9 6 2 2 4" xfId="20209"/>
    <cellStyle name="Normal 9 6 2 2 5" xfId="20210"/>
    <cellStyle name="Normal 9 6 2 3" xfId="20211"/>
    <cellStyle name="Normal 9 6 2 3 2" xfId="20212"/>
    <cellStyle name="Normal 9 6 2 3 3" xfId="20213"/>
    <cellStyle name="Normal 9 6 2 3 4" xfId="20214"/>
    <cellStyle name="Normal 9 6 2 4" xfId="20215"/>
    <cellStyle name="Normal 9 6 2 5" xfId="20216"/>
    <cellStyle name="Normal 9 6 2 6" xfId="20217"/>
    <cellStyle name="Normal 9 6 3" xfId="20218"/>
    <cellStyle name="Normal 9 6 3 2" xfId="20219"/>
    <cellStyle name="Normal 9 6 3 2 2" xfId="20220"/>
    <cellStyle name="Normal 9 6 3 2 3" xfId="20221"/>
    <cellStyle name="Normal 9 6 3 2 4" xfId="20222"/>
    <cellStyle name="Normal 9 6 3 3" xfId="20223"/>
    <cellStyle name="Normal 9 6 3 4" xfId="20224"/>
    <cellStyle name="Normal 9 6 3 5" xfId="20225"/>
    <cellStyle name="Normal 9 6 4" xfId="20226"/>
    <cellStyle name="Normal 9 6 5" xfId="20227"/>
    <cellStyle name="Normal 9 6 5 2" xfId="20228"/>
    <cellStyle name="Normal 9 6 5 3" xfId="20229"/>
    <cellStyle name="Normal 9 6 5 4" xfId="20230"/>
    <cellStyle name="Normal 9 6 6" xfId="20231"/>
    <cellStyle name="Normal 9 6 7" xfId="20232"/>
    <cellStyle name="Normal 9 6 8" xfId="20233"/>
    <cellStyle name="Normal 9 60" xfId="20234"/>
    <cellStyle name="Normal 9 61" xfId="20235"/>
    <cellStyle name="Normal 9 62" xfId="20236"/>
    <cellStyle name="Normal 9 63" xfId="20237"/>
    <cellStyle name="Normal 9 64" xfId="20238"/>
    <cellStyle name="Normal 9 65" xfId="20239"/>
    <cellStyle name="Normal 9 66" xfId="20240"/>
    <cellStyle name="Normal 9 67" xfId="20241"/>
    <cellStyle name="Normal 9 68" xfId="20242"/>
    <cellStyle name="Normal 9 69" xfId="20243"/>
    <cellStyle name="Normal 9 7" xfId="20244"/>
    <cellStyle name="Normal 9 7 2" xfId="20245"/>
    <cellStyle name="Normal 9 7 2 2" xfId="20246"/>
    <cellStyle name="Normal 9 7 2 2 2" xfId="20247"/>
    <cellStyle name="Normal 9 7 2 2 2 2" xfId="20248"/>
    <cellStyle name="Normal 9 7 2 2 2 3" xfId="20249"/>
    <cellStyle name="Normal 9 7 2 2 2 4" xfId="20250"/>
    <cellStyle name="Normal 9 7 2 2 3" xfId="20251"/>
    <cellStyle name="Normal 9 7 2 2 4" xfId="20252"/>
    <cellStyle name="Normal 9 7 2 2 5" xfId="20253"/>
    <cellStyle name="Normal 9 7 2 3" xfId="20254"/>
    <cellStyle name="Normal 9 7 2 3 2" xfId="20255"/>
    <cellStyle name="Normal 9 7 2 3 3" xfId="20256"/>
    <cellStyle name="Normal 9 7 2 3 4" xfId="20257"/>
    <cellStyle name="Normal 9 7 2 4" xfId="20258"/>
    <cellStyle name="Normal 9 7 2 5" xfId="20259"/>
    <cellStyle name="Normal 9 7 2 6" xfId="20260"/>
    <cellStyle name="Normal 9 7 3" xfId="20261"/>
    <cellStyle name="Normal 9 7 3 2" xfId="20262"/>
    <cellStyle name="Normal 9 7 3 2 2" xfId="20263"/>
    <cellStyle name="Normal 9 7 3 2 3" xfId="20264"/>
    <cellStyle name="Normal 9 7 3 2 4" xfId="20265"/>
    <cellStyle name="Normal 9 7 3 3" xfId="20266"/>
    <cellStyle name="Normal 9 7 3 4" xfId="20267"/>
    <cellStyle name="Normal 9 7 3 5" xfId="20268"/>
    <cellStyle name="Normal 9 7 4" xfId="20269"/>
    <cellStyle name="Normal 9 7 5" xfId="20270"/>
    <cellStyle name="Normal 9 7 5 2" xfId="20271"/>
    <cellStyle name="Normal 9 7 5 3" xfId="20272"/>
    <cellStyle name="Normal 9 7 5 4" xfId="20273"/>
    <cellStyle name="Normal 9 7 6" xfId="20274"/>
    <cellStyle name="Normal 9 7 7" xfId="20275"/>
    <cellStyle name="Normal 9 7 8" xfId="20276"/>
    <cellStyle name="Normal 9 70" xfId="20277"/>
    <cellStyle name="Normal 9 71" xfId="20278"/>
    <cellStyle name="Normal 9 72" xfId="20279"/>
    <cellStyle name="Normal 9 73" xfId="20280"/>
    <cellStyle name="Normal 9 74" xfId="20281"/>
    <cellStyle name="Normal 9 75" xfId="20282"/>
    <cellStyle name="Normal 9 76" xfId="20283"/>
    <cellStyle name="Normal 9 77" xfId="20284"/>
    <cellStyle name="Normal 9 78" xfId="20285"/>
    <cellStyle name="Normal 9 79" xfId="20286"/>
    <cellStyle name="Normal 9 8" xfId="20287"/>
    <cellStyle name="Normal 9 8 2" xfId="20288"/>
    <cellStyle name="Normal 9 8 2 2" xfId="20289"/>
    <cellStyle name="Normal 9 8 2 2 2" xfId="20290"/>
    <cellStyle name="Normal 9 8 2 2 3" xfId="20291"/>
    <cellStyle name="Normal 9 8 2 2 4" xfId="20292"/>
    <cellStyle name="Normal 9 8 2 3" xfId="20293"/>
    <cellStyle name="Normal 9 8 2 4" xfId="20294"/>
    <cellStyle name="Normal 9 8 2 5" xfId="20295"/>
    <cellStyle name="Normal 9 8 3" xfId="20296"/>
    <cellStyle name="Normal 9 8 4" xfId="20297"/>
    <cellStyle name="Normal 9 8 4 2" xfId="20298"/>
    <cellStyle name="Normal 9 8 4 3" xfId="20299"/>
    <cellStyle name="Normal 9 8 4 4" xfId="20300"/>
    <cellStyle name="Normal 9 8 5" xfId="20301"/>
    <cellStyle name="Normal 9 8 6" xfId="20302"/>
    <cellStyle name="Normal 9 8 7" xfId="20303"/>
    <cellStyle name="Normal 9 80" xfId="20304"/>
    <cellStyle name="Normal 9 81" xfId="20305"/>
    <cellStyle name="Normal 9 82" xfId="20306"/>
    <cellStyle name="Normal 9 83" xfId="20307"/>
    <cellStyle name="Normal 9 84" xfId="20308"/>
    <cellStyle name="Normal 9 85" xfId="20309"/>
    <cellStyle name="Normal 9 86" xfId="20310"/>
    <cellStyle name="Normal 9 87" xfId="20311"/>
    <cellStyle name="Normal 9 88" xfId="20312"/>
    <cellStyle name="Normal 9 89" xfId="20313"/>
    <cellStyle name="Normal 9 9" xfId="20314"/>
    <cellStyle name="Normal 9 9 2" xfId="20315"/>
    <cellStyle name="Normal 9 90" xfId="20316"/>
    <cellStyle name="Normal 9 91" xfId="20317"/>
    <cellStyle name="Normal 9 92" xfId="20318"/>
    <cellStyle name="Normal 9 93" xfId="20319"/>
    <cellStyle name="Normal 9 94" xfId="20320"/>
    <cellStyle name="Normal 9 95" xfId="20321"/>
    <cellStyle name="Normal 9 95 2" xfId="20322"/>
    <cellStyle name="Normal 9 95 3" xfId="20323"/>
    <cellStyle name="Normal 9 95 4" xfId="20324"/>
    <cellStyle name="Normal 9 96" xfId="20325"/>
    <cellStyle name="Normal 9 97" xfId="20326"/>
    <cellStyle name="Normal 9 98" xfId="20327"/>
    <cellStyle name="Normal 90" xfId="20328"/>
    <cellStyle name="Normal 90 2" xfId="20329"/>
    <cellStyle name="Normal 90 3" xfId="20330"/>
    <cellStyle name="Normal 90 4" xfId="20331"/>
    <cellStyle name="Normal 91" xfId="20332"/>
    <cellStyle name="Normal 91 2" xfId="20333"/>
    <cellStyle name="Normal 91 3" xfId="20334"/>
    <cellStyle name="Normal 91 4" xfId="20335"/>
    <cellStyle name="Normal 92" xfId="20336"/>
    <cellStyle name="Normal 92 2" xfId="20337"/>
    <cellStyle name="Normal 92 3" xfId="20338"/>
    <cellStyle name="Normal 92 4" xfId="20339"/>
    <cellStyle name="Normal 93" xfId="20340"/>
    <cellStyle name="Normal 93 2" xfId="20341"/>
    <cellStyle name="Normal 94" xfId="20342"/>
    <cellStyle name="Normal 94 2" xfId="20343"/>
    <cellStyle name="Normal 94 3" xfId="20344"/>
    <cellStyle name="Normal 94 4" xfId="20345"/>
    <cellStyle name="Normal 95" xfId="20346"/>
    <cellStyle name="Normal 95 2" xfId="20347"/>
    <cellStyle name="Normal 95 3" xfId="20348"/>
    <cellStyle name="Normal 95 4" xfId="20349"/>
    <cellStyle name="Normal 96" xfId="20350"/>
    <cellStyle name="Normal 96 2" xfId="20351"/>
    <cellStyle name="Normal 96 2 2" xfId="20352"/>
    <cellStyle name="Normal 96 2 2 2" xfId="20353"/>
    <cellStyle name="Normal 96 2 2 3" xfId="20354"/>
    <cellStyle name="Normal 96 2 2 4" xfId="20355"/>
    <cellStyle name="Normal 96 2 3" xfId="20356"/>
    <cellStyle name="Normal 96 2 4" xfId="20357"/>
    <cellStyle name="Normal 96 2 5" xfId="20358"/>
    <cellStyle name="Normal 96 3" xfId="20359"/>
    <cellStyle name="Normal 96 3 2" xfId="20360"/>
    <cellStyle name="Normal 96 3 3" xfId="20361"/>
    <cellStyle name="Normal 96 3 4" xfId="20362"/>
    <cellStyle name="Normal 96 4" xfId="20363"/>
    <cellStyle name="Normal 96 4 2" xfId="20364"/>
    <cellStyle name="Normal 96 4 3" xfId="20365"/>
    <cellStyle name="Normal 96 4 4" xfId="20366"/>
    <cellStyle name="Normal 96 5" xfId="20367"/>
    <cellStyle name="Normal 96 6" xfId="20368"/>
    <cellStyle name="Normal 96 7" xfId="20369"/>
    <cellStyle name="Normal 97" xfId="20370"/>
    <cellStyle name="Normal 97 2" xfId="20371"/>
    <cellStyle name="Normal 97 3" xfId="20372"/>
    <cellStyle name="Normal 97 4" xfId="20373"/>
    <cellStyle name="Normal 98" xfId="20374"/>
    <cellStyle name="Normal 98 2" xfId="20375"/>
    <cellStyle name="Normal 98 3" xfId="20376"/>
    <cellStyle name="Normal 98 4" xfId="20377"/>
    <cellStyle name="Normal 99" xfId="20378"/>
    <cellStyle name="Normal 99 2" xfId="20379"/>
    <cellStyle name="Normal 99 3" xfId="20380"/>
    <cellStyle name="Normal 99 4" xfId="20381"/>
    <cellStyle name="Normal_Capital &amp; RWA N" xfId="8"/>
    <cellStyle name="Normal_Capital &amp; RWA N 2" xfId="16"/>
    <cellStyle name="Normal_Casestdy draft" xfId="15"/>
    <cellStyle name="Normal_Casestdy draft 2" xfId="9"/>
    <cellStyle name="Normalny_Eksport 2000 - F" xfId="20382"/>
    <cellStyle name="Note 2" xfId="20383"/>
    <cellStyle name="Note 2 10" xfId="20384"/>
    <cellStyle name="Note 2 10 2" xfId="20385"/>
    <cellStyle name="Note 2 10 2 2" xfId="21221"/>
    <cellStyle name="Note 2 10 2 2 2" xfId="22096"/>
    <cellStyle name="Note 2 10 2 3" xfId="21583"/>
    <cellStyle name="Note 2 10 3" xfId="20386"/>
    <cellStyle name="Note 2 10 3 2" xfId="21220"/>
    <cellStyle name="Note 2 10 3 2 2" xfId="22095"/>
    <cellStyle name="Note 2 10 3 3" xfId="21584"/>
    <cellStyle name="Note 2 10 4" xfId="20387"/>
    <cellStyle name="Note 2 10 4 2" xfId="21219"/>
    <cellStyle name="Note 2 10 4 2 2" xfId="22094"/>
    <cellStyle name="Note 2 10 4 3" xfId="21585"/>
    <cellStyle name="Note 2 10 5" xfId="20388"/>
    <cellStyle name="Note 2 10 5 2" xfId="21218"/>
    <cellStyle name="Note 2 10 5 2 2" xfId="22093"/>
    <cellStyle name="Note 2 10 5 3" xfId="21586"/>
    <cellStyle name="Note 2 11" xfId="20389"/>
    <cellStyle name="Note 2 11 2" xfId="20390"/>
    <cellStyle name="Note 2 11 2 2" xfId="21217"/>
    <cellStyle name="Note 2 11 2 2 2" xfId="22092"/>
    <cellStyle name="Note 2 11 2 3" xfId="21587"/>
    <cellStyle name="Note 2 11 3" xfId="20391"/>
    <cellStyle name="Note 2 11 3 2" xfId="21216"/>
    <cellStyle name="Note 2 11 3 2 2" xfId="22091"/>
    <cellStyle name="Note 2 11 3 3" xfId="21588"/>
    <cellStyle name="Note 2 11 4" xfId="20392"/>
    <cellStyle name="Note 2 11 4 2" xfId="21215"/>
    <cellStyle name="Note 2 11 4 2 2" xfId="22090"/>
    <cellStyle name="Note 2 11 4 3" xfId="21589"/>
    <cellStyle name="Note 2 11 5" xfId="20393"/>
    <cellStyle name="Note 2 11 5 2" xfId="21214"/>
    <cellStyle name="Note 2 11 5 2 2" xfId="22089"/>
    <cellStyle name="Note 2 11 5 3" xfId="21590"/>
    <cellStyle name="Note 2 12" xfId="20394"/>
    <cellStyle name="Note 2 12 2" xfId="20395"/>
    <cellStyle name="Note 2 12 2 2" xfId="21213"/>
    <cellStyle name="Note 2 12 2 2 2" xfId="22088"/>
    <cellStyle name="Note 2 12 2 3" xfId="21591"/>
    <cellStyle name="Note 2 12 3" xfId="20396"/>
    <cellStyle name="Note 2 12 3 2" xfId="21212"/>
    <cellStyle name="Note 2 12 3 2 2" xfId="22087"/>
    <cellStyle name="Note 2 12 3 3" xfId="21592"/>
    <cellStyle name="Note 2 12 4" xfId="20397"/>
    <cellStyle name="Note 2 12 4 2" xfId="21211"/>
    <cellStyle name="Note 2 12 4 2 2" xfId="22086"/>
    <cellStyle name="Note 2 12 4 3" xfId="21593"/>
    <cellStyle name="Note 2 12 5" xfId="20398"/>
    <cellStyle name="Note 2 12 5 2" xfId="21210"/>
    <cellStyle name="Note 2 12 5 2 2" xfId="22085"/>
    <cellStyle name="Note 2 12 5 3" xfId="21594"/>
    <cellStyle name="Note 2 13" xfId="20399"/>
    <cellStyle name="Note 2 13 2" xfId="20400"/>
    <cellStyle name="Note 2 13 2 2" xfId="21209"/>
    <cellStyle name="Note 2 13 2 2 2" xfId="22084"/>
    <cellStyle name="Note 2 13 2 3" xfId="21595"/>
    <cellStyle name="Note 2 13 3" xfId="20401"/>
    <cellStyle name="Note 2 13 3 2" xfId="21208"/>
    <cellStyle name="Note 2 13 3 2 2" xfId="22083"/>
    <cellStyle name="Note 2 13 3 3" xfId="21596"/>
    <cellStyle name="Note 2 13 4" xfId="20402"/>
    <cellStyle name="Note 2 13 4 2" xfId="21207"/>
    <cellStyle name="Note 2 13 4 2 2" xfId="22082"/>
    <cellStyle name="Note 2 13 4 3" xfId="21597"/>
    <cellStyle name="Note 2 13 5" xfId="20403"/>
    <cellStyle name="Note 2 13 5 2" xfId="21206"/>
    <cellStyle name="Note 2 13 5 2 2" xfId="22081"/>
    <cellStyle name="Note 2 13 5 3" xfId="21598"/>
    <cellStyle name="Note 2 14" xfId="20404"/>
    <cellStyle name="Note 2 14 2" xfId="20405"/>
    <cellStyle name="Note 2 14 2 2" xfId="21204"/>
    <cellStyle name="Note 2 14 2 2 2" xfId="22079"/>
    <cellStyle name="Note 2 14 2 3" xfId="21600"/>
    <cellStyle name="Note 2 14 3" xfId="21205"/>
    <cellStyle name="Note 2 14 3 2" xfId="22080"/>
    <cellStyle name="Note 2 14 4" xfId="21599"/>
    <cellStyle name="Note 2 15" xfId="20406"/>
    <cellStyle name="Note 2 15 2" xfId="20407"/>
    <cellStyle name="Note 2 15 2 2" xfId="21203"/>
    <cellStyle name="Note 2 15 2 2 2" xfId="22078"/>
    <cellStyle name="Note 2 15 2 3" xfId="21601"/>
    <cellStyle name="Note 2 16" xfId="20408"/>
    <cellStyle name="Note 2 16 2" xfId="21202"/>
    <cellStyle name="Note 2 16 2 2" xfId="22077"/>
    <cellStyle name="Note 2 16 3" xfId="21602"/>
    <cellStyle name="Note 2 17" xfId="20409"/>
    <cellStyle name="Note 2 17 2" xfId="21201"/>
    <cellStyle name="Note 2 17 2 2" xfId="22076"/>
    <cellStyle name="Note 2 17 3" xfId="21603"/>
    <cellStyle name="Note 2 18" xfId="21222"/>
    <cellStyle name="Note 2 18 2" xfId="22097"/>
    <cellStyle name="Note 2 19" xfId="21582"/>
    <cellStyle name="Note 2 2" xfId="20410"/>
    <cellStyle name="Note 2 2 10" xfId="20411"/>
    <cellStyle name="Note 2 2 10 2" xfId="21199"/>
    <cellStyle name="Note 2 2 10 2 2" xfId="22074"/>
    <cellStyle name="Note 2 2 10 3" xfId="21605"/>
    <cellStyle name="Note 2 2 11" xfId="21200"/>
    <cellStyle name="Note 2 2 11 2" xfId="22075"/>
    <cellStyle name="Note 2 2 12" xfId="21604"/>
    <cellStyle name="Note 2 2 2" xfId="20412"/>
    <cellStyle name="Note 2 2 2 2" xfId="20413"/>
    <cellStyle name="Note 2 2 2 2 2" xfId="21197"/>
    <cellStyle name="Note 2 2 2 2 2 2" xfId="22072"/>
    <cellStyle name="Note 2 2 2 2 3" xfId="21607"/>
    <cellStyle name="Note 2 2 2 3" xfId="20414"/>
    <cellStyle name="Note 2 2 2 3 2" xfId="21196"/>
    <cellStyle name="Note 2 2 2 3 2 2" xfId="22071"/>
    <cellStyle name="Note 2 2 2 3 3" xfId="21608"/>
    <cellStyle name="Note 2 2 2 4" xfId="20415"/>
    <cellStyle name="Note 2 2 2 4 2" xfId="21195"/>
    <cellStyle name="Note 2 2 2 4 2 2" xfId="22070"/>
    <cellStyle name="Note 2 2 2 4 3" xfId="21609"/>
    <cellStyle name="Note 2 2 2 5" xfId="20416"/>
    <cellStyle name="Note 2 2 2 5 2" xfId="21194"/>
    <cellStyle name="Note 2 2 2 5 2 2" xfId="22069"/>
    <cellStyle name="Note 2 2 2 5 3" xfId="21610"/>
    <cellStyle name="Note 2 2 2 6" xfId="21198"/>
    <cellStyle name="Note 2 2 2 6 2" xfId="22073"/>
    <cellStyle name="Note 2 2 2 7" xfId="21606"/>
    <cellStyle name="Note 2 2 3" xfId="20417"/>
    <cellStyle name="Note 2 2 3 2" xfId="20418"/>
    <cellStyle name="Note 2 2 3 2 2" xfId="21193"/>
    <cellStyle name="Note 2 2 3 2 2 2" xfId="22068"/>
    <cellStyle name="Note 2 2 3 2 3" xfId="21611"/>
    <cellStyle name="Note 2 2 3 3" xfId="20419"/>
    <cellStyle name="Note 2 2 3 3 2" xfId="21192"/>
    <cellStyle name="Note 2 2 3 3 2 2" xfId="22067"/>
    <cellStyle name="Note 2 2 3 3 3" xfId="21612"/>
    <cellStyle name="Note 2 2 3 4" xfId="20420"/>
    <cellStyle name="Note 2 2 3 4 2" xfId="21191"/>
    <cellStyle name="Note 2 2 3 4 2 2" xfId="22066"/>
    <cellStyle name="Note 2 2 3 4 3" xfId="21613"/>
    <cellStyle name="Note 2 2 3 5" xfId="20421"/>
    <cellStyle name="Note 2 2 3 5 2" xfId="21190"/>
    <cellStyle name="Note 2 2 3 5 2 2" xfId="22065"/>
    <cellStyle name="Note 2 2 3 5 3" xfId="21614"/>
    <cellStyle name="Note 2 2 4" xfId="20422"/>
    <cellStyle name="Note 2 2 4 2" xfId="20423"/>
    <cellStyle name="Note 2 2 4 2 2" xfId="21188"/>
    <cellStyle name="Note 2 2 4 2 2 2" xfId="22063"/>
    <cellStyle name="Note 2 2 4 2 3" xfId="21616"/>
    <cellStyle name="Note 2 2 4 3" xfId="20424"/>
    <cellStyle name="Note 2 2 4 3 2" xfId="21187"/>
    <cellStyle name="Note 2 2 4 3 2 2" xfId="22062"/>
    <cellStyle name="Note 2 2 4 3 3" xfId="21617"/>
    <cellStyle name="Note 2 2 4 4" xfId="20425"/>
    <cellStyle name="Note 2 2 4 4 2" xfId="21186"/>
    <cellStyle name="Note 2 2 4 4 2 2" xfId="22061"/>
    <cellStyle name="Note 2 2 4 4 3" xfId="21618"/>
    <cellStyle name="Note 2 2 4 5" xfId="21189"/>
    <cellStyle name="Note 2 2 4 5 2" xfId="22064"/>
    <cellStyle name="Note 2 2 4 6" xfId="21615"/>
    <cellStyle name="Note 2 2 5" xfId="20426"/>
    <cellStyle name="Note 2 2 5 2" xfId="20427"/>
    <cellStyle name="Note 2 2 5 2 2" xfId="21184"/>
    <cellStyle name="Note 2 2 5 2 2 2" xfId="22059"/>
    <cellStyle name="Note 2 2 5 2 3" xfId="21620"/>
    <cellStyle name="Note 2 2 5 3" xfId="20428"/>
    <cellStyle name="Note 2 2 5 3 2" xfId="21183"/>
    <cellStyle name="Note 2 2 5 3 2 2" xfId="22058"/>
    <cellStyle name="Note 2 2 5 3 3" xfId="21621"/>
    <cellStyle name="Note 2 2 5 4" xfId="20429"/>
    <cellStyle name="Note 2 2 5 4 2" xfId="21182"/>
    <cellStyle name="Note 2 2 5 4 2 2" xfId="22057"/>
    <cellStyle name="Note 2 2 5 4 3" xfId="21622"/>
    <cellStyle name="Note 2 2 5 5" xfId="21185"/>
    <cellStyle name="Note 2 2 5 5 2" xfId="22060"/>
    <cellStyle name="Note 2 2 5 6" xfId="21619"/>
    <cellStyle name="Note 2 2 6" xfId="20430"/>
    <cellStyle name="Note 2 2 6 2" xfId="21181"/>
    <cellStyle name="Note 2 2 6 2 2" xfId="22056"/>
    <cellStyle name="Note 2 2 6 3" xfId="21623"/>
    <cellStyle name="Note 2 2 7" xfId="20431"/>
    <cellStyle name="Note 2 2 7 2" xfId="21180"/>
    <cellStyle name="Note 2 2 7 2 2" xfId="22055"/>
    <cellStyle name="Note 2 2 7 3" xfId="21624"/>
    <cellStyle name="Note 2 2 8" xfId="20432"/>
    <cellStyle name="Note 2 2 8 2" xfId="21179"/>
    <cellStyle name="Note 2 2 8 2 2" xfId="22054"/>
    <cellStyle name="Note 2 2 8 3" xfId="21625"/>
    <cellStyle name="Note 2 2 9" xfId="20433"/>
    <cellStyle name="Note 2 2 9 2" xfId="21178"/>
    <cellStyle name="Note 2 2 9 2 2" xfId="22053"/>
    <cellStyle name="Note 2 2 9 3" xfId="21626"/>
    <cellStyle name="Note 2 3" xfId="20434"/>
    <cellStyle name="Note 2 3 2" xfId="20435"/>
    <cellStyle name="Note 2 3 2 2" xfId="21177"/>
    <cellStyle name="Note 2 3 2 2 2" xfId="22052"/>
    <cellStyle name="Note 2 3 2 3" xfId="21627"/>
    <cellStyle name="Note 2 3 3" xfId="20436"/>
    <cellStyle name="Note 2 3 3 2" xfId="21176"/>
    <cellStyle name="Note 2 3 3 2 2" xfId="22051"/>
    <cellStyle name="Note 2 3 3 3" xfId="21628"/>
    <cellStyle name="Note 2 3 4" xfId="20437"/>
    <cellStyle name="Note 2 3 4 2" xfId="21175"/>
    <cellStyle name="Note 2 3 4 2 2" xfId="22050"/>
    <cellStyle name="Note 2 3 4 3" xfId="21629"/>
    <cellStyle name="Note 2 3 5" xfId="20438"/>
    <cellStyle name="Note 2 3 5 2" xfId="21174"/>
    <cellStyle name="Note 2 3 5 2 2" xfId="22049"/>
    <cellStyle name="Note 2 3 5 3" xfId="21630"/>
    <cellStyle name="Note 2 4" xfId="20439"/>
    <cellStyle name="Note 2 4 2" xfId="20440"/>
    <cellStyle name="Note 2 4 2 2" xfId="20441"/>
    <cellStyle name="Note 2 4 2 2 2" xfId="21173"/>
    <cellStyle name="Note 2 4 2 2 2 2" xfId="22048"/>
    <cellStyle name="Note 2 4 2 2 3" xfId="21631"/>
    <cellStyle name="Note 2 4 3" xfId="20442"/>
    <cellStyle name="Note 2 4 3 2" xfId="20443"/>
    <cellStyle name="Note 2 4 3 2 2" xfId="21172"/>
    <cellStyle name="Note 2 4 3 2 2 2" xfId="22047"/>
    <cellStyle name="Note 2 4 3 2 3" xfId="21632"/>
    <cellStyle name="Note 2 4 4" xfId="20444"/>
    <cellStyle name="Note 2 4 4 2" xfId="20445"/>
    <cellStyle name="Note 2 4 4 2 2" xfId="21171"/>
    <cellStyle name="Note 2 4 4 2 2 2" xfId="22046"/>
    <cellStyle name="Note 2 4 4 2 3" xfId="21633"/>
    <cellStyle name="Note 2 4 5" xfId="20446"/>
    <cellStyle name="Note 2 4 6" xfId="20447"/>
    <cellStyle name="Note 2 4 7" xfId="20448"/>
    <cellStyle name="Note 2 4 7 2" xfId="21170"/>
    <cellStyle name="Note 2 4 7 2 2" xfId="22045"/>
    <cellStyle name="Note 2 4 7 3" xfId="21634"/>
    <cellStyle name="Note 2 5" xfId="20449"/>
    <cellStyle name="Note 2 5 2" xfId="20450"/>
    <cellStyle name="Note 2 5 2 2" xfId="20451"/>
    <cellStyle name="Note 2 5 2 2 2" xfId="21169"/>
    <cellStyle name="Note 2 5 2 2 2 2" xfId="22044"/>
    <cellStyle name="Note 2 5 2 2 3" xfId="21635"/>
    <cellStyle name="Note 2 5 3" xfId="20452"/>
    <cellStyle name="Note 2 5 3 2" xfId="20453"/>
    <cellStyle name="Note 2 5 3 2 2" xfId="21168"/>
    <cellStyle name="Note 2 5 3 2 2 2" xfId="22043"/>
    <cellStyle name="Note 2 5 3 2 3" xfId="21636"/>
    <cellStyle name="Note 2 5 4" xfId="20454"/>
    <cellStyle name="Note 2 5 4 2" xfId="20455"/>
    <cellStyle name="Note 2 5 4 2 2" xfId="21167"/>
    <cellStyle name="Note 2 5 4 2 2 2" xfId="22042"/>
    <cellStyle name="Note 2 5 4 2 3" xfId="21637"/>
    <cellStyle name="Note 2 5 5" xfId="20456"/>
    <cellStyle name="Note 2 5 6" xfId="20457"/>
    <cellStyle name="Note 2 5 7" xfId="20458"/>
    <cellStyle name="Note 2 5 7 2" xfId="21166"/>
    <cellStyle name="Note 2 5 7 2 2" xfId="22041"/>
    <cellStyle name="Note 2 5 7 3" xfId="21638"/>
    <cellStyle name="Note 2 6" xfId="20459"/>
    <cellStyle name="Note 2 6 2" xfId="20460"/>
    <cellStyle name="Note 2 6 2 2" xfId="20461"/>
    <cellStyle name="Note 2 6 2 2 2" xfId="21165"/>
    <cellStyle name="Note 2 6 2 2 2 2" xfId="22040"/>
    <cellStyle name="Note 2 6 2 2 3" xfId="21639"/>
    <cellStyle name="Note 2 6 3" xfId="20462"/>
    <cellStyle name="Note 2 6 3 2" xfId="20463"/>
    <cellStyle name="Note 2 6 3 2 2" xfId="21164"/>
    <cellStyle name="Note 2 6 3 2 2 2" xfId="22039"/>
    <cellStyle name="Note 2 6 3 2 3" xfId="21640"/>
    <cellStyle name="Note 2 6 4" xfId="20464"/>
    <cellStyle name="Note 2 6 4 2" xfId="20465"/>
    <cellStyle name="Note 2 6 4 2 2" xfId="21163"/>
    <cellStyle name="Note 2 6 4 2 2 2" xfId="22038"/>
    <cellStyle name="Note 2 6 4 2 3" xfId="21641"/>
    <cellStyle name="Note 2 6 5" xfId="20466"/>
    <cellStyle name="Note 2 6 6" xfId="20467"/>
    <cellStyle name="Note 2 6 7" xfId="20468"/>
    <cellStyle name="Note 2 6 7 2" xfId="21162"/>
    <cellStyle name="Note 2 6 7 2 2" xfId="22037"/>
    <cellStyle name="Note 2 6 7 3" xfId="21642"/>
    <cellStyle name="Note 2 7" xfId="20469"/>
    <cellStyle name="Note 2 7 2" xfId="20470"/>
    <cellStyle name="Note 2 7 2 2" xfId="20471"/>
    <cellStyle name="Note 2 7 2 2 2" xfId="21161"/>
    <cellStyle name="Note 2 7 2 2 2 2" xfId="22036"/>
    <cellStyle name="Note 2 7 2 2 3" xfId="21643"/>
    <cellStyle name="Note 2 7 3" xfId="20472"/>
    <cellStyle name="Note 2 7 3 2" xfId="20473"/>
    <cellStyle name="Note 2 7 3 2 2" xfId="21160"/>
    <cellStyle name="Note 2 7 3 2 2 2" xfId="22035"/>
    <cellStyle name="Note 2 7 3 2 3" xfId="21644"/>
    <cellStyle name="Note 2 7 4" xfId="20474"/>
    <cellStyle name="Note 2 7 4 2" xfId="20475"/>
    <cellStyle name="Note 2 7 4 2 2" xfId="21159"/>
    <cellStyle name="Note 2 7 4 2 2 2" xfId="22034"/>
    <cellStyle name="Note 2 7 4 2 3" xfId="21645"/>
    <cellStyle name="Note 2 7 5" xfId="20476"/>
    <cellStyle name="Note 2 7 6" xfId="20477"/>
    <cellStyle name="Note 2 7 7" xfId="20478"/>
    <cellStyle name="Note 2 7 7 2" xfId="21158"/>
    <cellStyle name="Note 2 7 7 2 2" xfId="22033"/>
    <cellStyle name="Note 2 7 7 3" xfId="21646"/>
    <cellStyle name="Note 2 8" xfId="20479"/>
    <cellStyle name="Note 2 8 2" xfId="20480"/>
    <cellStyle name="Note 2 8 2 2" xfId="21157"/>
    <cellStyle name="Note 2 8 2 2 2" xfId="22032"/>
    <cellStyle name="Note 2 8 2 3" xfId="21647"/>
    <cellStyle name="Note 2 8 3" xfId="20481"/>
    <cellStyle name="Note 2 8 3 2" xfId="21156"/>
    <cellStyle name="Note 2 8 3 2 2" xfId="22031"/>
    <cellStyle name="Note 2 8 3 3" xfId="21648"/>
    <cellStyle name="Note 2 8 4" xfId="20482"/>
    <cellStyle name="Note 2 8 4 2" xfId="21155"/>
    <cellStyle name="Note 2 8 4 2 2" xfId="22030"/>
    <cellStyle name="Note 2 8 4 3" xfId="21649"/>
    <cellStyle name="Note 2 8 5" xfId="20483"/>
    <cellStyle name="Note 2 8 5 2" xfId="21154"/>
    <cellStyle name="Note 2 8 5 2 2" xfId="22029"/>
    <cellStyle name="Note 2 8 5 3" xfId="21650"/>
    <cellStyle name="Note 2 9" xfId="20484"/>
    <cellStyle name="Note 2 9 2" xfId="20485"/>
    <cellStyle name="Note 2 9 2 2" xfId="21153"/>
    <cellStyle name="Note 2 9 2 2 2" xfId="22028"/>
    <cellStyle name="Note 2 9 2 3" xfId="21651"/>
    <cellStyle name="Note 2 9 3" xfId="20486"/>
    <cellStyle name="Note 2 9 3 2" xfId="21152"/>
    <cellStyle name="Note 2 9 3 2 2" xfId="22027"/>
    <cellStyle name="Note 2 9 3 3" xfId="21652"/>
    <cellStyle name="Note 2 9 4" xfId="20487"/>
    <cellStyle name="Note 2 9 4 2" xfId="21151"/>
    <cellStyle name="Note 2 9 4 2 2" xfId="22026"/>
    <cellStyle name="Note 2 9 4 3" xfId="21653"/>
    <cellStyle name="Note 2 9 5" xfId="20488"/>
    <cellStyle name="Note 2 9 5 2" xfId="21150"/>
    <cellStyle name="Note 2 9 5 2 2" xfId="22025"/>
    <cellStyle name="Note 2 9 5 3" xfId="21654"/>
    <cellStyle name="Note 3 2" xfId="20489"/>
    <cellStyle name="Note 3 2 2" xfId="20490"/>
    <cellStyle name="Note 3 2 2 2" xfId="21148"/>
    <cellStyle name="Note 3 2 2 2 2" xfId="22023"/>
    <cellStyle name="Note 3 2 2 3" xfId="21656"/>
    <cellStyle name="Note 3 2 3" xfId="20491"/>
    <cellStyle name="Note 3 2 4" xfId="21149"/>
    <cellStyle name="Note 3 2 4 2" xfId="22024"/>
    <cellStyle name="Note 3 2 5" xfId="21655"/>
    <cellStyle name="Note 3 3" xfId="20492"/>
    <cellStyle name="Note 3 3 2" xfId="20493"/>
    <cellStyle name="Note 3 3 3" xfId="21147"/>
    <cellStyle name="Note 3 3 3 2" xfId="22022"/>
    <cellStyle name="Note 3 3 4" xfId="21657"/>
    <cellStyle name="Note 3 4" xfId="20494"/>
    <cellStyle name="Note 3 4 2" xfId="21146"/>
    <cellStyle name="Note 3 4 2 2" xfId="22021"/>
    <cellStyle name="Note 3 4 3" xfId="21658"/>
    <cellStyle name="Note 3 5" xfId="20495"/>
    <cellStyle name="Note 4 2" xfId="20496"/>
    <cellStyle name="Note 4 2 2" xfId="20497"/>
    <cellStyle name="Note 4 2 2 2" xfId="21144"/>
    <cellStyle name="Note 4 2 2 2 2" xfId="22019"/>
    <cellStyle name="Note 4 2 2 3" xfId="21660"/>
    <cellStyle name="Note 4 2 3" xfId="20498"/>
    <cellStyle name="Note 4 2 4" xfId="21145"/>
    <cellStyle name="Note 4 2 4 2" xfId="22020"/>
    <cellStyle name="Note 4 2 5" xfId="21659"/>
    <cellStyle name="Note 4 3" xfId="20499"/>
    <cellStyle name="Note 4 4" xfId="20500"/>
    <cellStyle name="Note 4 4 2" xfId="21143"/>
    <cellStyle name="Note 4 4 2 2" xfId="22018"/>
    <cellStyle name="Note 4 4 3" xfId="21661"/>
    <cellStyle name="Note 4 5" xfId="20501"/>
    <cellStyle name="Note 5" xfId="20502"/>
    <cellStyle name="Note 5 2" xfId="20503"/>
    <cellStyle name="Note 5 2 2" xfId="20504"/>
    <cellStyle name="Note 5 2 3" xfId="21141"/>
    <cellStyle name="Note 5 2 3 2" xfId="22016"/>
    <cellStyle name="Note 5 2 4" xfId="21663"/>
    <cellStyle name="Note 5 3" xfId="20505"/>
    <cellStyle name="Note 5 3 2" xfId="20506"/>
    <cellStyle name="Note 5 3 3" xfId="21140"/>
    <cellStyle name="Note 5 3 3 2" xfId="22015"/>
    <cellStyle name="Note 5 3 4" xfId="21664"/>
    <cellStyle name="Note 5 4" xfId="20507"/>
    <cellStyle name="Note 5 4 2" xfId="21139"/>
    <cellStyle name="Note 5 4 2 2" xfId="22014"/>
    <cellStyle name="Note 5 4 3" xfId="21665"/>
    <cellStyle name="Note 5 5" xfId="20508"/>
    <cellStyle name="Note 5 6" xfId="21142"/>
    <cellStyle name="Note 5 6 2" xfId="22017"/>
    <cellStyle name="Note 5 7" xfId="21662"/>
    <cellStyle name="Note 6" xfId="20509"/>
    <cellStyle name="Note 6 2" xfId="20510"/>
    <cellStyle name="Note 6 2 2" xfId="20511"/>
    <cellStyle name="Note 6 2 3" xfId="21137"/>
    <cellStyle name="Note 6 2 3 2" xfId="22012"/>
    <cellStyle name="Note 6 2 4" xfId="21667"/>
    <cellStyle name="Note 6 3" xfId="20512"/>
    <cellStyle name="Note 6 4" xfId="20513"/>
    <cellStyle name="Note 6 5" xfId="21138"/>
    <cellStyle name="Note 6 5 2" xfId="22013"/>
    <cellStyle name="Note 6 6" xfId="21666"/>
    <cellStyle name="Note 7" xfId="20514"/>
    <cellStyle name="Note 7 2" xfId="21136"/>
    <cellStyle name="Note 7 2 2" xfId="22011"/>
    <cellStyle name="Note 7 3" xfId="21668"/>
    <cellStyle name="Note 8" xfId="20515"/>
    <cellStyle name="Note 8 2" xfId="20516"/>
    <cellStyle name="Note 8 2 2" xfId="21134"/>
    <cellStyle name="Note 8 2 2 2" xfId="22009"/>
    <cellStyle name="Note 8 2 3" xfId="21670"/>
    <cellStyle name="Note 8 3" xfId="21135"/>
    <cellStyle name="Note 8 3 2" xfId="22010"/>
    <cellStyle name="Note 8 4" xfId="21669"/>
    <cellStyle name="Note 9" xfId="20517"/>
    <cellStyle name="Note 9 2" xfId="21133"/>
    <cellStyle name="Note 9 2 2" xfId="22008"/>
    <cellStyle name="Note 9 3" xfId="21671"/>
    <cellStyle name="Ôèíàíñîâûé [0]_Ëèñò1" xfId="20518"/>
    <cellStyle name="Ôèíàíñîâûé_Ëèñò1" xfId="20519"/>
    <cellStyle name="Option" xfId="20520"/>
    <cellStyle name="Option 2" xfId="20521"/>
    <cellStyle name="Option 3" xfId="20522"/>
    <cellStyle name="Option 4" xfId="20523"/>
    <cellStyle name="optionalExposure" xfId="20524"/>
    <cellStyle name="optionalExposure 2" xfId="21132"/>
    <cellStyle name="OptionHeading" xfId="20525"/>
    <cellStyle name="OptionHeading 2" xfId="20526"/>
    <cellStyle name="OptionHeading 3" xfId="20527"/>
    <cellStyle name="Output 2" xfId="20528"/>
    <cellStyle name="Output 2 10" xfId="20529"/>
    <cellStyle name="Output 2 10 2" xfId="20530"/>
    <cellStyle name="Output 2 10 2 2" xfId="21130"/>
    <cellStyle name="Output 2 10 2 2 2" xfId="22006"/>
    <cellStyle name="Output 2 10 2 3" xfId="21673"/>
    <cellStyle name="Output 2 10 3" xfId="20531"/>
    <cellStyle name="Output 2 10 3 2" xfId="21129"/>
    <cellStyle name="Output 2 10 3 2 2" xfId="22005"/>
    <cellStyle name="Output 2 10 3 3" xfId="21674"/>
    <cellStyle name="Output 2 10 4" xfId="20532"/>
    <cellStyle name="Output 2 10 4 2" xfId="21128"/>
    <cellStyle name="Output 2 10 4 2 2" xfId="22004"/>
    <cellStyle name="Output 2 10 4 3" xfId="21675"/>
    <cellStyle name="Output 2 10 5" xfId="20533"/>
    <cellStyle name="Output 2 10 5 2" xfId="21127"/>
    <cellStyle name="Output 2 10 5 2 2" xfId="22003"/>
    <cellStyle name="Output 2 10 5 3" xfId="21676"/>
    <cellStyle name="Output 2 11" xfId="20534"/>
    <cellStyle name="Output 2 11 2" xfId="20535"/>
    <cellStyle name="Output 2 11 2 2" xfId="21125"/>
    <cellStyle name="Output 2 11 2 2 2" xfId="22001"/>
    <cellStyle name="Output 2 11 2 3" xfId="21678"/>
    <cellStyle name="Output 2 11 3" xfId="20536"/>
    <cellStyle name="Output 2 11 3 2" xfId="21124"/>
    <cellStyle name="Output 2 11 3 2 2" xfId="22000"/>
    <cellStyle name="Output 2 11 3 3" xfId="21679"/>
    <cellStyle name="Output 2 11 4" xfId="20537"/>
    <cellStyle name="Output 2 11 4 2" xfId="21123"/>
    <cellStyle name="Output 2 11 4 2 2" xfId="21999"/>
    <cellStyle name="Output 2 11 4 3" xfId="21680"/>
    <cellStyle name="Output 2 11 5" xfId="20538"/>
    <cellStyle name="Output 2 11 5 2" xfId="21122"/>
    <cellStyle name="Output 2 11 5 2 2" xfId="21998"/>
    <cellStyle name="Output 2 11 5 3" xfId="21681"/>
    <cellStyle name="Output 2 11 6" xfId="21126"/>
    <cellStyle name="Output 2 11 6 2" xfId="22002"/>
    <cellStyle name="Output 2 11 7" xfId="21677"/>
    <cellStyle name="Output 2 12" xfId="20539"/>
    <cellStyle name="Output 2 12 2" xfId="20540"/>
    <cellStyle name="Output 2 12 2 2" xfId="21120"/>
    <cellStyle name="Output 2 12 2 2 2" xfId="21996"/>
    <cellStyle name="Output 2 12 2 3" xfId="21683"/>
    <cellStyle name="Output 2 12 3" xfId="20541"/>
    <cellStyle name="Output 2 12 3 2" xfId="21119"/>
    <cellStyle name="Output 2 12 3 2 2" xfId="21995"/>
    <cellStyle name="Output 2 12 3 3" xfId="21684"/>
    <cellStyle name="Output 2 12 4" xfId="20542"/>
    <cellStyle name="Output 2 12 4 2" xfId="21118"/>
    <cellStyle name="Output 2 12 4 2 2" xfId="21994"/>
    <cellStyle name="Output 2 12 4 3" xfId="21685"/>
    <cellStyle name="Output 2 12 5" xfId="20543"/>
    <cellStyle name="Output 2 12 5 2" xfId="21117"/>
    <cellStyle name="Output 2 12 5 2 2" xfId="21993"/>
    <cellStyle name="Output 2 12 5 3" xfId="21686"/>
    <cellStyle name="Output 2 12 6" xfId="21121"/>
    <cellStyle name="Output 2 12 6 2" xfId="21997"/>
    <cellStyle name="Output 2 12 7" xfId="21682"/>
    <cellStyle name="Output 2 13" xfId="20544"/>
    <cellStyle name="Output 2 13 2" xfId="20545"/>
    <cellStyle name="Output 2 13 2 2" xfId="21115"/>
    <cellStyle name="Output 2 13 2 2 2" xfId="21991"/>
    <cellStyle name="Output 2 13 2 3" xfId="21688"/>
    <cellStyle name="Output 2 13 3" xfId="20546"/>
    <cellStyle name="Output 2 13 3 2" xfId="21114"/>
    <cellStyle name="Output 2 13 3 2 2" xfId="21990"/>
    <cellStyle name="Output 2 13 3 3" xfId="21689"/>
    <cellStyle name="Output 2 13 4" xfId="20547"/>
    <cellStyle name="Output 2 13 4 2" xfId="21113"/>
    <cellStyle name="Output 2 13 4 2 2" xfId="21989"/>
    <cellStyle name="Output 2 13 4 3" xfId="21690"/>
    <cellStyle name="Output 2 13 5" xfId="21116"/>
    <cellStyle name="Output 2 13 5 2" xfId="21992"/>
    <cellStyle name="Output 2 13 6" xfId="21687"/>
    <cellStyle name="Output 2 14" xfId="20548"/>
    <cellStyle name="Output 2 14 2" xfId="21112"/>
    <cellStyle name="Output 2 14 2 2" xfId="21988"/>
    <cellStyle name="Output 2 14 3" xfId="21691"/>
    <cellStyle name="Output 2 15" xfId="20549"/>
    <cellStyle name="Output 2 15 2" xfId="21111"/>
    <cellStyle name="Output 2 15 2 2" xfId="21987"/>
    <cellStyle name="Output 2 15 3" xfId="21692"/>
    <cellStyle name="Output 2 16" xfId="20550"/>
    <cellStyle name="Output 2 16 2" xfId="21110"/>
    <cellStyle name="Output 2 16 2 2" xfId="21986"/>
    <cellStyle name="Output 2 16 3" xfId="21693"/>
    <cellStyle name="Output 2 17" xfId="21131"/>
    <cellStyle name="Output 2 17 2" xfId="22007"/>
    <cellStyle name="Output 2 18" xfId="21672"/>
    <cellStyle name="Output 2 2" xfId="20551"/>
    <cellStyle name="Output 2 2 10" xfId="21109"/>
    <cellStyle name="Output 2 2 10 2" xfId="21985"/>
    <cellStyle name="Output 2 2 11" xfId="21694"/>
    <cellStyle name="Output 2 2 2" xfId="20552"/>
    <cellStyle name="Output 2 2 2 2" xfId="20553"/>
    <cellStyle name="Output 2 2 2 2 2" xfId="21107"/>
    <cellStyle name="Output 2 2 2 2 2 2" xfId="21983"/>
    <cellStyle name="Output 2 2 2 2 3" xfId="21696"/>
    <cellStyle name="Output 2 2 2 3" xfId="20554"/>
    <cellStyle name="Output 2 2 2 3 2" xfId="21106"/>
    <cellStyle name="Output 2 2 2 3 2 2" xfId="21982"/>
    <cellStyle name="Output 2 2 2 3 3" xfId="21697"/>
    <cellStyle name="Output 2 2 2 4" xfId="20555"/>
    <cellStyle name="Output 2 2 2 4 2" xfId="21105"/>
    <cellStyle name="Output 2 2 2 4 2 2" xfId="21981"/>
    <cellStyle name="Output 2 2 2 4 3" xfId="21698"/>
    <cellStyle name="Output 2 2 2 5" xfId="21108"/>
    <cellStyle name="Output 2 2 2 5 2" xfId="21984"/>
    <cellStyle name="Output 2 2 2 6" xfId="21695"/>
    <cellStyle name="Output 2 2 3" xfId="20556"/>
    <cellStyle name="Output 2 2 3 2" xfId="20557"/>
    <cellStyle name="Output 2 2 3 2 2" xfId="21103"/>
    <cellStyle name="Output 2 2 3 2 2 2" xfId="21979"/>
    <cellStyle name="Output 2 2 3 2 3" xfId="21700"/>
    <cellStyle name="Output 2 2 3 3" xfId="20558"/>
    <cellStyle name="Output 2 2 3 3 2" xfId="21102"/>
    <cellStyle name="Output 2 2 3 3 2 2" xfId="21978"/>
    <cellStyle name="Output 2 2 3 3 3" xfId="21701"/>
    <cellStyle name="Output 2 2 3 4" xfId="20559"/>
    <cellStyle name="Output 2 2 3 4 2" xfId="21101"/>
    <cellStyle name="Output 2 2 3 4 2 2" xfId="21977"/>
    <cellStyle name="Output 2 2 3 4 3" xfId="21702"/>
    <cellStyle name="Output 2 2 3 5" xfId="21104"/>
    <cellStyle name="Output 2 2 3 5 2" xfId="21980"/>
    <cellStyle name="Output 2 2 3 6" xfId="21699"/>
    <cellStyle name="Output 2 2 4" xfId="20560"/>
    <cellStyle name="Output 2 2 4 2" xfId="20561"/>
    <cellStyle name="Output 2 2 4 2 2" xfId="21099"/>
    <cellStyle name="Output 2 2 4 2 2 2" xfId="21975"/>
    <cellStyle name="Output 2 2 4 2 3" xfId="21704"/>
    <cellStyle name="Output 2 2 4 3" xfId="20562"/>
    <cellStyle name="Output 2 2 4 3 2" xfId="21098"/>
    <cellStyle name="Output 2 2 4 3 2 2" xfId="21974"/>
    <cellStyle name="Output 2 2 4 3 3" xfId="21705"/>
    <cellStyle name="Output 2 2 4 4" xfId="20563"/>
    <cellStyle name="Output 2 2 4 4 2" xfId="21097"/>
    <cellStyle name="Output 2 2 4 4 2 2" xfId="21973"/>
    <cellStyle name="Output 2 2 4 4 3" xfId="21706"/>
    <cellStyle name="Output 2 2 4 5" xfId="21100"/>
    <cellStyle name="Output 2 2 4 5 2" xfId="21976"/>
    <cellStyle name="Output 2 2 4 6" xfId="21703"/>
    <cellStyle name="Output 2 2 5" xfId="20564"/>
    <cellStyle name="Output 2 2 5 2" xfId="20565"/>
    <cellStyle name="Output 2 2 5 2 2" xfId="21095"/>
    <cellStyle name="Output 2 2 5 2 2 2" xfId="21971"/>
    <cellStyle name="Output 2 2 5 2 3" xfId="21708"/>
    <cellStyle name="Output 2 2 5 3" xfId="20566"/>
    <cellStyle name="Output 2 2 5 3 2" xfId="21094"/>
    <cellStyle name="Output 2 2 5 3 2 2" xfId="21970"/>
    <cellStyle name="Output 2 2 5 3 3" xfId="21709"/>
    <cellStyle name="Output 2 2 5 4" xfId="20567"/>
    <cellStyle name="Output 2 2 5 4 2" xfId="21093"/>
    <cellStyle name="Output 2 2 5 4 2 2" xfId="21969"/>
    <cellStyle name="Output 2 2 5 4 3" xfId="21710"/>
    <cellStyle name="Output 2 2 5 5" xfId="21096"/>
    <cellStyle name="Output 2 2 5 5 2" xfId="21972"/>
    <cellStyle name="Output 2 2 5 6" xfId="21707"/>
    <cellStyle name="Output 2 2 6" xfId="20568"/>
    <cellStyle name="Output 2 2 6 2" xfId="21092"/>
    <cellStyle name="Output 2 2 6 2 2" xfId="21968"/>
    <cellStyle name="Output 2 2 6 3" xfId="21711"/>
    <cellStyle name="Output 2 2 7" xfId="20569"/>
    <cellStyle name="Output 2 2 7 2" xfId="21091"/>
    <cellStyle name="Output 2 2 7 2 2" xfId="21967"/>
    <cellStyle name="Output 2 2 7 3" xfId="21712"/>
    <cellStyle name="Output 2 2 8" xfId="20570"/>
    <cellStyle name="Output 2 2 8 2" xfId="21090"/>
    <cellStyle name="Output 2 2 8 2 2" xfId="21966"/>
    <cellStyle name="Output 2 2 8 3" xfId="21713"/>
    <cellStyle name="Output 2 2 9" xfId="20571"/>
    <cellStyle name="Output 2 2 9 2" xfId="21089"/>
    <cellStyle name="Output 2 2 9 2 2" xfId="21965"/>
    <cellStyle name="Output 2 2 9 3" xfId="21714"/>
    <cellStyle name="Output 2 3" xfId="20572"/>
    <cellStyle name="Output 2 3 2" xfId="20573"/>
    <cellStyle name="Output 2 3 2 2" xfId="21088"/>
    <cellStyle name="Output 2 3 2 2 2" xfId="21964"/>
    <cellStyle name="Output 2 3 2 3" xfId="21715"/>
    <cellStyle name="Output 2 3 3" xfId="20574"/>
    <cellStyle name="Output 2 3 3 2" xfId="21087"/>
    <cellStyle name="Output 2 3 3 2 2" xfId="21963"/>
    <cellStyle name="Output 2 3 3 3" xfId="21716"/>
    <cellStyle name="Output 2 3 4" xfId="20575"/>
    <cellStyle name="Output 2 3 4 2" xfId="21086"/>
    <cellStyle name="Output 2 3 4 2 2" xfId="21962"/>
    <cellStyle name="Output 2 3 4 3" xfId="21717"/>
    <cellStyle name="Output 2 3 5" xfId="20576"/>
    <cellStyle name="Output 2 3 5 2" xfId="21085"/>
    <cellStyle name="Output 2 3 5 2 2" xfId="21961"/>
    <cellStyle name="Output 2 3 5 3" xfId="21718"/>
    <cellStyle name="Output 2 4" xfId="20577"/>
    <cellStyle name="Output 2 4 2" xfId="20578"/>
    <cellStyle name="Output 2 4 2 2" xfId="21084"/>
    <cellStyle name="Output 2 4 2 2 2" xfId="21960"/>
    <cellStyle name="Output 2 4 2 3" xfId="21719"/>
    <cellStyle name="Output 2 4 3" xfId="20579"/>
    <cellStyle name="Output 2 4 3 2" xfId="21083"/>
    <cellStyle name="Output 2 4 3 2 2" xfId="21959"/>
    <cellStyle name="Output 2 4 3 3" xfId="21720"/>
    <cellStyle name="Output 2 4 4" xfId="20580"/>
    <cellStyle name="Output 2 4 4 2" xfId="21082"/>
    <cellStyle name="Output 2 4 4 2 2" xfId="21958"/>
    <cellStyle name="Output 2 4 4 3" xfId="21721"/>
    <cellStyle name="Output 2 4 5" xfId="20581"/>
    <cellStyle name="Output 2 4 5 2" xfId="21081"/>
    <cellStyle name="Output 2 4 5 2 2" xfId="21957"/>
    <cellStyle name="Output 2 4 5 3" xfId="21722"/>
    <cellStyle name="Output 2 5" xfId="20582"/>
    <cellStyle name="Output 2 5 2" xfId="20583"/>
    <cellStyle name="Output 2 5 2 2" xfId="21080"/>
    <cellStyle name="Output 2 5 2 2 2" xfId="21956"/>
    <cellStyle name="Output 2 5 2 3" xfId="21723"/>
    <cellStyle name="Output 2 5 3" xfId="20584"/>
    <cellStyle name="Output 2 5 3 2" xfId="21079"/>
    <cellStyle name="Output 2 5 3 2 2" xfId="21955"/>
    <cellStyle name="Output 2 5 3 3" xfId="21724"/>
    <cellStyle name="Output 2 5 4" xfId="20585"/>
    <cellStyle name="Output 2 5 4 2" xfId="21078"/>
    <cellStyle name="Output 2 5 4 2 2" xfId="21954"/>
    <cellStyle name="Output 2 5 4 3" xfId="21725"/>
    <cellStyle name="Output 2 5 5" xfId="20586"/>
    <cellStyle name="Output 2 5 5 2" xfId="21077"/>
    <cellStyle name="Output 2 5 5 2 2" xfId="21953"/>
    <cellStyle name="Output 2 5 5 3" xfId="21726"/>
    <cellStyle name="Output 2 6" xfId="20587"/>
    <cellStyle name="Output 2 6 2" xfId="20588"/>
    <cellStyle name="Output 2 6 2 2" xfId="21076"/>
    <cellStyle name="Output 2 6 2 2 2" xfId="21952"/>
    <cellStyle name="Output 2 6 2 3" xfId="21727"/>
    <cellStyle name="Output 2 6 3" xfId="20589"/>
    <cellStyle name="Output 2 6 3 2" xfId="21075"/>
    <cellStyle name="Output 2 6 3 2 2" xfId="21951"/>
    <cellStyle name="Output 2 6 3 3" xfId="21728"/>
    <cellStyle name="Output 2 6 4" xfId="20590"/>
    <cellStyle name="Output 2 6 4 2" xfId="21074"/>
    <cellStyle name="Output 2 6 4 2 2" xfId="21950"/>
    <cellStyle name="Output 2 6 4 3" xfId="21729"/>
    <cellStyle name="Output 2 6 5" xfId="20591"/>
    <cellStyle name="Output 2 6 5 2" xfId="21073"/>
    <cellStyle name="Output 2 6 5 2 2" xfId="21949"/>
    <cellStyle name="Output 2 6 5 3" xfId="21730"/>
    <cellStyle name="Output 2 7" xfId="20592"/>
    <cellStyle name="Output 2 7 2" xfId="20593"/>
    <cellStyle name="Output 2 7 2 2" xfId="21072"/>
    <cellStyle name="Output 2 7 2 2 2" xfId="21948"/>
    <cellStyle name="Output 2 7 2 3" xfId="21731"/>
    <cellStyle name="Output 2 7 3" xfId="20594"/>
    <cellStyle name="Output 2 7 3 2" xfId="21071"/>
    <cellStyle name="Output 2 7 3 2 2" xfId="21947"/>
    <cellStyle name="Output 2 7 3 3" xfId="21732"/>
    <cellStyle name="Output 2 7 4" xfId="20595"/>
    <cellStyle name="Output 2 7 4 2" xfId="21070"/>
    <cellStyle name="Output 2 7 4 2 2" xfId="21946"/>
    <cellStyle name="Output 2 7 4 3" xfId="21733"/>
    <cellStyle name="Output 2 7 5" xfId="20596"/>
    <cellStyle name="Output 2 7 5 2" xfId="21069"/>
    <cellStyle name="Output 2 7 5 2 2" xfId="21945"/>
    <cellStyle name="Output 2 7 5 3" xfId="21734"/>
    <cellStyle name="Output 2 8" xfId="20597"/>
    <cellStyle name="Output 2 8 2" xfId="20598"/>
    <cellStyle name="Output 2 8 2 2" xfId="21068"/>
    <cellStyle name="Output 2 8 2 2 2" xfId="21944"/>
    <cellStyle name="Output 2 8 2 3" xfId="21735"/>
    <cellStyle name="Output 2 8 3" xfId="20599"/>
    <cellStyle name="Output 2 8 3 2" xfId="21067"/>
    <cellStyle name="Output 2 8 3 2 2" xfId="21943"/>
    <cellStyle name="Output 2 8 3 3" xfId="21736"/>
    <cellStyle name="Output 2 8 4" xfId="20600"/>
    <cellStyle name="Output 2 8 4 2" xfId="21066"/>
    <cellStyle name="Output 2 8 4 2 2" xfId="21942"/>
    <cellStyle name="Output 2 8 4 3" xfId="21737"/>
    <cellStyle name="Output 2 8 5" xfId="20601"/>
    <cellStyle name="Output 2 8 5 2" xfId="21065"/>
    <cellStyle name="Output 2 8 5 2 2" xfId="21941"/>
    <cellStyle name="Output 2 8 5 3" xfId="21738"/>
    <cellStyle name="Output 2 9" xfId="20602"/>
    <cellStyle name="Output 2 9 2" xfId="20603"/>
    <cellStyle name="Output 2 9 2 2" xfId="21064"/>
    <cellStyle name="Output 2 9 2 2 2" xfId="21940"/>
    <cellStyle name="Output 2 9 2 3" xfId="21739"/>
    <cellStyle name="Output 2 9 3" xfId="20604"/>
    <cellStyle name="Output 2 9 3 2" xfId="21063"/>
    <cellStyle name="Output 2 9 3 2 2" xfId="21939"/>
    <cellStyle name="Output 2 9 3 3" xfId="21740"/>
    <cellStyle name="Output 2 9 4" xfId="20605"/>
    <cellStyle name="Output 2 9 4 2" xfId="21062"/>
    <cellStyle name="Output 2 9 4 2 2" xfId="21938"/>
    <cellStyle name="Output 2 9 4 3" xfId="21741"/>
    <cellStyle name="Output 2 9 5" xfId="20606"/>
    <cellStyle name="Output 2 9 5 2" xfId="21061"/>
    <cellStyle name="Output 2 9 5 2 2" xfId="21937"/>
    <cellStyle name="Output 2 9 5 3" xfId="21742"/>
    <cellStyle name="Output 3" xfId="20607"/>
    <cellStyle name="Output 3 2" xfId="20608"/>
    <cellStyle name="Output 3 2 2" xfId="21059"/>
    <cellStyle name="Output 3 2 2 2" xfId="21935"/>
    <cellStyle name="Output 3 2 3" xfId="21744"/>
    <cellStyle name="Output 3 3" xfId="20609"/>
    <cellStyle name="Output 3 3 2" xfId="21058"/>
    <cellStyle name="Output 3 3 2 2" xfId="21934"/>
    <cellStyle name="Output 3 3 3" xfId="21745"/>
    <cellStyle name="Output 3 4" xfId="21060"/>
    <cellStyle name="Output 3 4 2" xfId="21936"/>
    <cellStyle name="Output 3 5" xfId="21743"/>
    <cellStyle name="Output 4" xfId="20610"/>
    <cellStyle name="Output 4 2" xfId="20611"/>
    <cellStyle name="Output 4 2 2" xfId="21056"/>
    <cellStyle name="Output 4 2 2 2" xfId="21932"/>
    <cellStyle name="Output 4 2 3" xfId="21747"/>
    <cellStyle name="Output 4 3" xfId="20612"/>
    <cellStyle name="Output 4 3 2" xfId="21055"/>
    <cellStyle name="Output 4 3 2 2" xfId="21931"/>
    <cellStyle name="Output 4 3 3" xfId="21748"/>
    <cellStyle name="Output 4 4" xfId="21057"/>
    <cellStyle name="Output 4 4 2" xfId="21933"/>
    <cellStyle name="Output 4 5" xfId="21746"/>
    <cellStyle name="Output 5" xfId="20613"/>
    <cellStyle name="Output 5 2" xfId="20614"/>
    <cellStyle name="Output 5 2 2" xfId="21053"/>
    <cellStyle name="Output 5 2 2 2" xfId="21929"/>
    <cellStyle name="Output 5 2 3" xfId="21750"/>
    <cellStyle name="Output 5 3" xfId="20615"/>
    <cellStyle name="Output 5 3 2" xfId="21052"/>
    <cellStyle name="Output 5 3 2 2" xfId="21928"/>
    <cellStyle name="Output 5 3 3" xfId="21751"/>
    <cellStyle name="Output 5 4" xfId="21054"/>
    <cellStyle name="Output 5 4 2" xfId="21930"/>
    <cellStyle name="Output 5 5" xfId="21749"/>
    <cellStyle name="Output 6" xfId="20616"/>
    <cellStyle name="Output 6 2" xfId="20617"/>
    <cellStyle name="Output 6 2 2" xfId="21050"/>
    <cellStyle name="Output 6 2 2 2" xfId="21926"/>
    <cellStyle name="Output 6 2 3" xfId="21753"/>
    <cellStyle name="Output 6 3" xfId="20618"/>
    <cellStyle name="Output 6 3 2" xfId="21049"/>
    <cellStyle name="Output 6 3 2 2" xfId="21925"/>
    <cellStyle name="Output 6 3 3" xfId="21754"/>
    <cellStyle name="Output 6 4" xfId="21051"/>
    <cellStyle name="Output 6 4 2" xfId="21927"/>
    <cellStyle name="Output 6 5" xfId="21752"/>
    <cellStyle name="Output 7" xfId="20619"/>
    <cellStyle name="Output 7 2" xfId="21048"/>
    <cellStyle name="Output 7 2 2" xfId="21924"/>
    <cellStyle name="Output 7 3" xfId="21755"/>
    <cellStyle name="Percen - Style1" xfId="20620"/>
    <cellStyle name="Percent" xfId="20961" builtinId="5"/>
    <cellStyle name="Percent [0]" xfId="20621"/>
    <cellStyle name="Percent [00]" xfId="20622"/>
    <cellStyle name="Percent 10" xfId="20623"/>
    <cellStyle name="Percent 10 2" xfId="20624"/>
    <cellStyle name="Percent 10 2 2" xfId="20625"/>
    <cellStyle name="Percent 10 3" xfId="20626"/>
    <cellStyle name="Percent 10 4" xfId="20627"/>
    <cellStyle name="Percent 11" xfId="20628"/>
    <cellStyle name="Percent 11 2" xfId="20629"/>
    <cellStyle name="Percent 12" xfId="20630"/>
    <cellStyle name="Percent 12 2" xfId="20631"/>
    <cellStyle name="Percent 13" xfId="20632"/>
    <cellStyle name="Percent 13 2" xfId="20633"/>
    <cellStyle name="Percent 14" xfId="20634"/>
    <cellStyle name="Percent 15" xfId="20635"/>
    <cellStyle name="Percent 15 2" xfId="20636"/>
    <cellStyle name="Percent 16" xfId="20637"/>
    <cellStyle name="Percent 17" xfId="20638"/>
    <cellStyle name="Percent 18" xfId="20639"/>
    <cellStyle name="Percent 19" xfId="20640"/>
    <cellStyle name="Percent 2" xfId="6"/>
    <cellStyle name="Percent 2 2" xfId="20641"/>
    <cellStyle name="Percent 2 2 2" xfId="20642"/>
    <cellStyle name="Percent 2 2 3" xfId="20643"/>
    <cellStyle name="Percent 2 2 4" xfId="20644"/>
    <cellStyle name="Percent 2 2 4 2" xfId="20645"/>
    <cellStyle name="Percent 2 2 4 2 2" xfId="20646"/>
    <cellStyle name="Percent 2 2 4 2 2 2" xfId="20647"/>
    <cellStyle name="Percent 2 2 4 2 2 3" xfId="20648"/>
    <cellStyle name="Percent 2 2 4 2 2 4" xfId="20649"/>
    <cellStyle name="Percent 2 2 4 2 3" xfId="20650"/>
    <cellStyle name="Percent 2 2 4 2 4" xfId="20651"/>
    <cellStyle name="Percent 2 2 4 2 5" xfId="20652"/>
    <cellStyle name="Percent 2 2 4 3" xfId="20653"/>
    <cellStyle name="Percent 2 2 4 3 2" xfId="20654"/>
    <cellStyle name="Percent 2 2 4 3 3" xfId="20655"/>
    <cellStyle name="Percent 2 2 4 3 4" xfId="20656"/>
    <cellStyle name="Percent 2 2 4 4" xfId="20657"/>
    <cellStyle name="Percent 2 2 4 5" xfId="20658"/>
    <cellStyle name="Percent 2 2 4 6" xfId="20659"/>
    <cellStyle name="Percent 2 2 5" xfId="20660"/>
    <cellStyle name="Percent 2 3" xfId="20661"/>
    <cellStyle name="Percent 2 4" xfId="20662"/>
    <cellStyle name="Percent 2 5" xfId="20663"/>
    <cellStyle name="Percent 2 6" xfId="20664"/>
    <cellStyle name="Percent 2 7" xfId="20665"/>
    <cellStyle name="Percent 2 8" xfId="20666"/>
    <cellStyle name="Percent 2 8 2" xfId="20667"/>
    <cellStyle name="Percent 2 9" xfId="20668"/>
    <cellStyle name="Percent 2 9 2" xfId="20669"/>
    <cellStyle name="Percent 2 9 2 2" xfId="20670"/>
    <cellStyle name="Percent 2 9 2 2 2" xfId="20671"/>
    <cellStyle name="Percent 2 9 2 2 3" xfId="20672"/>
    <cellStyle name="Percent 2 9 2 2 4" xfId="20673"/>
    <cellStyle name="Percent 2 9 2 3" xfId="20674"/>
    <cellStyle name="Percent 2 9 2 4" xfId="20675"/>
    <cellStyle name="Percent 2 9 2 5" xfId="20676"/>
    <cellStyle name="Percent 2 9 3" xfId="20677"/>
    <cellStyle name="Percent 2 9 3 2" xfId="20678"/>
    <cellStyle name="Percent 2 9 3 3" xfId="20679"/>
    <cellStyle name="Percent 2 9 3 4" xfId="20680"/>
    <cellStyle name="Percent 2 9 4" xfId="20681"/>
    <cellStyle name="Percent 2 9 5" xfId="20682"/>
    <cellStyle name="Percent 2 9 6" xfId="20683"/>
    <cellStyle name="Percent 20" xfId="20684"/>
    <cellStyle name="Percent 21" xfId="20685"/>
    <cellStyle name="Percent 21 2" xfId="20686"/>
    <cellStyle name="Percent 21 3" xfId="20687"/>
    <cellStyle name="Percent 21 4" xfId="20688"/>
    <cellStyle name="Percent 3" xfId="14"/>
    <cellStyle name="Percent 3 2" xfId="20689"/>
    <cellStyle name="Percent 3 2 2" xfId="20690"/>
    <cellStyle name="Percent 3 2 2 2" xfId="20691"/>
    <cellStyle name="Percent 3 2 2 3" xfId="20692"/>
    <cellStyle name="Percent 3 2 3" xfId="20693"/>
    <cellStyle name="Percent 3 2 4" xfId="20694"/>
    <cellStyle name="Percent 3 3" xfId="20695"/>
    <cellStyle name="Percent 3 3 2" xfId="20696"/>
    <cellStyle name="Percent 3 4" xfId="20697"/>
    <cellStyle name="Percent 3 4 2" xfId="20698"/>
    <cellStyle name="Percent 3 4 3" xfId="20699"/>
    <cellStyle name="Percent 4" xfId="20700"/>
    <cellStyle name="Percent 4 2" xfId="20701"/>
    <cellStyle name="Percent 4 2 2" xfId="20702"/>
    <cellStyle name="Percent 4 2 2 2" xfId="20703"/>
    <cellStyle name="Percent 4 3" xfId="20704"/>
    <cellStyle name="Percent 4 3 2" xfId="20705"/>
    <cellStyle name="Percent 4 4" xfId="20706"/>
    <cellStyle name="Percent 5" xfId="20707"/>
    <cellStyle name="Percent 5 2" xfId="20708"/>
    <cellStyle name="Percent 5 2 2" xfId="20709"/>
    <cellStyle name="Percent 5 2 2 2" xfId="20710"/>
    <cellStyle name="Percent 5 2 3" xfId="20711"/>
    <cellStyle name="Percent 5 2 4" xfId="20712"/>
    <cellStyle name="Percent 5 2 4 2" xfId="20713"/>
    <cellStyle name="Percent 5 2 4 2 2" xfId="20714"/>
    <cellStyle name="Percent 5 2 4 2 3" xfId="20715"/>
    <cellStyle name="Percent 5 2 4 2 4" xfId="20716"/>
    <cellStyle name="Percent 5 2 4 3" xfId="20717"/>
    <cellStyle name="Percent 5 2 4 4" xfId="20718"/>
    <cellStyle name="Percent 5 2 4 5" xfId="20719"/>
    <cellStyle name="Percent 5 2 5" xfId="20720"/>
    <cellStyle name="Percent 5 2 5 2" xfId="20721"/>
    <cellStyle name="Percent 5 2 5 3" xfId="20722"/>
    <cellStyle name="Percent 5 2 5 4" xfId="20723"/>
    <cellStyle name="Percent 5 2 6" xfId="20724"/>
    <cellStyle name="Percent 5 2 7" xfId="20725"/>
    <cellStyle name="Percent 5 2 8" xfId="20726"/>
    <cellStyle name="Percent 5 3" xfId="20727"/>
    <cellStyle name="Percent 5 3 2" xfId="20728"/>
    <cellStyle name="Percent 5 4" xfId="20729"/>
    <cellStyle name="Percent 5 4 2" xfId="20730"/>
    <cellStyle name="Percent 5 4 2 2" xfId="20731"/>
    <cellStyle name="Percent 5 4 2 3" xfId="20732"/>
    <cellStyle name="Percent 5 4 2 4" xfId="20733"/>
    <cellStyle name="Percent 5 4 3" xfId="20734"/>
    <cellStyle name="Percent 5 4 4" xfId="20735"/>
    <cellStyle name="Percent 5 4 5" xfId="20736"/>
    <cellStyle name="Percent 5 5" xfId="20737"/>
    <cellStyle name="Percent 5 5 2" xfId="20738"/>
    <cellStyle name="Percent 5 5 3" xfId="20739"/>
    <cellStyle name="Percent 5 5 4" xfId="20740"/>
    <cellStyle name="Percent 5 6" xfId="20741"/>
    <cellStyle name="Percent 5 7" xfId="20742"/>
    <cellStyle name="Percent 5 8" xfId="20743"/>
    <cellStyle name="Percent 6" xfId="20744"/>
    <cellStyle name="Percent 6 2" xfId="20745"/>
    <cellStyle name="Percent 6 2 2" xfId="20746"/>
    <cellStyle name="Percent 6 3" xfId="20747"/>
    <cellStyle name="Percent 6 3 2" xfId="20748"/>
    <cellStyle name="Percent 7" xfId="20749"/>
    <cellStyle name="Percent 7 2" xfId="20750"/>
    <cellStyle name="Percent 7 2 2" xfId="20751"/>
    <cellStyle name="Percent 7 3" xfId="20752"/>
    <cellStyle name="Percent 8" xfId="20753"/>
    <cellStyle name="Percent 8 10" xfId="20754"/>
    <cellStyle name="Percent 8 11" xfId="20755"/>
    <cellStyle name="Percent 8 12" xfId="20756"/>
    <cellStyle name="Percent 8 2" xfId="20757"/>
    <cellStyle name="Percent 8 3" xfId="20758"/>
    <cellStyle name="Percent 8 4" xfId="20759"/>
    <cellStyle name="Percent 8 5" xfId="20760"/>
    <cellStyle name="Percent 8 6" xfId="20761"/>
    <cellStyle name="Percent 8 7" xfId="20762"/>
    <cellStyle name="Percent 8 8" xfId="20763"/>
    <cellStyle name="Percent 8 9" xfId="20764"/>
    <cellStyle name="Percent 9" xfId="20765"/>
    <cellStyle name="Percent 9 10" xfId="20766"/>
    <cellStyle name="Percent 9 11" xfId="20767"/>
    <cellStyle name="Percent 9 2" xfId="20768"/>
    <cellStyle name="Percent 9 3" xfId="20769"/>
    <cellStyle name="Percent 9 4" xfId="20770"/>
    <cellStyle name="Percent 9 5" xfId="20771"/>
    <cellStyle name="Percent 9 6" xfId="20772"/>
    <cellStyle name="Percent 9 7" xfId="20773"/>
    <cellStyle name="Percent 9 8" xfId="20774"/>
    <cellStyle name="Percent 9 9" xfId="20775"/>
    <cellStyle name="PrePop Currency (0)" xfId="20776"/>
    <cellStyle name="PrePop Currency (2)" xfId="20777"/>
    <cellStyle name="PrePop Units (0)" xfId="20778"/>
    <cellStyle name="PrePop Units (1)" xfId="20779"/>
    <cellStyle name="PrePop Units (2)" xfId="20780"/>
    <cellStyle name="Price" xfId="20781"/>
    <cellStyle name="Price 2" xfId="20782"/>
    <cellStyle name="Price 3" xfId="20783"/>
    <cellStyle name="RunRep_Header" xfId="20784"/>
    <cellStyle name="Sheet Title" xfId="20785"/>
    <cellStyle name="showExposure" xfId="20786"/>
    <cellStyle name="showExposure 2" xfId="21047"/>
    <cellStyle name="showParameterE" xfId="20787"/>
    <cellStyle name="showParameterE 2" xfId="21046"/>
    <cellStyle name="Standard_AX-4-4-Profit-Loss-310899" xfId="20788"/>
    <cellStyle name="Style 1" xfId="20789"/>
    <cellStyle name="Style 1 2" xfId="20790"/>
    <cellStyle name="Style 1 2 2" xfId="20791"/>
    <cellStyle name="Style 1 3" xfId="20792"/>
    <cellStyle name="Style 1 4" xfId="20793"/>
    <cellStyle name="Style 2" xfId="20794"/>
    <cellStyle name="Style 3" xfId="20795"/>
    <cellStyle name="Style 4" xfId="20796"/>
    <cellStyle name="Style 5" xfId="20797"/>
    <cellStyle name="Style 6" xfId="20798"/>
    <cellStyle name="Style 7" xfId="20799"/>
    <cellStyle name="Style 8" xfId="20800"/>
    <cellStyle name="Style 9" xfId="21411"/>
    <cellStyle name="Text Indent A" xfId="20801"/>
    <cellStyle name="Text Indent B" xfId="20802"/>
    <cellStyle name="Text Indent C" xfId="20803"/>
    <cellStyle name="Tickmark" xfId="20804"/>
    <cellStyle name="Title 2" xfId="20805"/>
    <cellStyle name="Title 2 2" xfId="20806"/>
    <cellStyle name="Title 2 2 2" xfId="20807"/>
    <cellStyle name="Title 2 3" xfId="20808"/>
    <cellStyle name="Title 2 4" xfId="20809"/>
    <cellStyle name="Title 3" xfId="20810"/>
    <cellStyle name="Title 3 2" xfId="20811"/>
    <cellStyle name="Title 3 3" xfId="20812"/>
    <cellStyle name="Title 4" xfId="20813"/>
    <cellStyle name="Title 4 2" xfId="20814"/>
    <cellStyle name="Title 4 3" xfId="20815"/>
    <cellStyle name="Title 5" xfId="20816"/>
    <cellStyle name="Title 5 2" xfId="20817"/>
    <cellStyle name="Title 5 3" xfId="20818"/>
    <cellStyle name="Title 6" xfId="20819"/>
    <cellStyle name="Title 6 2" xfId="20820"/>
    <cellStyle name="Title 6 3" xfId="20821"/>
    <cellStyle name="Title 7" xfId="20822"/>
    <cellStyle name="Total 2" xfId="20823"/>
    <cellStyle name="Total 2 10" xfId="20824"/>
    <cellStyle name="Total 2 10 2" xfId="20825"/>
    <cellStyle name="Total 2 10 2 2" xfId="21044"/>
    <cellStyle name="Total 2 10 2 2 2" xfId="21922"/>
    <cellStyle name="Total 2 10 2 3" xfId="21757"/>
    <cellStyle name="Total 2 10 3" xfId="20826"/>
    <cellStyle name="Total 2 10 3 2" xfId="21043"/>
    <cellStyle name="Total 2 10 3 2 2" xfId="21921"/>
    <cellStyle name="Total 2 10 3 3" xfId="21758"/>
    <cellStyle name="Total 2 10 4" xfId="20827"/>
    <cellStyle name="Total 2 10 4 2" xfId="21042"/>
    <cellStyle name="Total 2 10 4 2 2" xfId="21920"/>
    <cellStyle name="Total 2 10 4 3" xfId="21759"/>
    <cellStyle name="Total 2 10 5" xfId="20828"/>
    <cellStyle name="Total 2 10 5 2" xfId="21041"/>
    <cellStyle name="Total 2 10 5 2 2" xfId="21919"/>
    <cellStyle name="Total 2 10 5 3" xfId="21760"/>
    <cellStyle name="Total 2 11" xfId="20829"/>
    <cellStyle name="Total 2 11 2" xfId="20830"/>
    <cellStyle name="Total 2 11 2 2" xfId="21039"/>
    <cellStyle name="Total 2 11 2 2 2" xfId="21917"/>
    <cellStyle name="Total 2 11 2 3" xfId="21762"/>
    <cellStyle name="Total 2 11 3" xfId="20831"/>
    <cellStyle name="Total 2 11 3 2" xfId="21038"/>
    <cellStyle name="Total 2 11 3 2 2" xfId="21916"/>
    <cellStyle name="Total 2 11 3 3" xfId="21763"/>
    <cellStyle name="Total 2 11 4" xfId="20832"/>
    <cellStyle name="Total 2 11 4 2" xfId="21037"/>
    <cellStyle name="Total 2 11 4 2 2" xfId="21915"/>
    <cellStyle name="Total 2 11 4 3" xfId="21764"/>
    <cellStyle name="Total 2 11 5" xfId="20833"/>
    <cellStyle name="Total 2 11 5 2" xfId="21036"/>
    <cellStyle name="Total 2 11 5 2 2" xfId="21914"/>
    <cellStyle name="Total 2 11 5 3" xfId="21765"/>
    <cellStyle name="Total 2 11 6" xfId="21040"/>
    <cellStyle name="Total 2 11 6 2" xfId="21918"/>
    <cellStyle name="Total 2 11 7" xfId="21761"/>
    <cellStyle name="Total 2 12" xfId="20834"/>
    <cellStyle name="Total 2 12 2" xfId="20835"/>
    <cellStyle name="Total 2 12 2 2" xfId="21034"/>
    <cellStyle name="Total 2 12 2 2 2" xfId="21912"/>
    <cellStyle name="Total 2 12 2 3" xfId="21767"/>
    <cellStyle name="Total 2 12 3" xfId="20836"/>
    <cellStyle name="Total 2 12 3 2" xfId="21033"/>
    <cellStyle name="Total 2 12 3 2 2" xfId="21911"/>
    <cellStyle name="Total 2 12 3 3" xfId="21768"/>
    <cellStyle name="Total 2 12 4" xfId="20837"/>
    <cellStyle name="Total 2 12 4 2" xfId="21032"/>
    <cellStyle name="Total 2 12 4 2 2" xfId="21910"/>
    <cellStyle name="Total 2 12 4 3" xfId="21769"/>
    <cellStyle name="Total 2 12 5" xfId="20838"/>
    <cellStyle name="Total 2 12 5 2" xfId="21031"/>
    <cellStyle name="Total 2 12 5 2 2" xfId="21909"/>
    <cellStyle name="Total 2 12 5 3" xfId="21770"/>
    <cellStyle name="Total 2 12 6" xfId="21035"/>
    <cellStyle name="Total 2 12 6 2" xfId="21913"/>
    <cellStyle name="Total 2 12 7" xfId="21766"/>
    <cellStyle name="Total 2 13" xfId="20839"/>
    <cellStyle name="Total 2 13 2" xfId="20840"/>
    <cellStyle name="Total 2 13 2 2" xfId="21029"/>
    <cellStyle name="Total 2 13 2 2 2" xfId="21907"/>
    <cellStyle name="Total 2 13 2 3" xfId="21772"/>
    <cellStyle name="Total 2 13 3" xfId="20841"/>
    <cellStyle name="Total 2 13 3 2" xfId="21028"/>
    <cellStyle name="Total 2 13 3 2 2" xfId="21906"/>
    <cellStyle name="Total 2 13 3 3" xfId="21773"/>
    <cellStyle name="Total 2 13 4" xfId="20842"/>
    <cellStyle name="Total 2 13 4 2" xfId="21027"/>
    <cellStyle name="Total 2 13 4 2 2" xfId="21905"/>
    <cellStyle name="Total 2 13 4 3" xfId="21774"/>
    <cellStyle name="Total 2 13 5" xfId="21030"/>
    <cellStyle name="Total 2 13 5 2" xfId="21908"/>
    <cellStyle name="Total 2 13 6" xfId="21771"/>
    <cellStyle name="Total 2 14" xfId="20843"/>
    <cellStyle name="Total 2 14 2" xfId="21026"/>
    <cellStyle name="Total 2 14 2 2" xfId="21904"/>
    <cellStyle name="Total 2 14 3" xfId="21775"/>
    <cellStyle name="Total 2 15" xfId="20844"/>
    <cellStyle name="Total 2 15 2" xfId="21025"/>
    <cellStyle name="Total 2 15 2 2" xfId="21903"/>
    <cellStyle name="Total 2 15 3" xfId="21776"/>
    <cellStyle name="Total 2 16" xfId="20845"/>
    <cellStyle name="Total 2 16 2" xfId="21024"/>
    <cellStyle name="Total 2 16 2 2" xfId="21902"/>
    <cellStyle name="Total 2 16 3" xfId="21777"/>
    <cellStyle name="Total 2 17" xfId="21045"/>
    <cellStyle name="Total 2 17 2" xfId="21923"/>
    <cellStyle name="Total 2 18" xfId="21756"/>
    <cellStyle name="Total 2 2" xfId="20846"/>
    <cellStyle name="Total 2 2 10" xfId="21023"/>
    <cellStyle name="Total 2 2 10 2" xfId="21901"/>
    <cellStyle name="Total 2 2 11" xfId="21778"/>
    <cellStyle name="Total 2 2 2" xfId="20847"/>
    <cellStyle name="Total 2 2 2 2" xfId="20848"/>
    <cellStyle name="Total 2 2 2 2 2" xfId="21021"/>
    <cellStyle name="Total 2 2 2 2 2 2" xfId="21899"/>
    <cellStyle name="Total 2 2 2 2 3" xfId="21780"/>
    <cellStyle name="Total 2 2 2 3" xfId="20849"/>
    <cellStyle name="Total 2 2 2 3 2" xfId="21020"/>
    <cellStyle name="Total 2 2 2 3 2 2" xfId="21898"/>
    <cellStyle name="Total 2 2 2 3 3" xfId="21781"/>
    <cellStyle name="Total 2 2 2 4" xfId="20850"/>
    <cellStyle name="Total 2 2 2 4 2" xfId="21019"/>
    <cellStyle name="Total 2 2 2 4 2 2" xfId="21897"/>
    <cellStyle name="Total 2 2 2 4 3" xfId="21782"/>
    <cellStyle name="Total 2 2 2 5" xfId="21022"/>
    <cellStyle name="Total 2 2 2 5 2" xfId="21900"/>
    <cellStyle name="Total 2 2 2 6" xfId="21779"/>
    <cellStyle name="Total 2 2 3" xfId="20851"/>
    <cellStyle name="Total 2 2 3 2" xfId="20852"/>
    <cellStyle name="Total 2 2 3 2 2" xfId="21017"/>
    <cellStyle name="Total 2 2 3 2 2 2" xfId="21895"/>
    <cellStyle name="Total 2 2 3 2 3" xfId="21784"/>
    <cellStyle name="Total 2 2 3 3" xfId="20853"/>
    <cellStyle name="Total 2 2 3 3 2" xfId="21016"/>
    <cellStyle name="Total 2 2 3 3 2 2" xfId="21894"/>
    <cellStyle name="Total 2 2 3 3 3" xfId="21785"/>
    <cellStyle name="Total 2 2 3 4" xfId="20854"/>
    <cellStyle name="Total 2 2 3 4 2" xfId="21015"/>
    <cellStyle name="Total 2 2 3 4 2 2" xfId="21893"/>
    <cellStyle name="Total 2 2 3 4 3" xfId="21786"/>
    <cellStyle name="Total 2 2 3 5" xfId="21018"/>
    <cellStyle name="Total 2 2 3 5 2" xfId="21896"/>
    <cellStyle name="Total 2 2 3 6" xfId="21783"/>
    <cellStyle name="Total 2 2 4" xfId="20855"/>
    <cellStyle name="Total 2 2 4 2" xfId="20856"/>
    <cellStyle name="Total 2 2 4 2 2" xfId="21013"/>
    <cellStyle name="Total 2 2 4 2 2 2" xfId="21891"/>
    <cellStyle name="Total 2 2 4 2 3" xfId="21788"/>
    <cellStyle name="Total 2 2 4 3" xfId="20857"/>
    <cellStyle name="Total 2 2 4 3 2" xfId="21012"/>
    <cellStyle name="Total 2 2 4 3 2 2" xfId="21890"/>
    <cellStyle name="Total 2 2 4 3 3" xfId="21789"/>
    <cellStyle name="Total 2 2 4 4" xfId="20858"/>
    <cellStyle name="Total 2 2 4 4 2" xfId="21011"/>
    <cellStyle name="Total 2 2 4 4 2 2" xfId="21889"/>
    <cellStyle name="Total 2 2 4 4 3" xfId="21790"/>
    <cellStyle name="Total 2 2 4 5" xfId="21014"/>
    <cellStyle name="Total 2 2 4 5 2" xfId="21892"/>
    <cellStyle name="Total 2 2 4 6" xfId="21787"/>
    <cellStyle name="Total 2 2 5" xfId="20859"/>
    <cellStyle name="Total 2 2 5 2" xfId="20860"/>
    <cellStyle name="Total 2 2 5 2 2" xfId="21009"/>
    <cellStyle name="Total 2 2 5 2 2 2" xfId="21887"/>
    <cellStyle name="Total 2 2 5 2 3" xfId="21792"/>
    <cellStyle name="Total 2 2 5 3" xfId="20861"/>
    <cellStyle name="Total 2 2 5 3 2" xfId="21008"/>
    <cellStyle name="Total 2 2 5 3 2 2" xfId="21886"/>
    <cellStyle name="Total 2 2 5 3 3" xfId="21793"/>
    <cellStyle name="Total 2 2 5 4" xfId="20862"/>
    <cellStyle name="Total 2 2 5 4 2" xfId="21007"/>
    <cellStyle name="Total 2 2 5 4 2 2" xfId="21885"/>
    <cellStyle name="Total 2 2 5 4 3" xfId="21794"/>
    <cellStyle name="Total 2 2 5 5" xfId="21010"/>
    <cellStyle name="Total 2 2 5 5 2" xfId="21888"/>
    <cellStyle name="Total 2 2 5 6" xfId="21791"/>
    <cellStyle name="Total 2 2 6" xfId="20863"/>
    <cellStyle name="Total 2 2 6 2" xfId="21006"/>
    <cellStyle name="Total 2 2 6 2 2" xfId="21884"/>
    <cellStyle name="Total 2 2 6 3" xfId="21795"/>
    <cellStyle name="Total 2 2 7" xfId="20864"/>
    <cellStyle name="Total 2 2 7 2" xfId="21005"/>
    <cellStyle name="Total 2 2 7 2 2" xfId="21883"/>
    <cellStyle name="Total 2 2 7 3" xfId="21796"/>
    <cellStyle name="Total 2 2 8" xfId="20865"/>
    <cellStyle name="Total 2 2 8 2" xfId="21004"/>
    <cellStyle name="Total 2 2 8 2 2" xfId="21882"/>
    <cellStyle name="Total 2 2 8 3" xfId="21797"/>
    <cellStyle name="Total 2 2 9" xfId="20866"/>
    <cellStyle name="Total 2 2 9 2" xfId="21003"/>
    <cellStyle name="Total 2 2 9 2 2" xfId="21881"/>
    <cellStyle name="Total 2 2 9 3" xfId="21798"/>
    <cellStyle name="Total 2 3" xfId="20867"/>
    <cellStyle name="Total 2 3 2" xfId="20868"/>
    <cellStyle name="Total 2 3 2 2" xfId="21002"/>
    <cellStyle name="Total 2 3 2 2 2" xfId="21880"/>
    <cellStyle name="Total 2 3 2 3" xfId="21799"/>
    <cellStyle name="Total 2 3 3" xfId="20869"/>
    <cellStyle name="Total 2 3 3 2" xfId="21001"/>
    <cellStyle name="Total 2 3 3 2 2" xfId="21879"/>
    <cellStyle name="Total 2 3 3 3" xfId="21800"/>
    <cellStyle name="Total 2 3 4" xfId="20870"/>
    <cellStyle name="Total 2 3 4 2" xfId="21000"/>
    <cellStyle name="Total 2 3 4 2 2" xfId="21878"/>
    <cellStyle name="Total 2 3 4 3" xfId="21801"/>
    <cellStyle name="Total 2 3 5" xfId="20871"/>
    <cellStyle name="Total 2 3 5 2" xfId="20999"/>
    <cellStyle name="Total 2 3 5 2 2" xfId="21877"/>
    <cellStyle name="Total 2 3 5 3" xfId="21802"/>
    <cellStyle name="Total 2 4" xfId="20872"/>
    <cellStyle name="Total 2 4 2" xfId="20873"/>
    <cellStyle name="Total 2 4 2 2" xfId="20998"/>
    <cellStyle name="Total 2 4 2 2 2" xfId="21876"/>
    <cellStyle name="Total 2 4 2 3" xfId="21803"/>
    <cellStyle name="Total 2 4 3" xfId="20874"/>
    <cellStyle name="Total 2 4 3 2" xfId="20997"/>
    <cellStyle name="Total 2 4 3 2 2" xfId="21875"/>
    <cellStyle name="Total 2 4 3 3" xfId="21804"/>
    <cellStyle name="Total 2 4 4" xfId="20875"/>
    <cellStyle name="Total 2 4 4 2" xfId="20996"/>
    <cellStyle name="Total 2 4 4 2 2" xfId="21874"/>
    <cellStyle name="Total 2 4 4 3" xfId="21805"/>
    <cellStyle name="Total 2 4 5" xfId="20876"/>
    <cellStyle name="Total 2 4 5 2" xfId="20995"/>
    <cellStyle name="Total 2 4 5 2 2" xfId="21873"/>
    <cellStyle name="Total 2 4 5 3" xfId="21806"/>
    <cellStyle name="Total 2 5" xfId="20877"/>
    <cellStyle name="Total 2 5 2" xfId="20878"/>
    <cellStyle name="Total 2 5 2 2" xfId="20994"/>
    <cellStyle name="Total 2 5 2 2 2" xfId="21872"/>
    <cellStyle name="Total 2 5 2 3" xfId="21807"/>
    <cellStyle name="Total 2 5 3" xfId="20879"/>
    <cellStyle name="Total 2 5 3 2" xfId="20993"/>
    <cellStyle name="Total 2 5 3 2 2" xfId="21871"/>
    <cellStyle name="Total 2 5 3 3" xfId="21808"/>
    <cellStyle name="Total 2 5 4" xfId="20880"/>
    <cellStyle name="Total 2 5 4 2" xfId="20992"/>
    <cellStyle name="Total 2 5 4 2 2" xfId="21870"/>
    <cellStyle name="Total 2 5 4 3" xfId="21809"/>
    <cellStyle name="Total 2 5 5" xfId="20881"/>
    <cellStyle name="Total 2 5 5 2" xfId="20991"/>
    <cellStyle name="Total 2 5 5 2 2" xfId="21869"/>
    <cellStyle name="Total 2 5 5 3" xfId="21810"/>
    <cellStyle name="Total 2 6" xfId="20882"/>
    <cellStyle name="Total 2 6 2" xfId="20883"/>
    <cellStyle name="Total 2 6 2 2" xfId="20990"/>
    <cellStyle name="Total 2 6 2 2 2" xfId="21868"/>
    <cellStyle name="Total 2 6 2 3" xfId="21811"/>
    <cellStyle name="Total 2 6 3" xfId="20884"/>
    <cellStyle name="Total 2 6 3 2" xfId="20989"/>
    <cellStyle name="Total 2 6 3 2 2" xfId="21867"/>
    <cellStyle name="Total 2 6 3 3" xfId="21812"/>
    <cellStyle name="Total 2 6 4" xfId="20885"/>
    <cellStyle name="Total 2 6 4 2" xfId="20988"/>
    <cellStyle name="Total 2 6 4 2 2" xfId="21866"/>
    <cellStyle name="Total 2 6 4 3" xfId="21813"/>
    <cellStyle name="Total 2 6 5" xfId="20886"/>
    <cellStyle name="Total 2 6 5 2" xfId="20987"/>
    <cellStyle name="Total 2 6 5 2 2" xfId="21865"/>
    <cellStyle name="Total 2 6 5 3" xfId="21814"/>
    <cellStyle name="Total 2 7" xfId="20887"/>
    <cellStyle name="Total 2 7 2" xfId="20888"/>
    <cellStyle name="Total 2 7 2 2" xfId="20986"/>
    <cellStyle name="Total 2 7 2 2 2" xfId="21864"/>
    <cellStyle name="Total 2 7 2 3" xfId="21815"/>
    <cellStyle name="Total 2 7 3" xfId="20889"/>
    <cellStyle name="Total 2 7 3 2" xfId="20985"/>
    <cellStyle name="Total 2 7 3 2 2" xfId="21863"/>
    <cellStyle name="Total 2 7 3 3" xfId="21816"/>
    <cellStyle name="Total 2 7 4" xfId="20890"/>
    <cellStyle name="Total 2 7 4 2" xfId="20984"/>
    <cellStyle name="Total 2 7 4 2 2" xfId="21862"/>
    <cellStyle name="Total 2 7 4 3" xfId="21817"/>
    <cellStyle name="Total 2 7 5" xfId="20891"/>
    <cellStyle name="Total 2 7 5 2" xfId="20983"/>
    <cellStyle name="Total 2 7 5 2 2" xfId="21861"/>
    <cellStyle name="Total 2 7 5 3" xfId="21818"/>
    <cellStyle name="Total 2 8" xfId="20892"/>
    <cellStyle name="Total 2 8 2" xfId="20893"/>
    <cellStyle name="Total 2 8 2 2" xfId="20982"/>
    <cellStyle name="Total 2 8 2 2 2" xfId="21860"/>
    <cellStyle name="Total 2 8 2 3" xfId="21819"/>
    <cellStyle name="Total 2 8 3" xfId="20894"/>
    <cellStyle name="Total 2 8 3 2" xfId="20981"/>
    <cellStyle name="Total 2 8 3 2 2" xfId="21859"/>
    <cellStyle name="Total 2 8 3 3" xfId="21820"/>
    <cellStyle name="Total 2 8 4" xfId="20895"/>
    <cellStyle name="Total 2 8 4 2" xfId="20980"/>
    <cellStyle name="Total 2 8 4 2 2" xfId="21858"/>
    <cellStyle name="Total 2 8 4 3" xfId="21821"/>
    <cellStyle name="Total 2 8 5" xfId="20896"/>
    <cellStyle name="Total 2 8 5 2" xfId="20979"/>
    <cellStyle name="Total 2 8 5 2 2" xfId="21857"/>
    <cellStyle name="Total 2 8 5 3" xfId="21822"/>
    <cellStyle name="Total 2 9" xfId="20897"/>
    <cellStyle name="Total 2 9 2" xfId="20898"/>
    <cellStyle name="Total 2 9 2 2" xfId="20978"/>
    <cellStyle name="Total 2 9 2 2 2" xfId="21856"/>
    <cellStyle name="Total 2 9 2 3" xfId="21823"/>
    <cellStyle name="Total 2 9 3" xfId="20899"/>
    <cellStyle name="Total 2 9 3 2" xfId="20977"/>
    <cellStyle name="Total 2 9 3 2 2" xfId="21855"/>
    <cellStyle name="Total 2 9 3 3" xfId="21824"/>
    <cellStyle name="Total 2 9 4" xfId="20900"/>
    <cellStyle name="Total 2 9 4 2" xfId="20976"/>
    <cellStyle name="Total 2 9 4 2 2" xfId="21854"/>
    <cellStyle name="Total 2 9 4 3" xfId="21825"/>
    <cellStyle name="Total 2 9 5" xfId="20901"/>
    <cellStyle name="Total 2 9 5 2" xfId="20975"/>
    <cellStyle name="Total 2 9 5 2 2" xfId="21853"/>
    <cellStyle name="Total 2 9 5 3" xfId="21826"/>
    <cellStyle name="Total 3" xfId="20902"/>
    <cellStyle name="Total 3 2" xfId="20903"/>
    <cellStyle name="Total 3 2 2" xfId="20973"/>
    <cellStyle name="Total 3 2 2 2" xfId="21851"/>
    <cellStyle name="Total 3 2 3" xfId="21828"/>
    <cellStyle name="Total 3 3" xfId="20904"/>
    <cellStyle name="Total 3 3 2" xfId="20972"/>
    <cellStyle name="Total 3 3 2 2" xfId="21850"/>
    <cellStyle name="Total 3 3 3" xfId="21829"/>
    <cellStyle name="Total 3 4" xfId="20974"/>
    <cellStyle name="Total 3 4 2" xfId="21852"/>
    <cellStyle name="Total 3 5" xfId="21827"/>
    <cellStyle name="Total 4" xfId="20905"/>
    <cellStyle name="Total 4 2" xfId="20906"/>
    <cellStyle name="Total 4 2 2" xfId="20970"/>
    <cellStyle name="Total 4 2 2 2" xfId="21848"/>
    <cellStyle name="Total 4 2 3" xfId="21831"/>
    <cellStyle name="Total 4 3" xfId="20907"/>
    <cellStyle name="Total 4 3 2" xfId="20969"/>
    <cellStyle name="Total 4 3 2 2" xfId="21847"/>
    <cellStyle name="Total 4 3 3" xfId="21832"/>
    <cellStyle name="Total 4 4" xfId="20971"/>
    <cellStyle name="Total 4 4 2" xfId="21849"/>
    <cellStyle name="Total 4 5" xfId="21830"/>
    <cellStyle name="Total 5" xfId="20908"/>
    <cellStyle name="Total 5 2" xfId="20909"/>
    <cellStyle name="Total 5 2 2" xfId="20967"/>
    <cellStyle name="Total 5 2 2 2" xfId="21845"/>
    <cellStyle name="Total 5 2 3" xfId="21834"/>
    <cellStyle name="Total 5 3" xfId="20910"/>
    <cellStyle name="Total 5 3 2" xfId="20966"/>
    <cellStyle name="Total 5 3 2 2" xfId="21844"/>
    <cellStyle name="Total 5 3 3" xfId="21835"/>
    <cellStyle name="Total 5 4" xfId="20968"/>
    <cellStyle name="Total 5 4 2" xfId="21846"/>
    <cellStyle name="Total 5 5" xfId="21833"/>
    <cellStyle name="Total 6" xfId="20911"/>
    <cellStyle name="Total 6 2" xfId="20912"/>
    <cellStyle name="Total 6 2 2" xfId="20964"/>
    <cellStyle name="Total 6 2 2 2" xfId="21842"/>
    <cellStyle name="Total 6 2 3" xfId="21837"/>
    <cellStyle name="Total 6 3" xfId="20913"/>
    <cellStyle name="Total 6 3 2" xfId="20963"/>
    <cellStyle name="Total 6 3 2 2" xfId="21841"/>
    <cellStyle name="Total 6 3 3" xfId="21838"/>
    <cellStyle name="Total 6 4" xfId="20965"/>
    <cellStyle name="Total 6 4 2" xfId="21843"/>
    <cellStyle name="Total 6 5" xfId="21836"/>
    <cellStyle name="Total 7" xfId="20914"/>
    <cellStyle name="Total 7 2" xfId="20962"/>
    <cellStyle name="Total 7 2 2" xfId="21840"/>
    <cellStyle name="Total 7 3" xfId="21839"/>
    <cellStyle name="Total2 - Style2" xfId="20915"/>
    <cellStyle name="Unit" xfId="20916"/>
    <cellStyle name="Unit 2" xfId="20917"/>
    <cellStyle name="Unit 3" xfId="20918"/>
    <cellStyle name="Unit 4" xfId="20919"/>
    <cellStyle name="Vertical" xfId="20920"/>
    <cellStyle name="Vertical 2" xfId="20921"/>
    <cellStyle name="Vertical 3" xfId="20922"/>
    <cellStyle name="Währung [0]" xfId="20923"/>
    <cellStyle name="Währung_AX-3-4-Balance-Sheet-310899" xfId="20924"/>
    <cellStyle name="Warning Text 2" xfId="20925"/>
    <cellStyle name="Warning Text 2 10" xfId="20926"/>
    <cellStyle name="Warning Text 2 11" xfId="20927"/>
    <cellStyle name="Warning Text 2 12" xfId="20928"/>
    <cellStyle name="Warning Text 2 2" xfId="20929"/>
    <cellStyle name="Warning Text 2 2 2" xfId="20930"/>
    <cellStyle name="Warning Text 2 3" xfId="20931"/>
    <cellStyle name="Warning Text 2 4" xfId="20932"/>
    <cellStyle name="Warning Text 2 5" xfId="20933"/>
    <cellStyle name="Warning Text 2 6" xfId="20934"/>
    <cellStyle name="Warning Text 2 7" xfId="20935"/>
    <cellStyle name="Warning Text 2 8" xfId="20936"/>
    <cellStyle name="Warning Text 2 9" xfId="20937"/>
    <cellStyle name="Warning Text 3" xfId="20938"/>
    <cellStyle name="Warning Text 3 2" xfId="20939"/>
    <cellStyle name="Warning Text 3 3" xfId="20940"/>
    <cellStyle name="Warning Text 4" xfId="20941"/>
    <cellStyle name="Warning Text 4 2" xfId="20942"/>
    <cellStyle name="Warning Text 4 3" xfId="20943"/>
    <cellStyle name="Warning Text 5" xfId="20944"/>
    <cellStyle name="Warning Text 5 2" xfId="20945"/>
    <cellStyle name="Warning Text 5 3" xfId="20946"/>
    <cellStyle name="Warning Text 6" xfId="20947"/>
    <cellStyle name="Warning Text 6 2" xfId="20948"/>
    <cellStyle name="Warning Text 6 3" xfId="20949"/>
    <cellStyle name="Warning Text 7" xfId="20950"/>
    <cellStyle name="Years" xfId="20951"/>
    <cellStyle name="Денежный [0]_Capex" xfId="20952"/>
    <cellStyle name="Денежный_Capex" xfId="20953"/>
    <cellStyle name="Обычный_7.1" xfId="20954"/>
    <cellStyle name="ТЕКСТ" xfId="20955"/>
    <cellStyle name="Тысячи [0]_Chart1 (Sales &amp; Costs)" xfId="20956"/>
    <cellStyle name="Тысячи_Chart1 (Sales &amp; Costs)" xfId="20957"/>
    <cellStyle name="Финансовый [0]_Capex" xfId="20958"/>
    <cellStyle name="Финансовый_Capex" xfId="20959"/>
  </cellStyles>
  <dxfs count="2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3" name="Straight Connector 2"/>
        <xdr:cNvCxnSpPr/>
      </xdr:nvCxnSpPr>
      <xdr:spPr>
        <a:xfrm>
          <a:off x="704850" y="819150"/>
          <a:ext cx="6324600" cy="1152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T:\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 val="Technical"/>
      <sheetName val="Ratings"/>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45"/>
  <sheetViews>
    <sheetView tabSelected="1" zoomScaleNormal="100" workbookViewId="0">
      <pane xSplit="1" ySplit="7" topLeftCell="B8" activePane="bottomRight" state="frozen"/>
      <selection sqref="A1:C1"/>
      <selection pane="topRight" sqref="A1:C1"/>
      <selection pane="bottomLeft" sqref="A1:C1"/>
      <selection pane="bottomRight" activeCell="B8" sqref="B8"/>
    </sheetView>
  </sheetViews>
  <sheetFormatPr defaultRowHeight="15"/>
  <cols>
    <col min="1" max="1" width="10.28515625" style="1" customWidth="1"/>
    <col min="2" max="2" width="153" bestFit="1" customWidth="1"/>
    <col min="3" max="3" width="39.42578125" customWidth="1"/>
    <col min="7" max="7" width="25" customWidth="1"/>
  </cols>
  <sheetData>
    <row r="1" spans="1:3" ht="15.75">
      <c r="A1" s="6"/>
      <c r="B1" s="154" t="s">
        <v>254</v>
      </c>
      <c r="C1" s="73"/>
    </row>
    <row r="2" spans="1:3" s="152" customFormat="1" ht="15.75">
      <c r="A2" s="189">
        <v>1</v>
      </c>
      <c r="B2" s="660">
        <v>44926</v>
      </c>
      <c r="C2" s="515" t="s">
        <v>970</v>
      </c>
    </row>
    <row r="3" spans="1:3" s="152" customFormat="1" ht="15.75">
      <c r="A3" s="189">
        <v>2</v>
      </c>
      <c r="B3" s="153" t="s">
        <v>255</v>
      </c>
      <c r="C3" s="667" t="s">
        <v>996</v>
      </c>
    </row>
    <row r="4" spans="1:3" s="152" customFormat="1" ht="15.75">
      <c r="A4" s="189">
        <v>3</v>
      </c>
      <c r="B4" s="153" t="s">
        <v>256</v>
      </c>
      <c r="C4" s="515" t="s">
        <v>971</v>
      </c>
    </row>
    <row r="5" spans="1:3" s="152" customFormat="1" ht="15.75">
      <c r="A5" s="190">
        <v>4</v>
      </c>
      <c r="B5" s="156" t="s">
        <v>257</v>
      </c>
      <c r="C5" s="515" t="s">
        <v>972</v>
      </c>
    </row>
    <row r="6" spans="1:3" s="155" customFormat="1" ht="65.25" customHeight="1">
      <c r="A6" s="783" t="s">
        <v>487</v>
      </c>
      <c r="B6" s="784"/>
      <c r="C6" s="784"/>
    </row>
    <row r="7" spans="1:3" s="511" customFormat="1">
      <c r="A7" s="756" t="s">
        <v>401</v>
      </c>
      <c r="B7" s="757" t="s">
        <v>258</v>
      </c>
    </row>
    <row r="8" spans="1:3" s="511" customFormat="1">
      <c r="A8" s="758">
        <v>1</v>
      </c>
      <c r="B8" s="759" t="s">
        <v>223</v>
      </c>
    </row>
    <row r="9" spans="1:3" s="511" customFormat="1">
      <c r="A9" s="758">
        <v>2</v>
      </c>
      <c r="B9" s="759" t="s">
        <v>259</v>
      </c>
    </row>
    <row r="10" spans="1:3" s="511" customFormat="1">
      <c r="A10" s="758">
        <v>3</v>
      </c>
      <c r="B10" s="759" t="s">
        <v>260</v>
      </c>
    </row>
    <row r="11" spans="1:3" s="511" customFormat="1">
      <c r="A11" s="758">
        <v>4</v>
      </c>
      <c r="B11" s="759" t="s">
        <v>261</v>
      </c>
      <c r="C11" s="151"/>
    </row>
    <row r="12" spans="1:3" s="511" customFormat="1">
      <c r="A12" s="758">
        <v>5</v>
      </c>
      <c r="B12" s="759" t="s">
        <v>187</v>
      </c>
    </row>
    <row r="13" spans="1:3" s="511" customFormat="1">
      <c r="A13" s="758">
        <v>6</v>
      </c>
      <c r="B13" s="760" t="s">
        <v>149</v>
      </c>
    </row>
    <row r="14" spans="1:3" s="511" customFormat="1">
      <c r="A14" s="758">
        <v>7</v>
      </c>
      <c r="B14" s="759" t="s">
        <v>262</v>
      </c>
    </row>
    <row r="15" spans="1:3" s="511" customFormat="1">
      <c r="A15" s="758">
        <v>8</v>
      </c>
      <c r="B15" s="759" t="s">
        <v>265</v>
      </c>
    </row>
    <row r="16" spans="1:3" s="511" customFormat="1">
      <c r="A16" s="758">
        <v>9</v>
      </c>
      <c r="B16" s="759" t="s">
        <v>88</v>
      </c>
    </row>
    <row r="17" spans="1:2" s="511" customFormat="1">
      <c r="A17" s="761" t="s">
        <v>543</v>
      </c>
      <c r="B17" s="759" t="s">
        <v>523</v>
      </c>
    </row>
    <row r="18" spans="1:2" s="511" customFormat="1">
      <c r="A18" s="758">
        <v>10</v>
      </c>
      <c r="B18" s="759" t="s">
        <v>268</v>
      </c>
    </row>
    <row r="19" spans="1:2" s="511" customFormat="1">
      <c r="A19" s="758">
        <v>11</v>
      </c>
      <c r="B19" s="760" t="s">
        <v>250</v>
      </c>
    </row>
    <row r="20" spans="1:2" s="511" customFormat="1">
      <c r="A20" s="758">
        <v>12</v>
      </c>
      <c r="B20" s="760" t="s">
        <v>247</v>
      </c>
    </row>
    <row r="21" spans="1:2" s="511" customFormat="1">
      <c r="A21" s="758">
        <v>13</v>
      </c>
      <c r="B21" s="762" t="s">
        <v>457</v>
      </c>
    </row>
    <row r="22" spans="1:2" s="511" customFormat="1">
      <c r="A22" s="758">
        <v>14</v>
      </c>
      <c r="B22" s="763" t="s">
        <v>517</v>
      </c>
    </row>
    <row r="23" spans="1:2" s="511" customFormat="1">
      <c r="A23" s="764">
        <v>15</v>
      </c>
      <c r="B23" s="760" t="s">
        <v>77</v>
      </c>
    </row>
    <row r="24" spans="1:2" s="511" customFormat="1">
      <c r="A24" s="764">
        <v>15.1</v>
      </c>
      <c r="B24" s="759" t="s">
        <v>552</v>
      </c>
    </row>
    <row r="25" spans="1:2" s="511" customFormat="1">
      <c r="A25" s="764">
        <v>16</v>
      </c>
      <c r="B25" s="759" t="s">
        <v>619</v>
      </c>
    </row>
    <row r="26" spans="1:2" s="511" customFormat="1">
      <c r="A26" s="764">
        <v>17</v>
      </c>
      <c r="B26" s="759" t="s">
        <v>931</v>
      </c>
    </row>
    <row r="27" spans="1:2" s="511" customFormat="1">
      <c r="A27" s="764">
        <v>18</v>
      </c>
      <c r="B27" s="759" t="s">
        <v>949</v>
      </c>
    </row>
    <row r="28" spans="1:2" s="511" customFormat="1">
      <c r="A28" s="764">
        <v>19</v>
      </c>
      <c r="B28" s="759" t="s">
        <v>950</v>
      </c>
    </row>
    <row r="29" spans="1:2" s="511" customFormat="1">
      <c r="A29" s="764">
        <v>20</v>
      </c>
      <c r="B29" s="763" t="s">
        <v>718</v>
      </c>
    </row>
    <row r="30" spans="1:2" s="511" customFormat="1">
      <c r="A30" s="764">
        <v>21</v>
      </c>
      <c r="B30" s="759" t="s">
        <v>736</v>
      </c>
    </row>
    <row r="31" spans="1:2" s="511" customFormat="1">
      <c r="A31" s="764">
        <v>22</v>
      </c>
      <c r="B31" s="765" t="s">
        <v>753</v>
      </c>
    </row>
    <row r="32" spans="1:2" s="511" customFormat="1" ht="26.25">
      <c r="A32" s="764">
        <v>23</v>
      </c>
      <c r="B32" s="765" t="s">
        <v>932</v>
      </c>
    </row>
    <row r="33" spans="1:2" s="511" customFormat="1">
      <c r="A33" s="764">
        <v>24</v>
      </c>
      <c r="B33" s="759" t="s">
        <v>933</v>
      </c>
    </row>
    <row r="34" spans="1:2" s="511" customFormat="1">
      <c r="A34" s="764">
        <v>25</v>
      </c>
      <c r="B34" s="759" t="s">
        <v>934</v>
      </c>
    </row>
    <row r="35" spans="1:2" s="511" customFormat="1">
      <c r="A35" s="758">
        <v>26</v>
      </c>
      <c r="B35" s="763" t="s">
        <v>1041</v>
      </c>
    </row>
    <row r="36" spans="1:2" s="511" customFormat="1">
      <c r="A36" s="245"/>
    </row>
    <row r="37" spans="1:2" s="511" customFormat="1">
      <c r="A37" s="245"/>
    </row>
    <row r="38" spans="1:2" s="511" customFormat="1">
      <c r="A38" s="245"/>
    </row>
    <row r="39" spans="1:2" s="511" customFormat="1">
      <c r="A39" s="245"/>
    </row>
    <row r="40" spans="1:2" s="511" customFormat="1">
      <c r="A40" s="245"/>
    </row>
    <row r="41" spans="1:2" s="511" customFormat="1">
      <c r="A41" s="245"/>
    </row>
    <row r="42" spans="1:2" s="511" customFormat="1">
      <c r="A42" s="245"/>
    </row>
    <row r="43" spans="1:2" s="511" customFormat="1">
      <c r="A43" s="245"/>
    </row>
    <row r="44" spans="1:2" s="511" customFormat="1">
      <c r="A44" s="245"/>
    </row>
    <row r="45" spans="1:2" s="511" customFormat="1">
      <c r="A45" s="245"/>
    </row>
  </sheetData>
  <mergeCells count="1">
    <mergeCell ref="A6:C6"/>
  </mergeCells>
  <hyperlinks>
    <hyperlink ref="B8" location="'1. key ratios'!A1" display="ცხრილი 1: ძირითადი მაჩვენებლები"/>
    <hyperlink ref="B9" location="'2. RC'!A1" display="ცხრილი 2: საბალანსო უწყისი"/>
    <hyperlink ref="B10" location="'3. PL'!A1" display="ცხრილი 3: მოგება-ზარალის ანგარიშგება"/>
    <hyperlink ref="B11" location="'4. Off-Balance'!A1" display="ბალანსგარეშე ანგარიშების უწყისი "/>
    <hyperlink ref="B12" location="'5. RWA'!A1" display="ცხრილი 5: რისკის მიხედვით შეწონილი რისკის პოზიციები"/>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hyperlink ref="B13" location="'6. Administrators-shareholders'!A1" display="ინფორმაცია ბანკის სამეთვალყურეო საბჭოს, დირექტორატის და აქციონერთა შესახებ"/>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hyperlink ref="B16" location="'9. Capital'!A1" display="ცხრილი 9: საზედამხედველო კაპიტალი"/>
    <hyperlink ref="B18" location="'10. CC2'!A1" display="ცხრილი 10: კავშირი საზედამხედველო კაპიტალსა და ფინანსური მდგომარეობის ანგარიშგებას შორის"/>
    <hyperlink ref="B20" location="'12. CRM'!A1" display="საკრედიტო რისკის მიტიგაცია"/>
    <hyperlink ref="B19" location="'11. CRWA'!A1" display="საკრედიტო რისკის მიხედვით შეწონილი რისკის პოზიციები"/>
    <hyperlink ref="B21" location="'13. CRME'!A1" display="სტანდარტიზებული მიდგომა - საკრედიტო რისკი საკრედიტო რისკის მიტიგაციის ეფექტი"/>
    <hyperlink ref="B23" location="'15. CCR'!A1" display="კონტრაგენტთან დაკავშირებული საკრედიტო რისკის მიხედვით შეწონილი რისკის პოზიციები"/>
    <hyperlink ref="B22" location="'14. LCR'!A1" display="ლიკვიდობის გადაფარვის კოეფიციენტი"/>
    <hyperlink ref="B17" location="'9.1. Capital Requirements'!A1" display="კაპიტალის ადეკვატურობის მოთხოვნები"/>
    <hyperlink ref="B24" location="'15.1. LR'!A1" display="ლევერიჯის კოეფიციენტი"/>
    <hyperlink ref="B25" location="'16. NSFR'!A1" display="წმინდა სტაბილური დაფინანსების კოეფიციენტი"/>
    <hyperlink ref="B26" location="' 17. Residual Maturity'!A1" display="რისკის პოზიციის ღირებულება ნარჩენი ვადიანობის  და რისკის კლასების მიხედვით"/>
    <hyperlink ref="B27" location="'18. Assets by Exposure classes'!A1" display="აქტივების მთლიანი ღირებულების, საბალანსო ღირებულების, აქტივებზე რეზერვების, ჩამოწერების და რეზერვის ხარჯის განაწილება რისკის კლასების მიხედვით"/>
    <hyperlink ref="B28" location="'19. Assets by Risk Sectors'!A1" display="აქტივების მთლიანი ღირებულების, საბალანსო ღირებულების, აქტივებზე რეზერვების, ჩამოწერების და რეზერვის ხარჯის განაწილება დაფარვის წყაროს სექტორების მიხედვით"/>
    <hyperlink ref="B30" location="'21. NPL'!A1" display="უმოქმედო სესხების ცვლილება"/>
    <hyperlink ref="B31" location="'22. Quality'!A1" display="სესხების, სავალო ფასიანი ქაღალდების და გარესაბალანსო ვალდებულებების განაწილება, კლასიფიკაციის, ვადაგადაცილების და მსესხებლის ტიპის მიხედვით"/>
    <hyperlink ref="B32" location="'23. LTV'!A1" display="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
    <hyperlink ref="B33" location="'24. Risk Sector'!A1" display="სესხების და სესხებზე რეზერვის განაწილება, დაფარვის წყაროს სექტორების და კლასიფიკაციის მიხედვით"/>
    <hyperlink ref="B34" location="'25. Collateral'!A1" display="სესხების, კორპორატიული სავალო ფასიანი ქაღალდების და გარესაბალანსო ვალდებულებების განაწილება უზრუნველყოფების მიხედვით"/>
    <hyperlink ref="B29" location="'20. Reserves'!A1" display="რეზერვის ცვლილება სესხებზე და კორპორატიულ სავალო ფასიანი ქაღალდებზე"/>
    <hyperlink ref="B35" location="'26. Retail Products'!A1" display="ზოგადი ინფორმაცია საცალო პროდუქტებზე"/>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G23"/>
  <sheetViews>
    <sheetView zoomScaleNormal="100" workbookViewId="0"/>
  </sheetViews>
  <sheetFormatPr defaultColWidth="9.140625" defaultRowHeight="12.75"/>
  <cols>
    <col min="1" max="1" width="10.85546875" style="245" bestFit="1" customWidth="1"/>
    <col min="2" max="2" width="59" style="245" customWidth="1"/>
    <col min="3" max="3" width="16.7109375" style="245" bestFit="1" customWidth="1"/>
    <col min="4" max="4" width="22.140625" style="508" customWidth="1"/>
    <col min="5" max="16384" width="9.140625" style="245"/>
  </cols>
  <sheetData>
    <row r="1" spans="1:4" ht="15">
      <c r="A1" s="10" t="s">
        <v>188</v>
      </c>
      <c r="B1" s="9" t="str">
        <f>Info!C2</f>
        <v>სს ”საქართველოს ბანკი”</v>
      </c>
    </row>
    <row r="2" spans="1:4" s="14" customFormat="1" ht="15.75" customHeight="1">
      <c r="A2" s="14" t="s">
        <v>189</v>
      </c>
      <c r="B2" s="329">
        <v>44926</v>
      </c>
      <c r="D2" s="507"/>
    </row>
    <row r="3" spans="1:4" s="14" customFormat="1" ht="15.75" customHeight="1">
      <c r="D3" s="507"/>
    </row>
    <row r="4" spans="1:4" ht="13.5" thickBot="1">
      <c r="A4" s="246" t="s">
        <v>522</v>
      </c>
      <c r="B4" s="270" t="s">
        <v>523</v>
      </c>
    </row>
    <row r="5" spans="1:4" s="271" customFormat="1">
      <c r="A5" s="804" t="s">
        <v>524</v>
      </c>
      <c r="B5" s="805"/>
      <c r="C5" s="262" t="s">
        <v>525</v>
      </c>
      <c r="D5" s="506" t="s">
        <v>526</v>
      </c>
    </row>
    <row r="6" spans="1:4" s="272" customFormat="1">
      <c r="A6" s="263">
        <v>1</v>
      </c>
      <c r="B6" s="264" t="s">
        <v>527</v>
      </c>
      <c r="C6" s="264"/>
      <c r="D6" s="505"/>
    </row>
    <row r="7" spans="1:4" s="272" customFormat="1">
      <c r="A7" s="265" t="s">
        <v>528</v>
      </c>
      <c r="B7" s="266" t="s">
        <v>529</v>
      </c>
      <c r="C7" s="309">
        <v>4.4999999999999998E-2</v>
      </c>
      <c r="D7" s="504">
        <f>C7*'5. RWA'!$C$13</f>
        <v>912574074.06842303</v>
      </c>
    </row>
    <row r="8" spans="1:4" s="272" customFormat="1">
      <c r="A8" s="265" t="s">
        <v>530</v>
      </c>
      <c r="B8" s="266" t="s">
        <v>531</v>
      </c>
      <c r="C8" s="310">
        <v>0.06</v>
      </c>
      <c r="D8" s="504">
        <f>C8*'5. RWA'!$C$13</f>
        <v>1216765432.0912306</v>
      </c>
    </row>
    <row r="9" spans="1:4" s="272" customFormat="1">
      <c r="A9" s="265" t="s">
        <v>532</v>
      </c>
      <c r="B9" s="266" t="s">
        <v>533</v>
      </c>
      <c r="C9" s="310">
        <v>0.08</v>
      </c>
      <c r="D9" s="504">
        <f>C9*'5. RWA'!$C$13</f>
        <v>1622353909.4549744</v>
      </c>
    </row>
    <row r="10" spans="1:4" s="272" customFormat="1">
      <c r="A10" s="263" t="s">
        <v>534</v>
      </c>
      <c r="B10" s="264" t="s">
        <v>535</v>
      </c>
      <c r="C10" s="311"/>
      <c r="D10" s="503"/>
    </row>
    <row r="11" spans="1:4" s="273" customFormat="1">
      <c r="A11" s="267" t="s">
        <v>536</v>
      </c>
      <c r="B11" s="268" t="s">
        <v>598</v>
      </c>
      <c r="C11" s="520">
        <v>2.5000000000000001E-2</v>
      </c>
      <c r="D11" s="502">
        <f>C11*'5. RWA'!$C$13</f>
        <v>506985596.70467949</v>
      </c>
    </row>
    <row r="12" spans="1:4" s="273" customFormat="1">
      <c r="A12" s="267" t="s">
        <v>537</v>
      </c>
      <c r="B12" s="268" t="s">
        <v>538</v>
      </c>
      <c r="C12" s="312">
        <v>0</v>
      </c>
      <c r="D12" s="502">
        <f>C12*'5. RWA'!$C$13</f>
        <v>0</v>
      </c>
    </row>
    <row r="13" spans="1:4" s="273" customFormat="1">
      <c r="A13" s="267" t="s">
        <v>539</v>
      </c>
      <c r="B13" s="268" t="s">
        <v>540</v>
      </c>
      <c r="C13" s="312">
        <v>2.5000000000000001E-2</v>
      </c>
      <c r="D13" s="502">
        <f>C13*'5. RWA'!$C$13</f>
        <v>506985596.70467949</v>
      </c>
    </row>
    <row r="14" spans="1:4" s="272" customFormat="1">
      <c r="A14" s="263" t="s">
        <v>541</v>
      </c>
      <c r="B14" s="264" t="s">
        <v>596</v>
      </c>
      <c r="C14" s="313"/>
      <c r="D14" s="503"/>
    </row>
    <row r="15" spans="1:4" s="272" customFormat="1">
      <c r="A15" s="282" t="s">
        <v>544</v>
      </c>
      <c r="B15" s="268" t="s">
        <v>597</v>
      </c>
      <c r="C15" s="312">
        <v>2.10580799449708E-2</v>
      </c>
      <c r="D15" s="502">
        <f>C15*'5. RWA'!$C$13</f>
        <v>427045729.05423462</v>
      </c>
    </row>
    <row r="16" spans="1:4" s="272" customFormat="1">
      <c r="A16" s="282" t="s">
        <v>545</v>
      </c>
      <c r="B16" s="268" t="s">
        <v>547</v>
      </c>
      <c r="C16" s="312">
        <v>2.8138782842023563E-2</v>
      </c>
      <c r="D16" s="502">
        <f>C16*'5. RWA'!$C$13</f>
        <v>570638304.38826847</v>
      </c>
    </row>
    <row r="17" spans="1:7" s="272" customFormat="1">
      <c r="A17" s="282" t="s">
        <v>546</v>
      </c>
      <c r="B17" s="268" t="s">
        <v>594</v>
      </c>
      <c r="C17" s="312">
        <v>4.2297252748685482E-2</v>
      </c>
      <c r="D17" s="502">
        <f>C17*'5. RWA'!$C$13</f>
        <v>857763916.95043814</v>
      </c>
      <c r="G17" s="445"/>
    </row>
    <row r="18" spans="1:7" s="271" customFormat="1">
      <c r="A18" s="806" t="s">
        <v>595</v>
      </c>
      <c r="B18" s="807"/>
      <c r="C18" s="314" t="s">
        <v>525</v>
      </c>
      <c r="D18" s="501" t="s">
        <v>526</v>
      </c>
    </row>
    <row r="19" spans="1:7" s="272" customFormat="1">
      <c r="A19" s="269">
        <v>4</v>
      </c>
      <c r="B19" s="268" t="s">
        <v>23</v>
      </c>
      <c r="C19" s="312">
        <f>C7+C11+C12+C13+C15</f>
        <v>0.1160580799449708</v>
      </c>
      <c r="D19" s="504">
        <f>C19*'5. RWA'!$C$13</f>
        <v>2353590996.5320168</v>
      </c>
      <c r="E19" s="444"/>
    </row>
    <row r="20" spans="1:7" s="272" customFormat="1">
      <c r="A20" s="269">
        <v>5</v>
      </c>
      <c r="B20" s="268" t="s">
        <v>89</v>
      </c>
      <c r="C20" s="312">
        <f>C8+C11+C12+C13+C16</f>
        <v>0.13813878284202355</v>
      </c>
      <c r="D20" s="504">
        <f>C20*'5. RWA'!$C$13</f>
        <v>2801374929.8888578</v>
      </c>
      <c r="E20" s="444"/>
    </row>
    <row r="21" spans="1:7" s="272" customFormat="1" ht="13.5" thickBot="1">
      <c r="A21" s="274" t="s">
        <v>542</v>
      </c>
      <c r="B21" s="275" t="s">
        <v>88</v>
      </c>
      <c r="C21" s="315">
        <f>C9+C11+C12+C13+C17</f>
        <v>0.17229725274868549</v>
      </c>
      <c r="D21" s="500">
        <f>C21*'5. RWA'!$C$13</f>
        <v>3494089019.8147717</v>
      </c>
      <c r="E21" s="444"/>
    </row>
    <row r="23" spans="1:7">
      <c r="B23" s="16"/>
    </row>
  </sheetData>
  <mergeCells count="2">
    <mergeCell ref="A5:B5"/>
    <mergeCell ref="A18:B18"/>
  </mergeCells>
  <conditionalFormatting sqref="C21">
    <cfRule type="cellIs" dxfId="25" priority="2" operator="lessThan">
      <formula>#REF!</formula>
    </cfRule>
  </conditionalFormatting>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D55"/>
  <sheetViews>
    <sheetView zoomScaleNormal="100" workbookViewId="0">
      <pane xSplit="1" ySplit="5" topLeftCell="B6" activePane="bottomRight" state="frozen"/>
      <selection sqref="A1:C1"/>
      <selection pane="topRight" sqref="A1:C1"/>
      <selection pane="bottomLeft" sqref="A1:C1"/>
      <selection pane="bottomRight" activeCell="B6" sqref="B6"/>
    </sheetView>
  </sheetViews>
  <sheetFormatPr defaultRowHeight="15"/>
  <cols>
    <col min="1" max="1" width="9.5703125" style="4" bestFit="1" customWidth="1"/>
    <col min="2" max="2" width="132.42578125" style="1" customWidth="1"/>
    <col min="3" max="3" width="18.42578125" style="1" customWidth="1"/>
    <col min="4" max="4" width="14.140625" customWidth="1"/>
  </cols>
  <sheetData>
    <row r="1" spans="1:4" ht="15.75">
      <c r="A1" s="10" t="s">
        <v>188</v>
      </c>
      <c r="B1" s="9" t="str">
        <f>Info!C2</f>
        <v>სს ”საქართველოს ბანკი”</v>
      </c>
      <c r="D1" s="1"/>
    </row>
    <row r="2" spans="1:4" s="14" customFormat="1" ht="15.75" customHeight="1">
      <c r="A2" s="14" t="s">
        <v>189</v>
      </c>
      <c r="B2" s="447">
        <v>44926</v>
      </c>
    </row>
    <row r="3" spans="1:4" s="14" customFormat="1" ht="15.75" customHeight="1"/>
    <row r="4" spans="1:4" ht="15.75" thickBot="1">
      <c r="A4" s="4" t="s">
        <v>410</v>
      </c>
      <c r="B4" s="51" t="s">
        <v>88</v>
      </c>
    </row>
    <row r="5" spans="1:4">
      <c r="A5" s="110" t="s">
        <v>26</v>
      </c>
      <c r="B5" s="111"/>
      <c r="C5" s="112" t="s">
        <v>27</v>
      </c>
    </row>
    <row r="6" spans="1:4">
      <c r="A6" s="113">
        <v>1</v>
      </c>
      <c r="B6" s="69" t="s">
        <v>28</v>
      </c>
      <c r="C6" s="436">
        <f>SUM(C7:C11)</f>
        <v>3153643863.5599999</v>
      </c>
      <c r="D6" s="437"/>
    </row>
    <row r="7" spans="1:4">
      <c r="A7" s="113">
        <v>2</v>
      </c>
      <c r="B7" s="66" t="s">
        <v>29</v>
      </c>
      <c r="C7" s="438">
        <f>'2. RC'!E33</f>
        <v>27993660.18</v>
      </c>
    </row>
    <row r="8" spans="1:4">
      <c r="A8" s="113">
        <v>3</v>
      </c>
      <c r="B8" s="60" t="s">
        <v>30</v>
      </c>
      <c r="C8" s="438">
        <f>'2. RC'!E36</f>
        <v>202328975.38000003</v>
      </c>
    </row>
    <row r="9" spans="1:4">
      <c r="A9" s="113">
        <v>4</v>
      </c>
      <c r="B9" s="60" t="s">
        <v>31</v>
      </c>
      <c r="C9" s="438">
        <v>20397487</v>
      </c>
    </row>
    <row r="10" spans="1:4">
      <c r="A10" s="113">
        <v>5</v>
      </c>
      <c r="B10" s="60" t="s">
        <v>32</v>
      </c>
      <c r="C10" s="438"/>
    </row>
    <row r="11" spans="1:4">
      <c r="A11" s="113">
        <v>6</v>
      </c>
      <c r="B11" s="67" t="s">
        <v>33</v>
      </c>
      <c r="C11" s="782">
        <v>2902923741</v>
      </c>
    </row>
    <row r="12" spans="1:4" s="3" customFormat="1">
      <c r="A12" s="113">
        <v>7</v>
      </c>
      <c r="B12" s="69" t="s">
        <v>34</v>
      </c>
      <c r="C12" s="439">
        <f>SUM(C13:C27)</f>
        <v>170895406.4463</v>
      </c>
      <c r="D12" s="440"/>
    </row>
    <row r="13" spans="1:4" s="3" customFormat="1">
      <c r="A13" s="113">
        <v>8</v>
      </c>
      <c r="B13" s="68" t="s">
        <v>35</v>
      </c>
      <c r="C13" s="441">
        <v>20397487</v>
      </c>
    </row>
    <row r="14" spans="1:4" s="3" customFormat="1" ht="25.5">
      <c r="A14" s="113">
        <v>9</v>
      </c>
      <c r="B14" s="61" t="s">
        <v>36</v>
      </c>
      <c r="C14" s="441">
        <v>0</v>
      </c>
    </row>
    <row r="15" spans="1:4" s="3" customFormat="1">
      <c r="A15" s="113">
        <v>10</v>
      </c>
      <c r="B15" s="62" t="s">
        <v>37</v>
      </c>
      <c r="C15" s="441">
        <v>142285755.19999999</v>
      </c>
    </row>
    <row r="16" spans="1:4" s="3" customFormat="1">
      <c r="A16" s="113">
        <v>11</v>
      </c>
      <c r="B16" s="63" t="s">
        <v>38</v>
      </c>
      <c r="C16" s="441">
        <v>0</v>
      </c>
    </row>
    <row r="17" spans="1:4" s="3" customFormat="1">
      <c r="A17" s="113">
        <v>12</v>
      </c>
      <c r="B17" s="62" t="s">
        <v>39</v>
      </c>
      <c r="C17" s="441">
        <v>10173</v>
      </c>
    </row>
    <row r="18" spans="1:4" s="3" customFormat="1">
      <c r="A18" s="113">
        <v>13</v>
      </c>
      <c r="B18" s="62" t="s">
        <v>40</v>
      </c>
      <c r="C18" s="441">
        <v>2881627.0663000001</v>
      </c>
    </row>
    <row r="19" spans="1:4" s="3" customFormat="1">
      <c r="A19" s="113">
        <v>14</v>
      </c>
      <c r="B19" s="62" t="s">
        <v>41</v>
      </c>
      <c r="C19" s="441">
        <v>0</v>
      </c>
    </row>
    <row r="20" spans="1:4" s="3" customFormat="1" ht="25.5">
      <c r="A20" s="113">
        <v>15</v>
      </c>
      <c r="B20" s="62" t="s">
        <v>42</v>
      </c>
      <c r="C20" s="441">
        <v>0</v>
      </c>
    </row>
    <row r="21" spans="1:4" s="3" customFormat="1" ht="25.5">
      <c r="A21" s="113">
        <v>16</v>
      </c>
      <c r="B21" s="61" t="s">
        <v>43</v>
      </c>
      <c r="C21" s="441">
        <v>0</v>
      </c>
    </row>
    <row r="22" spans="1:4" s="3" customFormat="1">
      <c r="A22" s="113">
        <v>17</v>
      </c>
      <c r="B22" s="114" t="s">
        <v>44</v>
      </c>
      <c r="C22" s="441">
        <v>5320364.18</v>
      </c>
    </row>
    <row r="23" spans="1:4" s="3" customFormat="1" ht="25.5">
      <c r="A23" s="113">
        <v>18</v>
      </c>
      <c r="B23" s="61" t="s">
        <v>45</v>
      </c>
      <c r="C23" s="441">
        <v>0</v>
      </c>
    </row>
    <row r="24" spans="1:4" s="3" customFormat="1" ht="25.5">
      <c r="A24" s="113">
        <v>19</v>
      </c>
      <c r="B24" s="61" t="s">
        <v>46</v>
      </c>
      <c r="C24" s="441">
        <v>0</v>
      </c>
    </row>
    <row r="25" spans="1:4" s="3" customFormat="1" ht="25.5">
      <c r="A25" s="113">
        <v>20</v>
      </c>
      <c r="B25" s="64" t="s">
        <v>47</v>
      </c>
      <c r="C25" s="441">
        <v>0</v>
      </c>
    </row>
    <row r="26" spans="1:4" s="3" customFormat="1">
      <c r="A26" s="113">
        <v>21</v>
      </c>
      <c r="B26" s="64" t="s">
        <v>48</v>
      </c>
      <c r="C26" s="441">
        <v>0</v>
      </c>
    </row>
    <row r="27" spans="1:4" s="3" customFormat="1" ht="25.5">
      <c r="A27" s="113">
        <v>22</v>
      </c>
      <c r="B27" s="64" t="s">
        <v>49</v>
      </c>
      <c r="C27" s="441">
        <v>0</v>
      </c>
    </row>
    <row r="28" spans="1:4" s="3" customFormat="1">
      <c r="A28" s="113">
        <v>23</v>
      </c>
      <c r="B28" s="70" t="s">
        <v>23</v>
      </c>
      <c r="C28" s="439">
        <f>C6-C12</f>
        <v>2982748457.1136999</v>
      </c>
      <c r="D28" s="442"/>
    </row>
    <row r="29" spans="1:4" s="3" customFormat="1">
      <c r="A29" s="115"/>
      <c r="B29" s="65"/>
      <c r="C29" s="441"/>
    </row>
    <row r="30" spans="1:4" s="3" customFormat="1">
      <c r="A30" s="115">
        <v>24</v>
      </c>
      <c r="B30" s="70" t="s">
        <v>50</v>
      </c>
      <c r="C30" s="439">
        <f>C31+C34</f>
        <v>405300000</v>
      </c>
      <c r="D30" s="442"/>
    </row>
    <row r="31" spans="1:4" s="3" customFormat="1">
      <c r="A31" s="115">
        <v>25</v>
      </c>
      <c r="B31" s="60" t="s">
        <v>51</v>
      </c>
      <c r="C31" s="443">
        <f>C32+C33</f>
        <v>0</v>
      </c>
    </row>
    <row r="32" spans="1:4" s="3" customFormat="1">
      <c r="A32" s="115">
        <v>26</v>
      </c>
      <c r="B32" s="149" t="s">
        <v>52</v>
      </c>
      <c r="C32" s="441"/>
    </row>
    <row r="33" spans="1:3" s="3" customFormat="1">
      <c r="A33" s="115">
        <v>27</v>
      </c>
      <c r="B33" s="149" t="s">
        <v>53</v>
      </c>
      <c r="C33" s="441"/>
    </row>
    <row r="34" spans="1:3" s="3" customFormat="1">
      <c r="A34" s="115">
        <v>28</v>
      </c>
      <c r="B34" s="60" t="s">
        <v>54</v>
      </c>
      <c r="C34" s="441">
        <v>405300000</v>
      </c>
    </row>
    <row r="35" spans="1:3" s="3" customFormat="1">
      <c r="A35" s="115">
        <v>29</v>
      </c>
      <c r="B35" s="70" t="s">
        <v>55</v>
      </c>
      <c r="C35" s="439">
        <f>SUM(C36:C40)</f>
        <v>0</v>
      </c>
    </row>
    <row r="36" spans="1:3" s="3" customFormat="1">
      <c r="A36" s="115">
        <v>30</v>
      </c>
      <c r="B36" s="61" t="s">
        <v>56</v>
      </c>
      <c r="C36" s="441"/>
    </row>
    <row r="37" spans="1:3" s="3" customFormat="1">
      <c r="A37" s="115">
        <v>31</v>
      </c>
      <c r="B37" s="62" t="s">
        <v>57</v>
      </c>
      <c r="C37" s="441"/>
    </row>
    <row r="38" spans="1:3" s="3" customFormat="1" ht="25.5">
      <c r="A38" s="115">
        <v>32</v>
      </c>
      <c r="B38" s="61" t="s">
        <v>58</v>
      </c>
      <c r="C38" s="441"/>
    </row>
    <row r="39" spans="1:3" s="3" customFormat="1" ht="25.5">
      <c r="A39" s="115">
        <v>33</v>
      </c>
      <c r="B39" s="61" t="s">
        <v>46</v>
      </c>
      <c r="C39" s="441"/>
    </row>
    <row r="40" spans="1:3" s="3" customFormat="1" ht="25.5">
      <c r="A40" s="115">
        <v>34</v>
      </c>
      <c r="B40" s="64" t="s">
        <v>59</v>
      </c>
      <c r="C40" s="441"/>
    </row>
    <row r="41" spans="1:3" s="3" customFormat="1">
      <c r="A41" s="115">
        <v>35</v>
      </c>
      <c r="B41" s="70" t="s">
        <v>24</v>
      </c>
      <c r="C41" s="439">
        <f>C30-C35</f>
        <v>405300000</v>
      </c>
    </row>
    <row r="42" spans="1:3" s="3" customFormat="1">
      <c r="A42" s="115"/>
      <c r="B42" s="65"/>
      <c r="C42" s="441"/>
    </row>
    <row r="43" spans="1:3" s="3" customFormat="1">
      <c r="A43" s="115">
        <v>36</v>
      </c>
      <c r="B43" s="71" t="s">
        <v>60</v>
      </c>
      <c r="C43" s="439">
        <f>SUM(C44:C46)</f>
        <v>618232090.62527466</v>
      </c>
    </row>
    <row r="44" spans="1:3" s="3" customFormat="1">
      <c r="A44" s="115">
        <v>37</v>
      </c>
      <c r="B44" s="60" t="s">
        <v>61</v>
      </c>
      <c r="C44" s="441">
        <v>397194000</v>
      </c>
    </row>
    <row r="45" spans="1:3" s="3" customFormat="1">
      <c r="A45" s="115">
        <v>38</v>
      </c>
      <c r="B45" s="60" t="s">
        <v>62</v>
      </c>
      <c r="C45" s="441">
        <v>0</v>
      </c>
    </row>
    <row r="46" spans="1:3" s="3" customFormat="1">
      <c r="A46" s="115">
        <v>39</v>
      </c>
      <c r="B46" s="60" t="s">
        <v>63</v>
      </c>
      <c r="C46" s="441">
        <v>221038090.62527466</v>
      </c>
    </row>
    <row r="47" spans="1:3" s="3" customFormat="1">
      <c r="A47" s="115">
        <v>40</v>
      </c>
      <c r="B47" s="71" t="s">
        <v>64</v>
      </c>
      <c r="C47" s="439">
        <f>SUM(C48:C51)</f>
        <v>0</v>
      </c>
    </row>
    <row r="48" spans="1:3" s="3" customFormat="1">
      <c r="A48" s="115">
        <v>41</v>
      </c>
      <c r="B48" s="61" t="s">
        <v>65</v>
      </c>
      <c r="C48" s="441"/>
    </row>
    <row r="49" spans="1:4" s="3" customFormat="1">
      <c r="A49" s="115">
        <v>42</v>
      </c>
      <c r="B49" s="62" t="s">
        <v>66</v>
      </c>
      <c r="C49" s="441"/>
    </row>
    <row r="50" spans="1:4" s="3" customFormat="1" ht="25.5">
      <c r="A50" s="115">
        <v>43</v>
      </c>
      <c r="B50" s="61" t="s">
        <v>67</v>
      </c>
      <c r="C50" s="441"/>
    </row>
    <row r="51" spans="1:4" s="3" customFormat="1" ht="25.5">
      <c r="A51" s="115">
        <v>44</v>
      </c>
      <c r="B51" s="61" t="s">
        <v>46</v>
      </c>
      <c r="C51" s="441"/>
    </row>
    <row r="52" spans="1:4" s="3" customFormat="1" ht="15.75" thickBot="1">
      <c r="A52" s="116">
        <v>45</v>
      </c>
      <c r="B52" s="117" t="s">
        <v>25</v>
      </c>
      <c r="C52" s="205">
        <f>C43-C47</f>
        <v>618232090.62527466</v>
      </c>
      <c r="D52" s="442"/>
    </row>
    <row r="55" spans="1:4">
      <c r="B55" s="1" t="s">
        <v>225</v>
      </c>
    </row>
  </sheetData>
  <dataValidations count="1">
    <dataValidation operator="lessThanOrEqual" allowBlank="1" showInputMessage="1" showErrorMessage="1" errorTitle="Should be negative number" error="Should be whole negative number or 0" sqref="C13:C33 C35:C52"/>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E48"/>
  <sheetViews>
    <sheetView zoomScaleNormal="100" workbookViewId="0">
      <pane xSplit="1" ySplit="5" topLeftCell="B6" activePane="bottomRight" state="frozen"/>
      <selection sqref="A1:C1"/>
      <selection pane="topRight" sqref="A1:C1"/>
      <selection pane="bottomLeft" sqref="A1:C1"/>
      <selection pane="bottomRight" activeCell="B6" sqref="B6"/>
    </sheetView>
  </sheetViews>
  <sheetFormatPr defaultRowHeight="15.75"/>
  <cols>
    <col min="1" max="1" width="10.7109375" style="57" customWidth="1"/>
    <col min="2" max="2" width="91.85546875" style="463" customWidth="1"/>
    <col min="3" max="3" width="53.140625" style="57" customWidth="1"/>
    <col min="4" max="4" width="32.28515625" style="57" customWidth="1"/>
    <col min="5" max="5" width="10.5703125" bestFit="1" customWidth="1"/>
  </cols>
  <sheetData>
    <row r="1" spans="1:4" ht="17.25" customHeight="1">
      <c r="A1" s="10" t="s">
        <v>188</v>
      </c>
      <c r="B1" s="446" t="str">
        <f>Info!C2</f>
        <v>სს ”საქართველოს ბანკი”</v>
      </c>
    </row>
    <row r="2" spans="1:4" s="14" customFormat="1" ht="17.25" customHeight="1">
      <c r="A2" s="14" t="s">
        <v>189</v>
      </c>
      <c r="B2" s="447">
        <v>44926</v>
      </c>
    </row>
    <row r="3" spans="1:4" s="14" customFormat="1" ht="17.25" customHeight="1">
      <c r="A3" s="19"/>
      <c r="B3" s="158"/>
    </row>
    <row r="4" spans="1:4" s="14" customFormat="1" ht="17.25" customHeight="1" thickBot="1">
      <c r="A4" s="14" t="s">
        <v>411</v>
      </c>
      <c r="B4" s="448" t="s">
        <v>268</v>
      </c>
      <c r="D4" s="172" t="s">
        <v>93</v>
      </c>
    </row>
    <row r="5" spans="1:4" ht="17.25" customHeight="1">
      <c r="A5" s="125" t="s">
        <v>26</v>
      </c>
      <c r="B5" s="449" t="s">
        <v>231</v>
      </c>
      <c r="C5" s="415" t="s">
        <v>237</v>
      </c>
      <c r="D5" s="171" t="s">
        <v>269</v>
      </c>
    </row>
    <row r="6" spans="1:4" ht="17.25" customHeight="1">
      <c r="A6" s="450">
        <v>1</v>
      </c>
      <c r="B6" s="451" t="s">
        <v>154</v>
      </c>
      <c r="C6" s="452">
        <f>'2. RC'!E7</f>
        <v>961236880.95600009</v>
      </c>
      <c r="D6" s="453"/>
    </row>
    <row r="7" spans="1:4" ht="17.25" customHeight="1">
      <c r="A7" s="450">
        <v>2</v>
      </c>
      <c r="B7" s="454" t="s">
        <v>155</v>
      </c>
      <c r="C7" s="452">
        <f>'2. RC'!E8</f>
        <v>2918193949.1000004</v>
      </c>
      <c r="D7" s="118"/>
    </row>
    <row r="8" spans="1:4" ht="17.25" customHeight="1">
      <c r="A8" s="450">
        <v>3</v>
      </c>
      <c r="B8" s="454" t="s">
        <v>156</v>
      </c>
      <c r="C8" s="452">
        <f>'2. RC'!E9</f>
        <v>1493075244.05</v>
      </c>
      <c r="D8" s="118"/>
    </row>
    <row r="9" spans="1:4" ht="17.25" customHeight="1">
      <c r="A9" s="450">
        <v>4</v>
      </c>
      <c r="B9" s="454" t="s">
        <v>185</v>
      </c>
      <c r="C9" s="452">
        <f>'2. RC'!E10</f>
        <v>303.24</v>
      </c>
      <c r="D9" s="118"/>
    </row>
    <row r="10" spans="1:4" ht="17.25" customHeight="1">
      <c r="A10" s="450">
        <v>5</v>
      </c>
      <c r="B10" s="454" t="s">
        <v>157</v>
      </c>
      <c r="C10" s="452">
        <f>'2. RC'!E11</f>
        <v>4230393807.96</v>
      </c>
      <c r="D10" s="118"/>
    </row>
    <row r="11" spans="1:4" ht="17.25" customHeight="1">
      <c r="A11" s="450"/>
      <c r="B11" s="455" t="s">
        <v>485</v>
      </c>
      <c r="C11" s="452">
        <v>-1433872.4</v>
      </c>
      <c r="D11" s="191" t="s">
        <v>951</v>
      </c>
    </row>
    <row r="12" spans="1:4" ht="17.25" customHeight="1">
      <c r="A12" s="450">
        <v>6.1</v>
      </c>
      <c r="B12" s="454" t="s">
        <v>158</v>
      </c>
      <c r="C12" s="452">
        <f>'2. RC'!E12</f>
        <v>16316961029.125702</v>
      </c>
      <c r="D12" s="191"/>
    </row>
    <row r="13" spans="1:4" ht="17.25" customHeight="1">
      <c r="A13" s="450">
        <v>6.2</v>
      </c>
      <c r="B13" s="455" t="s">
        <v>159</v>
      </c>
      <c r="C13" s="207">
        <f>'2. RC'!E13</f>
        <v>-622256240.74339998</v>
      </c>
      <c r="D13" s="191"/>
    </row>
    <row r="14" spans="1:4" ht="17.25" customHeight="1">
      <c r="A14" s="450" t="s">
        <v>484</v>
      </c>
      <c r="B14" s="455" t="s">
        <v>485</v>
      </c>
      <c r="C14" s="207">
        <v>-292705864.16339999</v>
      </c>
      <c r="D14" s="191" t="s">
        <v>951</v>
      </c>
    </row>
    <row r="15" spans="1:4" ht="17.25" customHeight="1">
      <c r="A15" s="450" t="s">
        <v>617</v>
      </c>
      <c r="B15" s="455" t="s">
        <v>606</v>
      </c>
      <c r="C15" s="207">
        <v>0</v>
      </c>
      <c r="D15" s="191"/>
    </row>
    <row r="16" spans="1:4" ht="17.25" customHeight="1">
      <c r="A16" s="450">
        <v>6</v>
      </c>
      <c r="B16" s="454" t="s">
        <v>160</v>
      </c>
      <c r="C16" s="213">
        <f>C12+C13</f>
        <v>15694704788.382301</v>
      </c>
      <c r="D16" s="191"/>
    </row>
    <row r="17" spans="1:5" ht="17.25" customHeight="1">
      <c r="A17" s="450">
        <v>7</v>
      </c>
      <c r="B17" s="454" t="s">
        <v>161</v>
      </c>
      <c r="C17" s="206">
        <f>'2. RC'!E15</f>
        <v>204891586.2705</v>
      </c>
      <c r="D17" s="191"/>
    </row>
    <row r="18" spans="1:5" ht="17.25" customHeight="1">
      <c r="A18" s="450">
        <v>8</v>
      </c>
      <c r="B18" s="454" t="s">
        <v>162</v>
      </c>
      <c r="C18" s="206">
        <f>'2. RC'!E16</f>
        <v>110879993.06099999</v>
      </c>
      <c r="D18" s="191"/>
    </row>
    <row r="19" spans="1:5" ht="17.25" customHeight="1">
      <c r="A19" s="450">
        <v>9</v>
      </c>
      <c r="B19" s="454" t="s">
        <v>163</v>
      </c>
      <c r="C19" s="206">
        <f>'2. RC'!E17</f>
        <v>149952666.40149999</v>
      </c>
      <c r="D19" s="191"/>
    </row>
    <row r="20" spans="1:5" ht="17.25" customHeight="1">
      <c r="A20" s="450">
        <v>9.1</v>
      </c>
      <c r="B20" s="455" t="s">
        <v>246</v>
      </c>
      <c r="C20" s="207">
        <v>5320364.18</v>
      </c>
      <c r="D20" s="191" t="s">
        <v>952</v>
      </c>
    </row>
    <row r="21" spans="1:5" ht="17.25" customHeight="1">
      <c r="A21" s="450">
        <v>9.1999999999999993</v>
      </c>
      <c r="B21" s="455" t="s">
        <v>236</v>
      </c>
      <c r="C21" s="207">
        <v>2881627.0663000001</v>
      </c>
      <c r="D21" s="191" t="s">
        <v>953</v>
      </c>
    </row>
    <row r="22" spans="1:5" ht="17.25" customHeight="1">
      <c r="A22" s="450">
        <v>9.3000000000000007</v>
      </c>
      <c r="B22" s="455" t="s">
        <v>235</v>
      </c>
      <c r="C22" s="207">
        <f>'9. Capital'!C24</f>
        <v>0</v>
      </c>
      <c r="D22" s="118"/>
    </row>
    <row r="23" spans="1:5" ht="17.25" customHeight="1">
      <c r="A23" s="450">
        <v>10</v>
      </c>
      <c r="B23" s="454" t="s">
        <v>164</v>
      </c>
      <c r="C23" s="206">
        <f>'2. RC'!E18</f>
        <v>557389708.64999998</v>
      </c>
      <c r="D23" s="191"/>
    </row>
    <row r="24" spans="1:5" ht="17.25" customHeight="1">
      <c r="A24" s="450">
        <v>10.1</v>
      </c>
      <c r="B24" s="455" t="s">
        <v>234</v>
      </c>
      <c r="C24" s="206">
        <f>'9. Capital'!C15</f>
        <v>142285755.19999999</v>
      </c>
      <c r="D24" s="191" t="s">
        <v>437</v>
      </c>
    </row>
    <row r="25" spans="1:5" ht="17.25" customHeight="1">
      <c r="A25" s="450">
        <v>11</v>
      </c>
      <c r="B25" s="456" t="s">
        <v>165</v>
      </c>
      <c r="C25" s="208">
        <f>'2. RC'!E19</f>
        <v>304783478.51669574</v>
      </c>
      <c r="D25" s="191"/>
    </row>
    <row r="26" spans="1:5" ht="17.25" customHeight="1">
      <c r="A26" s="450"/>
      <c r="B26" s="457"/>
      <c r="C26" s="458">
        <f>'9. Capital'!C21</f>
        <v>0</v>
      </c>
      <c r="D26" s="122"/>
    </row>
    <row r="27" spans="1:5" ht="17.25" customHeight="1">
      <c r="A27" s="450">
        <v>12</v>
      </c>
      <c r="B27" s="459" t="s">
        <v>166</v>
      </c>
      <c r="C27" s="209">
        <f>SUM(C6:C10,C16:C19,C23,C25)</f>
        <v>26625502406.588001</v>
      </c>
      <c r="D27" s="120"/>
      <c r="E27" s="766"/>
    </row>
    <row r="28" spans="1:5" ht="17.25" customHeight="1">
      <c r="A28" s="450">
        <v>13</v>
      </c>
      <c r="B28" s="454" t="s">
        <v>167</v>
      </c>
      <c r="C28" s="210">
        <f>'2. RC'!E22</f>
        <v>1104447267.9100001</v>
      </c>
      <c r="D28" s="121"/>
    </row>
    <row r="29" spans="1:5" ht="17.25" customHeight="1">
      <c r="A29" s="450">
        <v>14</v>
      </c>
      <c r="B29" s="454" t="s">
        <v>168</v>
      </c>
      <c r="C29" s="210">
        <f>'2. RC'!E23</f>
        <v>4830952285.3465004</v>
      </c>
      <c r="D29" s="118"/>
    </row>
    <row r="30" spans="1:5" ht="17.25" customHeight="1">
      <c r="A30" s="450">
        <v>15</v>
      </c>
      <c r="B30" s="454" t="s">
        <v>169</v>
      </c>
      <c r="C30" s="210">
        <f>'2. RC'!E24</f>
        <v>5532210682.4400005</v>
      </c>
      <c r="D30" s="118"/>
    </row>
    <row r="31" spans="1:5" ht="17.25" customHeight="1">
      <c r="A31" s="450">
        <v>16</v>
      </c>
      <c r="B31" s="454" t="s">
        <v>170</v>
      </c>
      <c r="C31" s="210">
        <f>'2. RC'!E25</f>
        <v>6855340535.5699997</v>
      </c>
      <c r="D31" s="118"/>
    </row>
    <row r="32" spans="1:5" ht="17.25" customHeight="1">
      <c r="A32" s="450">
        <v>17</v>
      </c>
      <c r="B32" s="454" t="s">
        <v>171</v>
      </c>
      <c r="C32" s="210">
        <f>'2. RC'!E26</f>
        <v>327435734</v>
      </c>
      <c r="D32" s="118"/>
    </row>
    <row r="33" spans="1:5" ht="17.25" customHeight="1">
      <c r="A33" s="450">
        <v>18</v>
      </c>
      <c r="B33" s="454" t="s">
        <v>172</v>
      </c>
      <c r="C33" s="210">
        <f>'2. RC'!E27</f>
        <v>3426805269.6656003</v>
      </c>
      <c r="D33" s="118"/>
    </row>
    <row r="34" spans="1:5" ht="17.25" customHeight="1">
      <c r="A34" s="450">
        <v>19</v>
      </c>
      <c r="B34" s="454" t="s">
        <v>173</v>
      </c>
      <c r="C34" s="210">
        <f>'2. RC'!E28</f>
        <v>97373032.079999983</v>
      </c>
      <c r="D34" s="118"/>
    </row>
    <row r="35" spans="1:5" ht="17.25" customHeight="1">
      <c r="A35" s="450">
        <v>20</v>
      </c>
      <c r="B35" s="454" t="s">
        <v>95</v>
      </c>
      <c r="C35" s="210">
        <f>'2. RC'!E29</f>
        <v>494809908.77590001</v>
      </c>
      <c r="D35" s="118"/>
    </row>
    <row r="36" spans="1:5" ht="17.25" customHeight="1">
      <c r="A36" s="450">
        <v>20.100000000000001</v>
      </c>
      <c r="B36" s="460" t="s">
        <v>483</v>
      </c>
      <c r="C36" s="208">
        <v>32833561.009800002</v>
      </c>
      <c r="D36" s="119"/>
    </row>
    <row r="37" spans="1:5" ht="17.25" customHeight="1">
      <c r="A37" s="450">
        <v>21</v>
      </c>
      <c r="B37" s="456" t="s">
        <v>174</v>
      </c>
      <c r="C37" s="210">
        <f>'2. RC'!E30</f>
        <v>802494000</v>
      </c>
      <c r="D37" s="119"/>
    </row>
    <row r="38" spans="1:5" ht="17.25" customHeight="1">
      <c r="A38" s="450">
        <v>21.1</v>
      </c>
      <c r="B38" s="460" t="s">
        <v>233</v>
      </c>
      <c r="C38" s="211">
        <v>397194000</v>
      </c>
      <c r="D38" s="191" t="s">
        <v>1043</v>
      </c>
    </row>
    <row r="39" spans="1:5" ht="17.25" customHeight="1">
      <c r="A39" s="450"/>
      <c r="B39" s="60" t="s">
        <v>54</v>
      </c>
      <c r="C39" s="461">
        <f>'9. Capital'!C34</f>
        <v>405300000</v>
      </c>
      <c r="D39" s="191" t="s">
        <v>1044</v>
      </c>
    </row>
    <row r="40" spans="1:5" ht="17.25" customHeight="1">
      <c r="A40" s="450">
        <v>22</v>
      </c>
      <c r="B40" s="459" t="s">
        <v>175</v>
      </c>
      <c r="C40" s="209">
        <f>SUM(C28:C35)+C37</f>
        <v>23471868715.788006</v>
      </c>
      <c r="D40" s="120"/>
      <c r="E40" s="766">
        <f>C40-'2. RC'!E31</f>
        <v>0</v>
      </c>
    </row>
    <row r="41" spans="1:5" ht="17.25" customHeight="1">
      <c r="A41" s="450">
        <v>23</v>
      </c>
      <c r="B41" s="456" t="s">
        <v>176</v>
      </c>
      <c r="C41" s="206">
        <f>'2. RC'!E33</f>
        <v>27993660.18</v>
      </c>
      <c r="D41" s="118"/>
    </row>
    <row r="42" spans="1:5" ht="17.25" customHeight="1">
      <c r="A42" s="450">
        <v>24</v>
      </c>
      <c r="B42" s="456" t="s">
        <v>177</v>
      </c>
      <c r="C42" s="206">
        <f>'2. RC'!E34</f>
        <v>0</v>
      </c>
      <c r="D42" s="118"/>
    </row>
    <row r="43" spans="1:5" ht="17.25" customHeight="1">
      <c r="A43" s="450">
        <v>25</v>
      </c>
      <c r="B43" s="456" t="s">
        <v>232</v>
      </c>
      <c r="C43" s="206">
        <f>'2. RC'!E35</f>
        <v>-10173</v>
      </c>
      <c r="D43" s="191" t="s">
        <v>1042</v>
      </c>
    </row>
    <row r="44" spans="1:5" ht="17.25" customHeight="1">
      <c r="A44" s="450">
        <v>26</v>
      </c>
      <c r="B44" s="456" t="s">
        <v>179</v>
      </c>
      <c r="C44" s="206">
        <f>'2. RC'!E36</f>
        <v>202328975.38000003</v>
      </c>
      <c r="D44" s="118"/>
    </row>
    <row r="45" spans="1:5" ht="17.25" customHeight="1">
      <c r="A45" s="450">
        <v>27</v>
      </c>
      <c r="B45" s="456" t="s">
        <v>180</v>
      </c>
      <c r="C45" s="206">
        <f>'2. RC'!E37</f>
        <v>0</v>
      </c>
      <c r="D45" s="118"/>
    </row>
    <row r="46" spans="1:5" ht="17.25" customHeight="1">
      <c r="A46" s="450">
        <v>28</v>
      </c>
      <c r="B46" s="456" t="s">
        <v>181</v>
      </c>
      <c r="C46" s="206">
        <f>'2. RC'!E38</f>
        <v>2902923741</v>
      </c>
      <c r="D46" s="118"/>
    </row>
    <row r="47" spans="1:5" ht="17.25" customHeight="1">
      <c r="A47" s="450">
        <v>29</v>
      </c>
      <c r="B47" s="456" t="s">
        <v>35</v>
      </c>
      <c r="C47" s="206">
        <f>'2. RC'!E39</f>
        <v>20397487.239999998</v>
      </c>
      <c r="D47" s="118"/>
    </row>
    <row r="48" spans="1:5" ht="17.25" customHeight="1" thickBot="1">
      <c r="A48" s="123">
        <v>30</v>
      </c>
      <c r="B48" s="462" t="s">
        <v>182</v>
      </c>
      <c r="C48" s="212">
        <f>SUM(C41:C47)</f>
        <v>3153633690.7999997</v>
      </c>
      <c r="D48" s="124"/>
      <c r="E48" s="766">
        <f>C48-'2. RC'!E40</f>
        <v>0</v>
      </c>
    </row>
  </sheetData>
  <pageMargins left="0.7" right="0.7" top="0.75" bottom="0.75" header="0.3" footer="0.3"/>
  <pageSetup paperSize="9"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S22"/>
  <sheetViews>
    <sheetView zoomScaleNormal="100" workbookViewId="0">
      <pane xSplit="2" ySplit="7" topLeftCell="C8" activePane="bottomRight" state="frozen"/>
      <selection sqref="A1:C1"/>
      <selection pane="topRight" sqref="A1:C1"/>
      <selection pane="bottomLeft" sqref="A1:C1"/>
      <selection pane="bottomRight" activeCell="C8" sqref="C8"/>
    </sheetView>
  </sheetViews>
  <sheetFormatPr defaultColWidth="9.140625" defaultRowHeight="12.75"/>
  <cols>
    <col min="1" max="1" width="10.5703125" style="1" bestFit="1" customWidth="1"/>
    <col min="2" max="2" width="105.140625" style="1" bestFit="1" customWidth="1"/>
    <col min="3" max="3" width="12.7109375" style="522" bestFit="1" customWidth="1"/>
    <col min="4" max="4" width="13.28515625" style="522" bestFit="1" customWidth="1"/>
    <col min="5" max="5" width="12.28515625" style="522" bestFit="1" customWidth="1"/>
    <col min="6" max="6" width="13.28515625" style="522" bestFit="1" customWidth="1"/>
    <col min="7" max="7" width="12.7109375" style="522" bestFit="1" customWidth="1"/>
    <col min="8" max="8" width="13.28515625" style="522" bestFit="1" customWidth="1"/>
    <col min="9" max="9" width="11.28515625" style="522" bestFit="1" customWidth="1"/>
    <col min="10" max="10" width="13.28515625" style="522" bestFit="1" customWidth="1"/>
    <col min="11" max="11" width="12.7109375" style="522" bestFit="1" customWidth="1"/>
    <col min="12" max="12" width="13.28515625" style="522" bestFit="1" customWidth="1"/>
    <col min="13" max="13" width="12.7109375" style="522" bestFit="1" customWidth="1"/>
    <col min="14" max="14" width="13.28515625" style="522" bestFit="1" customWidth="1"/>
    <col min="15" max="15" width="11.28515625" style="522" bestFit="1" customWidth="1"/>
    <col min="16" max="16" width="13.28515625" style="522" bestFit="1" customWidth="1"/>
    <col min="17" max="17" width="11.28515625" style="522" bestFit="1" customWidth="1"/>
    <col min="18" max="18" width="13.28515625" style="522" bestFit="1" customWidth="1"/>
    <col min="19" max="19" width="29.140625" style="522" bestFit="1" customWidth="1"/>
    <col min="20" max="16384" width="9.140625" style="7"/>
  </cols>
  <sheetData>
    <row r="1" spans="1:19">
      <c r="A1" s="1" t="s">
        <v>188</v>
      </c>
      <c r="B1" s="245" t="str">
        <f>Info!C2</f>
        <v>სს ”საქართველოს ბანკი”</v>
      </c>
    </row>
    <row r="2" spans="1:19">
      <c r="A2" s="1" t="s">
        <v>189</v>
      </c>
      <c r="B2" s="447">
        <v>44926</v>
      </c>
    </row>
    <row r="3" spans="1:19">
      <c r="H3" s="522">
        <v>0</v>
      </c>
    </row>
    <row r="4" spans="1:19" ht="26.25" thickBot="1">
      <c r="A4" s="56" t="s">
        <v>412</v>
      </c>
      <c r="B4" s="228" t="s">
        <v>454</v>
      </c>
    </row>
    <row r="5" spans="1:19">
      <c r="A5" s="107"/>
      <c r="B5" s="109"/>
      <c r="C5" s="499" t="s">
        <v>0</v>
      </c>
      <c r="D5" s="499" t="s">
        <v>1</v>
      </c>
      <c r="E5" s="499" t="s">
        <v>2</v>
      </c>
      <c r="F5" s="499" t="s">
        <v>3</v>
      </c>
      <c r="G5" s="499" t="s">
        <v>4</v>
      </c>
      <c r="H5" s="499" t="s">
        <v>5</v>
      </c>
      <c r="I5" s="499" t="s">
        <v>238</v>
      </c>
      <c r="J5" s="499" t="s">
        <v>239</v>
      </c>
      <c r="K5" s="499" t="s">
        <v>240</v>
      </c>
      <c r="L5" s="499" t="s">
        <v>241</v>
      </c>
      <c r="M5" s="499" t="s">
        <v>242</v>
      </c>
      <c r="N5" s="499" t="s">
        <v>243</v>
      </c>
      <c r="O5" s="499" t="s">
        <v>441</v>
      </c>
      <c r="P5" s="499" t="s">
        <v>442</v>
      </c>
      <c r="Q5" s="499" t="s">
        <v>443</v>
      </c>
      <c r="R5" s="498" t="s">
        <v>444</v>
      </c>
      <c r="S5" s="497" t="s">
        <v>445</v>
      </c>
    </row>
    <row r="6" spans="1:19">
      <c r="A6" s="127"/>
      <c r="B6" s="812" t="s">
        <v>446</v>
      </c>
      <c r="C6" s="810">
        <v>0</v>
      </c>
      <c r="D6" s="811"/>
      <c r="E6" s="810">
        <v>0.2</v>
      </c>
      <c r="F6" s="811"/>
      <c r="G6" s="810">
        <v>0.35</v>
      </c>
      <c r="H6" s="811"/>
      <c r="I6" s="810">
        <v>0.5</v>
      </c>
      <c r="J6" s="811"/>
      <c r="K6" s="810">
        <v>0.75</v>
      </c>
      <c r="L6" s="811"/>
      <c r="M6" s="810">
        <v>1</v>
      </c>
      <c r="N6" s="811"/>
      <c r="O6" s="810">
        <v>1.5</v>
      </c>
      <c r="P6" s="811"/>
      <c r="Q6" s="810">
        <v>2.5</v>
      </c>
      <c r="R6" s="811"/>
      <c r="S6" s="808" t="s">
        <v>251</v>
      </c>
    </row>
    <row r="7" spans="1:19">
      <c r="A7" s="127"/>
      <c r="B7" s="813"/>
      <c r="C7" s="496" t="s">
        <v>439</v>
      </c>
      <c r="D7" s="496" t="s">
        <v>440</v>
      </c>
      <c r="E7" s="496" t="s">
        <v>439</v>
      </c>
      <c r="F7" s="496" t="s">
        <v>440</v>
      </c>
      <c r="G7" s="496" t="s">
        <v>439</v>
      </c>
      <c r="H7" s="496" t="s">
        <v>440</v>
      </c>
      <c r="I7" s="496" t="s">
        <v>439</v>
      </c>
      <c r="J7" s="496" t="s">
        <v>440</v>
      </c>
      <c r="K7" s="496" t="s">
        <v>439</v>
      </c>
      <c r="L7" s="496" t="s">
        <v>440</v>
      </c>
      <c r="M7" s="496" t="s">
        <v>439</v>
      </c>
      <c r="N7" s="496" t="s">
        <v>440</v>
      </c>
      <c r="O7" s="496" t="s">
        <v>439</v>
      </c>
      <c r="P7" s="496" t="s">
        <v>440</v>
      </c>
      <c r="Q7" s="496" t="s">
        <v>439</v>
      </c>
      <c r="R7" s="496" t="s">
        <v>440</v>
      </c>
      <c r="S7" s="809"/>
    </row>
    <row r="8" spans="1:19" s="131" customFormat="1">
      <c r="A8" s="97">
        <v>1</v>
      </c>
      <c r="B8" s="148" t="s">
        <v>216</v>
      </c>
      <c r="C8" s="495">
        <v>1326525701.1099999</v>
      </c>
      <c r="D8" s="495"/>
      <c r="E8" s="495">
        <v>0</v>
      </c>
      <c r="F8" s="494"/>
      <c r="G8" s="495">
        <v>0</v>
      </c>
      <c r="H8" s="495"/>
      <c r="I8" s="495">
        <v>0</v>
      </c>
      <c r="J8" s="495"/>
      <c r="K8" s="495">
        <v>0</v>
      </c>
      <c r="L8" s="495"/>
      <c r="M8" s="495">
        <v>2477269919.7530999</v>
      </c>
      <c r="N8" s="495"/>
      <c r="O8" s="495">
        <v>0</v>
      </c>
      <c r="P8" s="495"/>
      <c r="Q8" s="495">
        <v>0</v>
      </c>
      <c r="R8" s="494"/>
      <c r="S8" s="493">
        <f>$C$6*SUM(C8:D8)+$E$6*SUM(E8:F8)+$G$6*SUM(G8:H8)+$I$6*SUM(I8:J8)+$K$6*SUM(K8:L8)+$M$6*SUM(M8:N8)+$O$6*SUM(O8:P8)+$Q$6*SUM(Q8:R8)</f>
        <v>2477269919.7530999</v>
      </c>
    </row>
    <row r="9" spans="1:19" s="131" customFormat="1">
      <c r="A9" s="97">
        <v>2</v>
      </c>
      <c r="B9" s="148" t="s">
        <v>217</v>
      </c>
      <c r="C9" s="495">
        <v>0</v>
      </c>
      <c r="D9" s="495"/>
      <c r="E9" s="495">
        <v>0</v>
      </c>
      <c r="F9" s="495"/>
      <c r="G9" s="495">
        <v>0</v>
      </c>
      <c r="H9" s="495"/>
      <c r="I9" s="495">
        <v>0</v>
      </c>
      <c r="J9" s="495"/>
      <c r="K9" s="495">
        <v>0</v>
      </c>
      <c r="L9" s="495"/>
      <c r="M9" s="495">
        <v>0</v>
      </c>
      <c r="N9" s="495"/>
      <c r="O9" s="495">
        <v>0</v>
      </c>
      <c r="P9" s="495"/>
      <c r="Q9" s="495">
        <v>0</v>
      </c>
      <c r="R9" s="494"/>
      <c r="S9" s="493">
        <f t="shared" ref="S9:S21" si="0">$C$6*SUM(C9:D9)+$E$6*SUM(E9:F9)+$G$6*SUM(G9:H9)+$I$6*SUM(I9:J9)+$K$6*SUM(K9:L9)+$M$6*SUM(M9:N9)+$O$6*SUM(O9:P9)+$Q$6*SUM(Q9:R9)</f>
        <v>0</v>
      </c>
    </row>
    <row r="10" spans="1:19" s="131" customFormat="1">
      <c r="A10" s="97">
        <v>3</v>
      </c>
      <c r="B10" s="148" t="s">
        <v>218</v>
      </c>
      <c r="C10" s="495"/>
      <c r="D10" s="495"/>
      <c r="E10" s="495">
        <v>0</v>
      </c>
      <c r="F10" s="495"/>
      <c r="G10" s="495">
        <v>0</v>
      </c>
      <c r="H10" s="495"/>
      <c r="I10" s="495">
        <v>0</v>
      </c>
      <c r="J10" s="495"/>
      <c r="K10" s="495">
        <v>0</v>
      </c>
      <c r="L10" s="495"/>
      <c r="M10" s="495">
        <v>0</v>
      </c>
      <c r="N10" s="495"/>
      <c r="O10" s="495">
        <v>0</v>
      </c>
      <c r="P10" s="495"/>
      <c r="Q10" s="495">
        <v>0</v>
      </c>
      <c r="R10" s="494"/>
      <c r="S10" s="493">
        <f t="shared" si="0"/>
        <v>0</v>
      </c>
    </row>
    <row r="11" spans="1:19" s="131" customFormat="1">
      <c r="A11" s="97">
        <v>4</v>
      </c>
      <c r="B11" s="148" t="s">
        <v>219</v>
      </c>
      <c r="C11" s="495">
        <v>930273962.57000005</v>
      </c>
      <c r="D11" s="495"/>
      <c r="E11" s="495">
        <v>0</v>
      </c>
      <c r="F11" s="495"/>
      <c r="G11" s="495">
        <v>0</v>
      </c>
      <c r="H11" s="495"/>
      <c r="I11" s="495">
        <v>79425376.420000002</v>
      </c>
      <c r="J11" s="495"/>
      <c r="K11" s="495">
        <v>0</v>
      </c>
      <c r="L11" s="495"/>
      <c r="M11" s="495">
        <v>0</v>
      </c>
      <c r="N11" s="495"/>
      <c r="O11" s="495">
        <v>0</v>
      </c>
      <c r="P11" s="495"/>
      <c r="Q11" s="495">
        <v>0</v>
      </c>
      <c r="R11" s="494"/>
      <c r="S11" s="493">
        <f t="shared" si="0"/>
        <v>39712688.210000001</v>
      </c>
    </row>
    <row r="12" spans="1:19" s="131" customFormat="1">
      <c r="A12" s="97">
        <v>5</v>
      </c>
      <c r="B12" s="148" t="s">
        <v>220</v>
      </c>
      <c r="C12" s="495">
        <v>0</v>
      </c>
      <c r="D12" s="495"/>
      <c r="E12" s="495">
        <v>0</v>
      </c>
      <c r="F12" s="495"/>
      <c r="G12" s="495">
        <v>0</v>
      </c>
      <c r="H12" s="495"/>
      <c r="I12" s="495">
        <v>0</v>
      </c>
      <c r="J12" s="495"/>
      <c r="K12" s="495">
        <v>0</v>
      </c>
      <c r="L12" s="495"/>
      <c r="M12" s="495">
        <v>0</v>
      </c>
      <c r="N12" s="495"/>
      <c r="O12" s="495">
        <v>0</v>
      </c>
      <c r="P12" s="495"/>
      <c r="Q12" s="495">
        <v>0</v>
      </c>
      <c r="R12" s="494"/>
      <c r="S12" s="493">
        <f t="shared" si="0"/>
        <v>0</v>
      </c>
    </row>
    <row r="13" spans="1:19" s="131" customFormat="1">
      <c r="A13" s="97">
        <v>6</v>
      </c>
      <c r="B13" s="148" t="s">
        <v>221</v>
      </c>
      <c r="C13" s="495"/>
      <c r="D13" s="495"/>
      <c r="E13" s="495">
        <v>1861495163.3643</v>
      </c>
      <c r="F13" s="495"/>
      <c r="G13" s="495">
        <v>0</v>
      </c>
      <c r="H13" s="495"/>
      <c r="I13" s="495">
        <v>7040143.2000000002</v>
      </c>
      <c r="J13" s="495"/>
      <c r="K13" s="495">
        <v>0</v>
      </c>
      <c r="L13" s="495"/>
      <c r="M13" s="495">
        <v>82147391.4921</v>
      </c>
      <c r="N13" s="495"/>
      <c r="O13" s="495">
        <v>0</v>
      </c>
      <c r="P13" s="495"/>
      <c r="Q13" s="495">
        <v>0</v>
      </c>
      <c r="R13" s="494"/>
      <c r="S13" s="493">
        <f t="shared" si="0"/>
        <v>457966495.76496005</v>
      </c>
    </row>
    <row r="14" spans="1:19" s="131" customFormat="1">
      <c r="A14" s="97">
        <v>7</v>
      </c>
      <c r="B14" s="148" t="s">
        <v>73</v>
      </c>
      <c r="C14" s="495"/>
      <c r="D14" s="495"/>
      <c r="E14" s="495">
        <v>0</v>
      </c>
      <c r="F14" s="495"/>
      <c r="G14" s="495">
        <v>0</v>
      </c>
      <c r="H14" s="495"/>
      <c r="I14" s="495">
        <v>0</v>
      </c>
      <c r="J14" s="495"/>
      <c r="K14" s="495">
        <v>0</v>
      </c>
      <c r="L14" s="495"/>
      <c r="M14" s="495">
        <v>5896158374.2347994</v>
      </c>
      <c r="N14" s="495">
        <v>970061033.70509982</v>
      </c>
      <c r="O14" s="495">
        <v>0</v>
      </c>
      <c r="P14" s="495"/>
      <c r="Q14" s="495">
        <v>0</v>
      </c>
      <c r="R14" s="494"/>
      <c r="S14" s="493">
        <f t="shared" si="0"/>
        <v>6866219407.9398994</v>
      </c>
    </row>
    <row r="15" spans="1:19" s="131" customFormat="1">
      <c r="A15" s="97">
        <v>8</v>
      </c>
      <c r="B15" s="148" t="s">
        <v>74</v>
      </c>
      <c r="C15" s="495"/>
      <c r="D15" s="495"/>
      <c r="E15" s="495">
        <v>0</v>
      </c>
      <c r="F15" s="495"/>
      <c r="G15" s="495">
        <v>0</v>
      </c>
      <c r="H15" s="495"/>
      <c r="I15" s="495">
        <v>0</v>
      </c>
      <c r="J15" s="495"/>
      <c r="K15" s="495">
        <v>4601995138.7522001</v>
      </c>
      <c r="L15" s="495">
        <v>112455640.25125</v>
      </c>
      <c r="M15" s="495">
        <v>0</v>
      </c>
      <c r="N15" s="495">
        <v>0</v>
      </c>
      <c r="O15" s="495"/>
      <c r="P15" s="495"/>
      <c r="Q15" s="495">
        <v>0</v>
      </c>
      <c r="R15" s="494"/>
      <c r="S15" s="493">
        <f t="shared" si="0"/>
        <v>3535838084.2525878</v>
      </c>
    </row>
    <row r="16" spans="1:19" s="131" customFormat="1">
      <c r="A16" s="97">
        <v>9</v>
      </c>
      <c r="B16" s="148" t="s">
        <v>75</v>
      </c>
      <c r="C16" s="495"/>
      <c r="D16" s="495"/>
      <c r="E16" s="495">
        <v>0</v>
      </c>
      <c r="F16" s="495"/>
      <c r="G16" s="495">
        <v>3790991970.6745</v>
      </c>
      <c r="H16" s="495"/>
      <c r="I16" s="495">
        <v>0</v>
      </c>
      <c r="J16" s="495"/>
      <c r="K16" s="495">
        <v>0</v>
      </c>
      <c r="L16" s="495"/>
      <c r="M16" s="495">
        <v>0</v>
      </c>
      <c r="N16" s="495"/>
      <c r="O16" s="495">
        <v>0</v>
      </c>
      <c r="P16" s="495"/>
      <c r="Q16" s="495">
        <v>0</v>
      </c>
      <c r="R16" s="494"/>
      <c r="S16" s="493">
        <f t="shared" si="0"/>
        <v>1326847189.7360749</v>
      </c>
    </row>
    <row r="17" spans="1:19" s="131" customFormat="1">
      <c r="A17" s="97">
        <v>10</v>
      </c>
      <c r="B17" s="148" t="s">
        <v>69</v>
      </c>
      <c r="C17" s="495"/>
      <c r="D17" s="495"/>
      <c r="E17" s="495">
        <v>0</v>
      </c>
      <c r="F17" s="495"/>
      <c r="G17" s="495">
        <v>0</v>
      </c>
      <c r="H17" s="495"/>
      <c r="I17" s="495">
        <v>15507288.2028</v>
      </c>
      <c r="J17" s="495"/>
      <c r="K17" s="495">
        <v>0</v>
      </c>
      <c r="L17" s="495"/>
      <c r="M17" s="495">
        <v>118968029.1557</v>
      </c>
      <c r="N17" s="495"/>
      <c r="O17" s="495">
        <v>1807263.1188999999</v>
      </c>
      <c r="P17" s="495"/>
      <c r="Q17" s="495">
        <v>0</v>
      </c>
      <c r="R17" s="494"/>
      <c r="S17" s="493">
        <f t="shared" si="0"/>
        <v>129432567.93545</v>
      </c>
    </row>
    <row r="18" spans="1:19" s="131" customFormat="1">
      <c r="A18" s="97">
        <v>11</v>
      </c>
      <c r="B18" s="148" t="s">
        <v>70</v>
      </c>
      <c r="C18" s="495"/>
      <c r="D18" s="495"/>
      <c r="E18" s="495">
        <v>0</v>
      </c>
      <c r="F18" s="495"/>
      <c r="G18" s="495">
        <v>0</v>
      </c>
      <c r="H18" s="495"/>
      <c r="I18" s="495">
        <v>0</v>
      </c>
      <c r="J18" s="495"/>
      <c r="K18" s="495">
        <v>0</v>
      </c>
      <c r="L18" s="495"/>
      <c r="M18" s="495">
        <v>1154595512.1178</v>
      </c>
      <c r="N18" s="495"/>
      <c r="O18" s="495">
        <v>651977134.68789995</v>
      </c>
      <c r="P18" s="495"/>
      <c r="Q18" s="495">
        <v>25303421.103053302</v>
      </c>
      <c r="R18" s="494"/>
      <c r="S18" s="493">
        <f t="shared" si="0"/>
        <v>2195819766.9072833</v>
      </c>
    </row>
    <row r="19" spans="1:19" s="131" customFormat="1">
      <c r="A19" s="97">
        <v>12</v>
      </c>
      <c r="B19" s="148" t="s">
        <v>71</v>
      </c>
      <c r="C19" s="495"/>
      <c r="D19" s="495"/>
      <c r="E19" s="495">
        <v>0</v>
      </c>
      <c r="F19" s="495"/>
      <c r="G19" s="495">
        <v>0</v>
      </c>
      <c r="H19" s="495"/>
      <c r="I19" s="495">
        <v>0</v>
      </c>
      <c r="J19" s="495"/>
      <c r="K19" s="495">
        <v>0</v>
      </c>
      <c r="L19" s="495"/>
      <c r="M19" s="495">
        <v>0</v>
      </c>
      <c r="N19" s="495"/>
      <c r="O19" s="495">
        <v>0</v>
      </c>
      <c r="P19" s="495"/>
      <c r="Q19" s="495">
        <v>0</v>
      </c>
      <c r="R19" s="494"/>
      <c r="S19" s="493">
        <f t="shared" si="0"/>
        <v>0</v>
      </c>
    </row>
    <row r="20" spans="1:19" s="131" customFormat="1">
      <c r="A20" s="97">
        <v>13</v>
      </c>
      <c r="B20" s="148" t="s">
        <v>72</v>
      </c>
      <c r="C20" s="495"/>
      <c r="D20" s="495"/>
      <c r="E20" s="495">
        <v>0</v>
      </c>
      <c r="F20" s="495"/>
      <c r="G20" s="495">
        <v>0</v>
      </c>
      <c r="H20" s="495"/>
      <c r="I20" s="495">
        <v>0</v>
      </c>
      <c r="J20" s="495"/>
      <c r="K20" s="495">
        <v>0</v>
      </c>
      <c r="L20" s="495"/>
      <c r="M20" s="495">
        <v>0</v>
      </c>
      <c r="N20" s="495"/>
      <c r="O20" s="495">
        <v>0</v>
      </c>
      <c r="P20" s="495"/>
      <c r="Q20" s="495">
        <v>0</v>
      </c>
      <c r="R20" s="494"/>
      <c r="S20" s="493">
        <f t="shared" si="0"/>
        <v>0</v>
      </c>
    </row>
    <row r="21" spans="1:19" s="131" customFormat="1">
      <c r="A21" s="97">
        <v>14</v>
      </c>
      <c r="B21" s="148" t="s">
        <v>249</v>
      </c>
      <c r="C21" s="495">
        <v>961236880.95599997</v>
      </c>
      <c r="D21" s="495"/>
      <c r="E21" s="495">
        <v>0</v>
      </c>
      <c r="F21" s="495"/>
      <c r="G21" s="495">
        <v>0</v>
      </c>
      <c r="H21" s="495"/>
      <c r="I21" s="495">
        <v>0</v>
      </c>
      <c r="J21" s="495"/>
      <c r="K21" s="495">
        <v>0</v>
      </c>
      <c r="L21" s="495"/>
      <c r="M21" s="495">
        <v>755983058.88524795</v>
      </c>
      <c r="N21" s="495"/>
      <c r="O21" s="495">
        <v>0</v>
      </c>
      <c r="P21" s="495"/>
      <c r="Q21" s="495">
        <v>141750675.1552</v>
      </c>
      <c r="R21" s="494"/>
      <c r="S21" s="493">
        <f t="shared" si="0"/>
        <v>1110359746.773248</v>
      </c>
    </row>
    <row r="22" spans="1:19" ht="13.5" thickBot="1">
      <c r="A22" s="83"/>
      <c r="B22" s="133" t="s">
        <v>68</v>
      </c>
      <c r="C22" s="492">
        <f>SUM(C8:C21)</f>
        <v>3218036544.6359997</v>
      </c>
      <c r="D22" s="492">
        <f t="shared" ref="D22:S22" si="1">SUM(D8:D21)</f>
        <v>0</v>
      </c>
      <c r="E22" s="492">
        <f t="shared" si="1"/>
        <v>1861495163.3643</v>
      </c>
      <c r="F22" s="492">
        <f t="shared" si="1"/>
        <v>0</v>
      </c>
      <c r="G22" s="492">
        <f t="shared" si="1"/>
        <v>3790991970.6745</v>
      </c>
      <c r="H22" s="492">
        <f t="shared" si="1"/>
        <v>0</v>
      </c>
      <c r="I22" s="492">
        <f t="shared" si="1"/>
        <v>101972807.82280001</v>
      </c>
      <c r="J22" s="492">
        <f t="shared" si="1"/>
        <v>0</v>
      </c>
      <c r="K22" s="492">
        <f t="shared" si="1"/>
        <v>4601995138.7522001</v>
      </c>
      <c r="L22" s="492">
        <f t="shared" si="1"/>
        <v>112455640.25125</v>
      </c>
      <c r="M22" s="492">
        <f t="shared" si="1"/>
        <v>10485122285.638748</v>
      </c>
      <c r="N22" s="492">
        <f t="shared" si="1"/>
        <v>970061033.70509982</v>
      </c>
      <c r="O22" s="492">
        <f t="shared" si="1"/>
        <v>653784397.80679989</v>
      </c>
      <c r="P22" s="492">
        <f t="shared" si="1"/>
        <v>0</v>
      </c>
      <c r="Q22" s="492">
        <f t="shared" si="1"/>
        <v>167054096.25825331</v>
      </c>
      <c r="R22" s="492">
        <f t="shared" si="1"/>
        <v>0</v>
      </c>
      <c r="S22" s="491">
        <f t="shared" si="1"/>
        <v>18139465867.272602</v>
      </c>
    </row>
  </sheetData>
  <mergeCells count="10">
    <mergeCell ref="S6:S7"/>
    <mergeCell ref="O6:P6"/>
    <mergeCell ref="Q6:R6"/>
    <mergeCell ref="B6:B7"/>
    <mergeCell ref="C6:D6"/>
    <mergeCell ref="E6:F6"/>
    <mergeCell ref="G6:H6"/>
    <mergeCell ref="I6:J6"/>
    <mergeCell ref="K6:L6"/>
    <mergeCell ref="M6:N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V28"/>
  <sheetViews>
    <sheetView zoomScaleNormal="100" workbookViewId="0">
      <pane xSplit="2" ySplit="6" topLeftCell="C7" activePane="bottomRight" state="frozen"/>
      <selection sqref="A1:C1"/>
      <selection pane="topRight" sqref="A1:C1"/>
      <selection pane="bottomLeft" sqref="A1:C1"/>
      <selection pane="bottomRight" activeCell="C7" sqref="C7"/>
    </sheetView>
  </sheetViews>
  <sheetFormatPr defaultColWidth="9.140625" defaultRowHeight="12.75"/>
  <cols>
    <col min="1" max="1" width="10.5703125" style="1" bestFit="1" customWidth="1"/>
    <col min="2" max="2" width="74.5703125" style="1" customWidth="1"/>
    <col min="3" max="3" width="19" style="1" customWidth="1"/>
    <col min="4" max="4" width="19.5703125" style="1" customWidth="1"/>
    <col min="5" max="5" width="31.140625" style="1" customWidth="1"/>
    <col min="6" max="6" width="29.140625" style="1" customWidth="1"/>
    <col min="7" max="7" width="28.5703125" style="1" customWidth="1"/>
    <col min="8" max="8" width="26.42578125" style="1" customWidth="1"/>
    <col min="9" max="9" width="23.7109375" style="1" customWidth="1"/>
    <col min="10" max="10" width="21.5703125" style="1" customWidth="1"/>
    <col min="11" max="11" width="15.7109375" style="1" customWidth="1"/>
    <col min="12" max="12" width="13.28515625" style="1" customWidth="1"/>
    <col min="13" max="13" width="20.85546875" style="1" customWidth="1"/>
    <col min="14" max="14" width="19.28515625" style="1" customWidth="1"/>
    <col min="15" max="15" width="18.42578125" style="1" customWidth="1"/>
    <col min="16" max="16" width="19" style="1" customWidth="1"/>
    <col min="17" max="17" width="20.28515625" style="1" customWidth="1"/>
    <col min="18" max="18" width="18" style="1" customWidth="1"/>
    <col min="19" max="19" width="36" style="1" customWidth="1"/>
    <col min="20" max="20" width="19.42578125" style="1" customWidth="1"/>
    <col min="21" max="21" width="19.140625" style="1" customWidth="1"/>
    <col min="22" max="22" width="20" style="1" customWidth="1"/>
    <col min="23" max="16384" width="9.140625" style="7"/>
  </cols>
  <sheetData>
    <row r="1" spans="1:22">
      <c r="A1" s="1" t="s">
        <v>188</v>
      </c>
      <c r="B1" s="245" t="str">
        <f>Info!C2</f>
        <v>სს ”საქართველოს ბანკი”</v>
      </c>
    </row>
    <row r="2" spans="1:22">
      <c r="A2" s="1" t="s">
        <v>189</v>
      </c>
      <c r="B2" s="447">
        <v>44926</v>
      </c>
    </row>
    <row r="3" spans="1:22">
      <c r="H3" s="1">
        <v>0</v>
      </c>
    </row>
    <row r="4" spans="1:22" ht="27.75" thickBot="1">
      <c r="A4" s="1" t="s">
        <v>413</v>
      </c>
      <c r="B4" s="229" t="s">
        <v>455</v>
      </c>
      <c r="V4" s="172" t="s">
        <v>93</v>
      </c>
    </row>
    <row r="5" spans="1:22">
      <c r="A5" s="81"/>
      <c r="B5" s="82"/>
      <c r="C5" s="814" t="s">
        <v>198</v>
      </c>
      <c r="D5" s="815"/>
      <c r="E5" s="815"/>
      <c r="F5" s="815"/>
      <c r="G5" s="815"/>
      <c r="H5" s="815"/>
      <c r="I5" s="815"/>
      <c r="J5" s="815"/>
      <c r="K5" s="815"/>
      <c r="L5" s="816"/>
      <c r="M5" s="814" t="s">
        <v>199</v>
      </c>
      <c r="N5" s="815"/>
      <c r="O5" s="815"/>
      <c r="P5" s="815"/>
      <c r="Q5" s="815"/>
      <c r="R5" s="815"/>
      <c r="S5" s="816"/>
      <c r="T5" s="819" t="s">
        <v>453</v>
      </c>
      <c r="U5" s="819" t="s">
        <v>452</v>
      </c>
      <c r="V5" s="817" t="s">
        <v>200</v>
      </c>
    </row>
    <row r="6" spans="1:22" s="56" customFormat="1" ht="127.5">
      <c r="A6" s="95"/>
      <c r="B6" s="150"/>
      <c r="C6" s="79" t="s">
        <v>201</v>
      </c>
      <c r="D6" s="78" t="s">
        <v>202</v>
      </c>
      <c r="E6" s="75" t="s">
        <v>203</v>
      </c>
      <c r="F6" s="230" t="s">
        <v>447</v>
      </c>
      <c r="G6" s="78" t="s">
        <v>204</v>
      </c>
      <c r="H6" s="78" t="s">
        <v>205</v>
      </c>
      <c r="I6" s="78" t="s">
        <v>206</v>
      </c>
      <c r="J6" s="78" t="s">
        <v>248</v>
      </c>
      <c r="K6" s="78" t="s">
        <v>207</v>
      </c>
      <c r="L6" s="80" t="s">
        <v>208</v>
      </c>
      <c r="M6" s="79" t="s">
        <v>209</v>
      </c>
      <c r="N6" s="78" t="s">
        <v>210</v>
      </c>
      <c r="O6" s="78" t="s">
        <v>211</v>
      </c>
      <c r="P6" s="78" t="s">
        <v>212</v>
      </c>
      <c r="Q6" s="78" t="s">
        <v>213</v>
      </c>
      <c r="R6" s="78" t="s">
        <v>214</v>
      </c>
      <c r="S6" s="80" t="s">
        <v>215</v>
      </c>
      <c r="T6" s="820"/>
      <c r="U6" s="820"/>
      <c r="V6" s="818"/>
    </row>
    <row r="7" spans="1:22" s="131" customFormat="1">
      <c r="A7" s="132">
        <v>1</v>
      </c>
      <c r="B7" s="130" t="s">
        <v>216</v>
      </c>
      <c r="C7" s="465"/>
      <c r="D7" s="464">
        <v>0</v>
      </c>
      <c r="E7" s="464"/>
      <c r="F7" s="464"/>
      <c r="G7" s="464"/>
      <c r="H7" s="464"/>
      <c r="I7" s="464"/>
      <c r="J7" s="464"/>
      <c r="K7" s="464"/>
      <c r="L7" s="464"/>
      <c r="M7" s="464">
        <v>0</v>
      </c>
      <c r="N7" s="464"/>
      <c r="O7" s="464"/>
      <c r="P7" s="464"/>
      <c r="Q7" s="464"/>
      <c r="R7" s="464">
        <v>0</v>
      </c>
      <c r="S7" s="464"/>
      <c r="T7" s="225"/>
      <c r="U7" s="224"/>
      <c r="V7" s="215">
        <f>SUM(C7:S7)</f>
        <v>0</v>
      </c>
    </row>
    <row r="8" spans="1:22" s="131" customFormat="1">
      <c r="A8" s="132">
        <v>2</v>
      </c>
      <c r="B8" s="130" t="s">
        <v>217</v>
      </c>
      <c r="C8" s="465">
        <v>0</v>
      </c>
      <c r="D8" s="464">
        <v>0</v>
      </c>
      <c r="E8" s="464"/>
      <c r="F8" s="464"/>
      <c r="G8" s="464"/>
      <c r="H8" s="464"/>
      <c r="I8" s="464"/>
      <c r="J8" s="464"/>
      <c r="K8" s="464"/>
      <c r="L8" s="464"/>
      <c r="M8" s="464"/>
      <c r="N8" s="464"/>
      <c r="O8" s="464"/>
      <c r="P8" s="464"/>
      <c r="Q8" s="464"/>
      <c r="R8" s="464">
        <v>0</v>
      </c>
      <c r="S8" s="464"/>
      <c r="T8" s="224"/>
      <c r="U8" s="224"/>
      <c r="V8" s="215">
        <f t="shared" ref="V8:V20" si="0">SUM(C8:S8)</f>
        <v>0</v>
      </c>
    </row>
    <row r="9" spans="1:22" s="131" customFormat="1">
      <c r="A9" s="132">
        <v>3</v>
      </c>
      <c r="B9" s="130" t="s">
        <v>218</v>
      </c>
      <c r="C9" s="465"/>
      <c r="D9" s="464">
        <v>0</v>
      </c>
      <c r="E9" s="464"/>
      <c r="F9" s="464"/>
      <c r="G9" s="464"/>
      <c r="H9" s="464"/>
      <c r="I9" s="464"/>
      <c r="J9" s="464"/>
      <c r="K9" s="464"/>
      <c r="L9" s="464"/>
      <c r="M9" s="464"/>
      <c r="N9" s="464"/>
      <c r="O9" s="464"/>
      <c r="P9" s="464"/>
      <c r="Q9" s="464"/>
      <c r="R9" s="464">
        <v>0</v>
      </c>
      <c r="S9" s="464"/>
      <c r="T9" s="224"/>
      <c r="U9" s="224"/>
      <c r="V9" s="215">
        <f>SUM(C9:S9)</f>
        <v>0</v>
      </c>
    </row>
    <row r="10" spans="1:22" s="131" customFormat="1">
      <c r="A10" s="132">
        <v>4</v>
      </c>
      <c r="B10" s="130" t="s">
        <v>219</v>
      </c>
      <c r="C10" s="465"/>
      <c r="D10" s="464">
        <v>0</v>
      </c>
      <c r="E10" s="464"/>
      <c r="F10" s="464"/>
      <c r="G10" s="464"/>
      <c r="H10" s="464"/>
      <c r="I10" s="464"/>
      <c r="J10" s="464"/>
      <c r="K10" s="464"/>
      <c r="L10" s="464"/>
      <c r="M10" s="464"/>
      <c r="N10" s="464"/>
      <c r="O10" s="464"/>
      <c r="P10" s="464"/>
      <c r="Q10" s="464"/>
      <c r="R10" s="464">
        <v>0</v>
      </c>
      <c r="S10" s="464"/>
      <c r="T10" s="224"/>
      <c r="U10" s="224"/>
      <c r="V10" s="215">
        <f t="shared" si="0"/>
        <v>0</v>
      </c>
    </row>
    <row r="11" spans="1:22" s="131" customFormat="1">
      <c r="A11" s="132">
        <v>5</v>
      </c>
      <c r="B11" s="130" t="s">
        <v>220</v>
      </c>
      <c r="C11" s="465"/>
      <c r="D11" s="464">
        <v>0</v>
      </c>
      <c r="E11" s="464"/>
      <c r="F11" s="464"/>
      <c r="G11" s="464"/>
      <c r="H11" s="464"/>
      <c r="I11" s="464"/>
      <c r="J11" s="464"/>
      <c r="K11" s="464"/>
      <c r="L11" s="464"/>
      <c r="M11" s="464"/>
      <c r="N11" s="464"/>
      <c r="O11" s="464"/>
      <c r="P11" s="464"/>
      <c r="Q11" s="464"/>
      <c r="R11" s="464">
        <v>0</v>
      </c>
      <c r="S11" s="464"/>
      <c r="T11" s="224"/>
      <c r="U11" s="224"/>
      <c r="V11" s="215">
        <f t="shared" si="0"/>
        <v>0</v>
      </c>
    </row>
    <row r="12" spans="1:22" s="131" customFormat="1">
      <c r="A12" s="132">
        <v>6</v>
      </c>
      <c r="B12" s="130" t="s">
        <v>221</v>
      </c>
      <c r="C12" s="465"/>
      <c r="D12" s="464">
        <v>0</v>
      </c>
      <c r="E12" s="464"/>
      <c r="F12" s="464"/>
      <c r="G12" s="464"/>
      <c r="H12" s="464"/>
      <c r="I12" s="464"/>
      <c r="J12" s="464"/>
      <c r="K12" s="464"/>
      <c r="L12" s="464"/>
      <c r="M12" s="464"/>
      <c r="N12" s="464"/>
      <c r="O12" s="464"/>
      <c r="P12" s="464"/>
      <c r="Q12" s="464"/>
      <c r="R12" s="464">
        <v>0</v>
      </c>
      <c r="S12" s="464"/>
      <c r="T12" s="224"/>
      <c r="U12" s="224"/>
      <c r="V12" s="215">
        <f t="shared" si="0"/>
        <v>0</v>
      </c>
    </row>
    <row r="13" spans="1:22" s="131" customFormat="1">
      <c r="A13" s="132">
        <v>7</v>
      </c>
      <c r="B13" s="130" t="s">
        <v>73</v>
      </c>
      <c r="C13" s="465"/>
      <c r="D13" s="464">
        <v>140130910.04190001</v>
      </c>
      <c r="E13" s="464"/>
      <c r="F13" s="464"/>
      <c r="G13" s="464"/>
      <c r="H13" s="464"/>
      <c r="I13" s="464"/>
      <c r="J13" s="464"/>
      <c r="K13" s="464"/>
      <c r="L13" s="464"/>
      <c r="M13" s="464">
        <v>12025626.9976</v>
      </c>
      <c r="N13" s="464"/>
      <c r="O13" s="464">
        <v>71987452.350099996</v>
      </c>
      <c r="P13" s="464"/>
      <c r="Q13" s="464"/>
      <c r="R13" s="464">
        <v>176382046.7128</v>
      </c>
      <c r="S13" s="464"/>
      <c r="T13" s="224"/>
      <c r="U13" s="224"/>
      <c r="V13" s="215">
        <f t="shared" si="0"/>
        <v>400526036.10239995</v>
      </c>
    </row>
    <row r="14" spans="1:22" s="131" customFormat="1">
      <c r="A14" s="132">
        <v>8</v>
      </c>
      <c r="B14" s="130" t="s">
        <v>74</v>
      </c>
      <c r="C14" s="465"/>
      <c r="D14" s="464">
        <v>0</v>
      </c>
      <c r="E14" s="464"/>
      <c r="F14" s="464"/>
      <c r="G14" s="464"/>
      <c r="H14" s="464"/>
      <c r="I14" s="464"/>
      <c r="J14" s="464">
        <v>0</v>
      </c>
      <c r="K14" s="464"/>
      <c r="L14" s="464"/>
      <c r="M14" s="464">
        <v>3055164.1554999999</v>
      </c>
      <c r="N14" s="464"/>
      <c r="O14" s="464">
        <v>2087821.4728000001</v>
      </c>
      <c r="P14" s="464"/>
      <c r="Q14" s="464"/>
      <c r="R14" s="464">
        <v>0</v>
      </c>
      <c r="S14" s="464"/>
      <c r="T14" s="224"/>
      <c r="U14" s="224"/>
      <c r="V14" s="215">
        <f t="shared" si="0"/>
        <v>5142985.6283</v>
      </c>
    </row>
    <row r="15" spans="1:22" s="131" customFormat="1">
      <c r="A15" s="132">
        <v>9</v>
      </c>
      <c r="B15" s="130" t="s">
        <v>75</v>
      </c>
      <c r="C15" s="465"/>
      <c r="D15" s="464">
        <v>61027785.3213</v>
      </c>
      <c r="E15" s="464"/>
      <c r="F15" s="464"/>
      <c r="G15" s="464"/>
      <c r="H15" s="464"/>
      <c r="I15" s="464"/>
      <c r="J15" s="464"/>
      <c r="K15" s="464"/>
      <c r="L15" s="464"/>
      <c r="M15" s="464">
        <v>906374.20109999995</v>
      </c>
      <c r="N15" s="464"/>
      <c r="O15" s="464">
        <v>307603.96639999998</v>
      </c>
      <c r="P15" s="464"/>
      <c r="Q15" s="464"/>
      <c r="R15" s="464">
        <v>0</v>
      </c>
      <c r="S15" s="464"/>
      <c r="T15" s="224"/>
      <c r="U15" s="224"/>
      <c r="V15" s="215">
        <f t="shared" si="0"/>
        <v>62241763.488799997</v>
      </c>
    </row>
    <row r="16" spans="1:22" s="131" customFormat="1">
      <c r="A16" s="132">
        <v>10</v>
      </c>
      <c r="B16" s="130" t="s">
        <v>69</v>
      </c>
      <c r="C16" s="465"/>
      <c r="D16" s="464">
        <v>0</v>
      </c>
      <c r="E16" s="464"/>
      <c r="F16" s="464"/>
      <c r="G16" s="464"/>
      <c r="H16" s="464"/>
      <c r="I16" s="464"/>
      <c r="J16" s="464"/>
      <c r="K16" s="464"/>
      <c r="L16" s="464"/>
      <c r="M16" s="464"/>
      <c r="N16" s="464"/>
      <c r="O16" s="464"/>
      <c r="P16" s="464"/>
      <c r="Q16" s="464"/>
      <c r="R16" s="464">
        <v>0</v>
      </c>
      <c r="S16" s="464"/>
      <c r="T16" s="224"/>
      <c r="U16" s="224"/>
      <c r="V16" s="215">
        <f t="shared" si="0"/>
        <v>0</v>
      </c>
    </row>
    <row r="17" spans="1:22" s="131" customFormat="1">
      <c r="A17" s="132">
        <v>11</v>
      </c>
      <c r="B17" s="130" t="s">
        <v>70</v>
      </c>
      <c r="C17" s="465"/>
      <c r="D17" s="464">
        <v>737826.07929999998</v>
      </c>
      <c r="E17" s="464"/>
      <c r="F17" s="464"/>
      <c r="G17" s="464"/>
      <c r="H17" s="464"/>
      <c r="I17" s="464">
        <v>0</v>
      </c>
      <c r="J17" s="464"/>
      <c r="K17" s="464"/>
      <c r="L17" s="464"/>
      <c r="M17" s="464">
        <v>695128.67489999998</v>
      </c>
      <c r="N17" s="464"/>
      <c r="O17" s="464">
        <v>0</v>
      </c>
      <c r="P17" s="464"/>
      <c r="Q17" s="464"/>
      <c r="R17" s="464">
        <v>0</v>
      </c>
      <c r="S17" s="464"/>
      <c r="T17" s="224"/>
      <c r="U17" s="224"/>
      <c r="V17" s="215">
        <f t="shared" si="0"/>
        <v>1432954.7541999999</v>
      </c>
    </row>
    <row r="18" spans="1:22" s="131" customFormat="1">
      <c r="A18" s="132">
        <v>12</v>
      </c>
      <c r="B18" s="130" t="s">
        <v>71</v>
      </c>
      <c r="C18" s="465"/>
      <c r="D18" s="464">
        <v>2269701.8196</v>
      </c>
      <c r="E18" s="464"/>
      <c r="F18" s="464"/>
      <c r="G18" s="464"/>
      <c r="H18" s="464"/>
      <c r="I18" s="464"/>
      <c r="J18" s="464"/>
      <c r="K18" s="464"/>
      <c r="L18" s="464"/>
      <c r="M18" s="464"/>
      <c r="N18" s="464"/>
      <c r="O18" s="464"/>
      <c r="P18" s="464"/>
      <c r="Q18" s="464"/>
      <c r="R18" s="464">
        <v>0</v>
      </c>
      <c r="S18" s="464"/>
      <c r="T18" s="224"/>
      <c r="U18" s="224"/>
      <c r="V18" s="215">
        <f t="shared" si="0"/>
        <v>2269701.8196</v>
      </c>
    </row>
    <row r="19" spans="1:22" s="131" customFormat="1">
      <c r="A19" s="132">
        <v>13</v>
      </c>
      <c r="B19" s="130" t="s">
        <v>72</v>
      </c>
      <c r="C19" s="465"/>
      <c r="D19" s="464">
        <v>447321.3014</v>
      </c>
      <c r="E19" s="464"/>
      <c r="F19" s="464"/>
      <c r="G19" s="464"/>
      <c r="H19" s="464"/>
      <c r="I19" s="464"/>
      <c r="J19" s="464"/>
      <c r="K19" s="464"/>
      <c r="L19" s="464"/>
      <c r="M19" s="464"/>
      <c r="N19" s="464"/>
      <c r="O19" s="464"/>
      <c r="P19" s="464"/>
      <c r="Q19" s="464"/>
      <c r="R19" s="464">
        <v>0</v>
      </c>
      <c r="S19" s="464"/>
      <c r="T19" s="224"/>
      <c r="U19" s="224"/>
      <c r="V19" s="215">
        <f t="shared" si="0"/>
        <v>447321.3014</v>
      </c>
    </row>
    <row r="20" spans="1:22" s="131" customFormat="1">
      <c r="A20" s="132">
        <v>14</v>
      </c>
      <c r="B20" s="130" t="s">
        <v>249</v>
      </c>
      <c r="C20" s="465"/>
      <c r="D20" s="464">
        <v>0</v>
      </c>
      <c r="E20" s="464"/>
      <c r="F20" s="464"/>
      <c r="G20" s="464"/>
      <c r="H20" s="464"/>
      <c r="I20" s="464"/>
      <c r="J20" s="464"/>
      <c r="K20" s="464"/>
      <c r="L20" s="464"/>
      <c r="M20" s="464"/>
      <c r="N20" s="464"/>
      <c r="O20" s="464"/>
      <c r="P20" s="464"/>
      <c r="Q20" s="464"/>
      <c r="R20" s="464">
        <v>0</v>
      </c>
      <c r="S20" s="464"/>
      <c r="T20" s="224"/>
      <c r="U20" s="224"/>
      <c r="V20" s="215">
        <f t="shared" si="0"/>
        <v>0</v>
      </c>
    </row>
    <row r="21" spans="1:22" ht="13.5" thickBot="1">
      <c r="A21" s="83"/>
      <c r="B21" s="84" t="s">
        <v>68</v>
      </c>
      <c r="C21" s="216">
        <f>SUM(C7:C20)</f>
        <v>0</v>
      </c>
      <c r="D21" s="214">
        <f t="shared" ref="D21:V21" si="1">SUM(D7:D20)</f>
        <v>204613544.56349999</v>
      </c>
      <c r="E21" s="214">
        <f t="shared" si="1"/>
        <v>0</v>
      </c>
      <c r="F21" s="214">
        <f t="shared" si="1"/>
        <v>0</v>
      </c>
      <c r="G21" s="214">
        <f t="shared" si="1"/>
        <v>0</v>
      </c>
      <c r="H21" s="214">
        <f t="shared" si="1"/>
        <v>0</v>
      </c>
      <c r="I21" s="214">
        <f t="shared" si="1"/>
        <v>0</v>
      </c>
      <c r="J21" s="214">
        <f t="shared" si="1"/>
        <v>0</v>
      </c>
      <c r="K21" s="214">
        <f t="shared" si="1"/>
        <v>0</v>
      </c>
      <c r="L21" s="217">
        <f t="shared" si="1"/>
        <v>0</v>
      </c>
      <c r="M21" s="216">
        <f t="shared" si="1"/>
        <v>16682294.029100001</v>
      </c>
      <c r="N21" s="214">
        <f t="shared" si="1"/>
        <v>0</v>
      </c>
      <c r="O21" s="214">
        <f t="shared" si="1"/>
        <v>74382877.789299995</v>
      </c>
      <c r="P21" s="214">
        <f t="shared" si="1"/>
        <v>0</v>
      </c>
      <c r="Q21" s="214">
        <f t="shared" si="1"/>
        <v>0</v>
      </c>
      <c r="R21" s="214">
        <f t="shared" si="1"/>
        <v>176382046.7128</v>
      </c>
      <c r="S21" s="217">
        <f t="shared" si="1"/>
        <v>0</v>
      </c>
      <c r="T21" s="217">
        <f>SUM(T7:T20)</f>
        <v>0</v>
      </c>
      <c r="U21" s="217">
        <f t="shared" si="1"/>
        <v>0</v>
      </c>
      <c r="V21" s="218">
        <f t="shared" si="1"/>
        <v>472060763.09469992</v>
      </c>
    </row>
    <row r="24" spans="1:22">
      <c r="A24" s="11"/>
      <c r="B24" s="11"/>
      <c r="C24" s="59"/>
      <c r="D24" s="59"/>
      <c r="E24" s="59"/>
    </row>
    <row r="25" spans="1:22">
      <c r="A25" s="76"/>
      <c r="B25" s="76"/>
      <c r="C25" s="11"/>
      <c r="D25" s="59"/>
      <c r="E25" s="59"/>
      <c r="M25" s="590">
        <v>0</v>
      </c>
      <c r="O25" s="590"/>
      <c r="R25" s="590">
        <v>0</v>
      </c>
      <c r="V25" s="590">
        <v>0</v>
      </c>
    </row>
    <row r="26" spans="1:22">
      <c r="A26" s="76"/>
      <c r="B26" s="77"/>
      <c r="C26" s="11"/>
      <c r="D26" s="589"/>
      <c r="E26" s="59"/>
    </row>
    <row r="27" spans="1:22">
      <c r="A27" s="76"/>
      <c r="B27" s="76"/>
      <c r="C27" s="11"/>
      <c r="D27" s="59"/>
      <c r="E27" s="59"/>
    </row>
    <row r="28" spans="1:22">
      <c r="A28" s="76"/>
      <c r="B28" s="77"/>
      <c r="C28" s="11"/>
      <c r="D28" s="59"/>
      <c r="E28" s="59"/>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28"/>
  <sheetViews>
    <sheetView zoomScaleNormal="100" workbookViewId="0">
      <pane xSplit="1" ySplit="7" topLeftCell="B8" activePane="bottomRight" state="frozen"/>
      <selection sqref="A1:C1"/>
      <selection pane="topRight" sqref="A1:C1"/>
      <selection pane="bottomLeft" sqref="A1:C1"/>
      <selection pane="bottomRight" activeCell="B8" sqref="B8"/>
    </sheetView>
  </sheetViews>
  <sheetFormatPr defaultColWidth="9.140625" defaultRowHeight="12.75"/>
  <cols>
    <col min="1" max="1" width="10.5703125" style="1" bestFit="1" customWidth="1"/>
    <col min="2" max="2" width="101.85546875" style="1" customWidth="1"/>
    <col min="3" max="3" width="13.7109375" style="1" customWidth="1"/>
    <col min="4" max="4" width="14.85546875" style="1" bestFit="1" customWidth="1"/>
    <col min="5" max="5" width="17.7109375" style="1" customWidth="1"/>
    <col min="6" max="6" width="15.85546875" style="1" customWidth="1"/>
    <col min="7" max="7" width="17.42578125" style="1" customWidth="1"/>
    <col min="8" max="8" width="15.28515625" style="1" customWidth="1"/>
    <col min="9" max="16384" width="9.140625" style="7"/>
  </cols>
  <sheetData>
    <row r="1" spans="1:9">
      <c r="A1" s="1" t="s">
        <v>188</v>
      </c>
      <c r="B1" s="245" t="str">
        <f>Info!C2</f>
        <v>სს ”საქართველოს ბანკი”</v>
      </c>
    </row>
    <row r="2" spans="1:9">
      <c r="A2" s="1" t="s">
        <v>189</v>
      </c>
      <c r="B2" s="447">
        <v>44926</v>
      </c>
    </row>
    <row r="4" spans="1:9" ht="13.5" thickBot="1">
      <c r="A4" s="1" t="s">
        <v>414</v>
      </c>
      <c r="B4" s="227" t="s">
        <v>456</v>
      </c>
    </row>
    <row r="5" spans="1:9">
      <c r="A5" s="81"/>
      <c r="B5" s="128"/>
      <c r="C5" s="134" t="s">
        <v>0</v>
      </c>
      <c r="D5" s="134" t="s">
        <v>1</v>
      </c>
      <c r="E5" s="134" t="s">
        <v>2</v>
      </c>
      <c r="F5" s="134" t="s">
        <v>3</v>
      </c>
      <c r="G5" s="223" t="s">
        <v>4</v>
      </c>
      <c r="H5" s="135" t="s">
        <v>5</v>
      </c>
      <c r="I5" s="17"/>
    </row>
    <row r="6" spans="1:9" ht="15" customHeight="1">
      <c r="A6" s="127"/>
      <c r="B6" s="15"/>
      <c r="C6" s="821" t="s">
        <v>448</v>
      </c>
      <c r="D6" s="825" t="s">
        <v>469</v>
      </c>
      <c r="E6" s="826"/>
      <c r="F6" s="821" t="s">
        <v>475</v>
      </c>
      <c r="G6" s="821" t="s">
        <v>476</v>
      </c>
      <c r="H6" s="823" t="s">
        <v>450</v>
      </c>
      <c r="I6" s="17"/>
    </row>
    <row r="7" spans="1:9" ht="63.75">
      <c r="A7" s="127"/>
      <c r="B7" s="15"/>
      <c r="C7" s="822"/>
      <c r="D7" s="226" t="s">
        <v>451</v>
      </c>
      <c r="E7" s="226" t="s">
        <v>449</v>
      </c>
      <c r="F7" s="822"/>
      <c r="G7" s="822"/>
      <c r="H7" s="824"/>
      <c r="I7" s="17"/>
    </row>
    <row r="8" spans="1:9">
      <c r="A8" s="72">
        <v>1</v>
      </c>
      <c r="B8" s="61" t="s">
        <v>216</v>
      </c>
      <c r="C8" s="466">
        <v>5690456406.3414001</v>
      </c>
      <c r="D8" s="467"/>
      <c r="E8" s="467"/>
      <c r="F8" s="467">
        <f>'11. CRWA'!S8</f>
        <v>2477269919.7530999</v>
      </c>
      <c r="G8" s="468">
        <f>F8</f>
        <v>2477269919.7530999</v>
      </c>
      <c r="H8" s="231">
        <f>G8/(C8+E8)</f>
        <v>0.43533765006835828</v>
      </c>
    </row>
    <row r="9" spans="1:9" ht="15" customHeight="1">
      <c r="A9" s="72">
        <v>2</v>
      </c>
      <c r="B9" s="61" t="s">
        <v>217</v>
      </c>
      <c r="C9" s="466">
        <v>0</v>
      </c>
      <c r="D9" s="467"/>
      <c r="E9" s="467"/>
      <c r="F9" s="467"/>
      <c r="G9" s="468">
        <f t="shared" ref="G9:G20" si="0">F9</f>
        <v>0</v>
      </c>
      <c r="H9" s="231" t="e">
        <f t="shared" ref="H9:H21" si="1">G9/(C9+E9)</f>
        <v>#DIV/0!</v>
      </c>
    </row>
    <row r="10" spans="1:9">
      <c r="A10" s="72">
        <v>3</v>
      </c>
      <c r="B10" s="61" t="s">
        <v>218</v>
      </c>
      <c r="C10" s="466"/>
      <c r="D10" s="467"/>
      <c r="E10" s="467"/>
      <c r="F10" s="467"/>
      <c r="G10" s="468">
        <f t="shared" si="0"/>
        <v>0</v>
      </c>
      <c r="H10" s="231" t="e">
        <f t="shared" si="1"/>
        <v>#DIV/0!</v>
      </c>
    </row>
    <row r="11" spans="1:9">
      <c r="A11" s="72">
        <v>4</v>
      </c>
      <c r="B11" s="61" t="s">
        <v>219</v>
      </c>
      <c r="C11" s="466">
        <v>1009699338.99</v>
      </c>
      <c r="D11" s="467"/>
      <c r="E11" s="467"/>
      <c r="F11" s="467">
        <f>'11. CRWA'!S11</f>
        <v>39712688.210000001</v>
      </c>
      <c r="G11" s="468">
        <f>F11</f>
        <v>39712688.210000001</v>
      </c>
      <c r="H11" s="231">
        <f t="shared" si="1"/>
        <v>3.9331201553251004E-2</v>
      </c>
    </row>
    <row r="12" spans="1:9">
      <c r="A12" s="72">
        <v>5</v>
      </c>
      <c r="B12" s="61" t="s">
        <v>220</v>
      </c>
      <c r="C12" s="466">
        <v>0</v>
      </c>
      <c r="D12" s="467"/>
      <c r="E12" s="467"/>
      <c r="F12" s="467">
        <v>0</v>
      </c>
      <c r="G12" s="468">
        <f t="shared" si="0"/>
        <v>0</v>
      </c>
      <c r="H12" s="231" t="e">
        <f t="shared" si="1"/>
        <v>#DIV/0!</v>
      </c>
    </row>
    <row r="13" spans="1:9">
      <c r="A13" s="72">
        <v>6</v>
      </c>
      <c r="B13" s="61" t="s">
        <v>221</v>
      </c>
      <c r="C13" s="466">
        <v>1950682698.0564001</v>
      </c>
      <c r="D13" s="467"/>
      <c r="E13" s="467"/>
      <c r="F13" s="467">
        <v>457966495.76496005</v>
      </c>
      <c r="G13" s="468">
        <f t="shared" si="0"/>
        <v>457966495.76496005</v>
      </c>
      <c r="H13" s="231">
        <f t="shared" si="1"/>
        <v>0.23477241902092211</v>
      </c>
    </row>
    <row r="14" spans="1:9">
      <c r="A14" s="72">
        <v>7</v>
      </c>
      <c r="B14" s="61" t="s">
        <v>73</v>
      </c>
      <c r="C14" s="466">
        <v>5896158374.2347994</v>
      </c>
      <c r="D14" s="467">
        <v>2387717795.7452497</v>
      </c>
      <c r="E14" s="467">
        <v>970061033.70509982</v>
      </c>
      <c r="F14" s="467">
        <f>'11. CRWA'!S14</f>
        <v>6866219407.9398994</v>
      </c>
      <c r="G14" s="468">
        <v>6465693371.8374996</v>
      </c>
      <c r="H14" s="231">
        <f>G14/(C14+E14)</f>
        <v>0.94166716612066859</v>
      </c>
    </row>
    <row r="15" spans="1:9">
      <c r="A15" s="72">
        <v>8</v>
      </c>
      <c r="B15" s="61" t="s">
        <v>74</v>
      </c>
      <c r="C15" s="466">
        <v>4601995138.7522001</v>
      </c>
      <c r="D15" s="467">
        <v>229348494.18515</v>
      </c>
      <c r="E15" s="467">
        <v>112455640.25125</v>
      </c>
      <c r="F15" s="467">
        <f>'11. CRWA'!S15</f>
        <v>3535838084.2525878</v>
      </c>
      <c r="G15" s="468">
        <v>3469667313.3029876</v>
      </c>
      <c r="H15" s="231">
        <f t="shared" si="1"/>
        <v>0.73596426730250275</v>
      </c>
    </row>
    <row r="16" spans="1:9">
      <c r="A16" s="72">
        <v>9</v>
      </c>
      <c r="B16" s="61" t="s">
        <v>75</v>
      </c>
      <c r="C16" s="466">
        <v>3790991970.6745</v>
      </c>
      <c r="D16" s="467"/>
      <c r="E16" s="467"/>
      <c r="F16" s="467">
        <f>'11. CRWA'!S16</f>
        <v>1326847189.7360749</v>
      </c>
      <c r="G16" s="468">
        <v>1324895385.489275</v>
      </c>
      <c r="H16" s="231">
        <f t="shared" si="1"/>
        <v>0.34948514682650389</v>
      </c>
    </row>
    <row r="17" spans="1:8">
      <c r="A17" s="72">
        <v>10</v>
      </c>
      <c r="B17" s="61" t="s">
        <v>69</v>
      </c>
      <c r="C17" s="466">
        <v>136282580.4774</v>
      </c>
      <c r="D17" s="467"/>
      <c r="E17" s="467"/>
      <c r="F17" s="467">
        <f>'11. CRWA'!S17</f>
        <v>129432567.93545</v>
      </c>
      <c r="G17" s="468">
        <v>127162866.11585</v>
      </c>
      <c r="H17" s="231">
        <f t="shared" si="1"/>
        <v>0.93308231815391596</v>
      </c>
    </row>
    <row r="18" spans="1:8">
      <c r="A18" s="72">
        <v>11</v>
      </c>
      <c r="B18" s="61" t="s">
        <v>70</v>
      </c>
      <c r="C18" s="466">
        <v>1831876067.9087532</v>
      </c>
      <c r="D18" s="467"/>
      <c r="E18" s="467"/>
      <c r="F18" s="467">
        <f>'11. CRWA'!S18</f>
        <v>2195819766.9072833</v>
      </c>
      <c r="G18" s="468">
        <v>2194677316.9309835</v>
      </c>
      <c r="H18" s="231">
        <f t="shared" si="1"/>
        <v>1.1980490140014766</v>
      </c>
    </row>
    <row r="19" spans="1:8">
      <c r="A19" s="72">
        <v>12</v>
      </c>
      <c r="B19" s="61" t="s">
        <v>71</v>
      </c>
      <c r="C19" s="466">
        <v>0</v>
      </c>
      <c r="D19" s="467"/>
      <c r="E19" s="467"/>
      <c r="F19" s="467"/>
      <c r="G19" s="468">
        <f t="shared" si="0"/>
        <v>0</v>
      </c>
      <c r="H19" s="231" t="e">
        <f t="shared" si="1"/>
        <v>#DIV/0!</v>
      </c>
    </row>
    <row r="20" spans="1:8">
      <c r="A20" s="72">
        <v>13</v>
      </c>
      <c r="B20" s="61" t="s">
        <v>72</v>
      </c>
      <c r="C20" s="466">
        <v>0</v>
      </c>
      <c r="D20" s="467"/>
      <c r="E20" s="467"/>
      <c r="F20" s="467"/>
      <c r="G20" s="468">
        <f t="shared" si="0"/>
        <v>0</v>
      </c>
      <c r="H20" s="231" t="e">
        <f t="shared" si="1"/>
        <v>#DIV/0!</v>
      </c>
    </row>
    <row r="21" spans="1:8">
      <c r="A21" s="72">
        <v>14</v>
      </c>
      <c r="B21" s="61" t="s">
        <v>249</v>
      </c>
      <c r="C21" s="466">
        <v>1858970614.9964478</v>
      </c>
      <c r="D21" s="467"/>
      <c r="E21" s="467"/>
      <c r="F21" s="467">
        <f>'11. CRWA'!S21</f>
        <v>1110359746.773248</v>
      </c>
      <c r="G21" s="468">
        <f>F21</f>
        <v>1110359746.773248</v>
      </c>
      <c r="H21" s="231">
        <f t="shared" si="1"/>
        <v>0.59729817018940323</v>
      </c>
    </row>
    <row r="22" spans="1:8" ht="13.5" thickBot="1">
      <c r="A22" s="129"/>
      <c r="B22" s="136" t="s">
        <v>68</v>
      </c>
      <c r="C22" s="519">
        <f>SUM(C8:C21)</f>
        <v>26767113190.431904</v>
      </c>
      <c r="D22" s="214">
        <f>SUM(D8:D21)</f>
        <v>2617066289.9303999</v>
      </c>
      <c r="E22" s="214">
        <f>SUM(E8:E21)</f>
        <v>1082516673.9563498</v>
      </c>
      <c r="F22" s="214">
        <f>SUM(F8:F21)</f>
        <v>18139465867.272602</v>
      </c>
      <c r="G22" s="214">
        <f>SUM(G8:G21)</f>
        <v>17667405104.177902</v>
      </c>
      <c r="H22" s="232">
        <f>G22/(C22+E22)</f>
        <v>0.63438563421517802</v>
      </c>
    </row>
    <row r="28" spans="1:8" ht="10.5" customHeight="1"/>
  </sheetData>
  <mergeCells count="5">
    <mergeCell ref="C6:C7"/>
    <mergeCell ref="F6:F7"/>
    <mergeCell ref="G6:G7"/>
    <mergeCell ref="H6:H7"/>
    <mergeCell ref="D6:E6"/>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V32"/>
  <sheetViews>
    <sheetView zoomScaleNormal="100" workbookViewId="0">
      <pane xSplit="2" ySplit="6" topLeftCell="C7" activePane="bottomRight" state="frozen"/>
      <selection sqref="A1:C1"/>
      <selection pane="topRight" sqref="A1:C1"/>
      <selection pane="bottomLeft" sqref="A1:C1"/>
      <selection pane="bottomRight" activeCell="C7" sqref="C7"/>
    </sheetView>
  </sheetViews>
  <sheetFormatPr defaultColWidth="9.140625" defaultRowHeight="12.75"/>
  <cols>
    <col min="1" max="1" width="10.5703125" style="245" bestFit="1" customWidth="1"/>
    <col min="2" max="2" width="104.140625" style="245" customWidth="1"/>
    <col min="3" max="5" width="14.28515625" style="522" customWidth="1"/>
    <col min="6" max="11" width="15.85546875" style="522" customWidth="1"/>
    <col min="12" max="12" width="9.140625" style="245"/>
    <col min="13" max="15" width="12.28515625" style="245" bestFit="1" customWidth="1"/>
    <col min="16" max="16384" width="9.140625" style="245"/>
  </cols>
  <sheetData>
    <row r="1" spans="1:11">
      <c r="A1" s="245" t="s">
        <v>188</v>
      </c>
      <c r="B1" s="245" t="str">
        <f>'2. RC'!B1</f>
        <v>სს ”საქართველოს ბანკი”</v>
      </c>
    </row>
    <row r="2" spans="1:11">
      <c r="A2" s="245" t="s">
        <v>189</v>
      </c>
      <c r="B2" s="447">
        <v>44926</v>
      </c>
      <c r="C2" s="629"/>
      <c r="D2" s="629"/>
    </row>
    <row r="3" spans="1:11">
      <c r="B3" s="246"/>
      <c r="C3" s="629"/>
      <c r="D3" s="629"/>
    </row>
    <row r="4" spans="1:11" ht="13.5" thickBot="1">
      <c r="A4" s="245" t="s">
        <v>518</v>
      </c>
      <c r="B4" s="227" t="s">
        <v>517</v>
      </c>
      <c r="C4" s="629"/>
      <c r="D4" s="629"/>
    </row>
    <row r="5" spans="1:11" ht="30" customHeight="1">
      <c r="A5" s="827"/>
      <c r="B5" s="828"/>
      <c r="C5" s="829" t="s">
        <v>549</v>
      </c>
      <c r="D5" s="829"/>
      <c r="E5" s="829"/>
      <c r="F5" s="829" t="s">
        <v>550</v>
      </c>
      <c r="G5" s="829"/>
      <c r="H5" s="829"/>
      <c r="I5" s="829" t="s">
        <v>551</v>
      </c>
      <c r="J5" s="829"/>
      <c r="K5" s="830"/>
    </row>
    <row r="6" spans="1:11">
      <c r="A6" s="565"/>
      <c r="B6" s="244"/>
      <c r="C6" s="630" t="s">
        <v>27</v>
      </c>
      <c r="D6" s="630" t="s">
        <v>96</v>
      </c>
      <c r="E6" s="630" t="s">
        <v>68</v>
      </c>
      <c r="F6" s="630" t="s">
        <v>27</v>
      </c>
      <c r="G6" s="630" t="s">
        <v>96</v>
      </c>
      <c r="H6" s="630" t="s">
        <v>68</v>
      </c>
      <c r="I6" s="630" t="s">
        <v>27</v>
      </c>
      <c r="J6" s="630" t="s">
        <v>96</v>
      </c>
      <c r="K6" s="631" t="s">
        <v>68</v>
      </c>
    </row>
    <row r="7" spans="1:11">
      <c r="A7" s="566" t="s">
        <v>488</v>
      </c>
      <c r="B7" s="567"/>
      <c r="C7" s="632"/>
      <c r="D7" s="632"/>
      <c r="E7" s="632"/>
      <c r="F7" s="632"/>
      <c r="G7" s="632"/>
      <c r="H7" s="632"/>
      <c r="I7" s="632"/>
      <c r="J7" s="632"/>
      <c r="K7" s="633"/>
    </row>
    <row r="8" spans="1:11">
      <c r="A8" s="243">
        <v>1</v>
      </c>
      <c r="B8" s="236" t="s">
        <v>488</v>
      </c>
      <c r="C8" s="634"/>
      <c r="D8" s="634"/>
      <c r="E8" s="634"/>
      <c r="F8" s="635">
        <v>1564177164.4742067</v>
      </c>
      <c r="G8" s="635">
        <v>5424095345.4864025</v>
      </c>
      <c r="H8" s="635">
        <v>6988272509.9606028</v>
      </c>
      <c r="I8" s="635">
        <v>1563475425.3437719</v>
      </c>
      <c r="J8" s="635">
        <v>3880646921.4246645</v>
      </c>
      <c r="K8" s="636">
        <v>5444122346.7684383</v>
      </c>
    </row>
    <row r="9" spans="1:11">
      <c r="A9" s="566" t="s">
        <v>489</v>
      </c>
      <c r="B9" s="567"/>
      <c r="C9" s="632"/>
      <c r="D9" s="632"/>
      <c r="E9" s="632"/>
      <c r="F9" s="632"/>
      <c r="G9" s="632"/>
      <c r="H9" s="632"/>
      <c r="I9" s="632"/>
      <c r="J9" s="632"/>
      <c r="K9" s="633"/>
    </row>
    <row r="10" spans="1:11">
      <c r="A10" s="248">
        <v>2</v>
      </c>
      <c r="B10" s="568" t="s">
        <v>490</v>
      </c>
      <c r="C10" s="637">
        <v>2662101291.1719127</v>
      </c>
      <c r="D10" s="638">
        <v>6623035819.4239359</v>
      </c>
      <c r="E10" s="638">
        <v>9088239416.8778286</v>
      </c>
      <c r="F10" s="638">
        <v>525884152.33913487</v>
      </c>
      <c r="G10" s="638">
        <v>1602020012.4395297</v>
      </c>
      <c r="H10" s="638">
        <v>2090038368.0473444</v>
      </c>
      <c r="I10" s="638">
        <v>152657546.85735112</v>
      </c>
      <c r="J10" s="638">
        <v>460893916.92808813</v>
      </c>
      <c r="K10" s="639">
        <v>602607112.26788032</v>
      </c>
    </row>
    <row r="11" spans="1:11">
      <c r="A11" s="248">
        <v>3</v>
      </c>
      <c r="B11" s="568" t="s">
        <v>491</v>
      </c>
      <c r="C11" s="637">
        <v>5453699317.6441231</v>
      </c>
      <c r="D11" s="638">
        <v>9802141025.5413628</v>
      </c>
      <c r="E11" s="638">
        <v>14839903660.811237</v>
      </c>
      <c r="F11" s="638">
        <v>1637504546.6512756</v>
      </c>
      <c r="G11" s="638">
        <v>3216015933.9726443</v>
      </c>
      <c r="H11" s="638">
        <v>4853520480.6239214</v>
      </c>
      <c r="I11" s="638">
        <v>1220808794.7122927</v>
      </c>
      <c r="J11" s="638">
        <v>1875428139.7380354</v>
      </c>
      <c r="K11" s="639">
        <v>3096236934.4503288</v>
      </c>
    </row>
    <row r="12" spans="1:11">
      <c r="A12" s="248">
        <v>4</v>
      </c>
      <c r="B12" s="568" t="s">
        <v>492</v>
      </c>
      <c r="C12" s="637">
        <v>2452771361.6118488</v>
      </c>
      <c r="D12" s="638">
        <v>90899531.883695662</v>
      </c>
      <c r="E12" s="638">
        <v>2387780648.6196752</v>
      </c>
      <c r="F12" s="638">
        <v>0</v>
      </c>
      <c r="G12" s="638">
        <v>0</v>
      </c>
      <c r="H12" s="638">
        <v>0</v>
      </c>
      <c r="I12" s="638">
        <v>0</v>
      </c>
      <c r="J12" s="638">
        <v>0</v>
      </c>
      <c r="K12" s="639">
        <v>0</v>
      </c>
    </row>
    <row r="13" spans="1:11">
      <c r="A13" s="248">
        <v>5</v>
      </c>
      <c r="B13" s="568" t="s">
        <v>493</v>
      </c>
      <c r="C13" s="637">
        <v>1467720015.5383475</v>
      </c>
      <c r="D13" s="638">
        <v>1113059839.2665186</v>
      </c>
      <c r="E13" s="638">
        <v>2462833231.5022569</v>
      </c>
      <c r="F13" s="638">
        <v>222005843.91560969</v>
      </c>
      <c r="G13" s="638">
        <v>174707626.29677436</v>
      </c>
      <c r="H13" s="638">
        <v>396713470.21238416</v>
      </c>
      <c r="I13" s="638">
        <v>87967560.905994564</v>
      </c>
      <c r="J13" s="638">
        <v>70351201.993258864</v>
      </c>
      <c r="K13" s="639">
        <v>158318762.89925346</v>
      </c>
    </row>
    <row r="14" spans="1:11">
      <c r="A14" s="248">
        <v>6</v>
      </c>
      <c r="B14" s="568" t="s">
        <v>508</v>
      </c>
      <c r="C14" s="637"/>
      <c r="D14" s="638"/>
      <c r="E14" s="638"/>
      <c r="F14" s="638"/>
      <c r="G14" s="638"/>
      <c r="H14" s="638"/>
      <c r="I14" s="638"/>
      <c r="J14" s="638"/>
      <c r="K14" s="639"/>
    </row>
    <row r="15" spans="1:11">
      <c r="A15" s="248">
        <v>7</v>
      </c>
      <c r="B15" s="568" t="s">
        <v>495</v>
      </c>
      <c r="C15" s="637">
        <v>204497344.30761412</v>
      </c>
      <c r="D15" s="638">
        <v>546810834.19975209</v>
      </c>
      <c r="E15" s="638">
        <v>732266255.70560515</v>
      </c>
      <c r="F15" s="638">
        <v>129171176.74326086</v>
      </c>
      <c r="G15" s="638">
        <v>611220147.91819227</v>
      </c>
      <c r="H15" s="638">
        <v>740391324.66145289</v>
      </c>
      <c r="I15" s="638">
        <v>129171176.74326086</v>
      </c>
      <c r="J15" s="638">
        <v>611220147.91819227</v>
      </c>
      <c r="K15" s="639">
        <v>740391324.66145289</v>
      </c>
    </row>
    <row r="16" spans="1:11">
      <c r="A16" s="248">
        <v>8</v>
      </c>
      <c r="B16" s="570" t="s">
        <v>496</v>
      </c>
      <c r="C16" s="637">
        <v>9578688039.1019325</v>
      </c>
      <c r="D16" s="638">
        <v>11552911230.891329</v>
      </c>
      <c r="E16" s="638">
        <v>20422783796.638775</v>
      </c>
      <c r="F16" s="638">
        <v>1988681567.3101461</v>
      </c>
      <c r="G16" s="638">
        <v>4001943708.1876111</v>
      </c>
      <c r="H16" s="638">
        <v>5990625275.4977589</v>
      </c>
      <c r="I16" s="638">
        <v>1437947532.3615482</v>
      </c>
      <c r="J16" s="638">
        <v>2556999489.6494865</v>
      </c>
      <c r="K16" s="639">
        <v>3994947022.011035</v>
      </c>
    </row>
    <row r="17" spans="1:22">
      <c r="A17" s="566" t="s">
        <v>497</v>
      </c>
      <c r="B17" s="567"/>
      <c r="C17" s="632"/>
      <c r="D17" s="632"/>
      <c r="E17" s="632"/>
      <c r="F17" s="632"/>
      <c r="G17" s="632"/>
      <c r="H17" s="632"/>
      <c r="I17" s="632"/>
      <c r="J17" s="632"/>
      <c r="K17" s="633"/>
    </row>
    <row r="18" spans="1:22">
      <c r="A18" s="248">
        <v>9</v>
      </c>
      <c r="B18" s="568" t="s">
        <v>498</v>
      </c>
      <c r="C18" s="637"/>
      <c r="D18" s="638"/>
      <c r="E18" s="638"/>
      <c r="F18" s="638"/>
      <c r="G18" s="638"/>
      <c r="H18" s="638"/>
      <c r="I18" s="638"/>
      <c r="J18" s="638"/>
      <c r="K18" s="639"/>
    </row>
    <row r="19" spans="1:22">
      <c r="A19" s="248">
        <v>10</v>
      </c>
      <c r="B19" s="568" t="s">
        <v>499</v>
      </c>
      <c r="C19" s="637">
        <v>387884953.46784014</v>
      </c>
      <c r="D19" s="638">
        <v>180618681.45559457</v>
      </c>
      <c r="E19" s="638">
        <v>541299315.84396839</v>
      </c>
      <c r="F19" s="638">
        <v>191894597.5110397</v>
      </c>
      <c r="G19" s="638">
        <v>87201628.025776073</v>
      </c>
      <c r="H19" s="638">
        <v>279096225.53681582</v>
      </c>
      <c r="I19" s="638">
        <v>193356590.4241918</v>
      </c>
      <c r="J19" s="638">
        <v>1775511212.8414629</v>
      </c>
      <c r="K19" s="639">
        <v>1968867803.2656546</v>
      </c>
    </row>
    <row r="20" spans="1:22">
      <c r="A20" s="248">
        <v>11</v>
      </c>
      <c r="B20" s="568" t="s">
        <v>500</v>
      </c>
      <c r="C20" s="637">
        <v>121501264.31983043</v>
      </c>
      <c r="D20" s="638">
        <v>70676947.630758703</v>
      </c>
      <c r="E20" s="638">
        <v>155962748.73145875</v>
      </c>
      <c r="F20" s="638">
        <v>74802844.327158675</v>
      </c>
      <c r="G20" s="638">
        <v>96552494.407778263</v>
      </c>
      <c r="H20" s="638">
        <v>171355338.73493701</v>
      </c>
      <c r="I20" s="638">
        <v>74802844.327158675</v>
      </c>
      <c r="J20" s="638">
        <v>96552494.407778263</v>
      </c>
      <c r="K20" s="639">
        <v>171355338.73493701</v>
      </c>
    </row>
    <row r="21" spans="1:22" ht="13.5" thickBot="1">
      <c r="A21" s="175">
        <v>12</v>
      </c>
      <c r="B21" s="249" t="s">
        <v>501</v>
      </c>
      <c r="C21" s="640">
        <v>509386217.78767055</v>
      </c>
      <c r="D21" s="641">
        <v>251295629.08635327</v>
      </c>
      <c r="E21" s="640">
        <v>697262064.57542717</v>
      </c>
      <c r="F21" s="641">
        <v>266697441.83819836</v>
      </c>
      <c r="G21" s="641">
        <v>183754122.43355435</v>
      </c>
      <c r="H21" s="641">
        <v>450451564.27175283</v>
      </c>
      <c r="I21" s="641">
        <v>268159434.75135046</v>
      </c>
      <c r="J21" s="641">
        <v>1872063707.2492411</v>
      </c>
      <c r="K21" s="642">
        <v>2140223142.0005915</v>
      </c>
    </row>
    <row r="22" spans="1:22" ht="38.25" customHeight="1" thickBot="1">
      <c r="A22" s="241"/>
      <c r="B22" s="242"/>
      <c r="C22" s="643"/>
      <c r="D22" s="643"/>
      <c r="E22" s="643"/>
      <c r="F22" s="831" t="s">
        <v>502</v>
      </c>
      <c r="G22" s="829"/>
      <c r="H22" s="829"/>
      <c r="I22" s="831" t="s">
        <v>503</v>
      </c>
      <c r="J22" s="829"/>
      <c r="K22" s="830"/>
    </row>
    <row r="23" spans="1:22">
      <c r="A23" s="239">
        <v>13</v>
      </c>
      <c r="B23" s="237" t="s">
        <v>488</v>
      </c>
      <c r="C23" s="644"/>
      <c r="D23" s="644"/>
      <c r="E23" s="644"/>
      <c r="F23" s="645">
        <v>1564177164.4742067</v>
      </c>
      <c r="G23" s="645">
        <v>5424095345.4864025</v>
      </c>
      <c r="H23" s="645">
        <v>6988272509.9606028</v>
      </c>
      <c r="I23" s="645">
        <v>1563475425.3437719</v>
      </c>
      <c r="J23" s="645">
        <v>3880646921.4246645</v>
      </c>
      <c r="K23" s="646">
        <v>5444122346.7684383</v>
      </c>
    </row>
    <row r="24" spans="1:22" ht="13.5" thickBot="1">
      <c r="A24" s="571">
        <v>14</v>
      </c>
      <c r="B24" s="572" t="s">
        <v>504</v>
      </c>
      <c r="C24" s="647"/>
      <c r="D24" s="648"/>
      <c r="E24" s="649"/>
      <c r="F24" s="650">
        <v>1721984125.4719467</v>
      </c>
      <c r="G24" s="650">
        <v>3818189585.7540588</v>
      </c>
      <c r="H24" s="650">
        <v>5540173711.2260056</v>
      </c>
      <c r="I24" s="650">
        <v>1169788097.6101975</v>
      </c>
      <c r="J24" s="650">
        <v>709135635.95874369</v>
      </c>
      <c r="K24" s="651">
        <v>1854723880.0104454</v>
      </c>
    </row>
    <row r="25" spans="1:22" ht="13.5" thickBot="1">
      <c r="A25" s="240">
        <v>15</v>
      </c>
      <c r="B25" s="238" t="s">
        <v>505</v>
      </c>
      <c r="C25" s="652"/>
      <c r="D25" s="652"/>
      <c r="E25" s="652"/>
      <c r="F25" s="625">
        <v>0.90835748212574863</v>
      </c>
      <c r="G25" s="625">
        <v>1.4205935100038234</v>
      </c>
      <c r="H25" s="625">
        <v>1.2613814790320252</v>
      </c>
      <c r="I25" s="625">
        <v>1.3365458483787385</v>
      </c>
      <c r="J25" s="625">
        <v>5.472362020247469</v>
      </c>
      <c r="K25" s="625">
        <v>2.9352737652451957</v>
      </c>
      <c r="M25" s="522"/>
      <c r="N25" s="522"/>
      <c r="O25" s="522"/>
      <c r="P25" s="522"/>
      <c r="Q25" s="522"/>
      <c r="R25" s="522"/>
      <c r="S25" s="522"/>
      <c r="T25" s="522"/>
      <c r="U25" s="522"/>
      <c r="V25" s="522"/>
    </row>
    <row r="26" spans="1:22">
      <c r="M26" s="522"/>
      <c r="N26" s="522"/>
      <c r="O26" s="522"/>
      <c r="P26" s="522"/>
      <c r="Q26" s="522"/>
      <c r="R26" s="522"/>
      <c r="S26" s="522"/>
      <c r="T26" s="522"/>
      <c r="U26" s="522"/>
      <c r="V26" s="522"/>
    </row>
    <row r="27" spans="1:22">
      <c r="M27" s="522"/>
      <c r="N27" s="522"/>
      <c r="O27" s="522"/>
      <c r="P27" s="522"/>
      <c r="Q27" s="522"/>
      <c r="R27" s="522"/>
      <c r="S27" s="522"/>
      <c r="T27" s="522"/>
      <c r="U27" s="522"/>
      <c r="V27" s="522"/>
    </row>
    <row r="28" spans="1:22" ht="38.25">
      <c r="B28" s="16" t="s">
        <v>548</v>
      </c>
      <c r="M28" s="522"/>
      <c r="N28" s="522"/>
      <c r="O28" s="522"/>
      <c r="P28" s="522"/>
      <c r="Q28" s="522"/>
      <c r="R28" s="522"/>
      <c r="S28" s="522"/>
      <c r="T28" s="522"/>
      <c r="U28" s="522"/>
      <c r="V28" s="522"/>
    </row>
    <row r="29" spans="1:22">
      <c r="M29" s="522"/>
      <c r="N29" s="522"/>
      <c r="O29" s="522"/>
      <c r="P29" s="522"/>
      <c r="Q29" s="522"/>
      <c r="R29" s="522"/>
      <c r="S29" s="522"/>
      <c r="T29" s="522"/>
      <c r="U29" s="522"/>
      <c r="V29" s="522"/>
    </row>
    <row r="30" spans="1:22">
      <c r="M30" s="522"/>
      <c r="N30" s="522"/>
      <c r="O30" s="522"/>
      <c r="P30" s="522"/>
      <c r="Q30" s="522"/>
      <c r="R30" s="522"/>
      <c r="S30" s="522"/>
      <c r="T30" s="522"/>
      <c r="U30" s="522"/>
      <c r="V30" s="522"/>
    </row>
    <row r="31" spans="1:22">
      <c r="M31" s="522"/>
      <c r="N31" s="522"/>
      <c r="O31" s="522"/>
      <c r="P31" s="522"/>
      <c r="Q31" s="522"/>
      <c r="R31" s="522"/>
      <c r="S31" s="522"/>
      <c r="T31" s="522"/>
      <c r="U31" s="522"/>
      <c r="V31" s="522"/>
    </row>
    <row r="32" spans="1:22">
      <c r="M32" s="522"/>
      <c r="N32" s="522"/>
      <c r="O32" s="522"/>
      <c r="P32" s="522"/>
      <c r="Q32" s="522"/>
      <c r="R32" s="522"/>
      <c r="S32" s="522"/>
      <c r="T32" s="522"/>
      <c r="U32" s="522"/>
      <c r="V32" s="522"/>
    </row>
  </sheetData>
  <mergeCells count="6">
    <mergeCell ref="A5:B5"/>
    <mergeCell ref="C5:E5"/>
    <mergeCell ref="F5:H5"/>
    <mergeCell ref="I5:K5"/>
    <mergeCell ref="F22:H22"/>
    <mergeCell ref="I22:K22"/>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O22"/>
  <sheetViews>
    <sheetView zoomScaleNormal="100" workbookViewId="0">
      <pane xSplit="1" ySplit="5" topLeftCell="B6" activePane="bottomRight" state="frozen"/>
      <selection sqref="A1:C1"/>
      <selection pane="topRight" sqref="A1:C1"/>
      <selection pane="bottomLeft" sqref="A1:C1"/>
      <selection pane="bottomRight" activeCell="B6" sqref="B6"/>
    </sheetView>
  </sheetViews>
  <sheetFormatPr defaultColWidth="9.140625" defaultRowHeight="15.75"/>
  <cols>
    <col min="1" max="1" width="10.5703125" style="57" bestFit="1" customWidth="1"/>
    <col min="2" max="2" width="95" style="57" customWidth="1"/>
    <col min="3" max="3" width="21.85546875" style="57" customWidth="1"/>
    <col min="4" max="4" width="11" style="57" customWidth="1"/>
    <col min="5" max="5" width="18.28515625" style="57" bestFit="1" customWidth="1"/>
    <col min="6" max="13" width="10.7109375" style="57" customWidth="1"/>
    <col min="14" max="14" width="31" style="57" bestFit="1" customWidth="1"/>
    <col min="16" max="16" width="10.42578125" style="7" bestFit="1" customWidth="1"/>
    <col min="17" max="16384" width="9.140625" style="7"/>
  </cols>
  <sheetData>
    <row r="1" spans="1:14">
      <c r="A1" s="4" t="s">
        <v>188</v>
      </c>
      <c r="B1" s="57" t="str">
        <f>Info!C2</f>
        <v>სს ”საქართველოს ბანკი”</v>
      </c>
    </row>
    <row r="2" spans="1:14" ht="14.25" customHeight="1">
      <c r="A2" s="57" t="s">
        <v>189</v>
      </c>
      <c r="B2" s="447">
        <v>44926</v>
      </c>
    </row>
    <row r="3" spans="1:14" ht="14.25" customHeight="1">
      <c r="H3" s="57">
        <v>0</v>
      </c>
    </row>
    <row r="4" spans="1:14" ht="16.5" thickBot="1">
      <c r="A4" s="1" t="s">
        <v>415</v>
      </c>
      <c r="B4" s="74" t="s">
        <v>77</v>
      </c>
    </row>
    <row r="5" spans="1:14" s="18" customFormat="1" ht="12.75">
      <c r="A5" s="144"/>
      <c r="B5" s="145"/>
      <c r="C5" s="146" t="s">
        <v>0</v>
      </c>
      <c r="D5" s="146" t="s">
        <v>1</v>
      </c>
      <c r="E5" s="146" t="s">
        <v>2</v>
      </c>
      <c r="F5" s="146" t="s">
        <v>3</v>
      </c>
      <c r="G5" s="146" t="s">
        <v>4</v>
      </c>
      <c r="H5" s="146" t="s">
        <v>5</v>
      </c>
      <c r="I5" s="146" t="s">
        <v>238</v>
      </c>
      <c r="J5" s="146" t="s">
        <v>239</v>
      </c>
      <c r="K5" s="146" t="s">
        <v>240</v>
      </c>
      <c r="L5" s="146" t="s">
        <v>241</v>
      </c>
      <c r="M5" s="146" t="s">
        <v>242</v>
      </c>
      <c r="N5" s="147" t="s">
        <v>243</v>
      </c>
    </row>
    <row r="6" spans="1:14" ht="45">
      <c r="A6" s="137"/>
      <c r="B6" s="86"/>
      <c r="C6" s="87" t="s">
        <v>87</v>
      </c>
      <c r="D6" s="88" t="s">
        <v>76</v>
      </c>
      <c r="E6" s="89" t="s">
        <v>86</v>
      </c>
      <c r="F6" s="90">
        <v>0</v>
      </c>
      <c r="G6" s="90">
        <v>0.2</v>
      </c>
      <c r="H6" s="90">
        <v>0.35</v>
      </c>
      <c r="I6" s="90">
        <v>0.5</v>
      </c>
      <c r="J6" s="90">
        <v>0.75</v>
      </c>
      <c r="K6" s="90">
        <v>1</v>
      </c>
      <c r="L6" s="90">
        <v>1.5</v>
      </c>
      <c r="M6" s="90">
        <v>2.5</v>
      </c>
      <c r="N6" s="138" t="s">
        <v>77</v>
      </c>
    </row>
    <row r="7" spans="1:14">
      <c r="A7" s="139">
        <v>1</v>
      </c>
      <c r="B7" s="91" t="s">
        <v>78</v>
      </c>
      <c r="C7" s="469">
        <f>SUM(C8:C13)</f>
        <v>2050903822.1521001</v>
      </c>
      <c r="D7" s="470"/>
      <c r="E7" s="471">
        <f t="shared" ref="E7:M7" si="0">SUM(E8:E13)</f>
        <v>42071666.363014996</v>
      </c>
      <c r="F7" s="469">
        <f>SUM(F8:F13)</f>
        <v>0</v>
      </c>
      <c r="G7" s="469">
        <f t="shared" si="0"/>
        <v>26263868</v>
      </c>
      <c r="H7" s="469">
        <f t="shared" si="0"/>
        <v>0</v>
      </c>
      <c r="I7" s="469">
        <f t="shared" si="0"/>
        <v>10836852.2379</v>
      </c>
      <c r="J7" s="469">
        <f t="shared" si="0"/>
        <v>0</v>
      </c>
      <c r="K7" s="469">
        <f t="shared" si="0"/>
        <v>4970946.1251149997</v>
      </c>
      <c r="L7" s="469">
        <f t="shared" si="0"/>
        <v>0</v>
      </c>
      <c r="M7" s="469">
        <f t="shared" si="0"/>
        <v>0</v>
      </c>
      <c r="N7" s="472">
        <f>SUM(N8:N13)</f>
        <v>15642145.844064999</v>
      </c>
    </row>
    <row r="8" spans="1:14">
      <c r="A8" s="139">
        <v>1.1000000000000001</v>
      </c>
      <c r="B8" s="92" t="s">
        <v>79</v>
      </c>
      <c r="C8" s="473">
        <v>2019531044.4658999</v>
      </c>
      <c r="D8" s="474">
        <v>0.02</v>
      </c>
      <c r="E8" s="471">
        <f>C8*D8</f>
        <v>40390620.889317997</v>
      </c>
      <c r="F8" s="473">
        <v>0</v>
      </c>
      <c r="G8" s="473">
        <v>25588368</v>
      </c>
      <c r="H8" s="473">
        <v>0</v>
      </c>
      <c r="I8" s="473">
        <v>10836852.2379</v>
      </c>
      <c r="J8" s="473">
        <v>0</v>
      </c>
      <c r="K8" s="473">
        <v>3965400.651418</v>
      </c>
      <c r="L8" s="473">
        <v>0</v>
      </c>
      <c r="M8" s="473">
        <v>0</v>
      </c>
      <c r="N8" s="472">
        <f>SUMPRODUCT($F$6:$M$6,F8:M8)</f>
        <v>14501500.370368</v>
      </c>
    </row>
    <row r="9" spans="1:14">
      <c r="A9" s="139">
        <v>1.2</v>
      </c>
      <c r="B9" s="92" t="s">
        <v>80</v>
      </c>
      <c r="C9" s="473">
        <v>27625891.373300001</v>
      </c>
      <c r="D9" s="474">
        <v>0.05</v>
      </c>
      <c r="E9" s="471">
        <f>C9*D9</f>
        <v>1381294.5686650001</v>
      </c>
      <c r="F9" s="473">
        <v>0</v>
      </c>
      <c r="G9" s="473">
        <v>675500</v>
      </c>
      <c r="H9" s="473">
        <v>0</v>
      </c>
      <c r="I9" s="473">
        <v>0</v>
      </c>
      <c r="J9" s="473">
        <v>0</v>
      </c>
      <c r="K9" s="473">
        <v>705794.56866500003</v>
      </c>
      <c r="L9" s="473">
        <v>0</v>
      </c>
      <c r="M9" s="473">
        <v>0</v>
      </c>
      <c r="N9" s="472">
        <f t="shared" ref="N9:N12" si="1">SUMPRODUCT($F$6:$M$6,F9:M9)</f>
        <v>840894.56866500003</v>
      </c>
    </row>
    <row r="10" spans="1:14">
      <c r="A10" s="139">
        <v>1.3</v>
      </c>
      <c r="B10" s="92" t="s">
        <v>81</v>
      </c>
      <c r="C10" s="473">
        <v>3746886.3128999998</v>
      </c>
      <c r="D10" s="474">
        <v>0.08</v>
      </c>
      <c r="E10" s="471">
        <f>C10*D10</f>
        <v>299750.90503199998</v>
      </c>
      <c r="F10" s="473">
        <v>0</v>
      </c>
      <c r="G10" s="473">
        <v>0</v>
      </c>
      <c r="H10" s="473">
        <v>0</v>
      </c>
      <c r="I10" s="473">
        <v>0</v>
      </c>
      <c r="J10" s="473">
        <v>0</v>
      </c>
      <c r="K10" s="473">
        <v>299750.90503199998</v>
      </c>
      <c r="L10" s="473">
        <v>0</v>
      </c>
      <c r="M10" s="473">
        <v>0</v>
      </c>
      <c r="N10" s="472">
        <f>SUMPRODUCT($F$6:$M$6,F10:M10)</f>
        <v>299750.90503199998</v>
      </c>
    </row>
    <row r="11" spans="1:14">
      <c r="A11" s="139">
        <v>1.4</v>
      </c>
      <c r="B11" s="92" t="s">
        <v>82</v>
      </c>
      <c r="C11" s="473">
        <v>0</v>
      </c>
      <c r="D11" s="474">
        <v>0.11</v>
      </c>
      <c r="E11" s="471">
        <f>C11*D11</f>
        <v>0</v>
      </c>
      <c r="F11" s="473">
        <v>0</v>
      </c>
      <c r="G11" s="473">
        <v>0</v>
      </c>
      <c r="H11" s="473">
        <v>0</v>
      </c>
      <c r="I11" s="473">
        <v>0</v>
      </c>
      <c r="J11" s="473">
        <v>0</v>
      </c>
      <c r="K11" s="473">
        <v>0</v>
      </c>
      <c r="L11" s="473">
        <v>0</v>
      </c>
      <c r="M11" s="473">
        <v>0</v>
      </c>
      <c r="N11" s="472">
        <f t="shared" si="1"/>
        <v>0</v>
      </c>
    </row>
    <row r="12" spans="1:14">
      <c r="A12" s="139">
        <v>1.5</v>
      </c>
      <c r="B12" s="92" t="s">
        <v>83</v>
      </c>
      <c r="C12" s="473">
        <v>0</v>
      </c>
      <c r="D12" s="474">
        <v>0.14000000000000001</v>
      </c>
      <c r="E12" s="471">
        <f>C12*D12</f>
        <v>0</v>
      </c>
      <c r="F12" s="473">
        <v>0</v>
      </c>
      <c r="G12" s="473">
        <v>0</v>
      </c>
      <c r="H12" s="473">
        <v>0</v>
      </c>
      <c r="I12" s="473">
        <v>0</v>
      </c>
      <c r="J12" s="473">
        <v>0</v>
      </c>
      <c r="K12" s="473">
        <v>0</v>
      </c>
      <c r="L12" s="473">
        <v>0</v>
      </c>
      <c r="M12" s="473">
        <v>0</v>
      </c>
      <c r="N12" s="472">
        <f t="shared" si="1"/>
        <v>0</v>
      </c>
    </row>
    <row r="13" spans="1:14">
      <c r="A13" s="139">
        <v>1.6</v>
      </c>
      <c r="B13" s="93" t="s">
        <v>84</v>
      </c>
      <c r="C13" s="473">
        <v>0</v>
      </c>
      <c r="D13" s="475"/>
      <c r="E13" s="473"/>
      <c r="F13" s="473">
        <v>0</v>
      </c>
      <c r="G13" s="473">
        <v>0</v>
      </c>
      <c r="H13" s="473">
        <v>0</v>
      </c>
      <c r="I13" s="473">
        <v>0</v>
      </c>
      <c r="J13" s="473">
        <v>0</v>
      </c>
      <c r="K13" s="473">
        <v>0</v>
      </c>
      <c r="L13" s="473">
        <v>0</v>
      </c>
      <c r="M13" s="473">
        <v>0</v>
      </c>
      <c r="N13" s="472">
        <f>SUMPRODUCT($F$6:$M$6,F13:M13)</f>
        <v>0</v>
      </c>
    </row>
    <row r="14" spans="1:14">
      <c r="A14" s="139">
        <v>2</v>
      </c>
      <c r="B14" s="94" t="s">
        <v>85</v>
      </c>
      <c r="C14" s="469">
        <f>SUM(C15:C20)</f>
        <v>0</v>
      </c>
      <c r="D14" s="470"/>
      <c r="E14" s="471">
        <f t="shared" ref="E14:M14" si="2">SUM(E15:E20)</f>
        <v>0</v>
      </c>
      <c r="F14" s="473">
        <f t="shared" si="2"/>
        <v>0</v>
      </c>
      <c r="G14" s="473">
        <f t="shared" si="2"/>
        <v>0</v>
      </c>
      <c r="H14" s="473">
        <f t="shared" si="2"/>
        <v>0</v>
      </c>
      <c r="I14" s="473">
        <f t="shared" si="2"/>
        <v>0</v>
      </c>
      <c r="J14" s="473">
        <f t="shared" si="2"/>
        <v>0</v>
      </c>
      <c r="K14" s="473">
        <f t="shared" si="2"/>
        <v>0</v>
      </c>
      <c r="L14" s="473">
        <f t="shared" si="2"/>
        <v>0</v>
      </c>
      <c r="M14" s="473">
        <f t="shared" si="2"/>
        <v>0</v>
      </c>
      <c r="N14" s="472">
        <f>SUM(N15:N20)</f>
        <v>0</v>
      </c>
    </row>
    <row r="15" spans="1:14">
      <c r="A15" s="139">
        <v>2.1</v>
      </c>
      <c r="B15" s="93" t="s">
        <v>79</v>
      </c>
      <c r="C15" s="473">
        <v>0</v>
      </c>
      <c r="D15" s="474">
        <v>5.0000000000000001E-3</v>
      </c>
      <c r="E15" s="471">
        <f>C15*D15</f>
        <v>0</v>
      </c>
      <c r="F15" s="473">
        <v>0</v>
      </c>
      <c r="G15" s="473">
        <v>0</v>
      </c>
      <c r="H15" s="473">
        <v>0</v>
      </c>
      <c r="I15" s="473">
        <v>0</v>
      </c>
      <c r="J15" s="473">
        <v>0</v>
      </c>
      <c r="K15" s="473">
        <v>0</v>
      </c>
      <c r="L15" s="473">
        <v>0</v>
      </c>
      <c r="M15" s="473">
        <v>0</v>
      </c>
      <c r="N15" s="472">
        <f>SUMPRODUCT($F$6:$M$6,F15:M15)</f>
        <v>0</v>
      </c>
    </row>
    <row r="16" spans="1:14">
      <c r="A16" s="139">
        <v>2.2000000000000002</v>
      </c>
      <c r="B16" s="93" t="s">
        <v>80</v>
      </c>
      <c r="C16" s="473">
        <v>0</v>
      </c>
      <c r="D16" s="474">
        <v>0.01</v>
      </c>
      <c r="E16" s="471">
        <f>C16*D16</f>
        <v>0</v>
      </c>
      <c r="F16" s="473">
        <v>0</v>
      </c>
      <c r="G16" s="473">
        <v>0</v>
      </c>
      <c r="H16" s="473">
        <v>0</v>
      </c>
      <c r="I16" s="473">
        <v>0</v>
      </c>
      <c r="J16" s="473">
        <v>0</v>
      </c>
      <c r="K16" s="473">
        <v>0</v>
      </c>
      <c r="L16" s="473">
        <v>0</v>
      </c>
      <c r="M16" s="473">
        <v>0</v>
      </c>
      <c r="N16" s="472">
        <f t="shared" ref="N16:N20" si="3">SUMPRODUCT($F$6:$M$6,F16:M16)</f>
        <v>0</v>
      </c>
    </row>
    <row r="17" spans="1:14">
      <c r="A17" s="139">
        <v>2.2999999999999998</v>
      </c>
      <c r="B17" s="93" t="s">
        <v>81</v>
      </c>
      <c r="C17" s="473">
        <v>0</v>
      </c>
      <c r="D17" s="474">
        <v>0.02</v>
      </c>
      <c r="E17" s="471">
        <f>C17*D17</f>
        <v>0</v>
      </c>
      <c r="F17" s="473">
        <v>0</v>
      </c>
      <c r="G17" s="473">
        <v>0</v>
      </c>
      <c r="H17" s="473">
        <v>0</v>
      </c>
      <c r="I17" s="473">
        <v>0</v>
      </c>
      <c r="J17" s="473">
        <v>0</v>
      </c>
      <c r="K17" s="473">
        <v>0</v>
      </c>
      <c r="L17" s="473">
        <v>0</v>
      </c>
      <c r="M17" s="473">
        <v>0</v>
      </c>
      <c r="N17" s="472">
        <f t="shared" si="3"/>
        <v>0</v>
      </c>
    </row>
    <row r="18" spans="1:14">
      <c r="A18" s="139">
        <v>2.4</v>
      </c>
      <c r="B18" s="93" t="s">
        <v>82</v>
      </c>
      <c r="C18" s="473">
        <v>0</v>
      </c>
      <c r="D18" s="474">
        <v>0.03</v>
      </c>
      <c r="E18" s="471">
        <f>C18*D18</f>
        <v>0</v>
      </c>
      <c r="F18" s="473">
        <v>0</v>
      </c>
      <c r="G18" s="473">
        <v>0</v>
      </c>
      <c r="H18" s="473">
        <v>0</v>
      </c>
      <c r="I18" s="473">
        <v>0</v>
      </c>
      <c r="J18" s="473">
        <v>0</v>
      </c>
      <c r="K18" s="473">
        <v>0</v>
      </c>
      <c r="L18" s="473">
        <v>0</v>
      </c>
      <c r="M18" s="473">
        <v>0</v>
      </c>
      <c r="N18" s="472">
        <f t="shared" si="3"/>
        <v>0</v>
      </c>
    </row>
    <row r="19" spans="1:14">
      <c r="A19" s="139">
        <v>2.5</v>
      </c>
      <c r="B19" s="93" t="s">
        <v>83</v>
      </c>
      <c r="C19" s="473">
        <v>0</v>
      </c>
      <c r="D19" s="474">
        <v>0.04</v>
      </c>
      <c r="E19" s="471">
        <f>C19*D19</f>
        <v>0</v>
      </c>
      <c r="F19" s="473">
        <v>0</v>
      </c>
      <c r="G19" s="473">
        <v>0</v>
      </c>
      <c r="H19" s="473">
        <v>0</v>
      </c>
      <c r="I19" s="473">
        <v>0</v>
      </c>
      <c r="J19" s="473">
        <v>0</v>
      </c>
      <c r="K19" s="473">
        <v>0</v>
      </c>
      <c r="L19" s="473">
        <v>0</v>
      </c>
      <c r="M19" s="473">
        <v>0</v>
      </c>
      <c r="N19" s="472">
        <f t="shared" si="3"/>
        <v>0</v>
      </c>
    </row>
    <row r="20" spans="1:14">
      <c r="A20" s="139">
        <v>2.6</v>
      </c>
      <c r="B20" s="93" t="s">
        <v>84</v>
      </c>
      <c r="C20" s="473">
        <v>0</v>
      </c>
      <c r="D20" s="475"/>
      <c r="E20" s="476"/>
      <c r="F20" s="473">
        <v>0</v>
      </c>
      <c r="G20" s="473">
        <v>0</v>
      </c>
      <c r="H20" s="473">
        <v>0</v>
      </c>
      <c r="I20" s="473">
        <v>0</v>
      </c>
      <c r="J20" s="473">
        <v>0</v>
      </c>
      <c r="K20" s="473">
        <v>0</v>
      </c>
      <c r="L20" s="473">
        <v>0</v>
      </c>
      <c r="M20" s="473">
        <v>0</v>
      </c>
      <c r="N20" s="472">
        <f t="shared" si="3"/>
        <v>0</v>
      </c>
    </row>
    <row r="21" spans="1:14" ht="16.5" thickBot="1">
      <c r="A21" s="140">
        <v>3</v>
      </c>
      <c r="B21" s="141" t="s">
        <v>68</v>
      </c>
      <c r="C21" s="219">
        <f>C14+C7</f>
        <v>2050903822.1521001</v>
      </c>
      <c r="D21" s="142"/>
      <c r="E21" s="220">
        <f>E14+E7</f>
        <v>42071666.363014996</v>
      </c>
      <c r="F21" s="221">
        <f>F7+F14</f>
        <v>0</v>
      </c>
      <c r="G21" s="221">
        <f t="shared" ref="G21:L21" si="4">G7+G14</f>
        <v>26263868</v>
      </c>
      <c r="H21" s="221">
        <f t="shared" si="4"/>
        <v>0</v>
      </c>
      <c r="I21" s="221">
        <f>I7+I14</f>
        <v>10836852.2379</v>
      </c>
      <c r="J21" s="221">
        <f t="shared" si="4"/>
        <v>0</v>
      </c>
      <c r="K21" s="221">
        <f>K7+K14</f>
        <v>4970946.1251149997</v>
      </c>
      <c r="L21" s="221">
        <f t="shared" si="4"/>
        <v>0</v>
      </c>
      <c r="M21" s="221">
        <f>M7+M14</f>
        <v>0</v>
      </c>
      <c r="N21" s="143">
        <f>N14+N7</f>
        <v>15642145.844064999</v>
      </c>
    </row>
    <row r="22" spans="1:14">
      <c r="E22" s="222"/>
      <c r="F22" s="222"/>
      <c r="G22" s="222"/>
      <c r="H22" s="222"/>
      <c r="I22" s="222"/>
      <c r="J22" s="222"/>
      <c r="K22" s="222"/>
      <c r="L22" s="222"/>
      <c r="M22" s="222"/>
    </row>
  </sheetData>
  <conditionalFormatting sqref="E8:E12">
    <cfRule type="expression" dxfId="24" priority="2">
      <formula>(C8*D8)&lt;&gt;SUM(#REF!)</formula>
    </cfRule>
  </conditionalFormatting>
  <conditionalFormatting sqref="E15:E19">
    <cfRule type="expression" dxfId="23" priority="1">
      <formula>(C15*D15)&lt;&gt;SUM(#REF!)</formula>
    </cfRule>
  </conditionalFormatting>
  <conditionalFormatting sqref="E20">
    <cfRule type="expression" dxfId="22" priority="3">
      <formula>$E$88&lt;&gt;SUM(#REF!)</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D43"/>
  <sheetViews>
    <sheetView zoomScaleNormal="100" workbookViewId="0"/>
  </sheetViews>
  <sheetFormatPr defaultRowHeight="15"/>
  <cols>
    <col min="1" max="1" width="11.42578125" customWidth="1"/>
    <col min="2" max="2" width="76.85546875" style="3" customWidth="1"/>
    <col min="3" max="3" width="22.85546875" customWidth="1"/>
  </cols>
  <sheetData>
    <row r="1" spans="1:4">
      <c r="A1" s="245" t="s">
        <v>188</v>
      </c>
      <c r="B1" t="str">
        <f>Info!C2</f>
        <v>სს ”საქართველოს ბანკი”</v>
      </c>
    </row>
    <row r="2" spans="1:4">
      <c r="A2" s="245" t="s">
        <v>189</v>
      </c>
      <c r="B2" s="447">
        <v>44926</v>
      </c>
    </row>
    <row r="3" spans="1:4">
      <c r="A3" s="245"/>
      <c r="B3"/>
      <c r="D3">
        <v>0</v>
      </c>
    </row>
    <row r="4" spans="1:4">
      <c r="A4" s="245" t="s">
        <v>593</v>
      </c>
      <c r="B4" t="s">
        <v>552</v>
      </c>
    </row>
    <row r="5" spans="1:4">
      <c r="A5" s="284"/>
      <c r="B5" s="284" t="s">
        <v>553</v>
      </c>
      <c r="C5" s="296"/>
    </row>
    <row r="6" spans="1:4">
      <c r="A6" s="285">
        <v>1</v>
      </c>
      <c r="B6" s="297" t="s">
        <v>604</v>
      </c>
      <c r="C6" s="298">
        <v>26919959605.048199</v>
      </c>
    </row>
    <row r="7" spans="1:4">
      <c r="A7" s="285">
        <v>2</v>
      </c>
      <c r="B7" s="297" t="s">
        <v>554</v>
      </c>
      <c r="C7" s="298">
        <v>-170895406.4463</v>
      </c>
    </row>
    <row r="8" spans="1:4">
      <c r="A8" s="286">
        <v>3</v>
      </c>
      <c r="B8" s="299" t="s">
        <v>555</v>
      </c>
      <c r="C8" s="300">
        <f>C6+C7</f>
        <v>26749064198.601898</v>
      </c>
    </row>
    <row r="9" spans="1:4">
      <c r="A9" s="287"/>
      <c r="B9" s="287" t="s">
        <v>556</v>
      </c>
      <c r="C9" s="301"/>
    </row>
    <row r="10" spans="1:4">
      <c r="A10" s="288">
        <v>4</v>
      </c>
      <c r="B10" s="302" t="s">
        <v>557</v>
      </c>
      <c r="C10" s="298"/>
    </row>
    <row r="11" spans="1:4">
      <c r="A11" s="288">
        <v>5</v>
      </c>
      <c r="B11" s="303" t="s">
        <v>558</v>
      </c>
      <c r="C11" s="298"/>
    </row>
    <row r="12" spans="1:4">
      <c r="A12" s="288" t="s">
        <v>559</v>
      </c>
      <c r="B12" s="297" t="s">
        <v>560</v>
      </c>
      <c r="C12" s="300">
        <v>42071666.363014996</v>
      </c>
    </row>
    <row r="13" spans="1:4">
      <c r="A13" s="289">
        <v>6</v>
      </c>
      <c r="B13" s="304" t="s">
        <v>561</v>
      </c>
      <c r="C13" s="298"/>
    </row>
    <row r="14" spans="1:4">
      <c r="A14" s="289">
        <v>7</v>
      </c>
      <c r="B14" s="305" t="s">
        <v>562</v>
      </c>
      <c r="C14" s="298"/>
    </row>
    <row r="15" spans="1:4">
      <c r="A15" s="290">
        <v>8</v>
      </c>
      <c r="B15" s="297" t="s">
        <v>563</v>
      </c>
      <c r="C15" s="298"/>
    </row>
    <row r="16" spans="1:4" ht="24">
      <c r="A16" s="289">
        <v>9</v>
      </c>
      <c r="B16" s="305" t="s">
        <v>564</v>
      </c>
      <c r="C16" s="298"/>
    </row>
    <row r="17" spans="1:3">
      <c r="A17" s="289">
        <v>10</v>
      </c>
      <c r="B17" s="305" t="s">
        <v>565</v>
      </c>
      <c r="C17" s="298"/>
    </row>
    <row r="18" spans="1:3">
      <c r="A18" s="291">
        <v>11</v>
      </c>
      <c r="B18" s="306" t="s">
        <v>566</v>
      </c>
      <c r="C18" s="300">
        <f>SUM(C10:C17)</f>
        <v>42071666.363014996</v>
      </c>
    </row>
    <row r="19" spans="1:3">
      <c r="A19" s="287"/>
      <c r="B19" s="287" t="s">
        <v>567</v>
      </c>
      <c r="C19" s="307"/>
    </row>
    <row r="20" spans="1:3">
      <c r="A20" s="289">
        <v>12</v>
      </c>
      <c r="B20" s="302" t="s">
        <v>568</v>
      </c>
      <c r="C20" s="298"/>
    </row>
    <row r="21" spans="1:3">
      <c r="A21" s="289">
        <v>13</v>
      </c>
      <c r="B21" s="302" t="s">
        <v>569</v>
      </c>
      <c r="C21" s="298"/>
    </row>
    <row r="22" spans="1:3">
      <c r="A22" s="289">
        <v>14</v>
      </c>
      <c r="B22" s="302" t="s">
        <v>570</v>
      </c>
      <c r="C22" s="298"/>
    </row>
    <row r="23" spans="1:3" ht="24">
      <c r="A23" s="289" t="s">
        <v>571</v>
      </c>
      <c r="B23" s="302" t="s">
        <v>572</v>
      </c>
      <c r="C23" s="298"/>
    </row>
    <row r="24" spans="1:3">
      <c r="A24" s="289">
        <v>15</v>
      </c>
      <c r="B24" s="302" t="s">
        <v>573</v>
      </c>
      <c r="C24" s="298"/>
    </row>
    <row r="25" spans="1:3">
      <c r="A25" s="289" t="s">
        <v>574</v>
      </c>
      <c r="B25" s="297" t="s">
        <v>575</v>
      </c>
      <c r="C25" s="298"/>
    </row>
    <row r="26" spans="1:3">
      <c r="A26" s="291">
        <v>16</v>
      </c>
      <c r="B26" s="306" t="s">
        <v>576</v>
      </c>
      <c r="C26" s="300">
        <f>SUM(C20:C25)</f>
        <v>0</v>
      </c>
    </row>
    <row r="27" spans="1:3">
      <c r="A27" s="287"/>
      <c r="B27" s="287" t="s">
        <v>577</v>
      </c>
      <c r="C27" s="301"/>
    </row>
    <row r="28" spans="1:3">
      <c r="A28" s="288">
        <v>17</v>
      </c>
      <c r="B28" s="297" t="s">
        <v>578</v>
      </c>
      <c r="C28" s="298">
        <v>2617066289.9303999</v>
      </c>
    </row>
    <row r="29" spans="1:3">
      <c r="A29" s="288">
        <v>18</v>
      </c>
      <c r="B29" s="297" t="s">
        <v>579</v>
      </c>
      <c r="C29" s="298">
        <v>-1481520850.28984</v>
      </c>
    </row>
    <row r="30" spans="1:3">
      <c r="A30" s="291">
        <v>19</v>
      </c>
      <c r="B30" s="306" t="s">
        <v>580</v>
      </c>
      <c r="C30" s="300">
        <f>C28+C29</f>
        <v>1135545439.6405599</v>
      </c>
    </row>
    <row r="31" spans="1:3">
      <c r="A31" s="292"/>
      <c r="B31" s="287" t="s">
        <v>581</v>
      </c>
      <c r="C31" s="301"/>
    </row>
    <row r="32" spans="1:3">
      <c r="A32" s="288" t="s">
        <v>582</v>
      </c>
      <c r="B32" s="302" t="s">
        <v>583</v>
      </c>
      <c r="C32" s="308"/>
    </row>
    <row r="33" spans="1:3">
      <c r="A33" s="288" t="s">
        <v>584</v>
      </c>
      <c r="B33" s="303" t="s">
        <v>585</v>
      </c>
      <c r="C33" s="308"/>
    </row>
    <row r="34" spans="1:3">
      <c r="A34" s="287"/>
      <c r="B34" s="287" t="s">
        <v>586</v>
      </c>
      <c r="C34" s="301"/>
    </row>
    <row r="35" spans="1:3">
      <c r="A35" s="291">
        <v>20</v>
      </c>
      <c r="B35" s="306" t="s">
        <v>89</v>
      </c>
      <c r="C35" s="511">
        <v>3388048457.1136999</v>
      </c>
    </row>
    <row r="36" spans="1:3">
      <c r="A36" s="291">
        <v>21</v>
      </c>
      <c r="B36" s="306" t="s">
        <v>587</v>
      </c>
      <c r="C36" s="300">
        <f>C8+C18+C26+C30</f>
        <v>27926681304.605473</v>
      </c>
    </row>
    <row r="37" spans="1:3">
      <c r="A37" s="293"/>
      <c r="B37" s="293" t="s">
        <v>552</v>
      </c>
      <c r="C37" s="301"/>
    </row>
    <row r="38" spans="1:3">
      <c r="A38" s="291">
        <v>22</v>
      </c>
      <c r="B38" s="306" t="s">
        <v>552</v>
      </c>
      <c r="C38" s="477">
        <f>IFERROR(C35/C36,0)</f>
        <v>0.12131940849537917</v>
      </c>
    </row>
    <row r="39" spans="1:3">
      <c r="A39" s="293"/>
      <c r="B39" s="293" t="s">
        <v>588</v>
      </c>
      <c r="C39" s="301"/>
    </row>
    <row r="40" spans="1:3">
      <c r="A40" s="294" t="s">
        <v>589</v>
      </c>
      <c r="B40" s="302" t="s">
        <v>590</v>
      </c>
      <c r="C40" s="308"/>
    </row>
    <row r="41" spans="1:3">
      <c r="A41" s="295" t="s">
        <v>591</v>
      </c>
      <c r="B41" s="303" t="s">
        <v>592</v>
      </c>
      <c r="C41" s="308"/>
    </row>
    <row r="43" spans="1:3">
      <c r="B43" s="317" t="s">
        <v>605</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69696"/>
  </sheetPr>
  <dimension ref="A1:G42"/>
  <sheetViews>
    <sheetView zoomScaleNormal="100" workbookViewId="0">
      <pane xSplit="2" ySplit="6" topLeftCell="C7" activePane="bottomRight" state="frozen"/>
      <selection sqref="A1:C1"/>
      <selection pane="topRight" sqref="A1:C1"/>
      <selection pane="bottomLeft" sqref="A1:C1"/>
      <selection pane="bottomRight" activeCell="C7" sqref="C7"/>
    </sheetView>
  </sheetViews>
  <sheetFormatPr defaultRowHeight="15"/>
  <cols>
    <col min="1" max="1" width="9.85546875" style="245" bestFit="1" customWidth="1"/>
    <col min="2" max="2" width="82.5703125" style="16" customWidth="1"/>
    <col min="3" max="7" width="17.5703125" style="245" customWidth="1"/>
  </cols>
  <sheetData>
    <row r="1" spans="1:7">
      <c r="A1" s="245" t="s">
        <v>188</v>
      </c>
      <c r="B1" s="511" t="str">
        <f>Info!C2</f>
        <v>სს ”საქართველოს ბანკი”</v>
      </c>
    </row>
    <row r="2" spans="1:7">
      <c r="A2" s="245" t="s">
        <v>189</v>
      </c>
      <c r="B2" s="447">
        <v>44926</v>
      </c>
    </row>
    <row r="3" spans="1:7">
      <c r="B3" s="329"/>
    </row>
    <row r="4" spans="1:7" ht="15.75" thickBot="1">
      <c r="A4" s="245" t="s">
        <v>654</v>
      </c>
      <c r="B4" s="330" t="s">
        <v>619</v>
      </c>
    </row>
    <row r="5" spans="1:7" ht="15" customHeight="1">
      <c r="A5" s="617"/>
      <c r="B5" s="618"/>
      <c r="C5" s="832" t="s">
        <v>620</v>
      </c>
      <c r="D5" s="832"/>
      <c r="E5" s="832"/>
      <c r="F5" s="832"/>
      <c r="G5" s="833" t="s">
        <v>621</v>
      </c>
    </row>
    <row r="6" spans="1:7">
      <c r="A6" s="619"/>
      <c r="B6" s="604"/>
      <c r="C6" s="605" t="s">
        <v>622</v>
      </c>
      <c r="D6" s="606" t="s">
        <v>623</v>
      </c>
      <c r="E6" s="606" t="s">
        <v>624</v>
      </c>
      <c r="F6" s="606" t="s">
        <v>625</v>
      </c>
      <c r="G6" s="834"/>
    </row>
    <row r="7" spans="1:7">
      <c r="A7" s="619"/>
      <c r="B7" s="604" t="s">
        <v>626</v>
      </c>
      <c r="C7" s="772"/>
      <c r="D7" s="772"/>
      <c r="E7" s="772"/>
      <c r="F7" s="772"/>
      <c r="G7" s="773"/>
    </row>
    <row r="8" spans="1:7">
      <c r="A8" s="331">
        <v>1</v>
      </c>
      <c r="B8" s="607" t="s">
        <v>627</v>
      </c>
      <c r="C8" s="774">
        <f>C9</f>
        <v>3388048457.1136999</v>
      </c>
      <c r="D8" s="774">
        <v>0</v>
      </c>
      <c r="E8" s="774">
        <v>0</v>
      </c>
      <c r="F8" s="774">
        <f>SUM(F9:F10)</f>
        <v>2647043185.0262003</v>
      </c>
      <c r="G8" s="774">
        <f>SUM(G9:G10)</f>
        <v>6035091642.1399002</v>
      </c>
    </row>
    <row r="9" spans="1:7">
      <c r="A9" s="331">
        <v>2</v>
      </c>
      <c r="B9" s="609" t="s">
        <v>88</v>
      </c>
      <c r="C9" s="774">
        <v>3388048457.1136999</v>
      </c>
      <c r="D9" s="774"/>
      <c r="E9" s="774"/>
      <c r="F9" s="774">
        <v>397194000</v>
      </c>
      <c r="G9" s="775">
        <f>SUM(C9:F9)</f>
        <v>3785242457.1136999</v>
      </c>
    </row>
    <row r="10" spans="1:7">
      <c r="A10" s="331">
        <v>3</v>
      </c>
      <c r="B10" s="609" t="s">
        <v>628</v>
      </c>
      <c r="C10" s="776"/>
      <c r="D10" s="776"/>
      <c r="E10" s="776"/>
      <c r="F10" s="774">
        <v>2249849185.0262003</v>
      </c>
      <c r="G10" s="775">
        <v>2249849185.0262003</v>
      </c>
    </row>
    <row r="11" spans="1:7" ht="26.25">
      <c r="A11" s="331">
        <v>4</v>
      </c>
      <c r="B11" s="607" t="s">
        <v>629</v>
      </c>
      <c r="C11" s="774">
        <f>SUM(C12:C13)</f>
        <v>5373321106.5799999</v>
      </c>
      <c r="D11" s="774">
        <f t="shared" ref="D11:G11" si="0">SUM(D12:D13)</f>
        <v>3168375692.1400013</v>
      </c>
      <c r="E11" s="774">
        <f t="shared" si="0"/>
        <v>1203148399.73</v>
      </c>
      <c r="F11" s="774">
        <f t="shared" si="0"/>
        <v>463399122.38999999</v>
      </c>
      <c r="G11" s="774">
        <f t="shared" si="0"/>
        <v>8075866717.8235016</v>
      </c>
    </row>
    <row r="12" spans="1:7">
      <c r="A12" s="331">
        <v>5</v>
      </c>
      <c r="B12" s="609" t="s">
        <v>630</v>
      </c>
      <c r="C12" s="774">
        <v>2768065271.5300002</v>
      </c>
      <c r="D12" s="777">
        <v>2471848604.7200012</v>
      </c>
      <c r="E12" s="774">
        <v>977301870.61000001</v>
      </c>
      <c r="F12" s="774">
        <v>386661047.26999998</v>
      </c>
      <c r="G12" s="775">
        <v>6273682954.423501</v>
      </c>
    </row>
    <row r="13" spans="1:7">
      <c r="A13" s="331">
        <v>6</v>
      </c>
      <c r="B13" s="609" t="s">
        <v>631</v>
      </c>
      <c r="C13" s="774">
        <v>2605255835.0500002</v>
      </c>
      <c r="D13" s="777">
        <v>696527087.41999996</v>
      </c>
      <c r="E13" s="774">
        <v>225846529.12</v>
      </c>
      <c r="F13" s="774">
        <v>76738075.120000005</v>
      </c>
      <c r="G13" s="775">
        <v>1802183763.400001</v>
      </c>
    </row>
    <row r="14" spans="1:7">
      <c r="A14" s="331">
        <v>7</v>
      </c>
      <c r="B14" s="607" t="s">
        <v>632</v>
      </c>
      <c r="C14" s="774">
        <f>SUM(C15:C16)</f>
        <v>5709937126.9165001</v>
      </c>
      <c r="D14" s="774">
        <f t="shared" ref="D14" si="1">SUM(D15:D16)</f>
        <v>3803717963.3694</v>
      </c>
      <c r="E14" s="774">
        <f t="shared" ref="E14" si="2">SUM(E15:E16)</f>
        <v>88573388.75</v>
      </c>
      <c r="F14" s="774">
        <f t="shared" ref="F14" si="3">SUM(F15:F16)</f>
        <v>16869789.939999998</v>
      </c>
      <c r="G14" s="774">
        <f t="shared" ref="G14" si="4">SUM(G15:G16)</f>
        <v>2642318059.5282502</v>
      </c>
    </row>
    <row r="15" spans="1:7" ht="51.75">
      <c r="A15" s="331">
        <v>8</v>
      </c>
      <c r="B15" s="609" t="s">
        <v>633</v>
      </c>
      <c r="C15" s="774">
        <v>4897848305.3964996</v>
      </c>
      <c r="D15" s="777">
        <v>582528214.97000003</v>
      </c>
      <c r="E15" s="774">
        <v>39665802.539999999</v>
      </c>
      <c r="F15" s="774">
        <v>15686209.939999999</v>
      </c>
      <c r="G15" s="775">
        <v>2617864266.4232502</v>
      </c>
    </row>
    <row r="16" spans="1:7" ht="26.25">
      <c r="A16" s="331">
        <v>9</v>
      </c>
      <c r="B16" s="609" t="s">
        <v>634</v>
      </c>
      <c r="C16" s="774">
        <v>812088821.51999998</v>
      </c>
      <c r="D16" s="777">
        <v>3221189748.3994002</v>
      </c>
      <c r="E16" s="774">
        <v>48907586.210000001</v>
      </c>
      <c r="F16" s="774">
        <v>1183580</v>
      </c>
      <c r="G16" s="775">
        <v>24453793.105</v>
      </c>
    </row>
    <row r="17" spans="1:7">
      <c r="A17" s="331">
        <v>10</v>
      </c>
      <c r="B17" s="607" t="s">
        <v>635</v>
      </c>
      <c r="C17" s="774"/>
      <c r="D17" s="777">
        <v>0</v>
      </c>
      <c r="E17" s="774"/>
      <c r="F17" s="774"/>
      <c r="G17" s="775">
        <v>0</v>
      </c>
    </row>
    <row r="18" spans="1:7">
      <c r="A18" s="331">
        <v>11</v>
      </c>
      <c r="B18" s="607" t="s">
        <v>95</v>
      </c>
      <c r="C18" s="774">
        <v>0</v>
      </c>
      <c r="D18" s="774">
        <f t="shared" ref="D18:F18" si="5">SUM(D19:D20)</f>
        <v>445802271.8980999</v>
      </c>
      <c r="E18" s="774">
        <f t="shared" si="5"/>
        <v>22378549.743799999</v>
      </c>
      <c r="F18" s="774">
        <f t="shared" si="5"/>
        <v>61021610.441200003</v>
      </c>
      <c r="G18" s="775">
        <v>0</v>
      </c>
    </row>
    <row r="19" spans="1:7">
      <c r="A19" s="331">
        <v>12</v>
      </c>
      <c r="B19" s="609" t="s">
        <v>636</v>
      </c>
      <c r="C19" s="776"/>
      <c r="D19" s="777">
        <v>58184472.310000002</v>
      </c>
      <c r="E19" s="774">
        <v>92613.72</v>
      </c>
      <c r="F19" s="774">
        <v>742557.81</v>
      </c>
      <c r="G19" s="775">
        <v>0</v>
      </c>
    </row>
    <row r="20" spans="1:7" ht="26.25">
      <c r="A20" s="331">
        <v>13</v>
      </c>
      <c r="B20" s="609" t="s">
        <v>637</v>
      </c>
      <c r="C20" s="774"/>
      <c r="D20" s="774">
        <v>387617799.5880999</v>
      </c>
      <c r="E20" s="774">
        <v>22285936.023800001</v>
      </c>
      <c r="F20" s="774">
        <f>7676687.6312+52602365</f>
        <v>60279052.631200001</v>
      </c>
      <c r="G20" s="775">
        <v>0</v>
      </c>
    </row>
    <row r="21" spans="1:7">
      <c r="A21" s="332">
        <v>14</v>
      </c>
      <c r="B21" s="611" t="s">
        <v>638</v>
      </c>
      <c r="C21" s="778">
        <f>SUM(C8,C11,C14,C17,C18)</f>
        <v>14471306690.610199</v>
      </c>
      <c r="D21" s="778">
        <f>SUM(D8,D11,D14,D17,D18)</f>
        <v>7417895927.4075012</v>
      </c>
      <c r="E21" s="778">
        <f>SUM(E8,E11,E14,E17,E18)</f>
        <v>1314100338.2237999</v>
      </c>
      <c r="F21" s="778">
        <f>SUM(F8,F11,F14,F17,F18)</f>
        <v>3188333707.7974</v>
      </c>
      <c r="G21" s="778">
        <f>SUM(G8+G11+G14)</f>
        <v>16753276419.491652</v>
      </c>
    </row>
    <row r="22" spans="1:7">
      <c r="A22" s="621"/>
      <c r="B22" s="612" t="s">
        <v>639</v>
      </c>
      <c r="C22" s="613"/>
      <c r="D22" s="614"/>
      <c r="E22" s="613"/>
      <c r="F22" s="613"/>
      <c r="G22" s="622"/>
    </row>
    <row r="23" spans="1:7">
      <c r="A23" s="331">
        <v>15</v>
      </c>
      <c r="B23" s="607" t="s">
        <v>488</v>
      </c>
      <c r="C23" s="615">
        <v>5091130821.4959993</v>
      </c>
      <c r="D23" s="569">
        <v>4814873490.2309999</v>
      </c>
      <c r="E23" s="615"/>
      <c r="F23" s="615"/>
      <c r="G23" s="620">
        <v>337499426.08354998</v>
      </c>
    </row>
    <row r="24" spans="1:7">
      <c r="A24" s="331">
        <v>16</v>
      </c>
      <c r="B24" s="607" t="s">
        <v>640</v>
      </c>
      <c r="C24" s="713">
        <f>SUM(C25:C27,C29,C31)</f>
        <v>210122772.61000001</v>
      </c>
      <c r="D24" s="714">
        <f>SUM(D25:D27,D29,D31)</f>
        <v>2589849419.1077886</v>
      </c>
      <c r="E24" s="713">
        <f>SUM(E25:E27,E29,E31)</f>
        <v>1696822868.1689117</v>
      </c>
      <c r="F24" s="713">
        <f>SUM(F25:F27,F29,F31)</f>
        <v>9954943589.207098</v>
      </c>
      <c r="G24" s="712">
        <f>SUM(G25:G27,G29,G31)</f>
        <v>10128442729.111324</v>
      </c>
    </row>
    <row r="25" spans="1:7" ht="26.25">
      <c r="A25" s="331">
        <v>17</v>
      </c>
      <c r="B25" s="609" t="s">
        <v>641</v>
      </c>
      <c r="C25" s="608"/>
      <c r="D25" s="610"/>
      <c r="E25" s="608"/>
      <c r="F25" s="608"/>
      <c r="G25" s="620"/>
    </row>
    <row r="26" spans="1:7" ht="26.25">
      <c r="A26" s="331">
        <v>18</v>
      </c>
      <c r="B26" s="609" t="s">
        <v>642</v>
      </c>
      <c r="C26" s="608">
        <v>210122772.61000001</v>
      </c>
      <c r="D26" s="610">
        <v>22210471.884679999</v>
      </c>
      <c r="E26" s="608">
        <v>39400099.059520006</v>
      </c>
      <c r="F26" s="608">
        <v>32625762.807280004</v>
      </c>
      <c r="G26" s="620">
        <v>58597383.119742006</v>
      </c>
    </row>
    <row r="27" spans="1:7">
      <c r="A27" s="331">
        <v>19</v>
      </c>
      <c r="B27" s="609" t="s">
        <v>643</v>
      </c>
      <c r="C27" s="608">
        <v>0</v>
      </c>
      <c r="D27" s="610">
        <v>2259182823.0127435</v>
      </c>
      <c r="E27" s="608">
        <v>1377858636.1231878</v>
      </c>
      <c r="F27" s="608">
        <v>5754827339.196003</v>
      </c>
      <c r="G27" s="620">
        <v>6710123967.8845453</v>
      </c>
    </row>
    <row r="28" spans="1:7">
      <c r="A28" s="331">
        <v>20</v>
      </c>
      <c r="B28" s="616" t="s">
        <v>644</v>
      </c>
      <c r="C28" s="608"/>
      <c r="D28" s="610"/>
      <c r="E28" s="608"/>
      <c r="F28" s="608"/>
      <c r="G28" s="620"/>
    </row>
    <row r="29" spans="1:7">
      <c r="A29" s="331">
        <v>21</v>
      </c>
      <c r="B29" s="609" t="s">
        <v>645</v>
      </c>
      <c r="C29" s="608">
        <v>0</v>
      </c>
      <c r="D29" s="511">
        <v>292650356.31826568</v>
      </c>
      <c r="E29" s="511">
        <v>259624327.71320391</v>
      </c>
      <c r="F29" s="511">
        <v>3807424420.8048148</v>
      </c>
      <c r="G29" s="511">
        <v>3035792435.0853372</v>
      </c>
    </row>
    <row r="30" spans="1:7">
      <c r="A30" s="331">
        <v>22</v>
      </c>
      <c r="B30" s="616" t="s">
        <v>644</v>
      </c>
      <c r="C30" s="608"/>
      <c r="D30" s="610">
        <v>186377564.18201527</v>
      </c>
      <c r="E30" s="608">
        <v>175488291.60961717</v>
      </c>
      <c r="F30" s="608">
        <v>2383278323.0724254</v>
      </c>
      <c r="G30" s="620">
        <v>1730063837.8928895</v>
      </c>
    </row>
    <row r="31" spans="1:7" ht="26.25">
      <c r="A31" s="331">
        <v>23</v>
      </c>
      <c r="B31" s="609" t="s">
        <v>646</v>
      </c>
      <c r="C31" s="608"/>
      <c r="D31" s="610">
        <v>15805767.892099999</v>
      </c>
      <c r="E31" s="608">
        <v>19939805.272999998</v>
      </c>
      <c r="F31" s="608">
        <v>360066066.39900005</v>
      </c>
      <c r="G31" s="620">
        <v>323928943.02170002</v>
      </c>
    </row>
    <row r="32" spans="1:7">
      <c r="A32" s="331">
        <v>24</v>
      </c>
      <c r="B32" s="607" t="s">
        <v>647</v>
      </c>
      <c r="C32" s="608"/>
      <c r="D32" s="610"/>
      <c r="E32" s="608"/>
      <c r="F32" s="608"/>
      <c r="G32" s="620">
        <v>0</v>
      </c>
    </row>
    <row r="33" spans="1:7">
      <c r="A33" s="331">
        <v>25</v>
      </c>
      <c r="B33" s="607" t="s">
        <v>165</v>
      </c>
      <c r="C33" s="713">
        <f>SUM(C34:C35)</f>
        <v>665375953.49619997</v>
      </c>
      <c r="D33" s="713">
        <f>SUM(D34:D35)</f>
        <v>518046230.87588722</v>
      </c>
      <c r="E33" s="713">
        <f>SUM(E34:E35)</f>
        <v>116557799.88246658</v>
      </c>
      <c r="F33" s="713">
        <f>SUM(F34:F35)</f>
        <v>824971730.14224255</v>
      </c>
      <c r="G33" s="712">
        <f>SUM(G34:G35)</f>
        <v>1976533717.8453257</v>
      </c>
    </row>
    <row r="34" spans="1:7">
      <c r="A34" s="331">
        <v>26</v>
      </c>
      <c r="B34" s="609" t="s">
        <v>648</v>
      </c>
      <c r="C34" s="583"/>
      <c r="D34" s="610">
        <v>25338058.07</v>
      </c>
      <c r="E34" s="608">
        <v>1400905.4300000002</v>
      </c>
      <c r="F34" s="608">
        <v>4794795.1400000006</v>
      </c>
      <c r="G34" s="620">
        <v>31533758.640000001</v>
      </c>
    </row>
    <row r="35" spans="1:7">
      <c r="A35" s="331">
        <v>27</v>
      </c>
      <c r="B35" s="609" t="s">
        <v>649</v>
      </c>
      <c r="C35" s="608">
        <v>665375953.49619997</v>
      </c>
      <c r="D35" s="610">
        <v>492708172.80588722</v>
      </c>
      <c r="E35" s="608">
        <v>115156894.45246658</v>
      </c>
      <c r="F35" s="608">
        <v>820176935.00224257</v>
      </c>
      <c r="G35" s="620">
        <v>1944999959.2053256</v>
      </c>
    </row>
    <row r="36" spans="1:7">
      <c r="A36" s="331">
        <v>28</v>
      </c>
      <c r="B36" s="607" t="s">
        <v>650</v>
      </c>
      <c r="C36" s="608">
        <v>810183355.17580009</v>
      </c>
      <c r="D36" s="610">
        <v>679302386.09619999</v>
      </c>
      <c r="E36" s="608">
        <v>316899213.727</v>
      </c>
      <c r="F36" s="608">
        <v>777847773.92159998</v>
      </c>
      <c r="G36" s="620">
        <v>256806493.82935002</v>
      </c>
    </row>
    <row r="37" spans="1:7">
      <c r="A37" s="332">
        <v>29</v>
      </c>
      <c r="B37" s="611" t="s">
        <v>651</v>
      </c>
      <c r="C37" s="778">
        <f>SUM(C23:C24,C32:C33,C36)</f>
        <v>6776812902.7779989</v>
      </c>
      <c r="D37" s="778">
        <f>SUM(D23:D24,D32:D33,D36)</f>
        <v>8602071526.3108749</v>
      </c>
      <c r="E37" s="778">
        <f>SUM(E23:E24,E32:E33,E36)</f>
        <v>2130279881.7783782</v>
      </c>
      <c r="F37" s="778">
        <f>SUM(F23:F24,F32:F33,F36)</f>
        <v>11557763093.270941</v>
      </c>
      <c r="G37" s="779">
        <f>SUM(G23:G24,G32:G33,G36)</f>
        <v>12699282366.869549</v>
      </c>
    </row>
    <row r="38" spans="1:7">
      <c r="A38" s="619"/>
      <c r="B38" s="603"/>
      <c r="C38" s="602"/>
      <c r="D38" s="602"/>
      <c r="E38" s="602"/>
      <c r="F38" s="602"/>
      <c r="G38" s="623"/>
    </row>
    <row r="39" spans="1:7" ht="15.75" thickBot="1">
      <c r="A39" s="333">
        <v>30</v>
      </c>
      <c r="B39" s="334" t="s">
        <v>619</v>
      </c>
      <c r="C39" s="624"/>
      <c r="D39" s="624"/>
      <c r="E39" s="624"/>
      <c r="F39" s="624"/>
      <c r="G39" s="335">
        <f>IFERROR(G21/G37,0)</f>
        <v>1.319230168721844</v>
      </c>
    </row>
    <row r="41" spans="1:7">
      <c r="F41" s="715"/>
    </row>
    <row r="42" spans="1:7" ht="39">
      <c r="B42" s="16" t="s">
        <v>652</v>
      </c>
      <c r="F42" s="716"/>
      <c r="G42" s="716"/>
    </row>
  </sheetData>
  <mergeCells count="2">
    <mergeCell ref="C5:F5"/>
    <mergeCell ref="G5:G6"/>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G49"/>
  <sheetViews>
    <sheetView zoomScaleNormal="100" workbookViewId="0">
      <pane xSplit="1" ySplit="5" topLeftCell="B6" activePane="bottomRight" state="frozen"/>
      <selection sqref="A1:C1"/>
      <selection pane="topRight" sqref="A1:C1"/>
      <selection pane="bottomLeft" sqref="A1:C1"/>
      <selection pane="bottomRight" activeCell="B6" sqref="B6"/>
    </sheetView>
  </sheetViews>
  <sheetFormatPr defaultRowHeight="15.75"/>
  <cols>
    <col min="1" max="1" width="9.5703125" style="12" bestFit="1" customWidth="1"/>
    <col min="2" max="2" width="88.42578125" style="9" customWidth="1"/>
    <col min="3" max="7" width="13.85546875" style="9" bestFit="1" customWidth="1"/>
  </cols>
  <sheetData>
    <row r="1" spans="1:7">
      <c r="A1" s="10" t="s">
        <v>188</v>
      </c>
      <c r="B1" s="316" t="str">
        <f>Info!C2</f>
        <v>სს ”საქართველოს ბანკი”</v>
      </c>
    </row>
    <row r="2" spans="1:7">
      <c r="A2" s="10" t="s">
        <v>189</v>
      </c>
      <c r="B2" s="711">
        <v>44926</v>
      </c>
      <c r="C2" s="20"/>
      <c r="D2" s="20"/>
      <c r="E2" s="20"/>
      <c r="F2" s="20"/>
      <c r="G2" s="20"/>
    </row>
    <row r="3" spans="1:7">
      <c r="A3" s="10"/>
      <c r="C3" s="20"/>
      <c r="D3" s="20"/>
      <c r="E3" s="20"/>
      <c r="F3" s="20"/>
      <c r="G3" s="20"/>
    </row>
    <row r="4" spans="1:7" ht="16.5" thickBot="1">
      <c r="A4" s="584" t="s">
        <v>402</v>
      </c>
      <c r="B4" s="585" t="s">
        <v>223</v>
      </c>
      <c r="C4" s="586"/>
      <c r="D4" s="586"/>
      <c r="E4" s="586"/>
      <c r="F4" s="586"/>
      <c r="G4" s="586"/>
    </row>
    <row r="5" spans="1:7" ht="15">
      <c r="A5" s="234" t="s">
        <v>26</v>
      </c>
      <c r="B5" s="235"/>
      <c r="C5" s="325" t="str">
        <f>INT((MONTH($B$2))/3)&amp;"Q"&amp;"-"&amp;YEAR($B$2)</f>
        <v>4Q-2022</v>
      </c>
      <c r="D5" s="325" t="str">
        <f>IF(INT(MONTH($B$2))=3, "4"&amp;"Q"&amp;"-"&amp;YEAR($B$2)-1, IF(INT(MONTH($B$2))=6, "1"&amp;"Q"&amp;"-"&amp;YEAR($B$2), IF(INT(MONTH($B$2))=9, "2"&amp;"Q"&amp;"-"&amp;YEAR($B$2),IF(INT(MONTH($B$2))=12, "3"&amp;"Q"&amp;"-"&amp;YEAR($B$2), 0))))</f>
        <v>3Q-2022</v>
      </c>
      <c r="E5" s="325" t="str">
        <f>IF(INT(MONTH($B$2))=3, "3"&amp;"Q"&amp;"-"&amp;YEAR($B$2)-1, IF(INT(MONTH($B$2))=6, "4"&amp;"Q"&amp;"-"&amp;YEAR($B$2)-1, IF(INT(MONTH($B$2))=9, "1"&amp;"Q"&amp;"-"&amp;YEAR($B$2),IF(INT(MONTH($B$2))=12, "2"&amp;"Q"&amp;"-"&amp;YEAR($B$2), 0))))</f>
        <v>2Q-2022</v>
      </c>
      <c r="F5" s="325" t="str">
        <f>IF(INT(MONTH($B$2))=3, "2"&amp;"Q"&amp;"-"&amp;YEAR($B$2)-1, IF(INT(MONTH($B$2))=6, "3"&amp;"Q"&amp;"-"&amp;YEAR($B$2)-1, IF(INT(MONTH($B$2))=9, "4"&amp;"Q"&amp;"-"&amp;YEAR($B$2)-1,IF(INT(MONTH($B$2))=12, "1"&amp;"Q"&amp;"-"&amp;YEAR($B$2), 0))))</f>
        <v>1Q-2022</v>
      </c>
      <c r="G5" s="587" t="str">
        <f>IF(INT(MONTH($B$2))=3, "1"&amp;"Q"&amp;"-"&amp;YEAR($B$2)-1, IF(INT(MONTH($B$2))=6, "2"&amp;"Q"&amp;"-"&amp;YEAR($B$2)-1, IF(INT(MONTH($B$2))=9, "3"&amp;"Q"&amp;"-"&amp;YEAR($B$2)-1,IF(INT(MONTH($B$2))=12, "4"&amp;"Q"&amp;"-"&amp;YEAR($B$2)-1, 0))))</f>
        <v>4Q-2021</v>
      </c>
    </row>
    <row r="6" spans="1:7" ht="15">
      <c r="A6" s="326"/>
      <c r="B6" s="688" t="s">
        <v>186</v>
      </c>
      <c r="C6" s="689"/>
      <c r="D6" s="689"/>
      <c r="E6" s="689"/>
      <c r="F6" s="689"/>
      <c r="G6" s="701"/>
    </row>
    <row r="7" spans="1:7" ht="15">
      <c r="A7" s="326"/>
      <c r="B7" s="690" t="s">
        <v>190</v>
      </c>
      <c r="C7" s="689"/>
      <c r="D7" s="689"/>
      <c r="E7" s="689"/>
      <c r="F7" s="689"/>
      <c r="G7" s="701"/>
    </row>
    <row r="8" spans="1:7" ht="15">
      <c r="A8" s="319">
        <v>1</v>
      </c>
      <c r="B8" s="687" t="s">
        <v>23</v>
      </c>
      <c r="C8" s="662">
        <v>2982748457.1136999</v>
      </c>
      <c r="D8" s="662">
        <v>2877676706.3160996</v>
      </c>
      <c r="E8" s="662">
        <v>2593577741.0823002</v>
      </c>
      <c r="F8" s="662">
        <v>2514520836.8166003</v>
      </c>
      <c r="G8" s="702">
        <v>2381240371.2011437</v>
      </c>
    </row>
    <row r="9" spans="1:7" ht="15">
      <c r="A9" s="319">
        <v>2</v>
      </c>
      <c r="B9" s="687" t="s">
        <v>89</v>
      </c>
      <c r="C9" s="662">
        <v>3388048457.1136999</v>
      </c>
      <c r="D9" s="662">
        <v>3302956706.3160996</v>
      </c>
      <c r="E9" s="662">
        <v>3032912741.0823002</v>
      </c>
      <c r="F9" s="662">
        <v>2824650836.8166003</v>
      </c>
      <c r="G9" s="702">
        <v>2691000371.2011437</v>
      </c>
    </row>
    <row r="10" spans="1:7" ht="15">
      <c r="A10" s="319">
        <v>3</v>
      </c>
      <c r="B10" s="687" t="s">
        <v>88</v>
      </c>
      <c r="C10" s="662">
        <v>4006280547.7389746</v>
      </c>
      <c r="D10" s="662">
        <v>3936572930.3212585</v>
      </c>
      <c r="E10" s="662">
        <v>3668109512.6808996</v>
      </c>
      <c r="F10" s="662">
        <v>3614845661.5376267</v>
      </c>
      <c r="G10" s="702">
        <v>3475800220.6503272</v>
      </c>
    </row>
    <row r="11" spans="1:7" ht="15">
      <c r="A11" s="319">
        <v>4</v>
      </c>
      <c r="B11" s="687" t="s">
        <v>610</v>
      </c>
      <c r="C11" s="662">
        <v>2353590996.5320168</v>
      </c>
      <c r="D11" s="662">
        <v>2254945392.0050201</v>
      </c>
      <c r="E11" s="662">
        <v>2170810718.8780918</v>
      </c>
      <c r="F11" s="662">
        <v>2165524560.7191391</v>
      </c>
      <c r="G11" s="702">
        <v>2063248322.8275342</v>
      </c>
    </row>
    <row r="12" spans="1:7" ht="15">
      <c r="A12" s="319">
        <v>5</v>
      </c>
      <c r="B12" s="687" t="s">
        <v>611</v>
      </c>
      <c r="C12" s="662">
        <v>2801374929.8888588</v>
      </c>
      <c r="D12" s="662">
        <v>2684299782.806345</v>
      </c>
      <c r="E12" s="662">
        <v>2587672385.437727</v>
      </c>
      <c r="F12" s="662">
        <v>2582484303.9510574</v>
      </c>
      <c r="G12" s="702">
        <v>2452670591.4897223</v>
      </c>
    </row>
    <row r="13" spans="1:7" ht="15">
      <c r="A13" s="319">
        <v>6</v>
      </c>
      <c r="B13" s="687" t="s">
        <v>612</v>
      </c>
      <c r="C13" s="662">
        <v>3494089019.8147717</v>
      </c>
      <c r="D13" s="662">
        <v>3347960875.882175</v>
      </c>
      <c r="E13" s="662">
        <v>3229808487.8750329</v>
      </c>
      <c r="F13" s="662">
        <v>3225579975.0055032</v>
      </c>
      <c r="G13" s="702">
        <v>3182228147.4987483</v>
      </c>
    </row>
    <row r="14" spans="1:7" ht="15">
      <c r="A14" s="326"/>
      <c r="B14" s="688" t="s">
        <v>614</v>
      </c>
      <c r="C14" s="691"/>
      <c r="D14" s="691"/>
      <c r="E14" s="691"/>
      <c r="F14" s="691"/>
      <c r="G14" s="703"/>
    </row>
    <row r="15" spans="1:7" ht="27" customHeight="1">
      <c r="A15" s="319">
        <v>7</v>
      </c>
      <c r="B15" s="687" t="s">
        <v>613</v>
      </c>
      <c r="C15" s="692">
        <v>20279423868.18718</v>
      </c>
      <c r="D15" s="692">
        <v>19410174618.021389</v>
      </c>
      <c r="E15" s="692">
        <v>18482318517.519821</v>
      </c>
      <c r="F15" s="692">
        <v>18371887831.583778</v>
      </c>
      <c r="G15" s="704">
        <v>17977949348.409412</v>
      </c>
    </row>
    <row r="16" spans="1:7" ht="15">
      <c r="A16" s="326"/>
      <c r="B16" s="688" t="s">
        <v>618</v>
      </c>
      <c r="C16" s="691"/>
      <c r="D16" s="691"/>
      <c r="E16" s="691"/>
      <c r="F16" s="691"/>
      <c r="G16" s="703"/>
    </row>
    <row r="17" spans="1:7" s="2" customFormat="1" ht="15">
      <c r="A17" s="319"/>
      <c r="B17" s="690" t="s">
        <v>599</v>
      </c>
      <c r="C17" s="691"/>
      <c r="D17" s="691"/>
      <c r="E17" s="691"/>
      <c r="F17" s="691"/>
      <c r="G17" s="703"/>
    </row>
    <row r="18" spans="1:7" ht="15">
      <c r="A18" s="318">
        <v>8</v>
      </c>
      <c r="B18" s="693" t="s">
        <v>608</v>
      </c>
      <c r="C18" s="694">
        <v>0.14708250473490073</v>
      </c>
      <c r="D18" s="694">
        <v>0.14825609573055148</v>
      </c>
      <c r="E18" s="694">
        <v>0.14032751024303511</v>
      </c>
      <c r="F18" s="694">
        <v>0.13686785265985549</v>
      </c>
      <c r="G18" s="705">
        <v>0.13245339193325864</v>
      </c>
    </row>
    <row r="19" spans="1:7" ht="15" customHeight="1">
      <c r="A19" s="318">
        <v>9</v>
      </c>
      <c r="B19" s="693" t="s">
        <v>607</v>
      </c>
      <c r="C19" s="695">
        <v>0.16706827960870294</v>
      </c>
      <c r="D19" s="695">
        <v>0.17016625410723854</v>
      </c>
      <c r="E19" s="695">
        <v>0.16409806692852585</v>
      </c>
      <c r="F19" s="695">
        <v>0.15374853486535231</v>
      </c>
      <c r="G19" s="706">
        <v>0.14968338819128046</v>
      </c>
    </row>
    <row r="20" spans="1:7" ht="15">
      <c r="A20" s="318">
        <v>10</v>
      </c>
      <c r="B20" s="693" t="s">
        <v>609</v>
      </c>
      <c r="C20" s="694">
        <v>0.19755396276438225</v>
      </c>
      <c r="D20" s="694">
        <v>0.20280976383727867</v>
      </c>
      <c r="E20" s="694">
        <v>0.19846587478750638</v>
      </c>
      <c r="F20" s="694">
        <v>0.19675961962511085</v>
      </c>
      <c r="G20" s="705">
        <v>0.19333685690675542</v>
      </c>
    </row>
    <row r="21" spans="1:7" ht="15">
      <c r="A21" s="318">
        <v>11</v>
      </c>
      <c r="B21" s="687" t="s">
        <v>610</v>
      </c>
      <c r="C21" s="694">
        <v>0.1160580799449708</v>
      </c>
      <c r="D21" s="694">
        <v>0.11617336970845253</v>
      </c>
      <c r="E21" s="694">
        <v>0.11745337668649794</v>
      </c>
      <c r="F21" s="694">
        <v>0.11787164065939415</v>
      </c>
      <c r="G21" s="705">
        <v>0.11476549871412775</v>
      </c>
    </row>
    <row r="22" spans="1:7" ht="15">
      <c r="A22" s="318">
        <v>12</v>
      </c>
      <c r="B22" s="687" t="s">
        <v>611</v>
      </c>
      <c r="C22" s="694">
        <v>0.13813878284202358</v>
      </c>
      <c r="D22" s="694">
        <v>0.13829343813909356</v>
      </c>
      <c r="E22" s="694">
        <v>0.14000799645265349</v>
      </c>
      <c r="F22" s="694">
        <v>0.14056717130133001</v>
      </c>
      <c r="G22" s="705">
        <v>0.13642660483447855</v>
      </c>
    </row>
    <row r="23" spans="1:7" ht="15">
      <c r="A23" s="318">
        <v>13</v>
      </c>
      <c r="B23" s="687" t="s">
        <v>612</v>
      </c>
      <c r="C23" s="694">
        <v>0.17229725274868549</v>
      </c>
      <c r="D23" s="694">
        <v>0.17248484064505831</v>
      </c>
      <c r="E23" s="694">
        <v>0.17475126212187189</v>
      </c>
      <c r="F23" s="694">
        <v>0.17557150384188019</v>
      </c>
      <c r="G23" s="705">
        <v>0.17700729298029166</v>
      </c>
    </row>
    <row r="24" spans="1:7" ht="15">
      <c r="A24" s="326"/>
      <c r="B24" s="688" t="s">
        <v>6</v>
      </c>
      <c r="C24" s="691"/>
      <c r="D24" s="691"/>
      <c r="E24" s="691"/>
      <c r="F24" s="691"/>
      <c r="G24" s="703"/>
    </row>
    <row r="25" spans="1:7" ht="15" customHeight="1">
      <c r="A25" s="327">
        <v>14</v>
      </c>
      <c r="B25" s="696" t="s">
        <v>7</v>
      </c>
      <c r="C25" s="697">
        <v>8.8767534418935784E-2</v>
      </c>
      <c r="D25" s="697">
        <v>8.8127316583087964E-2</v>
      </c>
      <c r="E25" s="697">
        <v>8.83330405426236E-2</v>
      </c>
      <c r="F25" s="697">
        <v>8.7949386421149467E-2</v>
      </c>
      <c r="G25" s="707">
        <v>8.3647276232489604E-2</v>
      </c>
    </row>
    <row r="26" spans="1:7" ht="15">
      <c r="A26" s="327">
        <v>15</v>
      </c>
      <c r="B26" s="696" t="s">
        <v>8</v>
      </c>
      <c r="C26" s="697">
        <v>4.2714003128115741E-2</v>
      </c>
      <c r="D26" s="697">
        <v>4.3246190057616408E-2</v>
      </c>
      <c r="E26" s="697">
        <v>4.3415470221104348E-2</v>
      </c>
      <c r="F26" s="697">
        <v>4.2388544781760296E-2</v>
      </c>
      <c r="G26" s="707">
        <v>4.0422842166684972E-2</v>
      </c>
    </row>
    <row r="27" spans="1:7" ht="15">
      <c r="A27" s="327">
        <v>16</v>
      </c>
      <c r="B27" s="696" t="s">
        <v>9</v>
      </c>
      <c r="C27" s="697">
        <v>4.9921691511836966E-2</v>
      </c>
      <c r="D27" s="697">
        <v>4.8715422466855673E-2</v>
      </c>
      <c r="E27" s="697">
        <v>4.6221228412970529E-2</v>
      </c>
      <c r="F27" s="697">
        <v>4.4034677117811678E-2</v>
      </c>
      <c r="G27" s="707">
        <v>3.6548891124828509E-2</v>
      </c>
    </row>
    <row r="28" spans="1:7" ht="15">
      <c r="A28" s="327">
        <v>17</v>
      </c>
      <c r="B28" s="696" t="s">
        <v>224</v>
      </c>
      <c r="C28" s="697">
        <v>4.605353129082005E-2</v>
      </c>
      <c r="D28" s="697">
        <v>4.4881126525471562E-2</v>
      </c>
      <c r="E28" s="697">
        <v>4.4917570321519253E-2</v>
      </c>
      <c r="F28" s="697">
        <v>4.5560841639389164E-2</v>
      </c>
      <c r="G28" s="707">
        <v>4.3224434065804632E-2</v>
      </c>
    </row>
    <row r="29" spans="1:7" ht="15">
      <c r="A29" s="327">
        <v>18</v>
      </c>
      <c r="B29" s="696" t="s">
        <v>10</v>
      </c>
      <c r="C29" s="697">
        <v>3.5783648087918236E-2</v>
      </c>
      <c r="D29" s="697">
        <v>3.6645790239328672E-2</v>
      </c>
      <c r="E29" s="697">
        <v>3.199767405055625E-2</v>
      </c>
      <c r="F29" s="697">
        <v>2.8065278314140046E-2</v>
      </c>
      <c r="G29" s="707">
        <v>3.9948705471960846E-2</v>
      </c>
    </row>
    <row r="30" spans="1:7" ht="15">
      <c r="A30" s="327">
        <v>19</v>
      </c>
      <c r="B30" s="696" t="s">
        <v>11</v>
      </c>
      <c r="C30" s="697">
        <v>0.3099131705906864</v>
      </c>
      <c r="D30" s="697">
        <v>0.31927712643315065</v>
      </c>
      <c r="E30" s="697">
        <v>0.27839520275475316</v>
      </c>
      <c r="F30" s="697">
        <v>0.24323123414107117</v>
      </c>
      <c r="G30" s="707">
        <v>0.37634687940545997</v>
      </c>
    </row>
    <row r="31" spans="1:7" ht="15">
      <c r="A31" s="326"/>
      <c r="B31" s="688" t="s">
        <v>12</v>
      </c>
      <c r="C31" s="691"/>
      <c r="D31" s="691"/>
      <c r="E31" s="691"/>
      <c r="F31" s="691"/>
      <c r="G31" s="703"/>
    </row>
    <row r="32" spans="1:7" ht="15">
      <c r="A32" s="327">
        <v>20</v>
      </c>
      <c r="B32" s="696" t="s">
        <v>13</v>
      </c>
      <c r="C32" s="697">
        <v>4.160824196181083E-2</v>
      </c>
      <c r="D32" s="697">
        <v>4.4602926850789516E-2</v>
      </c>
      <c r="E32" s="697">
        <v>4.5553531912209469E-2</v>
      </c>
      <c r="F32" s="697">
        <v>4.3518702522826483E-2</v>
      </c>
      <c r="G32" s="707">
        <v>4.3765551546771399E-2</v>
      </c>
    </row>
    <row r="33" spans="1:7" ht="15" customHeight="1">
      <c r="A33" s="327">
        <v>21</v>
      </c>
      <c r="B33" s="696" t="s">
        <v>14</v>
      </c>
      <c r="C33" s="697">
        <v>3.8135547399584725E-2</v>
      </c>
      <c r="D33" s="697">
        <v>3.9929241242363619E-2</v>
      </c>
      <c r="E33" s="697">
        <v>4.0332929476186809E-2</v>
      </c>
      <c r="F33" s="697">
        <v>3.9968751339777668E-2</v>
      </c>
      <c r="G33" s="707">
        <v>3.9927530230018556E-2</v>
      </c>
    </row>
    <row r="34" spans="1:7" ht="15">
      <c r="A34" s="327">
        <v>22</v>
      </c>
      <c r="B34" s="696" t="s">
        <v>15</v>
      </c>
      <c r="C34" s="697">
        <v>0.45452891981612425</v>
      </c>
      <c r="D34" s="697">
        <v>0.45492457412430276</v>
      </c>
      <c r="E34" s="697">
        <v>0.49429722744714422</v>
      </c>
      <c r="F34" s="697">
        <v>0.51134457463359051</v>
      </c>
      <c r="G34" s="707">
        <v>0.52105142447205355</v>
      </c>
    </row>
    <row r="35" spans="1:7" ht="15" customHeight="1">
      <c r="A35" s="327">
        <v>23</v>
      </c>
      <c r="B35" s="696" t="s">
        <v>16</v>
      </c>
      <c r="C35" s="697">
        <v>0.50488933534922864</v>
      </c>
      <c r="D35" s="697">
        <v>0.50391885545381898</v>
      </c>
      <c r="E35" s="697">
        <v>0.49574313661947955</v>
      </c>
      <c r="F35" s="697">
        <v>0.48697520984349563</v>
      </c>
      <c r="G35" s="707">
        <v>0.49212347231160997</v>
      </c>
    </row>
    <row r="36" spans="1:7" ht="15">
      <c r="A36" s="327">
        <v>24</v>
      </c>
      <c r="B36" s="696" t="s">
        <v>17</v>
      </c>
      <c r="C36" s="697">
        <v>6.0565284854615729E-2</v>
      </c>
      <c r="D36" s="697">
        <v>1.7964794408540805E-2</v>
      </c>
      <c r="E36" s="697">
        <v>2.6811795128602406E-2</v>
      </c>
      <c r="F36" s="697">
        <v>1.3372622469747766E-2</v>
      </c>
      <c r="G36" s="707">
        <v>0.15402563255274054</v>
      </c>
    </row>
    <row r="37" spans="1:7" ht="15" customHeight="1">
      <c r="A37" s="326"/>
      <c r="B37" s="688" t="s">
        <v>18</v>
      </c>
      <c r="C37" s="691"/>
      <c r="D37" s="691"/>
      <c r="E37" s="691"/>
      <c r="F37" s="691"/>
      <c r="G37" s="703"/>
    </row>
    <row r="38" spans="1:7" ht="15" customHeight="1">
      <c r="A38" s="327">
        <v>25</v>
      </c>
      <c r="B38" s="696" t="s">
        <v>19</v>
      </c>
      <c r="C38" s="697">
        <v>0.22531195922271671</v>
      </c>
      <c r="D38" s="697">
        <v>0.25183080274406877</v>
      </c>
      <c r="E38" s="697">
        <v>0.21305710129624422</v>
      </c>
      <c r="F38" s="697">
        <v>0.21479051101261998</v>
      </c>
      <c r="G38" s="707">
        <v>0.21101618809000994</v>
      </c>
    </row>
    <row r="39" spans="1:7" ht="15" customHeight="1">
      <c r="A39" s="327">
        <v>26</v>
      </c>
      <c r="B39" s="696" t="s">
        <v>20</v>
      </c>
      <c r="C39" s="697">
        <v>0.56278921149536698</v>
      </c>
      <c r="D39" s="697">
        <v>0.57587201089748929</v>
      </c>
      <c r="E39" s="697">
        <v>0.55707665093337222</v>
      </c>
      <c r="F39" s="697">
        <v>0.56396344166790036</v>
      </c>
      <c r="G39" s="707">
        <v>0.58166858638348606</v>
      </c>
    </row>
    <row r="40" spans="1:7" ht="15" customHeight="1">
      <c r="A40" s="327">
        <v>27</v>
      </c>
      <c r="B40" s="698" t="s">
        <v>21</v>
      </c>
      <c r="C40" s="697">
        <v>0.38921943366681128</v>
      </c>
      <c r="D40" s="697">
        <v>0.36004173453853894</v>
      </c>
      <c r="E40" s="697">
        <v>0.31412241754669701</v>
      </c>
      <c r="F40" s="697">
        <v>0.321706082801612</v>
      </c>
      <c r="G40" s="707">
        <v>0.31627930954637368</v>
      </c>
    </row>
    <row r="41" spans="1:7" ht="15" customHeight="1">
      <c r="A41" s="328"/>
      <c r="B41" s="688" t="s">
        <v>521</v>
      </c>
      <c r="C41" s="691"/>
      <c r="D41" s="691"/>
      <c r="E41" s="691"/>
      <c r="F41" s="691"/>
      <c r="G41" s="703"/>
    </row>
    <row r="42" spans="1:7" ht="15" customHeight="1">
      <c r="A42" s="327">
        <v>28</v>
      </c>
      <c r="B42" s="699" t="s">
        <v>506</v>
      </c>
      <c r="C42" s="700">
        <v>6988272509.9606028</v>
      </c>
      <c r="D42" s="700">
        <v>6500381168.1167784</v>
      </c>
      <c r="E42" s="700">
        <v>5407438274.1761627</v>
      </c>
      <c r="F42" s="700">
        <v>5173079898.7963657</v>
      </c>
      <c r="G42" s="708">
        <v>4549243866.4298429</v>
      </c>
    </row>
    <row r="43" spans="1:7" ht="15">
      <c r="A43" s="327">
        <v>29</v>
      </c>
      <c r="B43" s="696" t="s">
        <v>507</v>
      </c>
      <c r="C43" s="700">
        <v>5540173711.2260056</v>
      </c>
      <c r="D43" s="700">
        <v>5028896009.5991259</v>
      </c>
      <c r="E43" s="700">
        <v>4689703803.699708</v>
      </c>
      <c r="F43" s="700">
        <v>4229353783.7224617</v>
      </c>
      <c r="G43" s="708">
        <v>3838895216.976727</v>
      </c>
    </row>
    <row r="44" spans="1:7" ht="15">
      <c r="A44" s="327">
        <v>30</v>
      </c>
      <c r="B44" s="696" t="s">
        <v>505</v>
      </c>
      <c r="C44" s="697">
        <v>1.2613814790320252</v>
      </c>
      <c r="D44" s="697">
        <v>1.2926060025319455</v>
      </c>
      <c r="E44" s="697">
        <v>1.1530447338508316</v>
      </c>
      <c r="F44" s="697">
        <v>1.22313718911528</v>
      </c>
      <c r="G44" s="707">
        <v>1.1850398641545996</v>
      </c>
    </row>
    <row r="45" spans="1:7" ht="15">
      <c r="A45" s="327"/>
      <c r="B45" s="688" t="s">
        <v>619</v>
      </c>
      <c r="C45" s="691"/>
      <c r="D45" s="691"/>
      <c r="E45" s="691"/>
      <c r="F45" s="691"/>
      <c r="G45" s="703"/>
    </row>
    <row r="46" spans="1:7" ht="15">
      <c r="A46" s="327">
        <v>31</v>
      </c>
      <c r="B46" s="696" t="s">
        <v>626</v>
      </c>
      <c r="C46" s="700">
        <v>16753276419.491652</v>
      </c>
      <c r="D46" s="700">
        <v>16295389551.729456</v>
      </c>
      <c r="E46" s="700">
        <v>15765244456.107754</v>
      </c>
      <c r="F46" s="700">
        <v>15513112083.226355</v>
      </c>
      <c r="G46" s="708">
        <v>15366833489.102089</v>
      </c>
    </row>
    <row r="47" spans="1:7" ht="15">
      <c r="A47" s="327">
        <v>32</v>
      </c>
      <c r="B47" s="696" t="s">
        <v>639</v>
      </c>
      <c r="C47" s="700">
        <v>12699282366.869549</v>
      </c>
      <c r="D47" s="700">
        <v>12445006872.860361</v>
      </c>
      <c r="E47" s="700">
        <v>12072438513.572359</v>
      </c>
      <c r="F47" s="700">
        <v>11866274429.414101</v>
      </c>
      <c r="G47" s="708">
        <v>11595023181.578682</v>
      </c>
    </row>
    <row r="48" spans="1:7" thickBot="1">
      <c r="A48" s="98">
        <v>33</v>
      </c>
      <c r="B48" s="192" t="s">
        <v>653</v>
      </c>
      <c r="C48" s="422">
        <v>1.319230168721844</v>
      </c>
      <c r="D48" s="422">
        <v>1.3093917679761091</v>
      </c>
      <c r="E48" s="422">
        <v>1.3058873266062845</v>
      </c>
      <c r="F48" s="422">
        <v>1.3073279381414338</v>
      </c>
      <c r="G48" s="709">
        <v>1.3252956245500036</v>
      </c>
    </row>
    <row r="49" spans="1:1">
      <c r="A49" s="13"/>
    </row>
  </sheetData>
  <pageMargins left="0.7" right="0.7" top="0.75" bottom="0.75" header="0.3" footer="0.3"/>
  <pageSetup paperSize="9" scale="45"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showGridLines="0" zoomScaleNormal="100" workbookViewId="0"/>
  </sheetViews>
  <sheetFormatPr defaultColWidth="9.140625" defaultRowHeight="12.75"/>
  <cols>
    <col min="1" max="1" width="11.85546875" style="340" bestFit="1" customWidth="1"/>
    <col min="2" max="2" width="105.140625" style="340" bestFit="1" customWidth="1"/>
    <col min="3" max="3" width="18.5703125" style="490" customWidth="1"/>
    <col min="4" max="4" width="21.7109375" style="490" customWidth="1"/>
    <col min="5" max="5" width="17.42578125" style="490" bestFit="1" customWidth="1"/>
    <col min="6" max="6" width="16.7109375" style="490" customWidth="1"/>
    <col min="7" max="7" width="30.42578125" style="490" customWidth="1"/>
    <col min="8" max="8" width="18.42578125" style="490" customWidth="1"/>
    <col min="9" max="16384" width="9.140625" style="340"/>
  </cols>
  <sheetData>
    <row r="1" spans="1:8" ht="15">
      <c r="A1" s="339" t="s">
        <v>188</v>
      </c>
      <c r="B1" s="511" t="str">
        <f>Info!C2</f>
        <v>სს ”საქართველოს ბანკი”</v>
      </c>
    </row>
    <row r="2" spans="1:8" ht="13.5">
      <c r="A2" s="341" t="s">
        <v>189</v>
      </c>
      <c r="B2" s="447"/>
    </row>
    <row r="3" spans="1:8">
      <c r="A3" s="342" t="s">
        <v>659</v>
      </c>
      <c r="B3" s="343"/>
    </row>
    <row r="5" spans="1:8">
      <c r="A5" s="835" t="s">
        <v>660</v>
      </c>
      <c r="B5" s="836"/>
      <c r="C5" s="841" t="s">
        <v>661</v>
      </c>
      <c r="D5" s="842"/>
      <c r="E5" s="842"/>
      <c r="F5" s="842"/>
      <c r="G5" s="842"/>
      <c r="H5" s="843"/>
    </row>
    <row r="6" spans="1:8">
      <c r="A6" s="837"/>
      <c r="B6" s="838"/>
      <c r="C6" s="844"/>
      <c r="D6" s="845"/>
      <c r="E6" s="845"/>
      <c r="F6" s="845"/>
      <c r="G6" s="845"/>
      <c r="H6" s="846"/>
    </row>
    <row r="7" spans="1:8" ht="25.5">
      <c r="A7" s="839"/>
      <c r="B7" s="840"/>
      <c r="C7" s="489" t="s">
        <v>662</v>
      </c>
      <c r="D7" s="489" t="s">
        <v>663</v>
      </c>
      <c r="E7" s="489" t="s">
        <v>664</v>
      </c>
      <c r="F7" s="489" t="s">
        <v>665</v>
      </c>
      <c r="G7" s="488" t="s">
        <v>936</v>
      </c>
      <c r="H7" s="489" t="s">
        <v>68</v>
      </c>
    </row>
    <row r="8" spans="1:8" ht="15">
      <c r="A8" s="345">
        <v>1</v>
      </c>
      <c r="B8" s="346" t="s">
        <v>216</v>
      </c>
      <c r="C8" s="487">
        <v>2918193949.1000004</v>
      </c>
      <c r="D8" s="487">
        <v>1453933504.6649251</v>
      </c>
      <c r="E8" s="487">
        <v>931518120.0710752</v>
      </c>
      <c r="F8" s="487">
        <v>386810832.50539857</v>
      </c>
      <c r="G8" s="487">
        <v>0</v>
      </c>
      <c r="H8" s="486">
        <f>SUM(C8:G8)</f>
        <v>5690456406.3413992</v>
      </c>
    </row>
    <row r="9" spans="1:8" ht="15">
      <c r="A9" s="345">
        <v>2</v>
      </c>
      <c r="B9" s="346" t="s">
        <v>217</v>
      </c>
      <c r="C9" s="487">
        <v>0</v>
      </c>
      <c r="D9" s="487">
        <v>0</v>
      </c>
      <c r="E9" s="487">
        <v>0</v>
      </c>
      <c r="F9" s="487">
        <v>0</v>
      </c>
      <c r="G9" s="487">
        <v>0</v>
      </c>
      <c r="H9" s="486">
        <f t="shared" ref="H9:H21" si="0">SUM(C9:G9)</f>
        <v>0</v>
      </c>
    </row>
    <row r="10" spans="1:8" ht="15">
      <c r="A10" s="345">
        <v>3</v>
      </c>
      <c r="B10" s="346" t="s">
        <v>218</v>
      </c>
      <c r="C10" s="487">
        <v>0</v>
      </c>
      <c r="D10" s="487">
        <v>0</v>
      </c>
      <c r="E10" s="487">
        <v>0</v>
      </c>
      <c r="F10" s="487">
        <v>0</v>
      </c>
      <c r="G10" s="487">
        <v>0</v>
      </c>
      <c r="H10" s="486">
        <f t="shared" si="0"/>
        <v>0</v>
      </c>
    </row>
    <row r="11" spans="1:8" ht="15">
      <c r="A11" s="345">
        <v>4</v>
      </c>
      <c r="B11" s="346" t="s">
        <v>219</v>
      </c>
      <c r="C11" s="487">
        <v>0</v>
      </c>
      <c r="D11" s="487">
        <v>307799244.26999998</v>
      </c>
      <c r="E11" s="487">
        <v>701900094.72000003</v>
      </c>
      <c r="F11" s="487">
        <v>0</v>
      </c>
      <c r="G11" s="487">
        <v>0</v>
      </c>
      <c r="H11" s="486">
        <f t="shared" si="0"/>
        <v>1009699338.99</v>
      </c>
    </row>
    <row r="12" spans="1:8" ht="15">
      <c r="A12" s="345">
        <v>5</v>
      </c>
      <c r="B12" s="346" t="s">
        <v>220</v>
      </c>
      <c r="C12" s="487">
        <v>0</v>
      </c>
      <c r="D12" s="487">
        <v>0</v>
      </c>
      <c r="E12" s="487">
        <v>0</v>
      </c>
      <c r="F12" s="487">
        <v>0</v>
      </c>
      <c r="G12" s="487">
        <v>0</v>
      </c>
      <c r="H12" s="486">
        <f t="shared" si="0"/>
        <v>0</v>
      </c>
    </row>
    <row r="13" spans="1:8" ht="15">
      <c r="A13" s="345">
        <v>6</v>
      </c>
      <c r="B13" s="346" t="s">
        <v>221</v>
      </c>
      <c r="C13" s="487">
        <v>762760144.04999995</v>
      </c>
      <c r="D13" s="487">
        <v>1122412670.6543002</v>
      </c>
      <c r="E13" s="487">
        <v>65509883.3521</v>
      </c>
      <c r="F13" s="487">
        <v>0</v>
      </c>
      <c r="G13" s="487">
        <v>0</v>
      </c>
      <c r="H13" s="486">
        <f t="shared" si="0"/>
        <v>1950682698.0564001</v>
      </c>
    </row>
    <row r="14" spans="1:8" ht="15">
      <c r="A14" s="345">
        <v>7</v>
      </c>
      <c r="B14" s="346" t="s">
        <v>73</v>
      </c>
      <c r="C14" s="487">
        <v>0</v>
      </c>
      <c r="D14" s="487">
        <v>1515304719.4417026</v>
      </c>
      <c r="E14" s="487">
        <v>2046426827.5883601</v>
      </c>
      <c r="F14" s="487">
        <v>2315475290.4897299</v>
      </c>
      <c r="G14" s="487">
        <v>80542044.616339505</v>
      </c>
      <c r="H14" s="486">
        <f t="shared" si="0"/>
        <v>5957748882.1361322</v>
      </c>
    </row>
    <row r="15" spans="1:8" ht="15">
      <c r="A15" s="345">
        <v>8</v>
      </c>
      <c r="B15" s="348" t="s">
        <v>74</v>
      </c>
      <c r="C15" s="487">
        <v>0</v>
      </c>
      <c r="D15" s="487">
        <v>621842897.76456809</v>
      </c>
      <c r="E15" s="487">
        <v>2497581930.0698395</v>
      </c>
      <c r="F15" s="487">
        <v>1523249154.0861759</v>
      </c>
      <c r="G15" s="487">
        <v>16015263.203575522</v>
      </c>
      <c r="H15" s="486">
        <f t="shared" si="0"/>
        <v>4658689245.1241589</v>
      </c>
    </row>
    <row r="16" spans="1:8" ht="15">
      <c r="A16" s="345">
        <v>9</v>
      </c>
      <c r="B16" s="346" t="s">
        <v>75</v>
      </c>
      <c r="C16" s="487">
        <v>0</v>
      </c>
      <c r="D16" s="487">
        <v>112348805.10539688</v>
      </c>
      <c r="E16" s="487">
        <v>894032522.94113135</v>
      </c>
      <c r="F16" s="487">
        <v>2798753889.5575094</v>
      </c>
      <c r="G16" s="487">
        <v>3854719.2745709298</v>
      </c>
      <c r="H16" s="486">
        <f t="shared" si="0"/>
        <v>3808989936.8786087</v>
      </c>
    </row>
    <row r="17" spans="1:8" ht="15">
      <c r="A17" s="345">
        <v>10</v>
      </c>
      <c r="B17" s="417" t="s">
        <v>687</v>
      </c>
      <c r="C17" s="487">
        <v>0</v>
      </c>
      <c r="D17" s="487">
        <v>5451517.8501999956</v>
      </c>
      <c r="E17" s="487">
        <v>37691293.881284028</v>
      </c>
      <c r="F17" s="487">
        <v>43797641.292944901</v>
      </c>
      <c r="G17" s="487">
        <v>49342127.452919945</v>
      </c>
      <c r="H17" s="486">
        <f>SUM(C17:G17)</f>
        <v>136282580.47734886</v>
      </c>
    </row>
    <row r="18" spans="1:8" ht="15">
      <c r="A18" s="345">
        <v>11</v>
      </c>
      <c r="B18" s="346" t="s">
        <v>70</v>
      </c>
      <c r="C18" s="487">
        <v>0</v>
      </c>
      <c r="D18" s="487">
        <v>98117197.837724</v>
      </c>
      <c r="E18" s="487">
        <v>543190472.49322701</v>
      </c>
      <c r="F18" s="487">
        <v>1163304855.4961619</v>
      </c>
      <c r="G18" s="487">
        <v>27263542.081699304</v>
      </c>
      <c r="H18" s="486">
        <f t="shared" si="0"/>
        <v>1831876067.9088123</v>
      </c>
    </row>
    <row r="19" spans="1:8" ht="15">
      <c r="A19" s="345">
        <v>12</v>
      </c>
      <c r="B19" s="346" t="s">
        <v>71</v>
      </c>
      <c r="C19" s="487">
        <v>0</v>
      </c>
      <c r="D19" s="487">
        <v>0</v>
      </c>
      <c r="E19" s="487">
        <v>0</v>
      </c>
      <c r="F19" s="487">
        <v>0</v>
      </c>
      <c r="G19" s="487">
        <v>0</v>
      </c>
      <c r="H19" s="486">
        <f t="shared" si="0"/>
        <v>0</v>
      </c>
    </row>
    <row r="20" spans="1:8" ht="15">
      <c r="A20" s="349">
        <v>13</v>
      </c>
      <c r="B20" s="348" t="s">
        <v>72</v>
      </c>
      <c r="C20" s="487">
        <v>0</v>
      </c>
      <c r="D20" s="487">
        <v>0</v>
      </c>
      <c r="E20" s="487">
        <v>0</v>
      </c>
      <c r="F20" s="487">
        <v>0</v>
      </c>
      <c r="G20" s="487">
        <v>0</v>
      </c>
      <c r="H20" s="486">
        <f t="shared" si="0"/>
        <v>0</v>
      </c>
    </row>
    <row r="21" spans="1:8" ht="15">
      <c r="A21" s="345">
        <v>14</v>
      </c>
      <c r="B21" s="346" t="s">
        <v>666</v>
      </c>
      <c r="C21" s="487">
        <f>'2. RC'!E7</f>
        <v>961236880.95600009</v>
      </c>
      <c r="D21" s="485">
        <v>349359872.4470799</v>
      </c>
      <c r="E21" s="487"/>
      <c r="F21" s="487"/>
      <c r="G21" s="487">
        <v>548373861.59336782</v>
      </c>
      <c r="H21" s="486">
        <f t="shared" si="0"/>
        <v>1858970614.9964478</v>
      </c>
    </row>
    <row r="22" spans="1:8">
      <c r="A22" s="350">
        <v>15</v>
      </c>
      <c r="B22" s="347" t="s">
        <v>68</v>
      </c>
      <c r="C22" s="486">
        <f>SUM(C18:C21)+SUM(C8:C16)</f>
        <v>4642190974.1060009</v>
      </c>
      <c r="D22" s="486">
        <f t="shared" ref="D22:G22" si="1">SUM(D18:D21)+SUM(D8:D16)</f>
        <v>5581118912.1856976</v>
      </c>
      <c r="E22" s="486">
        <f t="shared" si="1"/>
        <v>7680159851.235733</v>
      </c>
      <c r="F22" s="486">
        <f t="shared" si="1"/>
        <v>8187594022.1349754</v>
      </c>
      <c r="G22" s="486">
        <f t="shared" si="1"/>
        <v>676049430.76955307</v>
      </c>
      <c r="H22" s="486">
        <f>SUM(H18:H21)+SUM(H8:H16)</f>
        <v>26767113190.431953</v>
      </c>
    </row>
    <row r="26" spans="1:8" ht="38.25">
      <c r="B26" s="416" t="s">
        <v>935</v>
      </c>
    </row>
  </sheetData>
  <mergeCells count="2">
    <mergeCell ref="A5:B7"/>
    <mergeCell ref="C5:H6"/>
  </mergeCells>
  <conditionalFormatting sqref="A5">
    <cfRule type="duplicateValues" dxfId="21" priority="1"/>
    <cfRule type="duplicateValues" dxfId="20" priority="2"/>
  </conditionalFormatting>
  <conditionalFormatting sqref="A5">
    <cfRule type="duplicateValues" dxfId="19" priority="3"/>
  </conditionalFormatting>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showGridLines="0" zoomScaleNormal="100" workbookViewId="0"/>
  </sheetViews>
  <sheetFormatPr defaultColWidth="9.140625" defaultRowHeight="12.75"/>
  <cols>
    <col min="1" max="1" width="11.85546875" style="351" bestFit="1" customWidth="1"/>
    <col min="2" max="2" width="114.7109375" style="340" customWidth="1"/>
    <col min="3" max="3" width="22.42578125" style="523" customWidth="1"/>
    <col min="4" max="4" width="23.5703125" style="523" customWidth="1"/>
    <col min="5" max="8" width="22.140625" style="526" customWidth="1"/>
    <col min="9" max="9" width="41.42578125" style="340" customWidth="1"/>
    <col min="10" max="16384" width="9.140625" style="340"/>
  </cols>
  <sheetData>
    <row r="1" spans="1:9" ht="15">
      <c r="A1" s="339" t="s">
        <v>188</v>
      </c>
      <c r="B1" s="511" t="str">
        <f>Info!C2</f>
        <v>სს ”საქართველოს ბანკი”</v>
      </c>
      <c r="E1" s="523"/>
      <c r="F1" s="523"/>
      <c r="G1" s="523"/>
      <c r="H1" s="523"/>
    </row>
    <row r="2" spans="1:9" ht="13.5">
      <c r="A2" s="341" t="s">
        <v>189</v>
      </c>
      <c r="B2" s="447">
        <v>44926</v>
      </c>
      <c r="E2" s="523"/>
      <c r="F2" s="523"/>
      <c r="G2" s="523"/>
      <c r="H2" s="523"/>
    </row>
    <row r="3" spans="1:9">
      <c r="A3" s="342" t="s">
        <v>667</v>
      </c>
      <c r="B3" s="343">
        <f>'1. key ratios'!B2</f>
        <v>44926</v>
      </c>
      <c r="E3" s="523"/>
      <c r="F3" s="523"/>
      <c r="G3" s="523"/>
      <c r="H3" s="523">
        <v>0</v>
      </c>
    </row>
    <row r="4" spans="1:9">
      <c r="C4" s="524" t="s">
        <v>668</v>
      </c>
      <c r="D4" s="524" t="s">
        <v>669</v>
      </c>
      <c r="E4" s="524" t="s">
        <v>670</v>
      </c>
      <c r="F4" s="524" t="s">
        <v>671</v>
      </c>
      <c r="G4" s="524" t="s">
        <v>672</v>
      </c>
      <c r="H4" s="524" t="s">
        <v>673</v>
      </c>
      <c r="I4" s="352" t="s">
        <v>674</v>
      </c>
    </row>
    <row r="5" spans="1:9" ht="33.950000000000003" customHeight="1">
      <c r="A5" s="835" t="s">
        <v>677</v>
      </c>
      <c r="B5" s="836"/>
      <c r="C5" s="847" t="s">
        <v>678</v>
      </c>
      <c r="D5" s="847"/>
      <c r="E5" s="847" t="s">
        <v>679</v>
      </c>
      <c r="F5" s="847" t="s">
        <v>680</v>
      </c>
      <c r="G5" s="848" t="s">
        <v>681</v>
      </c>
      <c r="H5" s="847" t="s">
        <v>682</v>
      </c>
      <c r="I5" s="353" t="s">
        <v>683</v>
      </c>
    </row>
    <row r="6" spans="1:9" ht="38.25">
      <c r="A6" s="839"/>
      <c r="B6" s="840"/>
      <c r="C6" s="525" t="s">
        <v>684</v>
      </c>
      <c r="D6" s="525" t="s">
        <v>685</v>
      </c>
      <c r="E6" s="847"/>
      <c r="F6" s="847"/>
      <c r="G6" s="849"/>
      <c r="H6" s="847"/>
      <c r="I6" s="353" t="s">
        <v>686</v>
      </c>
    </row>
    <row r="7" spans="1:9" ht="15">
      <c r="A7" s="354">
        <v>1</v>
      </c>
      <c r="B7" s="346" t="s">
        <v>216</v>
      </c>
      <c r="C7" s="484"/>
      <c r="D7" s="484">
        <f>' 17. Residual Maturity'!H8</f>
        <v>5690456406.3413992</v>
      </c>
      <c r="E7" s="484"/>
      <c r="F7" s="484"/>
      <c r="G7" s="484"/>
      <c r="H7" s="484"/>
      <c r="I7" s="357">
        <f>C7+D7-E7-F7-G7</f>
        <v>5690456406.3413992</v>
      </c>
    </row>
    <row r="8" spans="1:9" ht="15">
      <c r="A8" s="354">
        <v>2</v>
      </c>
      <c r="B8" s="346" t="s">
        <v>217</v>
      </c>
      <c r="C8" s="484"/>
      <c r="D8" s="484"/>
      <c r="E8" s="484"/>
      <c r="F8" s="484"/>
      <c r="G8" s="484"/>
      <c r="H8" s="484"/>
      <c r="I8" s="357">
        <f t="shared" ref="I8:I23" si="0">C8+D8-E8-F8-G8</f>
        <v>0</v>
      </c>
    </row>
    <row r="9" spans="1:9" ht="15">
      <c r="A9" s="354">
        <v>3</v>
      </c>
      <c r="B9" s="346" t="s">
        <v>218</v>
      </c>
      <c r="C9" s="484"/>
      <c r="D9" s="484"/>
      <c r="E9" s="484"/>
      <c r="F9" s="484"/>
      <c r="G9" s="484"/>
      <c r="H9" s="484"/>
      <c r="I9" s="357">
        <f t="shared" si="0"/>
        <v>0</v>
      </c>
    </row>
    <row r="10" spans="1:9" ht="15">
      <c r="A10" s="354">
        <v>4</v>
      </c>
      <c r="B10" s="346" t="s">
        <v>219</v>
      </c>
      <c r="C10" s="484"/>
      <c r="D10" s="484">
        <f>' 17. Residual Maturity'!H11</f>
        <v>1009699338.99</v>
      </c>
      <c r="E10" s="484"/>
      <c r="F10" s="484"/>
      <c r="G10" s="484"/>
      <c r="H10" s="484"/>
      <c r="I10" s="357">
        <f t="shared" si="0"/>
        <v>1009699338.99</v>
      </c>
    </row>
    <row r="11" spans="1:9" ht="15">
      <c r="A11" s="354">
        <v>5</v>
      </c>
      <c r="B11" s="346" t="s">
        <v>220</v>
      </c>
      <c r="C11" s="484"/>
      <c r="D11" s="484"/>
      <c r="E11" s="484"/>
      <c r="F11" s="484"/>
      <c r="G11" s="484"/>
      <c r="H11" s="484"/>
      <c r="I11" s="357">
        <f t="shared" si="0"/>
        <v>0</v>
      </c>
    </row>
    <row r="12" spans="1:9" ht="15">
      <c r="A12" s="354">
        <v>6</v>
      </c>
      <c r="B12" s="346" t="s">
        <v>221</v>
      </c>
      <c r="C12" s="484"/>
      <c r="D12" s="484">
        <f>' 17. Residual Maturity'!H13</f>
        <v>1950682698.0564001</v>
      </c>
      <c r="E12" s="484"/>
      <c r="F12" s="484"/>
      <c r="G12" s="484"/>
      <c r="H12" s="484"/>
      <c r="I12" s="357">
        <f t="shared" si="0"/>
        <v>1950682698.0564001</v>
      </c>
    </row>
    <row r="13" spans="1:9" ht="15">
      <c r="A13" s="354">
        <v>7</v>
      </c>
      <c r="B13" s="346" t="s">
        <v>73</v>
      </c>
      <c r="C13" s="626">
        <v>264896392.41</v>
      </c>
      <c r="D13" s="626">
        <v>5842412327.6681757</v>
      </c>
      <c r="E13" s="626">
        <v>149559837.94204342</v>
      </c>
      <c r="F13" s="626">
        <v>101876872.406452</v>
      </c>
      <c r="G13" s="626"/>
      <c r="H13" s="626">
        <v>15292157.35</v>
      </c>
      <c r="I13" s="357">
        <f>C13+D13-E13-F13-G13</f>
        <v>5855872009.7296801</v>
      </c>
    </row>
    <row r="14" spans="1:9" ht="15">
      <c r="A14" s="354">
        <v>8</v>
      </c>
      <c r="B14" s="348" t="s">
        <v>74</v>
      </c>
      <c r="C14" s="626">
        <v>312261680.08999997</v>
      </c>
      <c r="D14" s="626">
        <v>4486489502.2964315</v>
      </c>
      <c r="E14" s="626">
        <v>140061937.26227322</v>
      </c>
      <c r="F14" s="626">
        <v>83761733.70636481</v>
      </c>
      <c r="G14" s="626"/>
      <c r="H14" s="626">
        <v>53502492.649999999</v>
      </c>
      <c r="I14" s="357">
        <f t="shared" si="0"/>
        <v>4574927511.4177942</v>
      </c>
    </row>
    <row r="15" spans="1:9" ht="15">
      <c r="A15" s="354">
        <v>9</v>
      </c>
      <c r="B15" s="346" t="s">
        <v>75</v>
      </c>
      <c r="C15" s="626">
        <v>108300007.44999999</v>
      </c>
      <c r="D15" s="626">
        <v>3742602275.326684</v>
      </c>
      <c r="E15" s="626">
        <v>41912345.898075148</v>
      </c>
      <c r="F15" s="626">
        <v>73141630.438193202</v>
      </c>
      <c r="G15" s="626"/>
      <c r="H15" s="626">
        <v>772696.6</v>
      </c>
      <c r="I15" s="357">
        <f t="shared" si="0"/>
        <v>3735848306.4404154</v>
      </c>
    </row>
    <row r="16" spans="1:9" ht="15">
      <c r="A16" s="354">
        <v>10</v>
      </c>
      <c r="B16" s="417" t="s">
        <v>687</v>
      </c>
      <c r="C16" s="626">
        <v>234034247.63</v>
      </c>
      <c r="D16" s="626">
        <v>4368556.0986200627</v>
      </c>
      <c r="E16" s="626">
        <v>102120223.25127119</v>
      </c>
      <c r="F16" s="626">
        <v>71420.586104022106</v>
      </c>
      <c r="G16" s="626"/>
      <c r="H16" s="626">
        <f>SUM(H13:H15)+H17</f>
        <v>71339206.530000001</v>
      </c>
      <c r="I16" s="357">
        <f t="shared" si="0"/>
        <v>136211159.89124483</v>
      </c>
    </row>
    <row r="17" spans="1:9" ht="15">
      <c r="A17" s="354">
        <v>11</v>
      </c>
      <c r="B17" s="346" t="s">
        <v>70</v>
      </c>
      <c r="C17" s="626">
        <v>29488028.443053301</v>
      </c>
      <c r="D17" s="626">
        <v>1804256936.715759</v>
      </c>
      <c r="E17" s="626">
        <v>1868897.25</v>
      </c>
      <c r="F17" s="626">
        <v>35676960.781372681</v>
      </c>
      <c r="G17" s="626"/>
      <c r="H17" s="626">
        <v>1771859.93</v>
      </c>
      <c r="I17" s="357">
        <f t="shared" si="0"/>
        <v>1796199107.1274395</v>
      </c>
    </row>
    <row r="18" spans="1:9" ht="15">
      <c r="A18" s="354">
        <v>12</v>
      </c>
      <c r="B18" s="346" t="s">
        <v>71</v>
      </c>
      <c r="C18" s="484"/>
      <c r="D18" s="484"/>
      <c r="E18" s="484"/>
      <c r="F18" s="484"/>
      <c r="G18" s="484"/>
      <c r="H18" s="484"/>
      <c r="I18" s="357">
        <f t="shared" si="0"/>
        <v>0</v>
      </c>
    </row>
    <row r="19" spans="1:9" ht="15">
      <c r="A19" s="358">
        <v>13</v>
      </c>
      <c r="B19" s="348" t="s">
        <v>72</v>
      </c>
      <c r="C19" s="484"/>
      <c r="D19" s="484"/>
      <c r="E19" s="484"/>
      <c r="F19" s="484"/>
      <c r="G19" s="484"/>
      <c r="H19" s="484"/>
      <c r="I19" s="357">
        <f t="shared" si="0"/>
        <v>0</v>
      </c>
    </row>
    <row r="20" spans="1:9" ht="15">
      <c r="A20" s="354">
        <v>14</v>
      </c>
      <c r="B20" s="346" t="s">
        <v>666</v>
      </c>
      <c r="C20" s="484">
        <f>'19. Assets by Risk Sectors'!C34-SUM(C13:C15)-C17</f>
        <v>339757804.83851534</v>
      </c>
      <c r="D20" s="484">
        <v>1859844741.8534327</v>
      </c>
      <c r="E20" s="626">
        <v>180877451.0792</v>
      </c>
      <c r="F20" s="484">
        <v>0</v>
      </c>
      <c r="G20" s="484">
        <f>G21</f>
        <v>6908066</v>
      </c>
      <c r="H20" s="484">
        <v>312859.53999999957</v>
      </c>
      <c r="I20" s="357">
        <f>C20+D20-E20-F20-G20</f>
        <v>2011817029.6127479</v>
      </c>
    </row>
    <row r="21" spans="1:9" s="360" customFormat="1" ht="15">
      <c r="A21" s="359">
        <v>15</v>
      </c>
      <c r="B21" s="347" t="s">
        <v>68</v>
      </c>
      <c r="C21" s="484">
        <f>SUM(C7:C15)+SUM(C17:C20)</f>
        <v>1054703913.2315687</v>
      </c>
      <c r="D21" s="484">
        <f>SUM(D7:D15)+SUM(D17:D20)</f>
        <v>26386444227.24828</v>
      </c>
      <c r="E21" s="484">
        <f>SUM(E7:E15)+SUM(E17:E20)</f>
        <v>514280469.43159175</v>
      </c>
      <c r="F21" s="484">
        <f>SUM(F7:F15)+SUM(F17:F20)</f>
        <v>294457197.33238268</v>
      </c>
      <c r="G21" s="484">
        <f>'19. Assets by Risk Sectors'!G34</f>
        <v>6908066</v>
      </c>
      <c r="H21" s="484">
        <f>SUM(H7:H15)+SUM(H17:H20)</f>
        <v>71652066.069999993</v>
      </c>
      <c r="I21" s="357">
        <f>C21+D21-E21-F21-G21</f>
        <v>26625502407.715874</v>
      </c>
    </row>
    <row r="22" spans="1:9" ht="15">
      <c r="A22" s="361">
        <v>16</v>
      </c>
      <c r="B22" s="362" t="s">
        <v>688</v>
      </c>
      <c r="C22" s="483">
        <v>683546632.49129999</v>
      </c>
      <c r="D22" s="483">
        <v>15786847160.234901</v>
      </c>
      <c r="E22" s="628">
        <v>329550376.83660001</v>
      </c>
      <c r="F22" s="482">
        <v>292705864.16339999</v>
      </c>
      <c r="G22" s="484">
        <v>0</v>
      </c>
      <c r="H22" s="482">
        <v>71339206.530000031</v>
      </c>
      <c r="I22" s="357">
        <f t="shared" si="0"/>
        <v>15848137551.726202</v>
      </c>
    </row>
    <row r="23" spans="1:9">
      <c r="A23" s="361">
        <v>17</v>
      </c>
      <c r="B23" s="362" t="s">
        <v>689</v>
      </c>
      <c r="C23" s="483"/>
      <c r="D23" s="483">
        <v>4281735008.8299999</v>
      </c>
      <c r="E23" s="482">
        <v>0</v>
      </c>
      <c r="F23" s="482">
        <v>1433872.4</v>
      </c>
      <c r="G23" s="482"/>
      <c r="H23" s="482"/>
      <c r="I23" s="357">
        <f t="shared" si="0"/>
        <v>4280301136.4299998</v>
      </c>
    </row>
    <row r="24" spans="1:9">
      <c r="E24" s="536"/>
      <c r="G24" s="363"/>
      <c r="H24" s="340"/>
      <c r="I24" s="523">
        <f>I21-'19. Assets by Risk Sectors'!I34</f>
        <v>1.1278800964355469</v>
      </c>
    </row>
    <row r="25" spans="1:9">
      <c r="E25" s="523"/>
      <c r="F25" s="523"/>
      <c r="G25" s="523"/>
      <c r="H25" s="523"/>
      <c r="I25" s="523"/>
    </row>
    <row r="26" spans="1:9" ht="42.6" customHeight="1">
      <c r="B26" s="416" t="s">
        <v>935</v>
      </c>
      <c r="I26" s="771"/>
    </row>
    <row r="27" spans="1:9">
      <c r="I27" s="771"/>
    </row>
    <row r="28" spans="1:9">
      <c r="E28" s="523"/>
      <c r="F28" s="523"/>
      <c r="G28" s="523"/>
      <c r="H28" s="523"/>
    </row>
  </sheetData>
  <mergeCells count="6">
    <mergeCell ref="H5:H6"/>
    <mergeCell ref="A5:B6"/>
    <mergeCell ref="C5:D5"/>
    <mergeCell ref="E5:E6"/>
    <mergeCell ref="F5:F6"/>
    <mergeCell ref="G5:G6"/>
  </mergeCells>
  <conditionalFormatting sqref="A5">
    <cfRule type="duplicateValues" dxfId="18" priority="1"/>
    <cfRule type="duplicateValues" dxfId="17" priority="2"/>
  </conditionalFormatting>
  <conditionalFormatting sqref="A5">
    <cfRule type="duplicateValues" dxfId="16" priority="3"/>
  </conditionalFormatting>
  <pageMargins left="0.7" right="0.7" top="0.75" bottom="0.75" header="0.3" footer="0.3"/>
  <pageSetup orientation="portrait" horizontalDpi="90" verticalDpi="9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showGridLines="0" zoomScaleNormal="100" workbookViewId="0"/>
  </sheetViews>
  <sheetFormatPr defaultColWidth="9.140625" defaultRowHeight="12.75"/>
  <cols>
    <col min="1" max="1" width="11" style="340" bestFit="1" customWidth="1"/>
    <col min="2" max="2" width="93.42578125" style="340" customWidth="1"/>
    <col min="3" max="8" width="22" style="523" customWidth="1"/>
    <col min="9" max="9" width="42.28515625" style="340" bestFit="1" customWidth="1"/>
    <col min="10" max="16384" width="9.140625" style="340"/>
  </cols>
  <sheetData>
    <row r="1" spans="1:9" ht="15">
      <c r="A1" s="339" t="s">
        <v>188</v>
      </c>
      <c r="B1" s="511" t="str">
        <f>Info!C2</f>
        <v>სს ”საქართველოს ბანკი”</v>
      </c>
    </row>
    <row r="2" spans="1:9" ht="13.5">
      <c r="A2" s="341" t="s">
        <v>189</v>
      </c>
      <c r="B2" s="447">
        <v>44926</v>
      </c>
    </row>
    <row r="3" spans="1:9">
      <c r="A3" s="342" t="s">
        <v>690</v>
      </c>
      <c r="B3" s="343"/>
    </row>
    <row r="4" spans="1:9">
      <c r="C4" s="524" t="s">
        <v>668</v>
      </c>
      <c r="D4" s="524" t="s">
        <v>669</v>
      </c>
      <c r="E4" s="524" t="s">
        <v>670</v>
      </c>
      <c r="F4" s="524" t="s">
        <v>671</v>
      </c>
      <c r="G4" s="524" t="s">
        <v>672</v>
      </c>
      <c r="H4" s="524" t="s">
        <v>673</v>
      </c>
      <c r="I4" s="352" t="s">
        <v>674</v>
      </c>
    </row>
    <row r="5" spans="1:9" ht="41.45" customHeight="1">
      <c r="A5" s="835" t="s">
        <v>946</v>
      </c>
      <c r="B5" s="836"/>
      <c r="C5" s="847" t="s">
        <v>678</v>
      </c>
      <c r="D5" s="847"/>
      <c r="E5" s="847" t="s">
        <v>679</v>
      </c>
      <c r="F5" s="847" t="s">
        <v>680</v>
      </c>
      <c r="G5" s="848" t="s">
        <v>681</v>
      </c>
      <c r="H5" s="848" t="s">
        <v>682</v>
      </c>
      <c r="I5" s="353" t="s">
        <v>683</v>
      </c>
    </row>
    <row r="6" spans="1:9" ht="41.45" customHeight="1">
      <c r="A6" s="839"/>
      <c r="B6" s="840"/>
      <c r="C6" s="525" t="s">
        <v>684</v>
      </c>
      <c r="D6" s="525" t="s">
        <v>685</v>
      </c>
      <c r="E6" s="847"/>
      <c r="F6" s="847"/>
      <c r="G6" s="849"/>
      <c r="H6" s="849"/>
      <c r="I6" s="353" t="s">
        <v>686</v>
      </c>
    </row>
    <row r="7" spans="1:9">
      <c r="A7" s="355">
        <v>1</v>
      </c>
      <c r="B7" s="364" t="s">
        <v>691</v>
      </c>
      <c r="C7" s="483">
        <v>16731391.145966439</v>
      </c>
      <c r="D7" s="483">
        <v>6311500309.3183651</v>
      </c>
      <c r="E7" s="483">
        <v>7581598.4300000034</v>
      </c>
      <c r="F7" s="483">
        <v>12038588.070000002</v>
      </c>
      <c r="G7" s="483">
        <v>0</v>
      </c>
      <c r="H7" s="483">
        <v>0</v>
      </c>
      <c r="I7" s="357">
        <f t="shared" ref="I7:I34" si="0">C7+D7-E7-F7-G7</f>
        <v>6308611513.9643316</v>
      </c>
    </row>
    <row r="8" spans="1:9">
      <c r="A8" s="355">
        <v>2</v>
      </c>
      <c r="B8" s="364" t="s">
        <v>692</v>
      </c>
      <c r="C8" s="483">
        <v>136509598.62552643</v>
      </c>
      <c r="D8" s="483">
        <v>4508764393.1939545</v>
      </c>
      <c r="E8" s="483">
        <v>37009592.091355935</v>
      </c>
      <c r="F8" s="483">
        <v>29255888.703389831</v>
      </c>
      <c r="G8" s="483">
        <v>0</v>
      </c>
      <c r="H8" s="483">
        <v>0</v>
      </c>
      <c r="I8" s="357">
        <f t="shared" si="0"/>
        <v>4579008511.0247345</v>
      </c>
    </row>
    <row r="9" spans="1:9">
      <c r="A9" s="355">
        <v>3</v>
      </c>
      <c r="B9" s="364" t="s">
        <v>693</v>
      </c>
      <c r="C9" s="483">
        <v>7552528.0099999998</v>
      </c>
      <c r="D9" s="483">
        <v>24943134.039999999</v>
      </c>
      <c r="E9" s="483">
        <v>1882692.04</v>
      </c>
      <c r="F9" s="483">
        <v>495565.96</v>
      </c>
      <c r="G9" s="483">
        <v>0</v>
      </c>
      <c r="H9" s="483">
        <v>0</v>
      </c>
      <c r="I9" s="357">
        <f t="shared" si="0"/>
        <v>30117404.049999997</v>
      </c>
    </row>
    <row r="10" spans="1:9">
      <c r="A10" s="355">
        <v>4</v>
      </c>
      <c r="B10" s="364" t="s">
        <v>694</v>
      </c>
      <c r="C10" s="483">
        <v>40911620.509999998</v>
      </c>
      <c r="D10" s="483">
        <v>506603413.68071604</v>
      </c>
      <c r="E10" s="483">
        <v>16854589.310000002</v>
      </c>
      <c r="F10" s="483">
        <v>9002624.5499999989</v>
      </c>
      <c r="G10" s="483">
        <v>0</v>
      </c>
      <c r="H10" s="483">
        <v>0</v>
      </c>
      <c r="I10" s="357">
        <f t="shared" si="0"/>
        <v>521657820.33071601</v>
      </c>
    </row>
    <row r="11" spans="1:9">
      <c r="A11" s="355">
        <v>5</v>
      </c>
      <c r="B11" s="364" t="s">
        <v>695</v>
      </c>
      <c r="C11" s="483">
        <v>45845357.361694895</v>
      </c>
      <c r="D11" s="483">
        <v>847644882.64840782</v>
      </c>
      <c r="E11" s="483">
        <v>18598973.180000003</v>
      </c>
      <c r="F11" s="483">
        <v>15749182.311134271</v>
      </c>
      <c r="G11" s="483">
        <v>0</v>
      </c>
      <c r="H11" s="483">
        <v>24282.94</v>
      </c>
      <c r="I11" s="357">
        <f t="shared" si="0"/>
        <v>859142084.51896858</v>
      </c>
    </row>
    <row r="12" spans="1:9">
      <c r="A12" s="355">
        <v>6</v>
      </c>
      <c r="B12" s="364" t="s">
        <v>696</v>
      </c>
      <c r="C12" s="483">
        <v>23010169.847796615</v>
      </c>
      <c r="D12" s="483">
        <v>583615539.31242907</v>
      </c>
      <c r="E12" s="483">
        <v>14713876.929999998</v>
      </c>
      <c r="F12" s="483">
        <v>10827469.309999999</v>
      </c>
      <c r="G12" s="483">
        <v>0</v>
      </c>
      <c r="H12" s="483">
        <v>897595.04</v>
      </c>
      <c r="I12" s="357">
        <f t="shared" si="0"/>
        <v>581084362.92022574</v>
      </c>
    </row>
    <row r="13" spans="1:9">
      <c r="A13" s="355">
        <v>7</v>
      </c>
      <c r="B13" s="364" t="s">
        <v>697</v>
      </c>
      <c r="C13" s="483">
        <v>26722265.489999998</v>
      </c>
      <c r="D13" s="483">
        <v>496605904.71110392</v>
      </c>
      <c r="E13" s="483">
        <v>12212860.370000001</v>
      </c>
      <c r="F13" s="483">
        <v>9457024.9299999997</v>
      </c>
      <c r="G13" s="483">
        <v>0</v>
      </c>
      <c r="H13" s="483">
        <v>25736.010000000002</v>
      </c>
      <c r="I13" s="357">
        <f t="shared" si="0"/>
        <v>501658284.90110391</v>
      </c>
    </row>
    <row r="14" spans="1:9">
      <c r="A14" s="355">
        <v>8</v>
      </c>
      <c r="B14" s="364" t="s">
        <v>698</v>
      </c>
      <c r="C14" s="483">
        <v>36752837.229661033</v>
      </c>
      <c r="D14" s="483">
        <v>687452207.34950531</v>
      </c>
      <c r="E14" s="483">
        <v>6972961.9900000012</v>
      </c>
      <c r="F14" s="483">
        <v>13120385.639999999</v>
      </c>
      <c r="G14" s="483">
        <v>0</v>
      </c>
      <c r="H14" s="483">
        <v>13713480.970000001</v>
      </c>
      <c r="I14" s="357">
        <f t="shared" si="0"/>
        <v>704111696.9491663</v>
      </c>
    </row>
    <row r="15" spans="1:9">
      <c r="A15" s="355">
        <v>9</v>
      </c>
      <c r="B15" s="364" t="s">
        <v>699</v>
      </c>
      <c r="C15" s="483">
        <v>15490871.406101694</v>
      </c>
      <c r="D15" s="483">
        <v>886550737.30307353</v>
      </c>
      <c r="E15" s="483">
        <v>31447073.457316794</v>
      </c>
      <c r="F15" s="483">
        <v>12285356.437400073</v>
      </c>
      <c r="G15" s="483">
        <v>0</v>
      </c>
      <c r="H15" s="483">
        <v>99060.470000000671</v>
      </c>
      <c r="I15" s="357">
        <f t="shared" si="0"/>
        <v>858309178.81445837</v>
      </c>
    </row>
    <row r="16" spans="1:9">
      <c r="A16" s="355">
        <v>10</v>
      </c>
      <c r="B16" s="364" t="s">
        <v>700</v>
      </c>
      <c r="C16" s="483">
        <v>16146187.699999996</v>
      </c>
      <c r="D16" s="483">
        <v>262633230.02199996</v>
      </c>
      <c r="E16" s="483">
        <v>5321525.1899999985</v>
      </c>
      <c r="F16" s="483">
        <v>5115890.1399999997</v>
      </c>
      <c r="G16" s="483">
        <v>0</v>
      </c>
      <c r="H16" s="483">
        <v>37214.720000000001</v>
      </c>
      <c r="I16" s="357">
        <f t="shared" si="0"/>
        <v>268342002.39199996</v>
      </c>
    </row>
    <row r="17" spans="1:10">
      <c r="A17" s="355">
        <v>11</v>
      </c>
      <c r="B17" s="364" t="s">
        <v>701</v>
      </c>
      <c r="C17" s="483">
        <v>3256692.5666101691</v>
      </c>
      <c r="D17" s="483">
        <v>234374027.6857</v>
      </c>
      <c r="E17" s="483">
        <v>1770723.4899999995</v>
      </c>
      <c r="F17" s="483">
        <v>4579902.7399999993</v>
      </c>
      <c r="G17" s="483">
        <v>0</v>
      </c>
      <c r="H17" s="483">
        <v>251136.68999999997</v>
      </c>
      <c r="I17" s="357">
        <v>15507288.2028</v>
      </c>
    </row>
    <row r="18" spans="1:10">
      <c r="A18" s="355">
        <v>12</v>
      </c>
      <c r="B18" s="364" t="s">
        <v>702</v>
      </c>
      <c r="C18" s="483">
        <v>23963949.009999998</v>
      </c>
      <c r="D18" s="483">
        <v>676321351.77141619</v>
      </c>
      <c r="E18" s="483">
        <v>11118771.209999999</v>
      </c>
      <c r="F18" s="483">
        <v>13040461.720000001</v>
      </c>
      <c r="G18" s="483">
        <v>0</v>
      </c>
      <c r="H18" s="483">
        <v>669958.24999999977</v>
      </c>
      <c r="I18" s="357">
        <f t="shared" si="0"/>
        <v>676126067.85141611</v>
      </c>
    </row>
    <row r="19" spans="1:10">
      <c r="A19" s="355">
        <v>13</v>
      </c>
      <c r="B19" s="364" t="s">
        <v>703</v>
      </c>
      <c r="C19" s="483">
        <v>4796917.9400000004</v>
      </c>
      <c r="D19" s="483">
        <v>189135077.16822001</v>
      </c>
      <c r="E19" s="483">
        <v>1739534.68</v>
      </c>
      <c r="F19" s="483">
        <v>3502710.9100000006</v>
      </c>
      <c r="G19" s="483">
        <v>0</v>
      </c>
      <c r="H19" s="483">
        <v>195377.88</v>
      </c>
      <c r="I19" s="357">
        <f t="shared" si="0"/>
        <v>188689749.51822001</v>
      </c>
    </row>
    <row r="20" spans="1:10">
      <c r="A20" s="355">
        <v>14</v>
      </c>
      <c r="B20" s="364" t="s">
        <v>704</v>
      </c>
      <c r="C20" s="483">
        <v>66101384.673179992</v>
      </c>
      <c r="D20" s="483">
        <v>987413353.43022001</v>
      </c>
      <c r="E20" s="483">
        <v>37673212.945715562</v>
      </c>
      <c r="F20" s="483">
        <v>16183330.069500001</v>
      </c>
      <c r="G20" s="483">
        <v>0</v>
      </c>
      <c r="H20" s="483">
        <v>0</v>
      </c>
      <c r="I20" s="357">
        <f t="shared" si="0"/>
        <v>999658195.08818448</v>
      </c>
    </row>
    <row r="21" spans="1:10">
      <c r="A21" s="355">
        <v>15</v>
      </c>
      <c r="B21" s="364" t="s">
        <v>705</v>
      </c>
      <c r="C21" s="483">
        <v>13005767.679999998</v>
      </c>
      <c r="D21" s="483">
        <v>206285887.80986398</v>
      </c>
      <c r="E21" s="483">
        <v>5693944.8599999994</v>
      </c>
      <c r="F21" s="483">
        <v>3643043.0399999996</v>
      </c>
      <c r="G21" s="483">
        <v>0</v>
      </c>
      <c r="H21" s="483">
        <v>7630.4500000000007</v>
      </c>
      <c r="I21" s="357">
        <f t="shared" si="0"/>
        <v>209954667.58986399</v>
      </c>
    </row>
    <row r="22" spans="1:10">
      <c r="A22" s="355">
        <v>16</v>
      </c>
      <c r="B22" s="364" t="s">
        <v>706</v>
      </c>
      <c r="C22" s="483">
        <v>66085655.690000013</v>
      </c>
      <c r="D22" s="483">
        <v>464814243.24186003</v>
      </c>
      <c r="E22" s="483">
        <v>31366449.150000002</v>
      </c>
      <c r="F22" s="483">
        <v>8677992.9999999981</v>
      </c>
      <c r="G22" s="483">
        <v>0</v>
      </c>
      <c r="H22" s="483">
        <v>52219.15</v>
      </c>
      <c r="I22" s="357">
        <f t="shared" si="0"/>
        <v>490855456.78186005</v>
      </c>
    </row>
    <row r="23" spans="1:10">
      <c r="A23" s="355">
        <v>17</v>
      </c>
      <c r="B23" s="364" t="s">
        <v>707</v>
      </c>
      <c r="C23" s="483">
        <v>6491529.3400000008</v>
      </c>
      <c r="D23" s="483">
        <v>110130301.46637598</v>
      </c>
      <c r="E23" s="483">
        <v>3923221.33</v>
      </c>
      <c r="F23" s="483">
        <v>2125395.84</v>
      </c>
      <c r="G23" s="483">
        <v>0</v>
      </c>
      <c r="H23" s="483">
        <v>0</v>
      </c>
      <c r="I23" s="357">
        <f t="shared" si="0"/>
        <v>110573213.63637598</v>
      </c>
    </row>
    <row r="24" spans="1:10">
      <c r="A24" s="355">
        <v>18</v>
      </c>
      <c r="B24" s="364" t="s">
        <v>708</v>
      </c>
      <c r="C24" s="483">
        <v>4794438.0100000016</v>
      </c>
      <c r="D24" s="483">
        <v>632178005.20213616</v>
      </c>
      <c r="E24" s="483">
        <v>2595848.0699999998</v>
      </c>
      <c r="F24" s="483">
        <v>12546070.043066002</v>
      </c>
      <c r="G24" s="483">
        <v>0</v>
      </c>
      <c r="H24" s="483">
        <v>0</v>
      </c>
      <c r="I24" s="357">
        <f t="shared" si="0"/>
        <v>621830525.09907007</v>
      </c>
    </row>
    <row r="25" spans="1:10">
      <c r="A25" s="355">
        <v>19</v>
      </c>
      <c r="B25" s="364" t="s">
        <v>709</v>
      </c>
      <c r="C25" s="483">
        <v>1632014.1899999997</v>
      </c>
      <c r="D25" s="483">
        <v>113308235.00460801</v>
      </c>
      <c r="E25" s="483">
        <v>693585.2</v>
      </c>
      <c r="F25" s="483">
        <v>2226124.8799999994</v>
      </c>
      <c r="G25" s="483">
        <v>0</v>
      </c>
      <c r="H25" s="483">
        <v>1819371.9400000002</v>
      </c>
      <c r="I25" s="357">
        <f t="shared" si="0"/>
        <v>112020539.114608</v>
      </c>
    </row>
    <row r="26" spans="1:10">
      <c r="A26" s="355">
        <v>20</v>
      </c>
      <c r="B26" s="364" t="s">
        <v>710</v>
      </c>
      <c r="C26" s="483">
        <v>10155522.339559998</v>
      </c>
      <c r="D26" s="483">
        <v>522579533.03271711</v>
      </c>
      <c r="E26" s="483">
        <v>4052785.8100000005</v>
      </c>
      <c r="F26" s="483">
        <v>10217951.609999999</v>
      </c>
      <c r="G26" s="483">
        <v>0</v>
      </c>
      <c r="H26" s="483">
        <v>0</v>
      </c>
      <c r="I26" s="357">
        <f t="shared" si="0"/>
        <v>518464317.95227706</v>
      </c>
      <c r="J26" s="365"/>
    </row>
    <row r="27" spans="1:10">
      <c r="A27" s="355">
        <v>21</v>
      </c>
      <c r="B27" s="364" t="s">
        <v>711</v>
      </c>
      <c r="C27" s="483">
        <v>1952439.7399999998</v>
      </c>
      <c r="D27" s="483">
        <v>101064613.65097602</v>
      </c>
      <c r="E27" s="483">
        <v>856746.74</v>
      </c>
      <c r="F27" s="483">
        <v>1849100.8399999999</v>
      </c>
      <c r="G27" s="483">
        <v>0</v>
      </c>
      <c r="H27" s="483">
        <v>0</v>
      </c>
      <c r="I27" s="357">
        <f t="shared" si="0"/>
        <v>100311205.81097601</v>
      </c>
      <c r="J27" s="365"/>
    </row>
    <row r="28" spans="1:10">
      <c r="A28" s="355">
        <v>22</v>
      </c>
      <c r="B28" s="364" t="s">
        <v>712</v>
      </c>
      <c r="C28" s="483">
        <v>5967051.9970999984</v>
      </c>
      <c r="D28" s="483">
        <v>267665115.96024799</v>
      </c>
      <c r="E28" s="483">
        <v>2103452.399999999</v>
      </c>
      <c r="F28" s="483">
        <v>5245773.47</v>
      </c>
      <c r="G28" s="483">
        <v>0</v>
      </c>
      <c r="H28" s="483">
        <v>0</v>
      </c>
      <c r="I28" s="357">
        <f t="shared" si="0"/>
        <v>266282942.08734801</v>
      </c>
      <c r="J28" s="365"/>
    </row>
    <row r="29" spans="1:10">
      <c r="A29" s="355">
        <v>23</v>
      </c>
      <c r="B29" s="364" t="s">
        <v>713</v>
      </c>
      <c r="C29" s="483">
        <v>68493102.461373702</v>
      </c>
      <c r="D29" s="483">
        <v>2636448823.5149012</v>
      </c>
      <c r="E29" s="483">
        <v>29316956.13576271</v>
      </c>
      <c r="F29" s="483">
        <v>50807538.194767088</v>
      </c>
      <c r="G29" s="483">
        <v>0</v>
      </c>
      <c r="H29" s="483">
        <v>2277184.6</v>
      </c>
      <c r="I29" s="357">
        <f t="shared" si="0"/>
        <v>2624817431.6457453</v>
      </c>
      <c r="J29" s="365"/>
    </row>
    <row r="30" spans="1:10">
      <c r="A30" s="355">
        <v>24</v>
      </c>
      <c r="B30" s="364" t="s">
        <v>714</v>
      </c>
      <c r="C30" s="483">
        <v>33154439.969999999</v>
      </c>
      <c r="D30" s="483">
        <v>1013266372.2834921</v>
      </c>
      <c r="E30" s="483">
        <v>20202803.360000003</v>
      </c>
      <c r="F30" s="483">
        <v>18025598.8752</v>
      </c>
      <c r="G30" s="483">
        <v>0</v>
      </c>
      <c r="H30" s="483">
        <v>3403621.7</v>
      </c>
      <c r="I30" s="357">
        <f t="shared" si="0"/>
        <v>1008192410.0182921</v>
      </c>
      <c r="J30" s="365"/>
    </row>
    <row r="31" spans="1:10">
      <c r="A31" s="355">
        <v>25</v>
      </c>
      <c r="B31" s="364" t="s">
        <v>715</v>
      </c>
      <c r="C31" s="483">
        <v>95541928.062429577</v>
      </c>
      <c r="D31" s="483">
        <v>1222308829.2121639</v>
      </c>
      <c r="E31" s="483">
        <v>38018090.356440671</v>
      </c>
      <c r="F31" s="483">
        <v>22873587.73232539</v>
      </c>
      <c r="G31" s="483">
        <v>0</v>
      </c>
      <c r="H31" s="483">
        <v>47865335.719999984</v>
      </c>
      <c r="I31" s="357">
        <f t="shared" si="0"/>
        <v>1256959079.1858275</v>
      </c>
      <c r="J31" s="365"/>
    </row>
    <row r="32" spans="1:10">
      <c r="A32" s="355">
        <v>26</v>
      </c>
      <c r="B32" s="364" t="s">
        <v>716</v>
      </c>
      <c r="C32" s="483">
        <v>4927898.5245679999</v>
      </c>
      <c r="D32" s="483">
        <v>63819665.808911987</v>
      </c>
      <c r="E32" s="483">
        <v>4347037.5100000007</v>
      </c>
      <c r="F32" s="483">
        <v>1247177.2899999996</v>
      </c>
      <c r="G32" s="483">
        <v>0</v>
      </c>
      <c r="H32" s="483">
        <v>0</v>
      </c>
      <c r="I32" s="357">
        <f t="shared" si="0"/>
        <v>63153349.533479989</v>
      </c>
      <c r="J32" s="365"/>
    </row>
    <row r="33" spans="1:10">
      <c r="A33" s="355">
        <v>27</v>
      </c>
      <c r="B33" s="356" t="s">
        <v>165</v>
      </c>
      <c r="C33" s="483">
        <v>278710353.71000004</v>
      </c>
      <c r="D33" s="483">
        <v>1829017039.1682401</v>
      </c>
      <c r="E33" s="483">
        <v>166211563.19499999</v>
      </c>
      <c r="F33" s="483">
        <v>317461.89679999999</v>
      </c>
      <c r="G33" s="483">
        <v>6908066</v>
      </c>
      <c r="H33" s="483">
        <v>312859.53999999957</v>
      </c>
      <c r="I33" s="357">
        <f t="shared" si="0"/>
        <v>1934290301.7864401</v>
      </c>
      <c r="J33" s="365"/>
    </row>
    <row r="34" spans="1:10">
      <c r="A34" s="355">
        <v>28</v>
      </c>
      <c r="B34" s="366" t="s">
        <v>68</v>
      </c>
      <c r="C34" s="527">
        <f>SUM(C7:C33)</f>
        <v>1054703913.2315687</v>
      </c>
      <c r="D34" s="527">
        <f t="shared" ref="D34:H34" si="1">SUM(D7:D33)</f>
        <v>26386444226.9916</v>
      </c>
      <c r="E34" s="527">
        <f>SUM(E7:E33)</f>
        <v>514280469.43159175</v>
      </c>
      <c r="F34" s="527">
        <f t="shared" si="1"/>
        <v>294457198.20358264</v>
      </c>
      <c r="G34" s="483">
        <v>6908066</v>
      </c>
      <c r="H34" s="527">
        <f t="shared" si="1"/>
        <v>71652066.069999993</v>
      </c>
      <c r="I34" s="357">
        <f t="shared" si="0"/>
        <v>26625502406.587994</v>
      </c>
      <c r="J34" s="365"/>
    </row>
  </sheetData>
  <mergeCells count="6">
    <mergeCell ref="H5:H6"/>
    <mergeCell ref="A5:B6"/>
    <mergeCell ref="C5:D5"/>
    <mergeCell ref="E5:E6"/>
    <mergeCell ref="F5:F6"/>
    <mergeCell ref="G5:G6"/>
  </mergeCells>
  <conditionalFormatting sqref="A5">
    <cfRule type="duplicateValues" dxfId="15" priority="1"/>
    <cfRule type="duplicateValues" dxfId="14" priority="2"/>
  </conditionalFormatting>
  <conditionalFormatting sqref="A5">
    <cfRule type="duplicateValues" dxfId="13" priority="3"/>
  </conditionalFormatting>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zoomScaleNormal="100" workbookViewId="0"/>
  </sheetViews>
  <sheetFormatPr defaultColWidth="9.140625" defaultRowHeight="12.75"/>
  <cols>
    <col min="1" max="1" width="11.85546875" style="340" bestFit="1" customWidth="1"/>
    <col min="2" max="2" width="108" style="340" bestFit="1" customWidth="1"/>
    <col min="3" max="3" width="35.5703125" style="523" customWidth="1"/>
    <col min="4" max="4" width="38.42578125" style="526" customWidth="1"/>
    <col min="5" max="16384" width="9.140625" style="340"/>
  </cols>
  <sheetData>
    <row r="1" spans="1:4" ht="15">
      <c r="A1" s="339" t="s">
        <v>188</v>
      </c>
      <c r="B1" s="511" t="str">
        <f>Info!C2</f>
        <v>სს ”საქართველოს ბანკი”</v>
      </c>
      <c r="D1" s="523"/>
    </row>
    <row r="2" spans="1:4" ht="13.5">
      <c r="A2" s="341" t="s">
        <v>189</v>
      </c>
      <c r="B2" s="447">
        <v>44926</v>
      </c>
      <c r="D2" s="523"/>
    </row>
    <row r="3" spans="1:4">
      <c r="A3" s="342" t="s">
        <v>717</v>
      </c>
      <c r="B3" s="343"/>
      <c r="D3" s="523"/>
    </row>
    <row r="5" spans="1:4" ht="51">
      <c r="A5" s="850" t="s">
        <v>718</v>
      </c>
      <c r="B5" s="850"/>
      <c r="C5" s="533" t="s">
        <v>719</v>
      </c>
      <c r="D5" s="533" t="s">
        <v>720</v>
      </c>
    </row>
    <row r="6" spans="1:4">
      <c r="A6" s="368">
        <v>1</v>
      </c>
      <c r="B6" s="369" t="s">
        <v>721</v>
      </c>
      <c r="C6" s="527">
        <v>625353644.11889696</v>
      </c>
      <c r="D6" s="527">
        <v>583947.07200000004</v>
      </c>
    </row>
    <row r="7" spans="1:4">
      <c r="A7" s="370">
        <v>2</v>
      </c>
      <c r="B7" s="369" t="s">
        <v>722</v>
      </c>
      <c r="C7" s="527">
        <f>SUM(C8:C11)</f>
        <v>206936742.3884888</v>
      </c>
      <c r="D7" s="527">
        <f>SUM(D8:D11)</f>
        <v>1096274.48</v>
      </c>
    </row>
    <row r="8" spans="1:4">
      <c r="A8" s="371">
        <v>2.1</v>
      </c>
      <c r="B8" s="372" t="s">
        <v>723</v>
      </c>
      <c r="C8" s="483">
        <v>96109062.819999993</v>
      </c>
      <c r="D8" s="483">
        <v>1096274.48</v>
      </c>
    </row>
    <row r="9" spans="1:4">
      <c r="A9" s="371">
        <v>2.2000000000000002</v>
      </c>
      <c r="B9" s="372" t="s">
        <v>724</v>
      </c>
      <c r="C9" s="483">
        <v>104578055.34229201</v>
      </c>
      <c r="D9" s="483">
        <v>0</v>
      </c>
    </row>
    <row r="10" spans="1:4">
      <c r="A10" s="371">
        <v>2.2999999999999998</v>
      </c>
      <c r="B10" s="372" t="s">
        <v>725</v>
      </c>
      <c r="C10" s="483">
        <v>6249624.2261968004</v>
      </c>
      <c r="D10" s="483">
        <v>0</v>
      </c>
    </row>
    <row r="11" spans="1:4">
      <c r="A11" s="371">
        <v>2.4</v>
      </c>
      <c r="B11" s="372" t="s">
        <v>726</v>
      </c>
      <c r="C11" s="483">
        <v>0</v>
      </c>
      <c r="D11" s="483">
        <v>0</v>
      </c>
    </row>
    <row r="12" spans="1:4">
      <c r="A12" s="368">
        <v>3</v>
      </c>
      <c r="B12" s="369" t="s">
        <v>727</v>
      </c>
      <c r="C12" s="527">
        <f>SUM(C13:C18)</f>
        <v>210034145.76401177</v>
      </c>
      <c r="D12" s="527">
        <f>SUM(D13:D18)</f>
        <v>246348.72</v>
      </c>
    </row>
    <row r="13" spans="1:4">
      <c r="A13" s="371">
        <v>3.1</v>
      </c>
      <c r="B13" s="372" t="s">
        <v>728</v>
      </c>
      <c r="C13" s="483">
        <v>71331435.201900005</v>
      </c>
      <c r="D13" s="483">
        <v>0</v>
      </c>
    </row>
    <row r="14" spans="1:4">
      <c r="A14" s="371">
        <v>3.2</v>
      </c>
      <c r="B14" s="372" t="s">
        <v>729</v>
      </c>
      <c r="C14" s="483">
        <v>50622119.409999996</v>
      </c>
      <c r="D14" s="483">
        <v>140000</v>
      </c>
    </row>
    <row r="15" spans="1:4">
      <c r="A15" s="371">
        <v>3.3</v>
      </c>
      <c r="B15" s="372" t="s">
        <v>730</v>
      </c>
      <c r="C15" s="483">
        <v>61747232.280000001</v>
      </c>
      <c r="D15" s="483">
        <v>97530.880000000005</v>
      </c>
    </row>
    <row r="16" spans="1:4">
      <c r="A16" s="371">
        <v>3.4</v>
      </c>
      <c r="B16" s="372" t="s">
        <v>731</v>
      </c>
      <c r="C16" s="483">
        <v>17788740.703167126</v>
      </c>
      <c r="D16" s="483">
        <v>0</v>
      </c>
    </row>
    <row r="17" spans="1:4">
      <c r="A17" s="370">
        <v>3.5</v>
      </c>
      <c r="B17" s="372" t="s">
        <v>732</v>
      </c>
      <c r="C17" s="483">
        <v>8544618.1689446401</v>
      </c>
      <c r="D17" s="483">
        <v>8817.84</v>
      </c>
    </row>
    <row r="18" spans="1:4">
      <c r="A18" s="371">
        <v>3.6</v>
      </c>
      <c r="B18" s="372" t="s">
        <v>733</v>
      </c>
      <c r="C18" s="483">
        <v>0</v>
      </c>
      <c r="D18" s="483">
        <v>0</v>
      </c>
    </row>
    <row r="19" spans="1:4">
      <c r="A19" s="373">
        <v>4</v>
      </c>
      <c r="B19" s="369" t="s">
        <v>734</v>
      </c>
      <c r="C19" s="527">
        <f>C6+C7-C12</f>
        <v>622256240.74337399</v>
      </c>
      <c r="D19" s="527">
        <f>D6+D7-D12</f>
        <v>1433872.8320000002</v>
      </c>
    </row>
  </sheetData>
  <mergeCells count="1">
    <mergeCell ref="A5:B5"/>
  </mergeCells>
  <pageMargins left="0.7" right="0.7" top="0.75" bottom="0.75" header="0.3" footer="0.3"/>
  <pageSetup orientation="portrait" horizontalDpi="4294967292"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zoomScaleNormal="100" workbookViewId="0"/>
  </sheetViews>
  <sheetFormatPr defaultColWidth="9.140625" defaultRowHeight="12.75"/>
  <cols>
    <col min="1" max="1" width="11.85546875" style="340" bestFit="1" customWidth="1"/>
    <col min="2" max="2" width="124.7109375" style="340" customWidth="1"/>
    <col min="3" max="3" width="21.5703125" style="340" customWidth="1"/>
    <col min="4" max="4" width="49.140625" style="363" customWidth="1"/>
    <col min="5" max="16384" width="9.140625" style="340"/>
  </cols>
  <sheetData>
    <row r="1" spans="1:4" ht="15">
      <c r="A1" s="339" t="s">
        <v>188</v>
      </c>
      <c r="B1" s="511" t="str">
        <f>Info!C2</f>
        <v>სს ”საქართველოს ბანკი”</v>
      </c>
      <c r="D1" s="340"/>
    </row>
    <row r="2" spans="1:4" ht="13.5">
      <c r="A2" s="341" t="s">
        <v>189</v>
      </c>
      <c r="B2" s="447">
        <v>44926</v>
      </c>
      <c r="D2" s="340"/>
    </row>
    <row r="3" spans="1:4">
      <c r="A3" s="342" t="s">
        <v>735</v>
      </c>
      <c r="B3" s="343"/>
      <c r="D3" s="340"/>
    </row>
    <row r="4" spans="1:4">
      <c r="A4" s="342"/>
      <c r="D4" s="340"/>
    </row>
    <row r="5" spans="1:4" ht="15" customHeight="1">
      <c r="A5" s="851" t="s">
        <v>736</v>
      </c>
      <c r="B5" s="852"/>
      <c r="C5" s="855" t="s">
        <v>737</v>
      </c>
      <c r="D5" s="857" t="s">
        <v>738</v>
      </c>
    </row>
    <row r="6" spans="1:4">
      <c r="A6" s="853"/>
      <c r="B6" s="854"/>
      <c r="C6" s="856"/>
      <c r="D6" s="857"/>
    </row>
    <row r="7" spans="1:4" ht="15">
      <c r="A7" s="366">
        <v>1</v>
      </c>
      <c r="B7" s="347" t="s">
        <v>739</v>
      </c>
      <c r="C7" s="626">
        <v>698550785.756271</v>
      </c>
      <c r="D7" s="374"/>
    </row>
    <row r="8" spans="1:4" ht="15">
      <c r="A8" s="356">
        <v>2</v>
      </c>
      <c r="B8" s="356" t="s">
        <v>740</v>
      </c>
      <c r="C8" s="626">
        <v>172016410.46000001</v>
      </c>
      <c r="D8" s="374"/>
    </row>
    <row r="9" spans="1:4" ht="15">
      <c r="A9" s="356">
        <v>3</v>
      </c>
      <c r="B9" s="375" t="s">
        <v>741</v>
      </c>
      <c r="C9" s="626">
        <v>7693361.4000000004</v>
      </c>
      <c r="D9" s="374"/>
    </row>
    <row r="10" spans="1:4" ht="15">
      <c r="A10" s="356">
        <v>4</v>
      </c>
      <c r="B10" s="356" t="s">
        <v>742</v>
      </c>
      <c r="C10" s="626">
        <f>SUM(C11:C18)</f>
        <v>199340495.03497097</v>
      </c>
      <c r="D10" s="374"/>
    </row>
    <row r="11" spans="1:4" ht="15">
      <c r="A11" s="356">
        <v>5</v>
      </c>
      <c r="B11" s="376" t="s">
        <v>743</v>
      </c>
      <c r="C11" s="626">
        <v>39600988.227867797</v>
      </c>
      <c r="D11" s="374"/>
    </row>
    <row r="12" spans="1:4" ht="15">
      <c r="A12" s="356">
        <v>6</v>
      </c>
      <c r="B12" s="376" t="s">
        <v>744</v>
      </c>
      <c r="C12" s="626">
        <v>11277362.2553</v>
      </c>
      <c r="D12" s="374"/>
    </row>
    <row r="13" spans="1:4" ht="15">
      <c r="A13" s="356">
        <v>7</v>
      </c>
      <c r="B13" s="376" t="s">
        <v>745</v>
      </c>
      <c r="C13" s="626">
        <v>54181103.25900317</v>
      </c>
      <c r="D13" s="374"/>
    </row>
    <row r="14" spans="1:4" ht="15">
      <c r="A14" s="356">
        <v>8</v>
      </c>
      <c r="B14" s="376" t="s">
        <v>746</v>
      </c>
      <c r="C14" s="626">
        <v>13316487.7949</v>
      </c>
      <c r="D14" s="482">
        <v>25153240.106394529</v>
      </c>
    </row>
    <row r="15" spans="1:4" ht="15">
      <c r="A15" s="356">
        <v>9</v>
      </c>
      <c r="B15" s="376" t="s">
        <v>747</v>
      </c>
      <c r="C15" s="626">
        <v>0</v>
      </c>
      <c r="D15" s="356"/>
    </row>
    <row r="16" spans="1:4" ht="15">
      <c r="A16" s="356">
        <v>10</v>
      </c>
      <c r="B16" s="376" t="s">
        <v>748</v>
      </c>
      <c r="C16" s="626">
        <v>70762152.727899998</v>
      </c>
      <c r="D16" s="374"/>
    </row>
    <row r="17" spans="1:4" ht="15">
      <c r="A17" s="356">
        <v>11</v>
      </c>
      <c r="B17" s="376" t="s">
        <v>749</v>
      </c>
      <c r="C17" s="626"/>
      <c r="D17" s="356"/>
    </row>
    <row r="18" spans="1:4" ht="26.25">
      <c r="A18" s="356">
        <v>12</v>
      </c>
      <c r="B18" s="376" t="s">
        <v>750</v>
      </c>
      <c r="C18" s="626">
        <v>10202400.77</v>
      </c>
      <c r="D18" s="374"/>
    </row>
    <row r="19" spans="1:4">
      <c r="A19" s="366">
        <v>13</v>
      </c>
      <c r="B19" s="377" t="s">
        <v>751</v>
      </c>
      <c r="C19" s="627">
        <f>C7+C8-C10+C9</f>
        <v>678920062.58130002</v>
      </c>
      <c r="D19" s="378"/>
    </row>
  </sheetData>
  <mergeCells count="3">
    <mergeCell ref="A5:B6"/>
    <mergeCell ref="C5:C6"/>
    <mergeCell ref="D5:D6"/>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8"/>
  <sheetViews>
    <sheetView showGridLines="0" zoomScaleNormal="100" workbookViewId="0"/>
  </sheetViews>
  <sheetFormatPr defaultColWidth="9.140625" defaultRowHeight="12.75"/>
  <cols>
    <col min="1" max="1" width="11.85546875" style="340" bestFit="1" customWidth="1"/>
    <col min="2" max="2" width="80.7109375" style="340" customWidth="1"/>
    <col min="3" max="3" width="15.5703125" style="523" customWidth="1"/>
    <col min="4" max="5" width="22.28515625" style="523" customWidth="1"/>
    <col min="6" max="6" width="23.42578125" style="523" customWidth="1"/>
    <col min="7" max="14" width="22.28515625" style="523" customWidth="1"/>
    <col min="15" max="15" width="23.42578125" style="523" bestFit="1" customWidth="1"/>
    <col min="16" max="16" width="21.85546875" style="523" bestFit="1" customWidth="1"/>
    <col min="17" max="19" width="19.140625" style="523" bestFit="1" customWidth="1"/>
    <col min="20" max="20" width="16.140625" style="523" customWidth="1"/>
    <col min="21" max="21" width="13.5703125" style="523" bestFit="1" customWidth="1"/>
    <col min="22" max="22" width="20" style="340" customWidth="1"/>
    <col min="23" max="16384" width="9.140625" style="340"/>
  </cols>
  <sheetData>
    <row r="1" spans="1:22" ht="15">
      <c r="A1" s="339" t="s">
        <v>188</v>
      </c>
      <c r="B1" s="511" t="str">
        <f>Info!C2</f>
        <v>სს ”საქართველოს ბანკი”</v>
      </c>
    </row>
    <row r="2" spans="1:22" ht="13.5">
      <c r="A2" s="341" t="s">
        <v>189</v>
      </c>
      <c r="B2" s="447">
        <v>44926</v>
      </c>
      <c r="C2" s="537"/>
    </row>
    <row r="3" spans="1:22">
      <c r="A3" s="342" t="s">
        <v>752</v>
      </c>
      <c r="B3" s="343"/>
      <c r="H3" s="523">
        <v>0</v>
      </c>
    </row>
    <row r="5" spans="1:22" ht="15" customHeight="1">
      <c r="A5" s="855" t="s">
        <v>753</v>
      </c>
      <c r="B5" s="858"/>
      <c r="C5" s="862" t="s">
        <v>754</v>
      </c>
      <c r="D5" s="863"/>
      <c r="E5" s="863"/>
      <c r="F5" s="863"/>
      <c r="G5" s="863"/>
      <c r="H5" s="863"/>
      <c r="I5" s="863"/>
      <c r="J5" s="863"/>
      <c r="K5" s="863"/>
      <c r="L5" s="863"/>
      <c r="M5" s="863"/>
      <c r="N5" s="863"/>
      <c r="O5" s="863"/>
      <c r="P5" s="863"/>
      <c r="Q5" s="863"/>
      <c r="R5" s="863"/>
      <c r="S5" s="863"/>
      <c r="T5" s="863"/>
      <c r="U5" s="864"/>
      <c r="V5" s="379"/>
    </row>
    <row r="6" spans="1:22">
      <c r="A6" s="859"/>
      <c r="B6" s="860"/>
      <c r="C6" s="865" t="s">
        <v>68</v>
      </c>
      <c r="D6" s="867" t="s">
        <v>755</v>
      </c>
      <c r="E6" s="867"/>
      <c r="F6" s="868"/>
      <c r="G6" s="869" t="s">
        <v>756</v>
      </c>
      <c r="H6" s="870"/>
      <c r="I6" s="870"/>
      <c r="J6" s="870"/>
      <c r="K6" s="871"/>
      <c r="L6" s="538"/>
      <c r="M6" s="872" t="s">
        <v>757</v>
      </c>
      <c r="N6" s="872"/>
      <c r="O6" s="849"/>
      <c r="P6" s="849"/>
      <c r="Q6" s="849"/>
      <c r="R6" s="849"/>
      <c r="S6" s="849"/>
      <c r="T6" s="849"/>
      <c r="U6" s="849"/>
      <c r="V6" s="380"/>
    </row>
    <row r="7" spans="1:22" ht="25.5">
      <c r="A7" s="856"/>
      <c r="B7" s="861"/>
      <c r="C7" s="866"/>
      <c r="D7" s="539"/>
      <c r="E7" s="534" t="s">
        <v>758</v>
      </c>
      <c r="F7" s="540" t="s">
        <v>759</v>
      </c>
      <c r="G7" s="537"/>
      <c r="H7" s="540" t="s">
        <v>758</v>
      </c>
      <c r="I7" s="534" t="s">
        <v>785</v>
      </c>
      <c r="J7" s="534" t="s">
        <v>760</v>
      </c>
      <c r="K7" s="540" t="s">
        <v>761</v>
      </c>
      <c r="L7" s="535"/>
      <c r="M7" s="525" t="s">
        <v>762</v>
      </c>
      <c r="N7" s="534" t="s">
        <v>760</v>
      </c>
      <c r="O7" s="534" t="s">
        <v>763</v>
      </c>
      <c r="P7" s="534" t="s">
        <v>764</v>
      </c>
      <c r="Q7" s="534" t="s">
        <v>765</v>
      </c>
      <c r="R7" s="534" t="s">
        <v>766</v>
      </c>
      <c r="S7" s="534" t="s">
        <v>767</v>
      </c>
      <c r="T7" s="534" t="s">
        <v>768</v>
      </c>
      <c r="U7" s="534" t="s">
        <v>769</v>
      </c>
      <c r="V7" s="379"/>
    </row>
    <row r="8" spans="1:22">
      <c r="A8" s="381">
        <v>1</v>
      </c>
      <c r="B8" s="347" t="s">
        <v>770</v>
      </c>
      <c r="C8" s="527">
        <v>16316961028.125734</v>
      </c>
      <c r="D8" s="527">
        <v>14879417875.450344</v>
      </c>
      <c r="E8" s="527">
        <v>95157076.0220339</v>
      </c>
      <c r="F8" s="527">
        <v>2189730.1900000004</v>
      </c>
      <c r="G8" s="527">
        <v>758623090.0940336</v>
      </c>
      <c r="H8" s="527">
        <v>21631418.252033897</v>
      </c>
      <c r="I8" s="527">
        <v>26464990.060000006</v>
      </c>
      <c r="J8" s="527">
        <v>520156.50999999995</v>
      </c>
      <c r="K8" s="527">
        <v>302040.26999999996</v>
      </c>
      <c r="L8" s="527">
        <v>678920062.58135593</v>
      </c>
      <c r="M8" s="527">
        <v>57463036.165423729</v>
      </c>
      <c r="N8" s="527">
        <v>83946790.123050869</v>
      </c>
      <c r="O8" s="527">
        <v>87809307.043389827</v>
      </c>
      <c r="P8" s="527">
        <v>36669385.339999996</v>
      </c>
      <c r="Q8" s="527">
        <v>45226690.771186441</v>
      </c>
      <c r="R8" s="527">
        <v>32794457.530000009</v>
      </c>
      <c r="S8" s="527">
        <v>21117468.43</v>
      </c>
      <c r="T8" s="527">
        <v>1414146.9900000002</v>
      </c>
      <c r="U8" s="527">
        <v>238009038.4376272</v>
      </c>
      <c r="V8" s="365"/>
    </row>
    <row r="9" spans="1:22">
      <c r="A9" s="355">
        <v>1.1000000000000001</v>
      </c>
      <c r="B9" s="382" t="s">
        <v>771</v>
      </c>
      <c r="C9" s="527">
        <v>0</v>
      </c>
      <c r="D9" s="527">
        <v>0</v>
      </c>
      <c r="E9" s="527">
        <v>0</v>
      </c>
      <c r="F9" s="527">
        <v>0</v>
      </c>
      <c r="G9" s="527">
        <v>0</v>
      </c>
      <c r="H9" s="527">
        <v>0</v>
      </c>
      <c r="I9" s="527">
        <v>0</v>
      </c>
      <c r="J9" s="527">
        <v>0</v>
      </c>
      <c r="K9" s="527">
        <v>0</v>
      </c>
      <c r="L9" s="527">
        <v>0</v>
      </c>
      <c r="M9" s="527">
        <v>0</v>
      </c>
      <c r="N9" s="527">
        <v>0</v>
      </c>
      <c r="O9" s="527">
        <v>0</v>
      </c>
      <c r="P9" s="527">
        <v>0</v>
      </c>
      <c r="Q9" s="527">
        <v>0</v>
      </c>
      <c r="R9" s="527">
        <v>0</v>
      </c>
      <c r="S9" s="527">
        <v>0</v>
      </c>
      <c r="T9" s="527">
        <v>0</v>
      </c>
      <c r="U9" s="527">
        <v>0</v>
      </c>
      <c r="V9" s="365"/>
    </row>
    <row r="10" spans="1:22">
      <c r="A10" s="355">
        <v>1.2</v>
      </c>
      <c r="B10" s="382" t="s">
        <v>772</v>
      </c>
      <c r="C10" s="527">
        <v>0</v>
      </c>
      <c r="D10" s="527">
        <v>0</v>
      </c>
      <c r="E10" s="527">
        <v>0</v>
      </c>
      <c r="F10" s="527">
        <v>0</v>
      </c>
      <c r="G10" s="527">
        <v>0</v>
      </c>
      <c r="H10" s="527">
        <v>0</v>
      </c>
      <c r="I10" s="527">
        <v>0</v>
      </c>
      <c r="J10" s="527">
        <v>0</v>
      </c>
      <c r="K10" s="527">
        <v>0</v>
      </c>
      <c r="L10" s="527">
        <v>0</v>
      </c>
      <c r="M10" s="527">
        <v>0</v>
      </c>
      <c r="N10" s="527">
        <v>0</v>
      </c>
      <c r="O10" s="527">
        <v>0</v>
      </c>
      <c r="P10" s="527">
        <v>0</v>
      </c>
      <c r="Q10" s="527">
        <v>0</v>
      </c>
      <c r="R10" s="527">
        <v>0</v>
      </c>
      <c r="S10" s="527">
        <v>0</v>
      </c>
      <c r="T10" s="527">
        <v>0</v>
      </c>
      <c r="U10" s="527">
        <v>0</v>
      </c>
      <c r="V10" s="365"/>
    </row>
    <row r="11" spans="1:22">
      <c r="A11" s="355">
        <v>1.3</v>
      </c>
      <c r="B11" s="382" t="s">
        <v>773</v>
      </c>
      <c r="C11" s="527">
        <v>0</v>
      </c>
      <c r="D11" s="527">
        <v>0</v>
      </c>
      <c r="E11" s="527">
        <v>0</v>
      </c>
      <c r="F11" s="527">
        <v>0</v>
      </c>
      <c r="G11" s="527">
        <v>0</v>
      </c>
      <c r="H11" s="527">
        <v>0</v>
      </c>
      <c r="I11" s="527">
        <v>0</v>
      </c>
      <c r="J11" s="527">
        <v>0</v>
      </c>
      <c r="K11" s="527">
        <v>0</v>
      </c>
      <c r="L11" s="527">
        <v>0</v>
      </c>
      <c r="M11" s="527">
        <v>0</v>
      </c>
      <c r="N11" s="527">
        <v>0</v>
      </c>
      <c r="O11" s="527">
        <v>0</v>
      </c>
      <c r="P11" s="527">
        <v>0</v>
      </c>
      <c r="Q11" s="527">
        <v>0</v>
      </c>
      <c r="R11" s="527">
        <v>0</v>
      </c>
      <c r="S11" s="527">
        <v>0</v>
      </c>
      <c r="T11" s="527">
        <v>0</v>
      </c>
      <c r="U11" s="527">
        <v>0</v>
      </c>
      <c r="V11" s="365"/>
    </row>
    <row r="12" spans="1:22">
      <c r="A12" s="355">
        <v>1.4</v>
      </c>
      <c r="B12" s="382" t="s">
        <v>774</v>
      </c>
      <c r="C12" s="527">
        <v>121328691.39999999</v>
      </c>
      <c r="D12" s="527">
        <v>121328691.39999999</v>
      </c>
      <c r="E12" s="527">
        <v>0</v>
      </c>
      <c r="F12" s="527">
        <v>0</v>
      </c>
      <c r="G12" s="527">
        <v>0</v>
      </c>
      <c r="H12" s="527">
        <v>0</v>
      </c>
      <c r="I12" s="527">
        <v>0</v>
      </c>
      <c r="J12" s="527">
        <v>0</v>
      </c>
      <c r="K12" s="527">
        <v>0</v>
      </c>
      <c r="L12" s="527">
        <v>0</v>
      </c>
      <c r="M12" s="527">
        <v>0</v>
      </c>
      <c r="N12" s="527">
        <v>0</v>
      </c>
      <c r="O12" s="527">
        <v>0</v>
      </c>
      <c r="P12" s="527">
        <v>0</v>
      </c>
      <c r="Q12" s="527">
        <v>0</v>
      </c>
      <c r="R12" s="527">
        <v>0</v>
      </c>
      <c r="S12" s="527">
        <v>0</v>
      </c>
      <c r="T12" s="527">
        <v>0</v>
      </c>
      <c r="U12" s="527">
        <v>0</v>
      </c>
      <c r="V12" s="365"/>
    </row>
    <row r="13" spans="1:22">
      <c r="A13" s="355">
        <v>1.5</v>
      </c>
      <c r="B13" s="382" t="s">
        <v>775</v>
      </c>
      <c r="C13" s="527">
        <v>6807488377.164031</v>
      </c>
      <c r="D13" s="527">
        <v>5923698673.2720308</v>
      </c>
      <c r="E13" s="527">
        <v>11669877.48</v>
      </c>
      <c r="F13" s="527">
        <v>214200</v>
      </c>
      <c r="G13" s="527">
        <v>574587344.35199988</v>
      </c>
      <c r="H13" s="527">
        <v>6090481.9199999999</v>
      </c>
      <c r="I13" s="527">
        <v>1725958.09</v>
      </c>
      <c r="J13" s="527">
        <v>0</v>
      </c>
      <c r="K13" s="527">
        <v>0</v>
      </c>
      <c r="L13" s="527">
        <v>309202359.54000008</v>
      </c>
      <c r="M13" s="527">
        <v>15211914.469999999</v>
      </c>
      <c r="N13" s="527">
        <v>51417249.020000003</v>
      </c>
      <c r="O13" s="527">
        <v>31975253.700000003</v>
      </c>
      <c r="P13" s="527">
        <v>19869170.259999998</v>
      </c>
      <c r="Q13" s="527">
        <v>20048130.780000001</v>
      </c>
      <c r="R13" s="527">
        <v>15954040.4</v>
      </c>
      <c r="S13" s="527">
        <v>20672056.239999998</v>
      </c>
      <c r="T13" s="527">
        <v>667042.20000000007</v>
      </c>
      <c r="U13" s="527">
        <v>146420873.48000008</v>
      </c>
      <c r="V13" s="365"/>
    </row>
    <row r="14" spans="1:22">
      <c r="A14" s="355">
        <v>1.6</v>
      </c>
      <c r="B14" s="382" t="s">
        <v>776</v>
      </c>
      <c r="C14" s="527">
        <v>9388143959.5617027</v>
      </c>
      <c r="D14" s="527">
        <v>8834390510.7783146</v>
      </c>
      <c r="E14" s="527">
        <v>83487198.542033896</v>
      </c>
      <c r="F14" s="527">
        <v>1975530.1900000002</v>
      </c>
      <c r="G14" s="527">
        <v>184035745.74203372</v>
      </c>
      <c r="H14" s="527">
        <v>15540936.332033899</v>
      </c>
      <c r="I14" s="527">
        <v>24739031.970000006</v>
      </c>
      <c r="J14" s="527">
        <v>520156.50999999995</v>
      </c>
      <c r="K14" s="527">
        <v>302040.26999999996</v>
      </c>
      <c r="L14" s="527">
        <v>369717703.04135585</v>
      </c>
      <c r="M14" s="527">
        <v>42251121.69542373</v>
      </c>
      <c r="N14" s="527">
        <v>32529541.103050858</v>
      </c>
      <c r="O14" s="527">
        <v>55834053.343389824</v>
      </c>
      <c r="P14" s="527">
        <v>16800215.079999998</v>
      </c>
      <c r="Q14" s="527">
        <v>25178559.991186444</v>
      </c>
      <c r="R14" s="527">
        <v>16840417.130000006</v>
      </c>
      <c r="S14" s="527">
        <v>445412.19</v>
      </c>
      <c r="T14" s="527">
        <v>747104.79000000015</v>
      </c>
      <c r="U14" s="527">
        <v>91588164.957627118</v>
      </c>
      <c r="V14" s="365"/>
    </row>
    <row r="15" spans="1:22">
      <c r="A15" s="381">
        <v>2</v>
      </c>
      <c r="B15" s="366" t="s">
        <v>777</v>
      </c>
      <c r="C15" s="527">
        <f>SUM(C16:C21)</f>
        <v>4231827680.3600001</v>
      </c>
      <c r="D15" s="527">
        <f>SUM(D16:D21)</f>
        <v>4231827680.3600001</v>
      </c>
      <c r="E15" s="527">
        <v>0</v>
      </c>
      <c r="F15" s="527">
        <v>0</v>
      </c>
      <c r="G15" s="527">
        <v>0</v>
      </c>
      <c r="H15" s="527">
        <v>0</v>
      </c>
      <c r="I15" s="527">
        <v>0</v>
      </c>
      <c r="J15" s="527">
        <v>0</v>
      </c>
      <c r="K15" s="527">
        <v>0</v>
      </c>
      <c r="L15" s="527">
        <v>0</v>
      </c>
      <c r="M15" s="527">
        <v>0</v>
      </c>
      <c r="N15" s="527">
        <v>0</v>
      </c>
      <c r="O15" s="527">
        <v>0</v>
      </c>
      <c r="P15" s="527">
        <v>0</v>
      </c>
      <c r="Q15" s="527">
        <v>0</v>
      </c>
      <c r="R15" s="527">
        <v>0</v>
      </c>
      <c r="S15" s="527">
        <v>0</v>
      </c>
      <c r="T15" s="527">
        <v>0</v>
      </c>
      <c r="U15" s="527">
        <v>0</v>
      </c>
      <c r="V15" s="365"/>
    </row>
    <row r="16" spans="1:22">
      <c r="A16" s="355">
        <v>2.1</v>
      </c>
      <c r="B16" s="382" t="s">
        <v>771</v>
      </c>
      <c r="C16" s="527">
        <f>SUM(D16:F16)</f>
        <v>17675104.859999999</v>
      </c>
      <c r="D16" s="527">
        <v>17675104.859999999</v>
      </c>
      <c r="E16" s="527">
        <v>0</v>
      </c>
      <c r="F16" s="527">
        <v>0</v>
      </c>
      <c r="G16" s="527">
        <v>0</v>
      </c>
      <c r="H16" s="527">
        <v>0</v>
      </c>
      <c r="I16" s="527">
        <v>0</v>
      </c>
      <c r="J16" s="527">
        <v>0</v>
      </c>
      <c r="K16" s="527">
        <v>0</v>
      </c>
      <c r="L16" s="527">
        <v>0</v>
      </c>
      <c r="M16" s="527">
        <v>0</v>
      </c>
      <c r="N16" s="527">
        <v>0</v>
      </c>
      <c r="O16" s="527">
        <v>0</v>
      </c>
      <c r="P16" s="527">
        <v>0</v>
      </c>
      <c r="Q16" s="527">
        <v>0</v>
      </c>
      <c r="R16" s="527">
        <v>0</v>
      </c>
      <c r="S16" s="527">
        <v>0</v>
      </c>
      <c r="T16" s="527">
        <v>0</v>
      </c>
      <c r="U16" s="527">
        <v>0</v>
      </c>
      <c r="V16" s="365"/>
    </row>
    <row r="17" spans="1:22">
      <c r="A17" s="355">
        <v>2.2000000000000002</v>
      </c>
      <c r="B17" s="382" t="s">
        <v>772</v>
      </c>
      <c r="C17" s="527">
        <f>SUM(D17:F17)</f>
        <v>2720414335.9646001</v>
      </c>
      <c r="D17" s="527">
        <v>2720414335.9646001</v>
      </c>
      <c r="E17" s="527">
        <v>0</v>
      </c>
      <c r="F17" s="527">
        <v>0</v>
      </c>
      <c r="G17" s="527">
        <v>0</v>
      </c>
      <c r="H17" s="527">
        <v>0</v>
      </c>
      <c r="I17" s="527">
        <v>15507288.2028</v>
      </c>
      <c r="J17" s="527">
        <v>0</v>
      </c>
      <c r="K17" s="527">
        <v>0</v>
      </c>
      <c r="L17" s="527">
        <v>0</v>
      </c>
      <c r="M17" s="527">
        <v>0</v>
      </c>
      <c r="N17" s="527">
        <v>0</v>
      </c>
      <c r="O17" s="527">
        <v>0</v>
      </c>
      <c r="P17" s="527">
        <v>0</v>
      </c>
      <c r="Q17" s="527">
        <v>0</v>
      </c>
      <c r="R17" s="527">
        <v>0</v>
      </c>
      <c r="S17" s="527">
        <v>0</v>
      </c>
      <c r="T17" s="527">
        <v>0</v>
      </c>
      <c r="U17" s="527">
        <v>0</v>
      </c>
      <c r="V17" s="365"/>
    </row>
    <row r="18" spans="1:22">
      <c r="A18" s="355">
        <v>2.2999999999999998</v>
      </c>
      <c r="B18" s="382" t="s">
        <v>773</v>
      </c>
      <c r="C18" s="527">
        <f>SUM(D18:F18)</f>
        <v>1422536532.0590999</v>
      </c>
      <c r="D18" s="527">
        <v>1422536532.0590999</v>
      </c>
      <c r="E18" s="527">
        <v>0</v>
      </c>
      <c r="F18" s="527">
        <v>0</v>
      </c>
      <c r="G18" s="527">
        <v>0</v>
      </c>
      <c r="H18" s="527">
        <v>0</v>
      </c>
      <c r="I18" s="527">
        <v>0</v>
      </c>
      <c r="J18" s="527">
        <v>0</v>
      </c>
      <c r="K18" s="527">
        <v>0</v>
      </c>
      <c r="L18" s="527">
        <v>0</v>
      </c>
      <c r="M18" s="527">
        <v>0</v>
      </c>
      <c r="N18" s="527">
        <v>0</v>
      </c>
      <c r="O18" s="527">
        <v>0</v>
      </c>
      <c r="P18" s="527">
        <v>0</v>
      </c>
      <c r="Q18" s="527">
        <v>0</v>
      </c>
      <c r="R18" s="527">
        <v>0</v>
      </c>
      <c r="S18" s="527">
        <v>0</v>
      </c>
      <c r="T18" s="527">
        <v>0</v>
      </c>
      <c r="U18" s="527">
        <v>0</v>
      </c>
      <c r="V18" s="365"/>
    </row>
    <row r="19" spans="1:22">
      <c r="A19" s="355">
        <v>2.4</v>
      </c>
      <c r="B19" s="382" t="s">
        <v>774</v>
      </c>
      <c r="C19" s="527">
        <f>SUM(D19:F19)</f>
        <v>3749986.5737000895</v>
      </c>
      <c r="D19" s="527">
        <v>3749986.5737000895</v>
      </c>
      <c r="E19" s="527">
        <v>0</v>
      </c>
      <c r="F19" s="527">
        <v>0</v>
      </c>
      <c r="G19" s="527">
        <v>0</v>
      </c>
      <c r="H19" s="527">
        <v>0</v>
      </c>
      <c r="I19" s="527">
        <v>0</v>
      </c>
      <c r="J19" s="527">
        <v>0</v>
      </c>
      <c r="K19" s="527">
        <v>0</v>
      </c>
      <c r="L19" s="527">
        <v>0</v>
      </c>
      <c r="M19" s="527">
        <v>0</v>
      </c>
      <c r="N19" s="527">
        <v>0</v>
      </c>
      <c r="O19" s="527">
        <v>0</v>
      </c>
      <c r="P19" s="527">
        <v>0</v>
      </c>
      <c r="Q19" s="527">
        <v>0</v>
      </c>
      <c r="R19" s="527">
        <v>0</v>
      </c>
      <c r="S19" s="527">
        <v>0</v>
      </c>
      <c r="T19" s="527">
        <v>0</v>
      </c>
      <c r="U19" s="527">
        <v>0</v>
      </c>
      <c r="V19" s="365"/>
    </row>
    <row r="20" spans="1:22">
      <c r="A20" s="355">
        <v>2.5</v>
      </c>
      <c r="B20" s="382" t="s">
        <v>775</v>
      </c>
      <c r="C20" s="527">
        <f>SUM(D20:F20)</f>
        <v>67451720.902600005</v>
      </c>
      <c r="D20" s="527">
        <v>67451720.902600005</v>
      </c>
      <c r="E20" s="527">
        <v>0</v>
      </c>
      <c r="F20" s="527">
        <v>0</v>
      </c>
      <c r="G20" s="527">
        <v>0</v>
      </c>
      <c r="H20" s="527">
        <v>0</v>
      </c>
      <c r="I20" s="527">
        <v>0</v>
      </c>
      <c r="J20" s="527">
        <v>0</v>
      </c>
      <c r="K20" s="527">
        <v>0</v>
      </c>
      <c r="L20" s="527">
        <v>0</v>
      </c>
      <c r="M20" s="527">
        <v>0</v>
      </c>
      <c r="N20" s="527">
        <v>0</v>
      </c>
      <c r="O20" s="527">
        <v>0</v>
      </c>
      <c r="P20" s="527">
        <v>0</v>
      </c>
      <c r="Q20" s="527">
        <v>0</v>
      </c>
      <c r="R20" s="527">
        <v>0</v>
      </c>
      <c r="S20" s="527">
        <v>0</v>
      </c>
      <c r="T20" s="527">
        <v>0</v>
      </c>
      <c r="U20" s="527">
        <v>0</v>
      </c>
      <c r="V20" s="365"/>
    </row>
    <row r="21" spans="1:22">
      <c r="A21" s="355">
        <v>2.6</v>
      </c>
      <c r="B21" s="382" t="s">
        <v>776</v>
      </c>
      <c r="C21" s="527">
        <v>0</v>
      </c>
      <c r="D21" s="527">
        <v>0</v>
      </c>
      <c r="E21" s="527">
        <v>0</v>
      </c>
      <c r="F21" s="527">
        <v>0</v>
      </c>
      <c r="G21" s="527">
        <v>0</v>
      </c>
      <c r="H21" s="527">
        <v>0</v>
      </c>
      <c r="I21" s="527">
        <v>0</v>
      </c>
      <c r="J21" s="527">
        <v>0</v>
      </c>
      <c r="K21" s="527">
        <v>0</v>
      </c>
      <c r="L21" s="527">
        <v>0</v>
      </c>
      <c r="M21" s="527">
        <v>0</v>
      </c>
      <c r="N21" s="527">
        <v>0</v>
      </c>
      <c r="O21" s="527">
        <v>0</v>
      </c>
      <c r="P21" s="527">
        <v>0</v>
      </c>
      <c r="Q21" s="527">
        <v>0</v>
      </c>
      <c r="R21" s="527">
        <v>0</v>
      </c>
      <c r="S21" s="527">
        <v>0</v>
      </c>
      <c r="T21" s="527">
        <v>0</v>
      </c>
      <c r="U21" s="527">
        <v>0</v>
      </c>
      <c r="V21" s="365"/>
    </row>
    <row r="22" spans="1:22">
      <c r="A22" s="381">
        <v>3</v>
      </c>
      <c r="B22" s="347" t="s">
        <v>778</v>
      </c>
      <c r="C22" s="527">
        <v>2622414608.6933246</v>
      </c>
      <c r="D22" s="527">
        <v>1781414724.647084</v>
      </c>
      <c r="E22" s="527">
        <v>0</v>
      </c>
      <c r="F22" s="527">
        <v>0</v>
      </c>
      <c r="G22" s="527">
        <v>22200566.22394</v>
      </c>
      <c r="H22" s="527">
        <v>0</v>
      </c>
      <c r="I22" s="527">
        <v>0</v>
      </c>
      <c r="J22" s="527">
        <v>0</v>
      </c>
      <c r="K22" s="527">
        <v>0</v>
      </c>
      <c r="L22" s="527">
        <v>8615962.6465000007</v>
      </c>
      <c r="M22" s="527">
        <v>0</v>
      </c>
      <c r="N22" s="527">
        <v>0</v>
      </c>
      <c r="O22" s="527">
        <v>0</v>
      </c>
      <c r="P22" s="527">
        <v>0</v>
      </c>
      <c r="Q22" s="527">
        <v>0</v>
      </c>
      <c r="R22" s="527">
        <v>0</v>
      </c>
      <c r="S22" s="527">
        <v>0</v>
      </c>
      <c r="T22" s="527">
        <v>0</v>
      </c>
      <c r="U22" s="527">
        <v>692578.78087999998</v>
      </c>
      <c r="V22" s="365"/>
    </row>
    <row r="23" spans="1:22">
      <c r="A23" s="355">
        <v>3.1</v>
      </c>
      <c r="B23" s="382" t="s">
        <v>771</v>
      </c>
      <c r="C23" s="527">
        <v>0</v>
      </c>
      <c r="D23" s="527">
        <v>0</v>
      </c>
      <c r="E23" s="527">
        <v>0</v>
      </c>
      <c r="F23" s="527">
        <v>0</v>
      </c>
      <c r="G23" s="527">
        <v>0</v>
      </c>
      <c r="H23" s="527">
        <v>0</v>
      </c>
      <c r="I23" s="527">
        <v>0</v>
      </c>
      <c r="J23" s="527">
        <v>0</v>
      </c>
      <c r="K23" s="527">
        <v>0</v>
      </c>
      <c r="L23" s="527">
        <v>0</v>
      </c>
      <c r="M23" s="527">
        <v>0</v>
      </c>
      <c r="N23" s="527">
        <v>0</v>
      </c>
      <c r="O23" s="527">
        <v>0</v>
      </c>
      <c r="P23" s="527">
        <v>0</v>
      </c>
      <c r="Q23" s="527">
        <v>0</v>
      </c>
      <c r="R23" s="527">
        <v>0</v>
      </c>
      <c r="S23" s="527">
        <v>0</v>
      </c>
      <c r="T23" s="527">
        <v>0</v>
      </c>
      <c r="U23" s="527">
        <v>0</v>
      </c>
      <c r="V23" s="365"/>
    </row>
    <row r="24" spans="1:22">
      <c r="A24" s="355">
        <v>3.2</v>
      </c>
      <c r="B24" s="382" t="s">
        <v>772</v>
      </c>
      <c r="C24" s="527">
        <v>991257.34</v>
      </c>
      <c r="D24" s="527">
        <v>991257.34</v>
      </c>
      <c r="E24" s="527">
        <v>0</v>
      </c>
      <c r="F24" s="527">
        <v>0</v>
      </c>
      <c r="G24" s="527">
        <v>0</v>
      </c>
      <c r="H24" s="527">
        <v>0</v>
      </c>
      <c r="I24" s="527">
        <v>0</v>
      </c>
      <c r="J24" s="527">
        <v>0</v>
      </c>
      <c r="K24" s="527">
        <v>0</v>
      </c>
      <c r="L24" s="527">
        <v>0</v>
      </c>
      <c r="M24" s="527">
        <v>0</v>
      </c>
      <c r="N24" s="527">
        <v>0</v>
      </c>
      <c r="O24" s="527">
        <v>0</v>
      </c>
      <c r="P24" s="527">
        <v>0</v>
      </c>
      <c r="Q24" s="527">
        <v>0</v>
      </c>
      <c r="R24" s="527">
        <v>0</v>
      </c>
      <c r="S24" s="527">
        <v>0</v>
      </c>
      <c r="T24" s="527">
        <v>0</v>
      </c>
      <c r="U24" s="527">
        <v>0</v>
      </c>
      <c r="V24" s="365"/>
    </row>
    <row r="25" spans="1:22">
      <c r="A25" s="355">
        <v>3.3</v>
      </c>
      <c r="B25" s="382" t="s">
        <v>773</v>
      </c>
      <c r="C25" s="527">
        <v>0</v>
      </c>
      <c r="D25" s="527">
        <v>0</v>
      </c>
      <c r="E25" s="527">
        <v>0</v>
      </c>
      <c r="F25" s="527">
        <v>0</v>
      </c>
      <c r="G25" s="527">
        <v>0</v>
      </c>
      <c r="H25" s="527">
        <v>0</v>
      </c>
      <c r="I25" s="527">
        <v>0</v>
      </c>
      <c r="J25" s="527">
        <v>0</v>
      </c>
      <c r="K25" s="527">
        <v>0</v>
      </c>
      <c r="L25" s="527">
        <v>0</v>
      </c>
      <c r="M25" s="527">
        <v>0</v>
      </c>
      <c r="N25" s="527">
        <v>0</v>
      </c>
      <c r="O25" s="527">
        <v>0</v>
      </c>
      <c r="P25" s="527">
        <v>0</v>
      </c>
      <c r="Q25" s="527">
        <v>0</v>
      </c>
      <c r="R25" s="527">
        <v>0</v>
      </c>
      <c r="S25" s="527">
        <v>0</v>
      </c>
      <c r="T25" s="527">
        <v>0</v>
      </c>
      <c r="U25" s="527">
        <v>0</v>
      </c>
      <c r="V25" s="365"/>
    </row>
    <row r="26" spans="1:22">
      <c r="A26" s="355">
        <v>3.4</v>
      </c>
      <c r="B26" s="382" t="s">
        <v>774</v>
      </c>
      <c r="C26" s="527">
        <v>21568331.145999998</v>
      </c>
      <c r="D26" s="527">
        <v>243687</v>
      </c>
      <c r="E26" s="527">
        <v>0</v>
      </c>
      <c r="F26" s="527">
        <v>0</v>
      </c>
      <c r="G26" s="527">
        <v>0</v>
      </c>
      <c r="H26" s="527">
        <v>0</v>
      </c>
      <c r="I26" s="527">
        <v>0</v>
      </c>
      <c r="J26" s="527">
        <v>0</v>
      </c>
      <c r="K26" s="527">
        <v>0</v>
      </c>
      <c r="L26" s="527">
        <v>0</v>
      </c>
      <c r="M26" s="527">
        <v>0</v>
      </c>
      <c r="N26" s="527">
        <v>0</v>
      </c>
      <c r="O26" s="527">
        <v>0</v>
      </c>
      <c r="P26" s="527">
        <v>0</v>
      </c>
      <c r="Q26" s="527">
        <v>0</v>
      </c>
      <c r="R26" s="527">
        <v>0</v>
      </c>
      <c r="S26" s="527">
        <v>0</v>
      </c>
      <c r="T26" s="527">
        <v>0</v>
      </c>
      <c r="U26" s="527">
        <v>0</v>
      </c>
      <c r="V26" s="365"/>
    </row>
    <row r="27" spans="1:22">
      <c r="A27" s="355">
        <v>3.5</v>
      </c>
      <c r="B27" s="382" t="s">
        <v>775</v>
      </c>
      <c r="C27" s="527">
        <v>2375646310.5760484</v>
      </c>
      <c r="D27" s="527">
        <v>1761540070.0770841</v>
      </c>
      <c r="E27" s="527">
        <v>0</v>
      </c>
      <c r="F27" s="527">
        <v>0</v>
      </c>
      <c r="G27" s="527">
        <v>22200566.22394</v>
      </c>
      <c r="H27" s="527">
        <v>0</v>
      </c>
      <c r="I27" s="527">
        <v>0</v>
      </c>
      <c r="J27" s="527">
        <v>0</v>
      </c>
      <c r="K27" s="527">
        <v>0</v>
      </c>
      <c r="L27" s="527">
        <v>8615962.6465000007</v>
      </c>
      <c r="M27" s="527">
        <v>0</v>
      </c>
      <c r="N27" s="527">
        <v>0</v>
      </c>
      <c r="O27" s="527">
        <v>0</v>
      </c>
      <c r="P27" s="527">
        <v>0</v>
      </c>
      <c r="Q27" s="527">
        <v>0</v>
      </c>
      <c r="R27" s="527">
        <v>0</v>
      </c>
      <c r="S27" s="527">
        <v>0</v>
      </c>
      <c r="T27" s="527">
        <v>0</v>
      </c>
      <c r="U27" s="527">
        <v>692578.78087999998</v>
      </c>
      <c r="V27" s="365"/>
    </row>
    <row r="28" spans="1:22">
      <c r="A28" s="355">
        <v>3.6</v>
      </c>
      <c r="B28" s="382" t="s">
        <v>776</v>
      </c>
      <c r="C28" s="527">
        <v>224208709.63127598</v>
      </c>
      <c r="D28" s="527">
        <v>18639710.23</v>
      </c>
      <c r="E28" s="527">
        <v>0</v>
      </c>
      <c r="F28" s="527">
        <v>0</v>
      </c>
      <c r="G28" s="527">
        <v>0</v>
      </c>
      <c r="H28" s="527">
        <v>0</v>
      </c>
      <c r="I28" s="527">
        <v>0</v>
      </c>
      <c r="J28" s="527">
        <v>0</v>
      </c>
      <c r="K28" s="527">
        <v>0</v>
      </c>
      <c r="L28" s="527">
        <v>0</v>
      </c>
      <c r="M28" s="527">
        <v>0</v>
      </c>
      <c r="N28" s="527">
        <v>0</v>
      </c>
      <c r="O28" s="527">
        <v>0</v>
      </c>
      <c r="P28" s="527">
        <v>0</v>
      </c>
      <c r="Q28" s="527">
        <v>0</v>
      </c>
      <c r="R28" s="527">
        <v>0</v>
      </c>
      <c r="S28" s="527">
        <v>0</v>
      </c>
      <c r="T28" s="527">
        <v>0</v>
      </c>
      <c r="U28" s="527">
        <v>0</v>
      </c>
      <c r="V28" s="365"/>
    </row>
  </sheetData>
  <mergeCells count="6">
    <mergeCell ref="A5:B7"/>
    <mergeCell ref="C5:U5"/>
    <mergeCell ref="C6:C7"/>
    <mergeCell ref="D6:F6"/>
    <mergeCell ref="G6:K6"/>
    <mergeCell ref="M6:U6"/>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2"/>
  <sheetViews>
    <sheetView showGridLines="0" zoomScaleNormal="100" workbookViewId="0"/>
  </sheetViews>
  <sheetFormatPr defaultColWidth="9.140625" defaultRowHeight="12.75"/>
  <cols>
    <col min="1" max="1" width="11.85546875" style="340" bestFit="1" customWidth="1"/>
    <col min="2" max="2" width="90.28515625" style="340" bestFit="1" customWidth="1"/>
    <col min="3" max="3" width="20.140625" style="340" customWidth="1"/>
    <col min="4" max="4" width="22.28515625" style="340" customWidth="1"/>
    <col min="5" max="5" width="17.140625" style="340" customWidth="1"/>
    <col min="6" max="7" width="22.28515625" style="340" customWidth="1"/>
    <col min="8" max="8" width="17.140625" style="340" customWidth="1"/>
    <col min="9" max="14" width="22.28515625" style="340" customWidth="1"/>
    <col min="15" max="15" width="23.28515625" style="340" bestFit="1" customWidth="1"/>
    <col min="16" max="16" width="21.7109375" style="340" bestFit="1" customWidth="1"/>
    <col min="17" max="19" width="19" style="340" bestFit="1" customWidth="1"/>
    <col min="20" max="20" width="15.42578125" style="340" customWidth="1"/>
    <col min="21" max="21" width="20" style="340" customWidth="1"/>
    <col min="22" max="16384" width="9.140625" style="340"/>
  </cols>
  <sheetData>
    <row r="1" spans="1:21" ht="15">
      <c r="A1" s="339" t="s">
        <v>188</v>
      </c>
      <c r="B1" s="511" t="str">
        <f>Info!C2</f>
        <v>სს ”საქართველოს ბანკი”</v>
      </c>
    </row>
    <row r="2" spans="1:21" ht="13.5">
      <c r="A2" s="341" t="s">
        <v>189</v>
      </c>
      <c r="B2" s="447">
        <v>44926</v>
      </c>
    </row>
    <row r="3" spans="1:21">
      <c r="A3" s="342" t="s">
        <v>779</v>
      </c>
      <c r="B3" s="343"/>
      <c r="C3" s="343"/>
      <c r="H3" s="340">
        <v>0</v>
      </c>
    </row>
    <row r="4" spans="1:21">
      <c r="A4" s="342"/>
      <c r="B4" s="343"/>
      <c r="C4" s="343"/>
    </row>
    <row r="5" spans="1:21" s="363" customFormat="1" ht="13.5" customHeight="1">
      <c r="A5" s="873" t="s">
        <v>780</v>
      </c>
      <c r="B5" s="874"/>
      <c r="C5" s="879" t="s">
        <v>781</v>
      </c>
      <c r="D5" s="880"/>
      <c r="E5" s="880"/>
      <c r="F5" s="880"/>
      <c r="G5" s="880"/>
      <c r="H5" s="880"/>
      <c r="I5" s="880"/>
      <c r="J5" s="880"/>
      <c r="K5" s="880"/>
      <c r="L5" s="880"/>
      <c r="M5" s="880"/>
      <c r="N5" s="880"/>
      <c r="O5" s="880"/>
      <c r="P5" s="880"/>
      <c r="Q5" s="880"/>
      <c r="R5" s="880"/>
      <c r="S5" s="880"/>
      <c r="T5" s="881"/>
      <c r="U5" s="419"/>
    </row>
    <row r="6" spans="1:21" s="363" customFormat="1">
      <c r="A6" s="875"/>
      <c r="B6" s="876"/>
      <c r="C6" s="857" t="s">
        <v>68</v>
      </c>
      <c r="D6" s="879" t="s">
        <v>782</v>
      </c>
      <c r="E6" s="880"/>
      <c r="F6" s="881"/>
      <c r="G6" s="879" t="s">
        <v>783</v>
      </c>
      <c r="H6" s="880"/>
      <c r="I6" s="880"/>
      <c r="J6" s="880"/>
      <c r="K6" s="881"/>
      <c r="L6" s="882" t="s">
        <v>784</v>
      </c>
      <c r="M6" s="883"/>
      <c r="N6" s="883"/>
      <c r="O6" s="883"/>
      <c r="P6" s="883"/>
      <c r="Q6" s="883"/>
      <c r="R6" s="883"/>
      <c r="S6" s="883"/>
      <c r="T6" s="884"/>
      <c r="U6" s="414"/>
    </row>
    <row r="7" spans="1:21" s="363" customFormat="1" ht="25.5">
      <c r="A7" s="877"/>
      <c r="B7" s="878"/>
      <c r="C7" s="857"/>
      <c r="E7" s="397" t="s">
        <v>758</v>
      </c>
      <c r="F7" s="418" t="s">
        <v>759</v>
      </c>
      <c r="H7" s="397" t="s">
        <v>758</v>
      </c>
      <c r="I7" s="418" t="s">
        <v>785</v>
      </c>
      <c r="J7" s="418" t="s">
        <v>760</v>
      </c>
      <c r="K7" s="418" t="s">
        <v>761</v>
      </c>
      <c r="L7" s="420"/>
      <c r="M7" s="397" t="s">
        <v>762</v>
      </c>
      <c r="N7" s="418" t="s">
        <v>760</v>
      </c>
      <c r="O7" s="418" t="s">
        <v>763</v>
      </c>
      <c r="P7" s="418" t="s">
        <v>764</v>
      </c>
      <c r="Q7" s="418" t="s">
        <v>765</v>
      </c>
      <c r="R7" s="418" t="s">
        <v>766</v>
      </c>
      <c r="S7" s="418" t="s">
        <v>767</v>
      </c>
      <c r="T7" s="421" t="s">
        <v>768</v>
      </c>
      <c r="U7" s="419"/>
    </row>
    <row r="8" spans="1:21" ht="15">
      <c r="A8" s="383">
        <v>1</v>
      </c>
      <c r="B8" s="377" t="s">
        <v>770</v>
      </c>
      <c r="C8" s="530">
        <f>D8+G8+L8</f>
        <v>16316961029.125725</v>
      </c>
      <c r="D8" s="484">
        <v>14879417876.450335</v>
      </c>
      <c r="E8" s="484">
        <v>95157076.0220339</v>
      </c>
      <c r="F8" s="484">
        <v>2189730.1900003254</v>
      </c>
      <c r="G8" s="484">
        <v>758623090.09403396</v>
      </c>
      <c r="H8" s="484">
        <v>21631418.2520339</v>
      </c>
      <c r="I8" s="484">
        <v>26464990.060000002</v>
      </c>
      <c r="J8" s="484">
        <v>520156.51</v>
      </c>
      <c r="K8" s="484">
        <v>302040.27</v>
      </c>
      <c r="L8" s="484">
        <v>678920062.58135557</v>
      </c>
      <c r="M8" s="484">
        <v>57463036.165423721</v>
      </c>
      <c r="N8" s="484">
        <v>83946790.123050839</v>
      </c>
      <c r="O8" s="484">
        <v>87809307.043389782</v>
      </c>
      <c r="P8" s="484">
        <v>36669385.339999996</v>
      </c>
      <c r="Q8" s="484">
        <v>45226690.771186441</v>
      </c>
      <c r="R8" s="484">
        <v>32794457.530000009</v>
      </c>
      <c r="S8" s="484">
        <v>21117468.43</v>
      </c>
      <c r="T8" s="484">
        <v>1414146.9900000002</v>
      </c>
      <c r="U8" s="365"/>
    </row>
    <row r="9" spans="1:21" ht="15">
      <c r="A9" s="382">
        <v>1.1000000000000001</v>
      </c>
      <c r="B9" s="382" t="s">
        <v>786</v>
      </c>
      <c r="C9" s="530">
        <f t="shared" ref="C9:C22" si="0">D9+G9+L9</f>
        <v>13211136857.255424</v>
      </c>
      <c r="D9" s="484">
        <v>11949084589.722034</v>
      </c>
      <c r="E9" s="484">
        <v>58335283.742033899</v>
      </c>
      <c r="F9" s="484">
        <v>267046.84999999998</v>
      </c>
      <c r="G9" s="484">
        <v>707234484.19203401</v>
      </c>
      <c r="H9" s="484">
        <v>14784917.9320339</v>
      </c>
      <c r="I9" s="484">
        <v>12153028.84</v>
      </c>
      <c r="J9" s="484">
        <v>164468.07999999999</v>
      </c>
      <c r="K9" s="484">
        <v>0</v>
      </c>
      <c r="L9" s="484">
        <v>554817783.34135556</v>
      </c>
      <c r="M9" s="484">
        <v>36185718.595423728</v>
      </c>
      <c r="N9" s="484">
        <v>66310007.263050854</v>
      </c>
      <c r="O9" s="484">
        <v>53836741.16338978</v>
      </c>
      <c r="P9" s="484">
        <v>35765660.57</v>
      </c>
      <c r="Q9" s="484">
        <v>44725251.031186402</v>
      </c>
      <c r="R9" s="484">
        <v>30276705.68</v>
      </c>
      <c r="S9" s="484">
        <v>20597184.02</v>
      </c>
      <c r="T9" s="484">
        <v>0</v>
      </c>
      <c r="U9" s="365"/>
    </row>
    <row r="10" spans="1:21" ht="15">
      <c r="A10" s="384" t="s">
        <v>252</v>
      </c>
      <c r="B10" s="384" t="s">
        <v>787</v>
      </c>
      <c r="C10" s="530">
        <f t="shared" si="0"/>
        <v>12888511710.655422</v>
      </c>
      <c r="D10" s="484">
        <v>11656421200.082031</v>
      </c>
      <c r="E10" s="484">
        <v>57711450.612033904</v>
      </c>
      <c r="F10" s="484">
        <v>267046.84999999998</v>
      </c>
      <c r="G10" s="484">
        <v>706144157.65203393</v>
      </c>
      <c r="H10" s="484">
        <v>14610332.742033899</v>
      </c>
      <c r="I10" s="484">
        <v>12076413.700000001</v>
      </c>
      <c r="J10" s="484">
        <v>164468.07999999999</v>
      </c>
      <c r="K10" s="484">
        <v>0</v>
      </c>
      <c r="L10" s="484">
        <v>525946352.92135549</v>
      </c>
      <c r="M10" s="484">
        <v>34648483.275423735</v>
      </c>
      <c r="N10" s="484">
        <v>65855783.523050845</v>
      </c>
      <c r="O10" s="484">
        <v>53686574.73338978</v>
      </c>
      <c r="P10" s="484">
        <v>35765660.57</v>
      </c>
      <c r="Q10" s="484">
        <v>41864204.151186407</v>
      </c>
      <c r="R10" s="484">
        <v>28925705.68</v>
      </c>
      <c r="S10" s="484">
        <v>0</v>
      </c>
      <c r="T10" s="484">
        <v>0</v>
      </c>
      <c r="U10" s="365"/>
    </row>
    <row r="11" spans="1:21" ht="15">
      <c r="A11" s="385" t="s">
        <v>788</v>
      </c>
      <c r="B11" s="386" t="s">
        <v>789</v>
      </c>
      <c r="C11" s="530">
        <f t="shared" si="0"/>
        <v>6496559083.6639032</v>
      </c>
      <c r="D11" s="484">
        <v>5902361460.9503441</v>
      </c>
      <c r="E11" s="484">
        <v>30672704.822033901</v>
      </c>
      <c r="F11" s="484">
        <v>24328.61</v>
      </c>
      <c r="G11" s="484">
        <v>298638620.09203392</v>
      </c>
      <c r="H11" s="484">
        <v>7524264.0820338996</v>
      </c>
      <c r="I11" s="484">
        <v>5340381.92</v>
      </c>
      <c r="J11" s="484">
        <v>96104.48</v>
      </c>
      <c r="K11" s="484">
        <v>0</v>
      </c>
      <c r="L11" s="484">
        <v>295559002.62152505</v>
      </c>
      <c r="M11" s="484">
        <v>17757826.600000001</v>
      </c>
      <c r="N11" s="484">
        <v>46458619.439999998</v>
      </c>
      <c r="O11" s="484">
        <v>26615032.645084701</v>
      </c>
      <c r="P11" s="484">
        <v>12846334.57</v>
      </c>
      <c r="Q11" s="484">
        <v>19695842.7011864</v>
      </c>
      <c r="R11" s="484">
        <v>19341045.640000001</v>
      </c>
      <c r="S11" s="484">
        <v>0</v>
      </c>
      <c r="T11" s="484">
        <v>0</v>
      </c>
      <c r="U11" s="365"/>
    </row>
    <row r="12" spans="1:21" ht="15">
      <c r="A12" s="385" t="s">
        <v>790</v>
      </c>
      <c r="B12" s="386" t="s">
        <v>791</v>
      </c>
      <c r="C12" s="530">
        <f t="shared" si="0"/>
        <v>2008021774.4820311</v>
      </c>
      <c r="D12" s="484">
        <v>1899847190.33915</v>
      </c>
      <c r="E12" s="484">
        <v>10279205.199999999</v>
      </c>
      <c r="F12" s="484">
        <v>28518.240000000002</v>
      </c>
      <c r="G12" s="484">
        <v>43249759.100000001</v>
      </c>
      <c r="H12" s="484">
        <v>2150628.5699999998</v>
      </c>
      <c r="I12" s="484">
        <v>1982157.64</v>
      </c>
      <c r="J12" s="484">
        <v>39763.599999999999</v>
      </c>
      <c r="K12" s="484">
        <v>0</v>
      </c>
      <c r="L12" s="484">
        <v>64924825.042881325</v>
      </c>
      <c r="M12" s="484">
        <v>6115702.0613559298</v>
      </c>
      <c r="N12" s="484">
        <v>3316313.56</v>
      </c>
      <c r="O12" s="484">
        <v>7028868.5083050802</v>
      </c>
      <c r="P12" s="484">
        <v>4481993.45</v>
      </c>
      <c r="Q12" s="484">
        <v>3257651.1</v>
      </c>
      <c r="R12" s="484">
        <v>3221685.34</v>
      </c>
      <c r="S12" s="484">
        <v>0</v>
      </c>
      <c r="T12" s="484">
        <v>0</v>
      </c>
      <c r="U12" s="365"/>
    </row>
    <row r="13" spans="1:21" ht="15">
      <c r="A13" s="385" t="s">
        <v>792</v>
      </c>
      <c r="B13" s="386" t="s">
        <v>793</v>
      </c>
      <c r="C13" s="530">
        <f t="shared" si="0"/>
        <v>1424074594.9294927</v>
      </c>
      <c r="D13" s="484">
        <v>1305787489.4571199</v>
      </c>
      <c r="E13" s="484">
        <v>11980588.6</v>
      </c>
      <c r="F13" s="484">
        <v>0</v>
      </c>
      <c r="G13" s="484">
        <v>38728576.330000006</v>
      </c>
      <c r="H13" s="484">
        <v>2621436.9500000002</v>
      </c>
      <c r="I13" s="484">
        <v>2156893.08</v>
      </c>
      <c r="J13" s="484">
        <v>28600</v>
      </c>
      <c r="K13" s="484">
        <v>0</v>
      </c>
      <c r="L13" s="484">
        <v>79558529.142372862</v>
      </c>
      <c r="M13" s="484">
        <v>6120403.0240678005</v>
      </c>
      <c r="N13" s="484">
        <v>2544674.4430508502</v>
      </c>
      <c r="O13" s="484">
        <v>15628004.57</v>
      </c>
      <c r="P13" s="484">
        <v>10438421.6</v>
      </c>
      <c r="Q13" s="484">
        <v>11290942.4</v>
      </c>
      <c r="R13" s="484">
        <v>3406697.19</v>
      </c>
      <c r="S13" s="484">
        <v>0</v>
      </c>
      <c r="T13" s="484">
        <v>0</v>
      </c>
      <c r="U13" s="365"/>
    </row>
    <row r="14" spans="1:21" ht="15">
      <c r="A14" s="385" t="s">
        <v>794</v>
      </c>
      <c r="B14" s="386" t="s">
        <v>795</v>
      </c>
      <c r="C14" s="530">
        <f t="shared" si="0"/>
        <v>2959856257.5799961</v>
      </c>
      <c r="D14" s="484">
        <v>2548425059.3354197</v>
      </c>
      <c r="E14" s="484">
        <v>4778951.99</v>
      </c>
      <c r="F14" s="484">
        <v>214200</v>
      </c>
      <c r="G14" s="484">
        <v>325527202.13</v>
      </c>
      <c r="H14" s="484">
        <v>2314003.14</v>
      </c>
      <c r="I14" s="484">
        <v>2596981.06</v>
      </c>
      <c r="J14" s="484">
        <v>0</v>
      </c>
      <c r="K14" s="484">
        <v>0</v>
      </c>
      <c r="L14" s="484">
        <v>85903996.11457631</v>
      </c>
      <c r="M14" s="484">
        <v>4654551.59</v>
      </c>
      <c r="N14" s="484">
        <v>13536176.08</v>
      </c>
      <c r="O14" s="484">
        <v>4414669.01</v>
      </c>
      <c r="P14" s="484">
        <v>7998910.9500000002</v>
      </c>
      <c r="Q14" s="484">
        <v>7619767.9500000002</v>
      </c>
      <c r="R14" s="484">
        <v>2956277.51</v>
      </c>
      <c r="S14" s="484">
        <v>0</v>
      </c>
      <c r="T14" s="484">
        <v>0</v>
      </c>
      <c r="U14" s="365"/>
    </row>
    <row r="15" spans="1:21" ht="15">
      <c r="A15" s="387">
        <v>1.2</v>
      </c>
      <c r="B15" s="388" t="s">
        <v>796</v>
      </c>
      <c r="C15" s="530">
        <f t="shared" si="0"/>
        <v>503532974.64680827</v>
      </c>
      <c r="D15" s="484">
        <v>234158169.40741652</v>
      </c>
      <c r="E15" s="484">
        <v>1163991.0642372889</v>
      </c>
      <c r="F15" s="484">
        <v>5340.93</v>
      </c>
      <c r="G15" s="484">
        <v>70723449.863167644</v>
      </c>
      <c r="H15" s="484">
        <v>1478491.9530508472</v>
      </c>
      <c r="I15" s="484">
        <v>1215302.94</v>
      </c>
      <c r="J15" s="484">
        <v>16446.810000000001</v>
      </c>
      <c r="K15" s="484">
        <v>0</v>
      </c>
      <c r="L15" s="484">
        <v>198651355.37622407</v>
      </c>
      <c r="M15" s="484">
        <v>12377905.207627118</v>
      </c>
      <c r="N15" s="484">
        <v>27177980.255762711</v>
      </c>
      <c r="O15" s="484">
        <v>18046965.645084739</v>
      </c>
      <c r="P15" s="484">
        <v>15492808.550000001</v>
      </c>
      <c r="Q15" s="484">
        <v>17306943.291186441</v>
      </c>
      <c r="R15" s="484">
        <v>21252941.450000003</v>
      </c>
      <c r="S15" s="484">
        <v>411944.02</v>
      </c>
      <c r="T15" s="484">
        <v>0</v>
      </c>
      <c r="U15" s="365"/>
    </row>
    <row r="16" spans="1:21" ht="15">
      <c r="A16" s="389">
        <v>1.3</v>
      </c>
      <c r="B16" s="388" t="s">
        <v>797</v>
      </c>
      <c r="C16" s="390"/>
      <c r="D16" s="531"/>
      <c r="E16" s="531"/>
      <c r="F16" s="531"/>
      <c r="G16" s="531"/>
      <c r="H16" s="531"/>
      <c r="I16" s="531"/>
      <c r="J16" s="531"/>
      <c r="K16" s="531"/>
      <c r="L16" s="531"/>
      <c r="M16" s="531"/>
      <c r="N16" s="531"/>
      <c r="O16" s="531"/>
      <c r="P16" s="531"/>
      <c r="Q16" s="531"/>
      <c r="R16" s="531"/>
      <c r="S16" s="531"/>
      <c r="T16" s="531"/>
      <c r="U16" s="365"/>
    </row>
    <row r="17" spans="1:21" s="363" customFormat="1" ht="25.5">
      <c r="A17" s="391" t="s">
        <v>798</v>
      </c>
      <c r="B17" s="392" t="s">
        <v>799</v>
      </c>
      <c r="C17" s="530">
        <f t="shared" si="0"/>
        <v>12357517813.510527</v>
      </c>
      <c r="D17" s="532">
        <v>11197678276.825813</v>
      </c>
      <c r="E17" s="532">
        <v>57209941.515033901</v>
      </c>
      <c r="F17" s="532">
        <v>260613.83000000002</v>
      </c>
      <c r="G17" s="532">
        <v>651427938.31743395</v>
      </c>
      <c r="H17" s="532">
        <v>14438996.2599339</v>
      </c>
      <c r="I17" s="532">
        <v>15507288.2028</v>
      </c>
      <c r="J17" s="532">
        <v>164468.08000000002</v>
      </c>
      <c r="K17" s="532">
        <v>0</v>
      </c>
      <c r="L17" s="532">
        <v>508411598.36727923</v>
      </c>
      <c r="M17" s="532">
        <v>34910537.991423734</v>
      </c>
      <c r="N17" s="532">
        <v>60780227.928550839</v>
      </c>
      <c r="O17" s="532">
        <v>53212468.949389786</v>
      </c>
      <c r="P17" s="532">
        <v>32964615.5612</v>
      </c>
      <c r="Q17" s="532">
        <v>40303062.2282864</v>
      </c>
      <c r="R17" s="532">
        <v>29594820.712200001</v>
      </c>
      <c r="S17" s="532">
        <v>1534800.1995999999</v>
      </c>
      <c r="T17" s="532">
        <v>0</v>
      </c>
      <c r="U17" s="367"/>
    </row>
    <row r="18" spans="1:21" s="363" customFormat="1" ht="26.25">
      <c r="A18" s="393" t="s">
        <v>800</v>
      </c>
      <c r="B18" s="393" t="s">
        <v>801</v>
      </c>
      <c r="C18" s="530">
        <f t="shared" si="0"/>
        <v>11684095666.511103</v>
      </c>
      <c r="D18" s="532">
        <v>10583142550.250654</v>
      </c>
      <c r="E18" s="532">
        <v>56349964.332033902</v>
      </c>
      <c r="F18" s="532">
        <v>232871.92</v>
      </c>
      <c r="G18" s="532">
        <v>606505232.37366796</v>
      </c>
      <c r="H18" s="532">
        <v>14111642.382033899</v>
      </c>
      <c r="I18" s="532">
        <v>11347378</v>
      </c>
      <c r="J18" s="532">
        <v>164468.08000000002</v>
      </c>
      <c r="K18" s="532">
        <v>0</v>
      </c>
      <c r="L18" s="532">
        <v>494447883.88677925</v>
      </c>
      <c r="M18" s="532">
        <v>33381269.085423734</v>
      </c>
      <c r="N18" s="532">
        <v>59452187.843050852</v>
      </c>
      <c r="O18" s="532">
        <v>52996744.883389786</v>
      </c>
      <c r="P18" s="532">
        <v>32864849.509999998</v>
      </c>
      <c r="Q18" s="532">
        <v>39231037.561186403</v>
      </c>
      <c r="R18" s="532">
        <v>28225209.82</v>
      </c>
      <c r="S18" s="532">
        <v>0</v>
      </c>
      <c r="T18" s="532">
        <v>0</v>
      </c>
      <c r="U18" s="367"/>
    </row>
    <row r="19" spans="1:21" s="363" customFormat="1" ht="15">
      <c r="A19" s="391" t="s">
        <v>802</v>
      </c>
      <c r="B19" s="394" t="s">
        <v>803</v>
      </c>
      <c r="C19" s="530">
        <f t="shared" si="0"/>
        <v>13300062854.158182</v>
      </c>
      <c r="D19" s="532">
        <v>12307144010.514496</v>
      </c>
      <c r="E19" s="532">
        <v>52441233.339166097</v>
      </c>
      <c r="F19" s="532">
        <v>241158.21999999997</v>
      </c>
      <c r="G19" s="532">
        <v>445789867.10846603</v>
      </c>
      <c r="H19" s="532">
        <v>17771530.147266101</v>
      </c>
      <c r="I19" s="532">
        <v>7892610.0256999992</v>
      </c>
      <c r="J19" s="532">
        <v>213404.15</v>
      </c>
      <c r="K19" s="532">
        <v>0</v>
      </c>
      <c r="L19" s="532">
        <v>547128976.53522074</v>
      </c>
      <c r="M19" s="532">
        <v>29149711.121076275</v>
      </c>
      <c r="N19" s="532">
        <v>43655543.967949159</v>
      </c>
      <c r="O19" s="532">
        <v>59479600.924310222</v>
      </c>
      <c r="P19" s="532">
        <v>21048178.6415</v>
      </c>
      <c r="Q19" s="532">
        <v>34510965.393913597</v>
      </c>
      <c r="R19" s="532">
        <v>64235860.810799994</v>
      </c>
      <c r="S19" s="532">
        <v>0</v>
      </c>
      <c r="T19" s="532">
        <v>0</v>
      </c>
      <c r="U19" s="367"/>
    </row>
    <row r="20" spans="1:21" s="363" customFormat="1" ht="15">
      <c r="A20" s="393" t="s">
        <v>804</v>
      </c>
      <c r="B20" s="393" t="s">
        <v>805</v>
      </c>
      <c r="C20" s="530">
        <f t="shared" si="0"/>
        <v>12332641328.044748</v>
      </c>
      <c r="D20" s="532">
        <v>11413099725.355995</v>
      </c>
      <c r="E20" s="532">
        <v>51356503.687966101</v>
      </c>
      <c r="F20" s="532">
        <v>42233.39</v>
      </c>
      <c r="G20" s="532">
        <v>425303391.59796613</v>
      </c>
      <c r="H20" s="532">
        <v>17054495.6379661</v>
      </c>
      <c r="I20" s="532">
        <v>7393552.9899999993</v>
      </c>
      <c r="J20" s="532">
        <v>213404.15</v>
      </c>
      <c r="K20" s="532">
        <v>0</v>
      </c>
      <c r="L20" s="532">
        <v>494238211.09078765</v>
      </c>
      <c r="M20" s="532">
        <v>27748708.434576269</v>
      </c>
      <c r="N20" s="532">
        <v>40034283.46694915</v>
      </c>
      <c r="O20" s="532">
        <v>55675056.636610225</v>
      </c>
      <c r="P20" s="532">
        <v>18884174.089999996</v>
      </c>
      <c r="Q20" s="532">
        <v>34136881.078813598</v>
      </c>
      <c r="R20" s="532">
        <v>59294487.959999993</v>
      </c>
      <c r="S20" s="532">
        <v>0</v>
      </c>
      <c r="T20" s="532">
        <v>0</v>
      </c>
      <c r="U20" s="367"/>
    </row>
    <row r="21" spans="1:21" s="363" customFormat="1" ht="15">
      <c r="A21" s="395">
        <v>1.4</v>
      </c>
      <c r="B21" s="406" t="s">
        <v>937</v>
      </c>
      <c r="C21" s="530">
        <f t="shared" si="0"/>
        <v>83131587.72299999</v>
      </c>
      <c r="D21" s="532">
        <v>74398815.492999986</v>
      </c>
      <c r="E21" s="532">
        <v>491612.28</v>
      </c>
      <c r="F21" s="532">
        <v>0</v>
      </c>
      <c r="G21" s="532">
        <v>1857049.92</v>
      </c>
      <c r="H21" s="532">
        <v>221088.43</v>
      </c>
      <c r="I21" s="532">
        <v>0</v>
      </c>
      <c r="J21" s="532">
        <v>0</v>
      </c>
      <c r="K21" s="532">
        <v>0</v>
      </c>
      <c r="L21" s="532">
        <v>6875722.3100000005</v>
      </c>
      <c r="M21" s="532">
        <v>35121.83</v>
      </c>
      <c r="N21" s="532">
        <v>5395296.5300000003</v>
      </c>
      <c r="O21" s="532">
        <v>43103.66</v>
      </c>
      <c r="P21" s="532">
        <v>0</v>
      </c>
      <c r="Q21" s="532">
        <v>0</v>
      </c>
      <c r="R21" s="532">
        <v>0</v>
      </c>
      <c r="S21" s="532">
        <v>0</v>
      </c>
      <c r="T21" s="532">
        <v>0</v>
      </c>
      <c r="U21" s="367"/>
    </row>
    <row r="22" spans="1:21" s="363" customFormat="1" ht="15">
      <c r="A22" s="395">
        <v>1.5</v>
      </c>
      <c r="B22" s="406" t="s">
        <v>938</v>
      </c>
      <c r="C22" s="530">
        <f t="shared" si="0"/>
        <v>73468378.789199993</v>
      </c>
      <c r="D22" s="532">
        <v>70557223.239799991</v>
      </c>
      <c r="E22" s="532">
        <v>0</v>
      </c>
      <c r="F22" s="532">
        <v>0</v>
      </c>
      <c r="G22" s="532">
        <v>1252534.9341</v>
      </c>
      <c r="H22" s="532">
        <v>0</v>
      </c>
      <c r="I22" s="532">
        <v>0</v>
      </c>
      <c r="J22" s="532">
        <v>0</v>
      </c>
      <c r="K22" s="532">
        <v>0</v>
      </c>
      <c r="L22" s="532">
        <v>1658620.6153000002</v>
      </c>
      <c r="M22" s="532">
        <v>0</v>
      </c>
      <c r="N22" s="532">
        <v>935528.93530000001</v>
      </c>
      <c r="O22" s="532">
        <v>0</v>
      </c>
      <c r="P22" s="532">
        <v>0</v>
      </c>
      <c r="Q22" s="532">
        <v>0</v>
      </c>
      <c r="R22" s="532">
        <v>0</v>
      </c>
      <c r="S22" s="532">
        <v>0</v>
      </c>
      <c r="T22" s="532">
        <v>0</v>
      </c>
      <c r="U22" s="367"/>
    </row>
  </sheetData>
  <mergeCells count="6">
    <mergeCell ref="A5:B7"/>
    <mergeCell ref="D6:F6"/>
    <mergeCell ref="G6:K6"/>
    <mergeCell ref="L6:T6"/>
    <mergeCell ref="C6:C7"/>
    <mergeCell ref="C5:T5"/>
  </mergeCells>
  <conditionalFormatting sqref="A5">
    <cfRule type="duplicateValues" dxfId="12" priority="1"/>
    <cfRule type="duplicateValues" dxfId="11" priority="2"/>
  </conditionalFormatting>
  <conditionalFormatting sqref="A5">
    <cfRule type="duplicateValues" dxfId="10" priority="3"/>
  </conditionalFormatting>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7"/>
  <sheetViews>
    <sheetView showGridLines="0" zoomScaleNormal="100" workbookViewId="0"/>
  </sheetViews>
  <sheetFormatPr defaultColWidth="9.140625" defaultRowHeight="12.75"/>
  <cols>
    <col min="1" max="1" width="11.85546875" style="340" bestFit="1" customWidth="1"/>
    <col min="2" max="2" width="93.42578125" style="340" customWidth="1"/>
    <col min="3" max="3" width="28.7109375" style="340" customWidth="1"/>
    <col min="4" max="4" width="14.85546875" style="340" bestFit="1" customWidth="1"/>
    <col min="5" max="5" width="13.85546875" style="340" bestFit="1" customWidth="1"/>
    <col min="6" max="6" width="18" style="400" bestFit="1" customWidth="1"/>
    <col min="7" max="7" width="9.5703125" style="400" bestFit="1" customWidth="1"/>
    <col min="8" max="9" width="9.5703125" style="340" bestFit="1" customWidth="1"/>
    <col min="10" max="10" width="14.85546875" style="400" bestFit="1" customWidth="1"/>
    <col min="11" max="11" width="13.85546875" style="400" bestFit="1" customWidth="1"/>
    <col min="12" max="12" width="18" style="400" bestFit="1" customWidth="1"/>
    <col min="13" max="13" width="8.7109375" style="400" bestFit="1" customWidth="1"/>
    <col min="14" max="14" width="9.5703125" style="400" bestFit="1" customWidth="1"/>
    <col min="15" max="15" width="19" style="340" bestFit="1" customWidth="1"/>
    <col min="16" max="16384" width="9.140625" style="340"/>
  </cols>
  <sheetData>
    <row r="1" spans="1:15" ht="15">
      <c r="A1" s="339" t="s">
        <v>188</v>
      </c>
      <c r="B1" s="511" t="str">
        <f>Info!C2</f>
        <v>სს ”საქართველოს ბანკი”</v>
      </c>
      <c r="F1" s="340"/>
      <c r="G1" s="340"/>
      <c r="J1" s="340"/>
      <c r="K1" s="340"/>
      <c r="L1" s="340"/>
      <c r="M1" s="340"/>
      <c r="N1" s="340"/>
    </row>
    <row r="2" spans="1:15" ht="13.5">
      <c r="A2" s="341" t="s">
        <v>189</v>
      </c>
      <c r="B2" s="447">
        <v>44926</v>
      </c>
      <c r="F2" s="340"/>
      <c r="G2" s="340"/>
      <c r="J2" s="340"/>
      <c r="K2" s="340"/>
      <c r="L2" s="340"/>
      <c r="M2" s="340"/>
      <c r="N2" s="340"/>
    </row>
    <row r="3" spans="1:15">
      <c r="A3" s="342" t="s">
        <v>808</v>
      </c>
      <c r="B3" s="343"/>
      <c r="F3" s="340"/>
      <c r="G3" s="340"/>
      <c r="H3" s="340">
        <v>0</v>
      </c>
      <c r="J3" s="340"/>
      <c r="K3" s="340"/>
      <c r="L3" s="340"/>
      <c r="M3" s="340"/>
      <c r="N3" s="340"/>
    </row>
    <row r="4" spans="1:15">
      <c r="F4" s="340"/>
      <c r="G4" s="340"/>
      <c r="J4" s="340"/>
      <c r="K4" s="340"/>
      <c r="L4" s="340"/>
      <c r="M4" s="340"/>
      <c r="N4" s="340"/>
    </row>
    <row r="5" spans="1:15" ht="37.5" customHeight="1">
      <c r="A5" s="835" t="s">
        <v>809</v>
      </c>
      <c r="B5" s="836"/>
      <c r="C5" s="885" t="s">
        <v>810</v>
      </c>
      <c r="D5" s="886"/>
      <c r="E5" s="886"/>
      <c r="F5" s="886"/>
      <c r="G5" s="886"/>
      <c r="H5" s="887"/>
      <c r="I5" s="888" t="s">
        <v>811</v>
      </c>
      <c r="J5" s="889"/>
      <c r="K5" s="889"/>
      <c r="L5" s="889"/>
      <c r="M5" s="889"/>
      <c r="N5" s="890"/>
      <c r="O5" s="891" t="s">
        <v>681</v>
      </c>
    </row>
    <row r="6" spans="1:15" ht="39.6" customHeight="1">
      <c r="A6" s="839"/>
      <c r="B6" s="840"/>
      <c r="C6" s="396"/>
      <c r="D6" s="397" t="s">
        <v>812</v>
      </c>
      <c r="E6" s="397" t="s">
        <v>813</v>
      </c>
      <c r="F6" s="397" t="s">
        <v>814</v>
      </c>
      <c r="G6" s="397" t="s">
        <v>815</v>
      </c>
      <c r="H6" s="397" t="s">
        <v>816</v>
      </c>
      <c r="I6" s="398"/>
      <c r="J6" s="397" t="s">
        <v>812</v>
      </c>
      <c r="K6" s="397" t="s">
        <v>813</v>
      </c>
      <c r="L6" s="397" t="s">
        <v>814</v>
      </c>
      <c r="M6" s="397" t="s">
        <v>815</v>
      </c>
      <c r="N6" s="397" t="s">
        <v>816</v>
      </c>
      <c r="O6" s="892"/>
    </row>
    <row r="7" spans="1:15">
      <c r="A7" s="355">
        <v>1</v>
      </c>
      <c r="B7" s="364" t="s">
        <v>691</v>
      </c>
      <c r="C7" s="529">
        <v>630859061.93000019</v>
      </c>
      <c r="D7" s="529">
        <v>603827322.00000012</v>
      </c>
      <c r="E7" s="529">
        <v>10307337.840000002</v>
      </c>
      <c r="F7" s="529">
        <v>9089728.7800000012</v>
      </c>
      <c r="G7" s="529">
        <v>5211896.7100000009</v>
      </c>
      <c r="H7" s="529">
        <v>2422776.5999999996</v>
      </c>
      <c r="I7" s="529">
        <v>19620186.5</v>
      </c>
      <c r="J7" s="529">
        <v>12038588.070000002</v>
      </c>
      <c r="K7" s="529">
        <v>1030734.5100000001</v>
      </c>
      <c r="L7" s="529">
        <v>2726918.91</v>
      </c>
      <c r="M7" s="529">
        <v>2246804.02</v>
      </c>
      <c r="N7" s="529">
        <v>1577140.9900000002</v>
      </c>
      <c r="O7" s="529">
        <v>0</v>
      </c>
    </row>
    <row r="8" spans="1:15">
      <c r="A8" s="355">
        <v>2</v>
      </c>
      <c r="B8" s="364" t="s">
        <v>692</v>
      </c>
      <c r="C8" s="529">
        <v>1460842125.7367797</v>
      </c>
      <c r="D8" s="529">
        <v>1398489627.0054238</v>
      </c>
      <c r="E8" s="529">
        <v>17934542.329999998</v>
      </c>
      <c r="F8" s="529">
        <v>20193888.759999998</v>
      </c>
      <c r="G8" s="529">
        <v>14145929.41</v>
      </c>
      <c r="H8" s="529">
        <v>10078138.231355932</v>
      </c>
      <c r="I8" s="529">
        <v>46313078.994745769</v>
      </c>
      <c r="J8" s="529">
        <v>27822016.303389832</v>
      </c>
      <c r="K8" s="529">
        <v>1793454.81</v>
      </c>
      <c r="L8" s="529">
        <v>6058166.9399999995</v>
      </c>
      <c r="M8" s="529">
        <v>5101793.2</v>
      </c>
      <c r="N8" s="529">
        <v>5537647.7413559323</v>
      </c>
      <c r="O8" s="529">
        <v>0</v>
      </c>
    </row>
    <row r="9" spans="1:15">
      <c r="A9" s="355">
        <v>3</v>
      </c>
      <c r="B9" s="364" t="s">
        <v>693</v>
      </c>
      <c r="C9" s="529">
        <v>28543649.100000001</v>
      </c>
      <c r="D9" s="529">
        <v>24778265.02</v>
      </c>
      <c r="E9" s="529">
        <v>0</v>
      </c>
      <c r="F9" s="529">
        <v>0</v>
      </c>
      <c r="G9" s="529">
        <v>3765384.08</v>
      </c>
      <c r="H9" s="529">
        <v>0</v>
      </c>
      <c r="I9" s="529">
        <v>2378258</v>
      </c>
      <c r="J9" s="529">
        <v>495565.96</v>
      </c>
      <c r="K9" s="529">
        <v>0</v>
      </c>
      <c r="L9" s="529">
        <v>0</v>
      </c>
      <c r="M9" s="529">
        <v>1882692.04</v>
      </c>
      <c r="N9" s="529">
        <v>0</v>
      </c>
      <c r="O9" s="529">
        <v>0</v>
      </c>
    </row>
    <row r="10" spans="1:15">
      <c r="A10" s="355">
        <v>4</v>
      </c>
      <c r="B10" s="364" t="s">
        <v>694</v>
      </c>
      <c r="C10" s="529">
        <v>544319720.20000005</v>
      </c>
      <c r="D10" s="529">
        <v>467560669.95999998</v>
      </c>
      <c r="E10" s="529">
        <v>35847443.489999995</v>
      </c>
      <c r="F10" s="529">
        <v>5913753.5000000009</v>
      </c>
      <c r="G10" s="529">
        <v>4173021.6</v>
      </c>
      <c r="H10" s="529">
        <v>30824831.650000002</v>
      </c>
      <c r="I10" s="529">
        <v>25857213.859999999</v>
      </c>
      <c r="J10" s="529">
        <v>9002624.5499999989</v>
      </c>
      <c r="K10" s="529">
        <v>3584744.39</v>
      </c>
      <c r="L10" s="529">
        <v>1774126.04</v>
      </c>
      <c r="M10" s="529">
        <v>1577600.5699999998</v>
      </c>
      <c r="N10" s="529">
        <v>9918118.3100000005</v>
      </c>
      <c r="O10" s="529">
        <v>0</v>
      </c>
    </row>
    <row r="11" spans="1:15">
      <c r="A11" s="355">
        <v>5</v>
      </c>
      <c r="B11" s="364" t="s">
        <v>695</v>
      </c>
      <c r="C11" s="529">
        <v>886730555.85000002</v>
      </c>
      <c r="D11" s="529">
        <v>796397032.44000006</v>
      </c>
      <c r="E11" s="529">
        <v>44489349.639999993</v>
      </c>
      <c r="F11" s="529">
        <v>27489387.919999998</v>
      </c>
      <c r="G11" s="529">
        <v>1559916.74</v>
      </c>
      <c r="H11" s="529">
        <v>16794869.109999999</v>
      </c>
      <c r="I11" s="529">
        <v>34348155.491134271</v>
      </c>
      <c r="J11" s="529">
        <v>15749182.311134271</v>
      </c>
      <c r="K11" s="529">
        <v>4448934.9800000004</v>
      </c>
      <c r="L11" s="529">
        <v>8246816.4000000004</v>
      </c>
      <c r="M11" s="529">
        <v>525114.69999999995</v>
      </c>
      <c r="N11" s="529">
        <v>5378107.0999999996</v>
      </c>
      <c r="O11" s="529">
        <v>0</v>
      </c>
    </row>
    <row r="12" spans="1:15">
      <c r="A12" s="355">
        <v>6</v>
      </c>
      <c r="B12" s="364" t="s">
        <v>696</v>
      </c>
      <c r="C12" s="529">
        <v>601079065.92999995</v>
      </c>
      <c r="D12" s="529">
        <v>548688314</v>
      </c>
      <c r="E12" s="529">
        <v>29388396.890000001</v>
      </c>
      <c r="F12" s="529">
        <v>9448561.1400000006</v>
      </c>
      <c r="G12" s="529">
        <v>5425921.7699999996</v>
      </c>
      <c r="H12" s="529">
        <v>8127872.1299999999</v>
      </c>
      <c r="I12" s="529">
        <v>25541346.239999998</v>
      </c>
      <c r="J12" s="529">
        <v>10827469.309999999</v>
      </c>
      <c r="K12" s="529">
        <v>2938840.2199999993</v>
      </c>
      <c r="L12" s="529">
        <v>2834568.709999999</v>
      </c>
      <c r="M12" s="529">
        <v>2512595.15</v>
      </c>
      <c r="N12" s="529">
        <v>6427872.8500000006</v>
      </c>
      <c r="O12" s="529">
        <v>0</v>
      </c>
    </row>
    <row r="13" spans="1:15">
      <c r="A13" s="355">
        <v>7</v>
      </c>
      <c r="B13" s="364" t="s">
        <v>697</v>
      </c>
      <c r="C13" s="529">
        <v>520553677.40999997</v>
      </c>
      <c r="D13" s="529">
        <v>486524342.67999995</v>
      </c>
      <c r="E13" s="529">
        <v>7307271.7299999995</v>
      </c>
      <c r="F13" s="529">
        <v>15877677.34</v>
      </c>
      <c r="G13" s="529">
        <v>1905196.1600000001</v>
      </c>
      <c r="H13" s="529">
        <v>8939189.5</v>
      </c>
      <c r="I13" s="529">
        <v>21669885.300000001</v>
      </c>
      <c r="J13" s="529">
        <v>9457024.9299999997</v>
      </c>
      <c r="K13" s="529">
        <v>730727.25</v>
      </c>
      <c r="L13" s="529">
        <v>4763303.33</v>
      </c>
      <c r="M13" s="529">
        <v>726223.26</v>
      </c>
      <c r="N13" s="529">
        <v>5992606.5300000003</v>
      </c>
      <c r="O13" s="529">
        <v>0</v>
      </c>
    </row>
    <row r="14" spans="1:15">
      <c r="A14" s="355">
        <v>8</v>
      </c>
      <c r="B14" s="364" t="s">
        <v>698</v>
      </c>
      <c r="C14" s="529">
        <v>719220905.51999998</v>
      </c>
      <c r="D14" s="529">
        <v>674702607.79999995</v>
      </c>
      <c r="E14" s="529">
        <v>7768651.7599999998</v>
      </c>
      <c r="F14" s="529">
        <v>9753514.4700000007</v>
      </c>
      <c r="G14" s="529">
        <v>2418625.39</v>
      </c>
      <c r="H14" s="529">
        <v>24577506.100000001</v>
      </c>
      <c r="I14" s="529">
        <v>20093347.629999999</v>
      </c>
      <c r="J14" s="529">
        <v>13120385.639999999</v>
      </c>
      <c r="K14" s="529">
        <v>776865.45</v>
      </c>
      <c r="L14" s="529">
        <v>2926054.59</v>
      </c>
      <c r="M14" s="529">
        <v>1108451.75</v>
      </c>
      <c r="N14" s="529">
        <v>2161590.2000000002</v>
      </c>
      <c r="O14" s="529">
        <v>0</v>
      </c>
    </row>
    <row r="15" spans="1:15">
      <c r="A15" s="355">
        <v>9</v>
      </c>
      <c r="B15" s="364" t="s">
        <v>699</v>
      </c>
      <c r="C15" s="529">
        <v>894682699.62199998</v>
      </c>
      <c r="D15" s="529">
        <v>625363106.12</v>
      </c>
      <c r="E15" s="529">
        <v>253832962.68200001</v>
      </c>
      <c r="F15" s="529">
        <v>7546572.2499999991</v>
      </c>
      <c r="G15" s="529">
        <v>2000979.91</v>
      </c>
      <c r="H15" s="529">
        <v>5939078.6599999992</v>
      </c>
      <c r="I15" s="529">
        <v>43732429.894716874</v>
      </c>
      <c r="J15" s="529">
        <v>12285356.437400073</v>
      </c>
      <c r="K15" s="529">
        <v>25383296.557316799</v>
      </c>
      <c r="L15" s="529">
        <v>2263971.77</v>
      </c>
      <c r="M15" s="529">
        <v>836021.85999999975</v>
      </c>
      <c r="N15" s="529">
        <v>2963783.27</v>
      </c>
      <c r="O15" s="529">
        <v>0</v>
      </c>
    </row>
    <row r="16" spans="1:15">
      <c r="A16" s="355">
        <v>10</v>
      </c>
      <c r="B16" s="364" t="s">
        <v>700</v>
      </c>
      <c r="C16" s="529">
        <v>277016800.78000003</v>
      </c>
      <c r="D16" s="529">
        <v>258602983.51999998</v>
      </c>
      <c r="E16" s="529">
        <v>2268023.77</v>
      </c>
      <c r="F16" s="529">
        <v>8635570.0999999996</v>
      </c>
      <c r="G16" s="529">
        <v>1119756.3500000001</v>
      </c>
      <c r="H16" s="529">
        <v>6390467.04</v>
      </c>
      <c r="I16" s="529">
        <v>10437415.329999998</v>
      </c>
      <c r="J16" s="529">
        <v>5115890.1399999997</v>
      </c>
      <c r="K16" s="529">
        <v>226802.53999999998</v>
      </c>
      <c r="L16" s="529">
        <v>2590671.1099999994</v>
      </c>
      <c r="M16" s="529">
        <v>462382.57999999996</v>
      </c>
      <c r="N16" s="529">
        <v>2041668.9599999993</v>
      </c>
      <c r="O16" s="529">
        <v>0</v>
      </c>
    </row>
    <row r="17" spans="1:15">
      <c r="A17" s="355">
        <v>11</v>
      </c>
      <c r="B17" s="364" t="s">
        <v>701</v>
      </c>
      <c r="C17" s="529">
        <v>235927212.37</v>
      </c>
      <c r="D17" s="529">
        <v>229116736.77000001</v>
      </c>
      <c r="E17" s="529">
        <v>3554316.7600000002</v>
      </c>
      <c r="F17" s="529">
        <v>1054771.1599999999</v>
      </c>
      <c r="G17" s="529">
        <v>1057357.18</v>
      </c>
      <c r="H17" s="529">
        <v>1144030.5</v>
      </c>
      <c r="I17" s="529">
        <v>13045669.195599999</v>
      </c>
      <c r="J17" s="529">
        <v>4579902.7399999993</v>
      </c>
      <c r="K17" s="529">
        <v>355431.74</v>
      </c>
      <c r="L17" s="529">
        <v>316431.41000000003</v>
      </c>
      <c r="M17" s="529">
        <v>417440.86000000004</v>
      </c>
      <c r="N17" s="529">
        <v>681419.4800000001</v>
      </c>
      <c r="O17" s="529">
        <v>0</v>
      </c>
    </row>
    <row r="18" spans="1:15">
      <c r="A18" s="355">
        <v>12</v>
      </c>
      <c r="B18" s="364" t="s">
        <v>702</v>
      </c>
      <c r="C18" s="529">
        <v>694860609.80000019</v>
      </c>
      <c r="D18" s="529">
        <v>660013230.96000016</v>
      </c>
      <c r="E18" s="529">
        <v>10884628.769999998</v>
      </c>
      <c r="F18" s="529">
        <v>5540432.4299999988</v>
      </c>
      <c r="G18" s="529">
        <v>6777900.6899999985</v>
      </c>
      <c r="H18" s="529">
        <v>11644416.949999999</v>
      </c>
      <c r="I18" s="529">
        <v>24159232.93</v>
      </c>
      <c r="J18" s="529">
        <v>13040461.720000001</v>
      </c>
      <c r="K18" s="529">
        <v>1088463.02</v>
      </c>
      <c r="L18" s="529">
        <v>1662129.92</v>
      </c>
      <c r="M18" s="529">
        <v>2360800.7400000002</v>
      </c>
      <c r="N18" s="529">
        <v>6007377.5300000003</v>
      </c>
      <c r="O18" s="529">
        <v>0</v>
      </c>
    </row>
    <row r="19" spans="1:15">
      <c r="A19" s="355">
        <v>13</v>
      </c>
      <c r="B19" s="364" t="s">
        <v>703</v>
      </c>
      <c r="C19" s="529">
        <v>192562750.42000002</v>
      </c>
      <c r="D19" s="529">
        <v>186808368.25000003</v>
      </c>
      <c r="E19" s="529">
        <v>958814.22999999986</v>
      </c>
      <c r="F19" s="529">
        <v>3055179.71</v>
      </c>
      <c r="G19" s="529">
        <v>1202721.5</v>
      </c>
      <c r="H19" s="529">
        <v>537666.73</v>
      </c>
      <c r="I19" s="529">
        <v>5242245.5900000017</v>
      </c>
      <c r="J19" s="529">
        <v>3502710.9100000006</v>
      </c>
      <c r="K19" s="529">
        <v>95881.430000000008</v>
      </c>
      <c r="L19" s="529">
        <v>916553.99</v>
      </c>
      <c r="M19" s="529">
        <v>446369.32000000007</v>
      </c>
      <c r="N19" s="529">
        <v>280729.94</v>
      </c>
      <c r="O19" s="529">
        <v>0</v>
      </c>
    </row>
    <row r="20" spans="1:15">
      <c r="A20" s="355">
        <v>14</v>
      </c>
      <c r="B20" s="364" t="s">
        <v>704</v>
      </c>
      <c r="C20" s="529">
        <v>1045132410.75</v>
      </c>
      <c r="D20" s="529">
        <v>817531894.43000007</v>
      </c>
      <c r="E20" s="529">
        <v>161499357.40999997</v>
      </c>
      <c r="F20" s="529">
        <v>33443310.059999999</v>
      </c>
      <c r="G20" s="529">
        <v>15411762.700000001</v>
      </c>
      <c r="H20" s="529">
        <v>17246086.149999999</v>
      </c>
      <c r="I20" s="529">
        <v>53856543.015215546</v>
      </c>
      <c r="J20" s="529">
        <v>16183330.069500001</v>
      </c>
      <c r="K20" s="529">
        <v>16149935.91</v>
      </c>
      <c r="L20" s="529">
        <v>10032993.155715549</v>
      </c>
      <c r="M20" s="529">
        <v>6079474.6100000013</v>
      </c>
      <c r="N20" s="529">
        <v>5410809.2699999986</v>
      </c>
      <c r="O20" s="529">
        <v>0</v>
      </c>
    </row>
    <row r="21" spans="1:15">
      <c r="A21" s="355">
        <v>15</v>
      </c>
      <c r="B21" s="364" t="s">
        <v>705</v>
      </c>
      <c r="C21" s="529">
        <v>217588479.64999998</v>
      </c>
      <c r="D21" s="529">
        <v>188494580.06999999</v>
      </c>
      <c r="E21" s="529">
        <v>16089307.379999999</v>
      </c>
      <c r="F21" s="529">
        <v>6958542.4199999999</v>
      </c>
      <c r="G21" s="529">
        <v>1797927.5899999999</v>
      </c>
      <c r="H21" s="529">
        <v>4248122.1900000004</v>
      </c>
      <c r="I21" s="529">
        <v>9336987.8999999985</v>
      </c>
      <c r="J21" s="529">
        <v>3643043.0399999996</v>
      </c>
      <c r="K21" s="529">
        <v>1608930.8499999999</v>
      </c>
      <c r="L21" s="529">
        <v>2087562.8600000003</v>
      </c>
      <c r="M21" s="529">
        <v>616478.7699999999</v>
      </c>
      <c r="N21" s="529">
        <v>1380972.38</v>
      </c>
      <c r="O21" s="529">
        <v>0</v>
      </c>
    </row>
    <row r="22" spans="1:15">
      <c r="A22" s="355">
        <v>16</v>
      </c>
      <c r="B22" s="364" t="s">
        <v>706</v>
      </c>
      <c r="C22" s="529">
        <v>528612651.75</v>
      </c>
      <c r="D22" s="529">
        <v>435538931.96000004</v>
      </c>
      <c r="E22" s="529">
        <v>26988462.52</v>
      </c>
      <c r="F22" s="529">
        <v>2829693.3</v>
      </c>
      <c r="G22" s="529">
        <v>44343145.45000001</v>
      </c>
      <c r="H22" s="529">
        <v>18912418.519999996</v>
      </c>
      <c r="I22" s="529">
        <v>40044442.149999999</v>
      </c>
      <c r="J22" s="529">
        <v>8677992.9999999981</v>
      </c>
      <c r="K22" s="529">
        <v>2698846.42</v>
      </c>
      <c r="L22" s="529">
        <v>847136.32</v>
      </c>
      <c r="M22" s="529">
        <v>21904327.879999999</v>
      </c>
      <c r="N22" s="529">
        <v>5916138.5300000003</v>
      </c>
      <c r="O22" s="529">
        <v>0</v>
      </c>
    </row>
    <row r="23" spans="1:15">
      <c r="A23" s="355">
        <v>17</v>
      </c>
      <c r="B23" s="364" t="s">
        <v>707</v>
      </c>
      <c r="C23" s="529">
        <v>116025889.74999999</v>
      </c>
      <c r="D23" s="529">
        <v>107843590.47999999</v>
      </c>
      <c r="E23" s="529">
        <v>1691261.55</v>
      </c>
      <c r="F23" s="529">
        <v>614492.2300000001</v>
      </c>
      <c r="G23" s="529">
        <v>256640.47</v>
      </c>
      <c r="H23" s="529">
        <v>5619905.0199999996</v>
      </c>
      <c r="I23" s="529">
        <v>6048617.1699999999</v>
      </c>
      <c r="J23" s="529">
        <v>2125395.84</v>
      </c>
      <c r="K23" s="529">
        <v>169126.13999999998</v>
      </c>
      <c r="L23" s="529">
        <v>184347.75</v>
      </c>
      <c r="M23" s="529">
        <v>112912.65000000001</v>
      </c>
      <c r="N23" s="529">
        <v>3456834.79</v>
      </c>
      <c r="O23" s="529">
        <v>0</v>
      </c>
    </row>
    <row r="24" spans="1:15">
      <c r="A24" s="355">
        <v>18</v>
      </c>
      <c r="B24" s="364" t="s">
        <v>708</v>
      </c>
      <c r="C24" s="529">
        <v>633844883.62830019</v>
      </c>
      <c r="D24" s="529">
        <v>627773963.26830018</v>
      </c>
      <c r="E24" s="529">
        <v>1277256.71</v>
      </c>
      <c r="F24" s="529">
        <v>2109157.6199999996</v>
      </c>
      <c r="G24" s="529">
        <v>635741.85000000009</v>
      </c>
      <c r="H24" s="529">
        <v>2048764.1800000002</v>
      </c>
      <c r="I24" s="529">
        <v>15141918.113066003</v>
      </c>
      <c r="J24" s="529">
        <v>12546070.043066002</v>
      </c>
      <c r="K24" s="529">
        <v>127725.75000000001</v>
      </c>
      <c r="L24" s="529">
        <v>632747.31999999983</v>
      </c>
      <c r="M24" s="529">
        <v>298063.96999999997</v>
      </c>
      <c r="N24" s="529">
        <v>1537311.03</v>
      </c>
      <c r="O24" s="529">
        <v>0</v>
      </c>
    </row>
    <row r="25" spans="1:15">
      <c r="A25" s="355">
        <v>19</v>
      </c>
      <c r="B25" s="364" t="s">
        <v>709</v>
      </c>
      <c r="C25" s="529">
        <v>114410011.78999999</v>
      </c>
      <c r="D25" s="529">
        <v>111395550.81999999</v>
      </c>
      <c r="E25" s="529">
        <v>1382465.6800000002</v>
      </c>
      <c r="F25" s="529">
        <v>1274795.2699999998</v>
      </c>
      <c r="G25" s="529">
        <v>198810.06</v>
      </c>
      <c r="H25" s="529">
        <v>158389.96</v>
      </c>
      <c r="I25" s="529">
        <v>2919710.0799999991</v>
      </c>
      <c r="J25" s="529">
        <v>2226124.8799999994</v>
      </c>
      <c r="K25" s="529">
        <v>138246.54</v>
      </c>
      <c r="L25" s="529">
        <v>382438.58999999997</v>
      </c>
      <c r="M25" s="529">
        <v>83721.959999999992</v>
      </c>
      <c r="N25" s="529">
        <v>89178.109999999986</v>
      </c>
      <c r="O25" s="529">
        <v>0</v>
      </c>
    </row>
    <row r="26" spans="1:15">
      <c r="A26" s="355">
        <v>20</v>
      </c>
      <c r="B26" s="364" t="s">
        <v>710</v>
      </c>
      <c r="C26" s="529">
        <v>529000522.11999983</v>
      </c>
      <c r="D26" s="529">
        <v>512675271.61999989</v>
      </c>
      <c r="E26" s="529">
        <v>6175529.7800000003</v>
      </c>
      <c r="F26" s="529">
        <v>3649516.81</v>
      </c>
      <c r="G26" s="529">
        <v>1344434.71</v>
      </c>
      <c r="H26" s="529">
        <v>5155769.2</v>
      </c>
      <c r="I26" s="529">
        <v>14270737.42</v>
      </c>
      <c r="J26" s="529">
        <v>10217951.609999999</v>
      </c>
      <c r="K26" s="529">
        <v>617553.07000000007</v>
      </c>
      <c r="L26" s="529">
        <v>1094855.1000000001</v>
      </c>
      <c r="M26" s="529">
        <v>573480.55000000005</v>
      </c>
      <c r="N26" s="529">
        <v>1766897.0899999999</v>
      </c>
      <c r="O26" s="529">
        <v>0</v>
      </c>
    </row>
    <row r="27" spans="1:15">
      <c r="A27" s="355">
        <v>21</v>
      </c>
      <c r="B27" s="364" t="s">
        <v>711</v>
      </c>
      <c r="C27" s="529">
        <v>101995123.12</v>
      </c>
      <c r="D27" s="529">
        <v>99571099.399999991</v>
      </c>
      <c r="E27" s="529">
        <v>471737.76</v>
      </c>
      <c r="F27" s="529">
        <v>476937.92999999993</v>
      </c>
      <c r="G27" s="529">
        <v>70265.16</v>
      </c>
      <c r="H27" s="529">
        <v>1405082.87</v>
      </c>
      <c r="I27" s="529">
        <v>2705847.58</v>
      </c>
      <c r="J27" s="529">
        <v>1849100.8399999999</v>
      </c>
      <c r="K27" s="529">
        <v>47173.799999999996</v>
      </c>
      <c r="L27" s="529">
        <v>143081.4</v>
      </c>
      <c r="M27" s="529">
        <v>28810.309999999998</v>
      </c>
      <c r="N27" s="529">
        <v>637681.23</v>
      </c>
      <c r="O27" s="529">
        <v>0</v>
      </c>
    </row>
    <row r="28" spans="1:15">
      <c r="A28" s="355">
        <v>22</v>
      </c>
      <c r="B28" s="364" t="s">
        <v>712</v>
      </c>
      <c r="C28" s="529">
        <v>271188615.68999994</v>
      </c>
      <c r="D28" s="529">
        <v>263550272.63999999</v>
      </c>
      <c r="E28" s="529">
        <v>1672622.6099999999</v>
      </c>
      <c r="F28" s="529">
        <v>4302488.63</v>
      </c>
      <c r="G28" s="529">
        <v>971184.28</v>
      </c>
      <c r="H28" s="529">
        <v>692047.52999999991</v>
      </c>
      <c r="I28" s="529">
        <v>7349225.8699999992</v>
      </c>
      <c r="J28" s="529">
        <v>5245773.47</v>
      </c>
      <c r="K28" s="529">
        <v>167262.37000000002</v>
      </c>
      <c r="L28" s="529">
        <v>1290746.5899999999</v>
      </c>
      <c r="M28" s="529">
        <v>373607.46</v>
      </c>
      <c r="N28" s="529">
        <v>271835.97999999992</v>
      </c>
      <c r="O28" s="529">
        <v>0</v>
      </c>
    </row>
    <row r="29" spans="1:15">
      <c r="A29" s="355">
        <v>23</v>
      </c>
      <c r="B29" s="364" t="s">
        <v>713</v>
      </c>
      <c r="C29" s="529">
        <v>2680538899.2603407</v>
      </c>
      <c r="D29" s="529">
        <v>2578107016.8372898</v>
      </c>
      <c r="E29" s="529">
        <v>33957164.520000003</v>
      </c>
      <c r="F29" s="529">
        <v>34331153.81000001</v>
      </c>
      <c r="G29" s="529">
        <v>12599030.053050846</v>
      </c>
      <c r="H29" s="529">
        <v>21544534.039999999</v>
      </c>
      <c r="I29" s="529">
        <v>80124494.330529809</v>
      </c>
      <c r="J29" s="529">
        <v>50807538.194767088</v>
      </c>
      <c r="K29" s="529">
        <v>3395717.44</v>
      </c>
      <c r="L29" s="529">
        <v>10299346.800000003</v>
      </c>
      <c r="M29" s="529">
        <v>5203287.8957627127</v>
      </c>
      <c r="N29" s="529">
        <v>10418604</v>
      </c>
      <c r="O29" s="529">
        <v>0</v>
      </c>
    </row>
    <row r="30" spans="1:15">
      <c r="A30" s="355">
        <v>24</v>
      </c>
      <c r="B30" s="364" t="s">
        <v>714</v>
      </c>
      <c r="C30" s="529">
        <v>1019002364.1400001</v>
      </c>
      <c r="D30" s="529">
        <v>922152539.66000009</v>
      </c>
      <c r="E30" s="529">
        <v>63707470.889999993</v>
      </c>
      <c r="F30" s="529">
        <v>11299751.819999998</v>
      </c>
      <c r="G30" s="529">
        <v>7220615.6599999992</v>
      </c>
      <c r="H30" s="529">
        <v>14621986.109999999</v>
      </c>
      <c r="I30" s="529">
        <v>38228402.235199995</v>
      </c>
      <c r="J30" s="529">
        <v>18025598.8752</v>
      </c>
      <c r="K30" s="529">
        <v>6370747.3599999994</v>
      </c>
      <c r="L30" s="529">
        <v>3389925.7599999988</v>
      </c>
      <c r="M30" s="529">
        <v>2870345.02</v>
      </c>
      <c r="N30" s="529">
        <v>7571785.2199999997</v>
      </c>
      <c r="O30" s="529">
        <v>0</v>
      </c>
    </row>
    <row r="31" spans="1:15">
      <c r="A31" s="355">
        <v>25</v>
      </c>
      <c r="B31" s="364" t="s">
        <v>715</v>
      </c>
      <c r="C31" s="529">
        <v>1304963458.4483047</v>
      </c>
      <c r="D31" s="529">
        <v>1191552007.7593217</v>
      </c>
      <c r="E31" s="529">
        <v>18974784.632033899</v>
      </c>
      <c r="F31" s="529">
        <v>59893174.369322054</v>
      </c>
      <c r="G31" s="529">
        <v>19800403.951355923</v>
      </c>
      <c r="H31" s="529">
        <v>14743087.736271186</v>
      </c>
      <c r="I31" s="529">
        <v>60891678.088766061</v>
      </c>
      <c r="J31" s="529">
        <v>22873587.73232539</v>
      </c>
      <c r="K31" s="529">
        <v>1897479.8230508475</v>
      </c>
      <c r="L31" s="529">
        <v>17965365.86372881</v>
      </c>
      <c r="M31" s="529">
        <v>8740393.3733898271</v>
      </c>
      <c r="N31" s="529">
        <v>9414851.2962711845</v>
      </c>
      <c r="O31" s="529">
        <v>0</v>
      </c>
    </row>
    <row r="32" spans="1:15">
      <c r="A32" s="355">
        <v>26</v>
      </c>
      <c r="B32" s="364" t="s">
        <v>817</v>
      </c>
      <c r="C32" s="529">
        <v>67458884.359999985</v>
      </c>
      <c r="D32" s="529">
        <v>62358550.979999989</v>
      </c>
      <c r="E32" s="529">
        <v>193928.76000000007</v>
      </c>
      <c r="F32" s="529">
        <v>335996.58999999997</v>
      </c>
      <c r="G32" s="529">
        <v>378406.29999999993</v>
      </c>
      <c r="H32" s="529">
        <v>4192001.73</v>
      </c>
      <c r="I32" s="529">
        <v>5594214.7999999998</v>
      </c>
      <c r="J32" s="529">
        <v>1247177.2899999996</v>
      </c>
      <c r="K32" s="529">
        <v>19393.000000000004</v>
      </c>
      <c r="L32" s="529">
        <v>100209.9</v>
      </c>
      <c r="M32" s="529">
        <v>189193.77999999997</v>
      </c>
      <c r="N32" s="529">
        <v>4038240.83</v>
      </c>
      <c r="O32" s="529">
        <v>0</v>
      </c>
    </row>
    <row r="33" spans="1:19">
      <c r="A33" s="355">
        <v>27</v>
      </c>
      <c r="B33" s="399" t="s">
        <v>68</v>
      </c>
      <c r="C33" s="529">
        <v>16316961029.125727</v>
      </c>
      <c r="D33" s="529">
        <v>14879417876.450335</v>
      </c>
      <c r="E33" s="529">
        <v>758623090.09403372</v>
      </c>
      <c r="F33" s="529">
        <v>285118048.41932201</v>
      </c>
      <c r="G33" s="529">
        <v>155792975.72440681</v>
      </c>
      <c r="H33" s="529">
        <v>238009038.43762714</v>
      </c>
      <c r="I33" s="529">
        <v>622256240.74337423</v>
      </c>
      <c r="J33" s="529">
        <v>292705863.90678263</v>
      </c>
      <c r="K33" s="529">
        <v>75862315.370367631</v>
      </c>
      <c r="L33" s="529">
        <v>85530470.529444367</v>
      </c>
      <c r="M33" s="529">
        <v>67278388.279152527</v>
      </c>
      <c r="N33" s="529">
        <v>100879202.65762714</v>
      </c>
      <c r="O33" s="529">
        <v>0</v>
      </c>
    </row>
    <row r="34" spans="1:19">
      <c r="A34" s="365"/>
      <c r="B34" s="367"/>
      <c r="C34" s="367"/>
      <c r="D34" s="365"/>
      <c r="E34" s="365"/>
      <c r="H34" s="365"/>
      <c r="I34" s="365"/>
      <c r="O34" s="365"/>
    </row>
    <row r="35" spans="1:19">
      <c r="A35" s="365"/>
      <c r="B35" s="367"/>
      <c r="C35" s="367"/>
      <c r="D35" s="365"/>
      <c r="E35" s="365"/>
      <c r="H35" s="365"/>
      <c r="I35" s="365"/>
      <c r="O35" s="365"/>
    </row>
    <row r="36" spans="1:19">
      <c r="A36" s="365"/>
      <c r="B36" s="367"/>
      <c r="C36" s="367"/>
      <c r="D36" s="365"/>
      <c r="E36" s="365"/>
      <c r="H36" s="365"/>
      <c r="I36" s="365"/>
      <c r="O36" s="365"/>
    </row>
    <row r="37" spans="1:19">
      <c r="A37" s="365"/>
      <c r="B37" s="365"/>
      <c r="C37" s="528"/>
      <c r="D37" s="528"/>
      <c r="E37" s="528"/>
      <c r="F37" s="528"/>
      <c r="G37" s="528"/>
      <c r="H37" s="528"/>
      <c r="I37" s="528"/>
      <c r="J37" s="528"/>
      <c r="K37" s="528"/>
      <c r="L37" s="528"/>
      <c r="M37" s="528"/>
      <c r="N37" s="528"/>
      <c r="O37" s="528"/>
      <c r="P37" s="528"/>
      <c r="Q37" s="528"/>
      <c r="R37" s="528"/>
      <c r="S37" s="528"/>
    </row>
  </sheetData>
  <mergeCells count="4">
    <mergeCell ref="A5:B6"/>
    <mergeCell ref="C5:H5"/>
    <mergeCell ref="I5:N5"/>
    <mergeCell ref="O5:O6"/>
  </mergeCells>
  <conditionalFormatting sqref="A5">
    <cfRule type="duplicateValues" dxfId="9" priority="1"/>
    <cfRule type="duplicateValues" dxfId="8" priority="2"/>
  </conditionalFormatting>
  <conditionalFormatting sqref="A5">
    <cfRule type="duplicateValues" dxfId="7" priority="3"/>
  </conditionalFormatting>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
  <sheetViews>
    <sheetView showGridLines="0" zoomScaleNormal="100" workbookViewId="0"/>
  </sheetViews>
  <sheetFormatPr defaultColWidth="8.7109375" defaultRowHeight="12"/>
  <cols>
    <col min="1" max="1" width="11.85546875" style="401" bestFit="1" customWidth="1"/>
    <col min="2" max="2" width="80.140625" style="401" customWidth="1"/>
    <col min="3" max="11" width="28.28515625" style="401" customWidth="1"/>
    <col min="12" max="16384" width="8.7109375" style="401"/>
  </cols>
  <sheetData>
    <row r="1" spans="1:11" s="340" customFormat="1" ht="15">
      <c r="A1" s="339" t="s">
        <v>188</v>
      </c>
      <c r="B1" s="511" t="str">
        <f>Info!C2</f>
        <v>სს ”საქართველოს ბანკი”</v>
      </c>
    </row>
    <row r="2" spans="1:11" s="340" customFormat="1" ht="13.5">
      <c r="A2" s="341" t="s">
        <v>189</v>
      </c>
      <c r="B2" s="447">
        <v>44926</v>
      </c>
    </row>
    <row r="3" spans="1:11" s="340" customFormat="1" ht="12.75">
      <c r="A3" s="342" t="s">
        <v>818</v>
      </c>
      <c r="B3" s="343"/>
      <c r="H3" s="340">
        <v>0</v>
      </c>
    </row>
    <row r="4" spans="1:11">
      <c r="C4" s="402" t="s">
        <v>668</v>
      </c>
      <c r="D4" s="402" t="s">
        <v>669</v>
      </c>
      <c r="E4" s="402" t="s">
        <v>670</v>
      </c>
      <c r="F4" s="402" t="s">
        <v>671</v>
      </c>
      <c r="G4" s="402" t="s">
        <v>672</v>
      </c>
      <c r="H4" s="402" t="s">
        <v>673</v>
      </c>
      <c r="I4" s="402" t="s">
        <v>674</v>
      </c>
      <c r="J4" s="402" t="s">
        <v>675</v>
      </c>
      <c r="K4" s="402" t="s">
        <v>676</v>
      </c>
    </row>
    <row r="5" spans="1:11" ht="104.1" customHeight="1">
      <c r="A5" s="893" t="s">
        <v>819</v>
      </c>
      <c r="B5" s="894"/>
      <c r="C5" s="344" t="s">
        <v>820</v>
      </c>
      <c r="D5" s="344" t="s">
        <v>806</v>
      </c>
      <c r="E5" s="344" t="s">
        <v>807</v>
      </c>
      <c r="F5" s="344" t="s">
        <v>821</v>
      </c>
      <c r="G5" s="344" t="s">
        <v>822</v>
      </c>
      <c r="H5" s="344" t="s">
        <v>823</v>
      </c>
      <c r="I5" s="344" t="s">
        <v>824</v>
      </c>
      <c r="J5" s="344" t="s">
        <v>825</v>
      </c>
      <c r="K5" s="344" t="s">
        <v>826</v>
      </c>
    </row>
    <row r="6" spans="1:11" ht="12.75">
      <c r="A6" s="355">
        <v>1</v>
      </c>
      <c r="B6" s="355" t="s">
        <v>827</v>
      </c>
      <c r="C6" s="483">
        <v>258034725.82999998</v>
      </c>
      <c r="D6" s="483">
        <v>82549218.420000002</v>
      </c>
      <c r="E6" s="483">
        <v>73413551.290000007</v>
      </c>
      <c r="F6" s="483">
        <v>162105517.23000002</v>
      </c>
      <c r="G6" s="483">
        <v>11587017157.759998</v>
      </c>
      <c r="H6" s="483">
        <v>345494442.47000003</v>
      </c>
      <c r="I6" s="483">
        <v>608969882.70850182</v>
      </c>
      <c r="J6" s="483">
        <v>647386213.87</v>
      </c>
      <c r="K6" s="483">
        <v>2551990319.5472016</v>
      </c>
    </row>
    <row r="7" spans="1:11" ht="12.75">
      <c r="A7" s="355">
        <v>2</v>
      </c>
      <c r="B7" s="356" t="s">
        <v>828</v>
      </c>
      <c r="C7" s="483">
        <v>0</v>
      </c>
      <c r="D7" s="483">
        <v>0</v>
      </c>
      <c r="E7" s="483">
        <v>0</v>
      </c>
      <c r="F7" s="483">
        <v>0</v>
      </c>
      <c r="G7" s="483">
        <v>0</v>
      </c>
      <c r="H7" s="483">
        <v>0</v>
      </c>
      <c r="I7" s="483">
        <v>0</v>
      </c>
      <c r="J7" s="483">
        <v>0</v>
      </c>
      <c r="K7" s="483">
        <v>71693620</v>
      </c>
    </row>
    <row r="8" spans="1:11" ht="12.75">
      <c r="A8" s="355">
        <v>3</v>
      </c>
      <c r="B8" s="356" t="s">
        <v>778</v>
      </c>
      <c r="C8" s="483">
        <v>171021719.43757999</v>
      </c>
      <c r="D8" s="483">
        <v>0</v>
      </c>
      <c r="E8" s="483">
        <v>917850369.19841194</v>
      </c>
      <c r="F8" s="483">
        <v>0</v>
      </c>
      <c r="G8" s="483">
        <v>326941001.64958799</v>
      </c>
      <c r="H8" s="483">
        <v>130474978.31945999</v>
      </c>
      <c r="I8" s="483">
        <v>54837611.527648002</v>
      </c>
      <c r="J8" s="483">
        <v>62259722.221140005</v>
      </c>
      <c r="K8" s="483">
        <v>959029206.3393724</v>
      </c>
    </row>
    <row r="9" spans="1:11" ht="12.75">
      <c r="A9" s="355">
        <v>4</v>
      </c>
      <c r="B9" s="382" t="s">
        <v>829</v>
      </c>
      <c r="C9" s="483">
        <v>3143506.04</v>
      </c>
      <c r="D9" s="483">
        <v>6875722.3099999996</v>
      </c>
      <c r="E9" s="483">
        <v>1658620.62</v>
      </c>
      <c r="F9" s="483">
        <v>3767658.08</v>
      </c>
      <c r="G9" s="483">
        <v>489383057.16000003</v>
      </c>
      <c r="H9" s="483">
        <v>0</v>
      </c>
      <c r="I9" s="483">
        <v>7224215.1499999994</v>
      </c>
      <c r="J9" s="483">
        <v>12931834.139999999</v>
      </c>
      <c r="K9" s="483">
        <v>153935449.08130002</v>
      </c>
    </row>
    <row r="10" spans="1:11" ht="12.75">
      <c r="A10" s="355">
        <v>5</v>
      </c>
      <c r="B10" s="403" t="s">
        <v>830</v>
      </c>
      <c r="C10" s="483">
        <v>0</v>
      </c>
      <c r="D10" s="483">
        <v>0</v>
      </c>
      <c r="E10" s="483">
        <v>0</v>
      </c>
      <c r="F10" s="483">
        <v>0</v>
      </c>
      <c r="G10" s="483">
        <v>0</v>
      </c>
      <c r="H10" s="483">
        <v>0</v>
      </c>
      <c r="I10" s="483">
        <v>0</v>
      </c>
      <c r="J10" s="483">
        <v>0</v>
      </c>
      <c r="K10" s="483">
        <v>0</v>
      </c>
    </row>
    <row r="11" spans="1:11" ht="12.75">
      <c r="A11" s="355">
        <v>6</v>
      </c>
      <c r="B11" s="403" t="s">
        <v>831</v>
      </c>
      <c r="C11" s="483">
        <v>150000</v>
      </c>
      <c r="D11" s="483">
        <v>0</v>
      </c>
      <c r="E11" s="483">
        <v>0</v>
      </c>
      <c r="F11" s="483">
        <v>0</v>
      </c>
      <c r="G11" s="483">
        <v>7858901.6256200001</v>
      </c>
      <c r="H11" s="483">
        <v>0</v>
      </c>
      <c r="I11" s="483">
        <v>0.24</v>
      </c>
      <c r="J11" s="483">
        <v>50502</v>
      </c>
      <c r="K11" s="483">
        <v>556558.78088000044</v>
      </c>
    </row>
  </sheetData>
  <mergeCells count="1">
    <mergeCell ref="A5:B5"/>
  </mergeCells>
  <conditionalFormatting sqref="A5">
    <cfRule type="duplicateValues" dxfId="6" priority="1"/>
    <cfRule type="duplicateValues" dxfId="5" priority="2"/>
  </conditionalFormatting>
  <conditionalFormatting sqref="A5">
    <cfRule type="duplicateValues" dxfId="4" priority="3"/>
  </conditionalFormatting>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6"/>
  <sheetViews>
    <sheetView zoomScaleNormal="100" workbookViewId="0"/>
  </sheetViews>
  <sheetFormatPr defaultRowHeight="15"/>
  <cols>
    <col min="1" max="1" width="10" style="511" bestFit="1" customWidth="1"/>
    <col min="2" max="2" width="71.7109375" style="511" customWidth="1"/>
    <col min="3" max="3" width="27.42578125" style="510" customWidth="1"/>
    <col min="4" max="4" width="14.28515625" style="510" bestFit="1" customWidth="1"/>
    <col min="5" max="5" width="12.42578125" style="510" customWidth="1"/>
    <col min="6" max="6" width="15" style="510" customWidth="1"/>
    <col min="7" max="7" width="16.5703125" style="510" customWidth="1"/>
    <col min="8" max="8" width="19.140625" style="510" customWidth="1"/>
    <col min="9" max="9" width="14.5703125" style="510" customWidth="1"/>
    <col min="10" max="10" width="12.42578125" style="510" customWidth="1"/>
    <col min="11" max="11" width="11.42578125" style="510" customWidth="1"/>
    <col min="12" max="12" width="15" style="510" customWidth="1"/>
    <col min="13" max="13" width="12.140625" style="510" customWidth="1"/>
    <col min="14" max="14" width="10.85546875" style="510" customWidth="1"/>
    <col min="15" max="15" width="16.7109375" style="510" customWidth="1"/>
    <col min="16" max="16" width="33.7109375" style="511" bestFit="1" customWidth="1"/>
    <col min="17" max="17" width="33.140625" style="511" customWidth="1"/>
    <col min="18" max="18" width="37.140625" style="511" bestFit="1" customWidth="1"/>
    <col min="19" max="19" width="32.140625" style="511" bestFit="1" customWidth="1"/>
    <col min="20" max="16384" width="9.140625" style="511"/>
  </cols>
  <sheetData>
    <row r="1" spans="1:19">
      <c r="A1" s="339" t="s">
        <v>188</v>
      </c>
      <c r="B1" s="511" t="str">
        <f>Info!C2</f>
        <v>სს ”საქართველოს ბანკი”</v>
      </c>
    </row>
    <row r="2" spans="1:19">
      <c r="A2" s="341" t="s">
        <v>189</v>
      </c>
      <c r="B2" s="447">
        <v>44926</v>
      </c>
    </row>
    <row r="3" spans="1:19">
      <c r="A3" s="342" t="s">
        <v>974</v>
      </c>
      <c r="B3" s="340"/>
    </row>
    <row r="4" spans="1:19">
      <c r="A4" s="342"/>
      <c r="B4" s="340"/>
    </row>
    <row r="5" spans="1:19" ht="15" customHeight="1">
      <c r="A5" s="896" t="s">
        <v>975</v>
      </c>
      <c r="B5" s="896"/>
      <c r="C5" s="897" t="s">
        <v>781</v>
      </c>
      <c r="D5" s="897"/>
      <c r="E5" s="897"/>
      <c r="F5" s="897"/>
      <c r="G5" s="897"/>
      <c r="H5" s="897"/>
      <c r="I5" s="897" t="s">
        <v>976</v>
      </c>
      <c r="J5" s="897"/>
      <c r="K5" s="897"/>
      <c r="L5" s="897"/>
      <c r="M5" s="897"/>
      <c r="N5" s="897"/>
      <c r="O5" s="898" t="s">
        <v>977</v>
      </c>
      <c r="P5" s="895" t="s">
        <v>978</v>
      </c>
      <c r="Q5" s="895" t="s">
        <v>979</v>
      </c>
      <c r="R5" s="895" t="s">
        <v>980</v>
      </c>
      <c r="S5" s="895" t="s">
        <v>981</v>
      </c>
    </row>
    <row r="6" spans="1:19" ht="38.25">
      <c r="A6" s="896"/>
      <c r="B6" s="896"/>
      <c r="C6" s="653"/>
      <c r="D6" s="654" t="s">
        <v>812</v>
      </c>
      <c r="E6" s="654" t="s">
        <v>813</v>
      </c>
      <c r="F6" s="654" t="s">
        <v>814</v>
      </c>
      <c r="G6" s="654" t="s">
        <v>815</v>
      </c>
      <c r="H6" s="654" t="s">
        <v>816</v>
      </c>
      <c r="I6" s="653"/>
      <c r="J6" s="654" t="s">
        <v>812</v>
      </c>
      <c r="K6" s="654" t="s">
        <v>813</v>
      </c>
      <c r="L6" s="654" t="s">
        <v>814</v>
      </c>
      <c r="M6" s="654" t="s">
        <v>815</v>
      </c>
      <c r="N6" s="654" t="s">
        <v>816</v>
      </c>
      <c r="O6" s="898"/>
      <c r="P6" s="895"/>
      <c r="Q6" s="895"/>
      <c r="R6" s="895"/>
      <c r="S6" s="895"/>
    </row>
    <row r="7" spans="1:19">
      <c r="A7" s="573">
        <v>1</v>
      </c>
      <c r="B7" s="574" t="s">
        <v>982</v>
      </c>
      <c r="C7" s="575">
        <v>62108328.270000003</v>
      </c>
      <c r="D7" s="575">
        <v>59371980.07</v>
      </c>
      <c r="E7" s="575">
        <v>642848.96</v>
      </c>
      <c r="F7" s="575">
        <v>884956.15</v>
      </c>
      <c r="G7" s="575">
        <v>563641.18000000005</v>
      </c>
      <c r="H7" s="575">
        <v>644901.91</v>
      </c>
      <c r="I7" s="575">
        <v>2443933.94</v>
      </c>
      <c r="J7" s="575">
        <v>1187439.6499999999</v>
      </c>
      <c r="K7" s="575">
        <v>64284.91</v>
      </c>
      <c r="L7" s="575">
        <v>265486.84999999998</v>
      </c>
      <c r="M7" s="575">
        <v>281820.62</v>
      </c>
      <c r="N7" s="575">
        <v>644901.91</v>
      </c>
      <c r="O7" s="575">
        <v>813</v>
      </c>
      <c r="P7" s="655">
        <v>0.10609275280203061</v>
      </c>
      <c r="Q7" s="655">
        <v>0.14660212873062012</v>
      </c>
      <c r="R7" s="655">
        <v>0.11592248596152724</v>
      </c>
      <c r="S7" s="656">
        <v>43.6</v>
      </c>
    </row>
    <row r="8" spans="1:19">
      <c r="A8" s="573">
        <v>2</v>
      </c>
      <c r="B8" s="577" t="s">
        <v>983</v>
      </c>
      <c r="C8" s="575">
        <v>3114257493.5599999</v>
      </c>
      <c r="D8" s="575">
        <v>2889400745.8899999</v>
      </c>
      <c r="E8" s="575">
        <v>66758820.210000001</v>
      </c>
      <c r="F8" s="575">
        <v>96263013.700000003</v>
      </c>
      <c r="G8" s="575">
        <v>43531205.340000004</v>
      </c>
      <c r="H8" s="575">
        <v>18303708.420000002</v>
      </c>
      <c r="I8" s="575">
        <v>122101874.61000001</v>
      </c>
      <c r="J8" s="575">
        <v>56212472.210000001</v>
      </c>
      <c r="K8" s="575">
        <v>6675885.7800000003</v>
      </c>
      <c r="L8" s="575">
        <v>28878907.800000001</v>
      </c>
      <c r="M8" s="575">
        <v>19831469.77</v>
      </c>
      <c r="N8" s="575">
        <v>10503139.050000001</v>
      </c>
      <c r="O8" s="575">
        <v>417488</v>
      </c>
      <c r="P8" s="655">
        <v>0.15263751912189824</v>
      </c>
      <c r="Q8" s="655">
        <v>0.19357541825194019</v>
      </c>
      <c r="R8" s="655">
        <v>0.14724759841153101</v>
      </c>
      <c r="S8" s="656">
        <v>59.17</v>
      </c>
    </row>
    <row r="9" spans="1:19">
      <c r="A9" s="573">
        <v>3</v>
      </c>
      <c r="B9" s="577" t="s">
        <v>985</v>
      </c>
      <c r="C9" s="575">
        <v>4204418.34</v>
      </c>
      <c r="D9" s="575">
        <v>3349498.27</v>
      </c>
      <c r="E9" s="575">
        <v>149494.54999999999</v>
      </c>
      <c r="F9" s="575">
        <v>349547.87</v>
      </c>
      <c r="G9" s="575">
        <v>318744.74</v>
      </c>
      <c r="H9" s="575">
        <v>37132.910000000003</v>
      </c>
      <c r="I9" s="575">
        <v>377591.2</v>
      </c>
      <c r="J9" s="575">
        <v>66990.52</v>
      </c>
      <c r="K9" s="575">
        <v>14949.67</v>
      </c>
      <c r="L9" s="575">
        <v>104864.53</v>
      </c>
      <c r="M9" s="575">
        <v>159373.14000000001</v>
      </c>
      <c r="N9" s="575">
        <v>31413.34</v>
      </c>
      <c r="O9" s="575">
        <v>12078</v>
      </c>
      <c r="P9" s="655">
        <v>0.32372512740901294</v>
      </c>
      <c r="Q9" s="655">
        <v>0.39963509230697219</v>
      </c>
      <c r="R9" s="655">
        <v>0.3364724995229661</v>
      </c>
      <c r="S9" s="656">
        <v>14.97</v>
      </c>
    </row>
    <row r="10" spans="1:19">
      <c r="A10" s="573">
        <v>4</v>
      </c>
      <c r="B10" s="577" t="s">
        <v>986</v>
      </c>
      <c r="C10" s="575">
        <v>82994074.730000004</v>
      </c>
      <c r="D10" s="575">
        <v>81080633.239999995</v>
      </c>
      <c r="E10" s="575">
        <v>614258.19999999995</v>
      </c>
      <c r="F10" s="575">
        <v>305909.84000000003</v>
      </c>
      <c r="G10" s="575">
        <v>774894.06</v>
      </c>
      <c r="H10" s="575">
        <v>218379.39</v>
      </c>
      <c r="I10" s="575">
        <v>2380646.9500000002</v>
      </c>
      <c r="J10" s="575">
        <v>1621619.3</v>
      </c>
      <c r="K10" s="575">
        <v>61426.14</v>
      </c>
      <c r="L10" s="575">
        <v>91773.13</v>
      </c>
      <c r="M10" s="575">
        <v>387448.99</v>
      </c>
      <c r="N10" s="575">
        <v>218379.39</v>
      </c>
      <c r="O10" s="575">
        <v>87292</v>
      </c>
      <c r="P10" s="655">
        <v>0.15668345660279484</v>
      </c>
      <c r="Q10" s="655">
        <v>0.2918734101684427</v>
      </c>
      <c r="R10" s="655">
        <v>0.17053338527074388</v>
      </c>
      <c r="S10" s="656">
        <v>12.81</v>
      </c>
    </row>
    <row r="11" spans="1:19">
      <c r="A11" s="573">
        <v>5</v>
      </c>
      <c r="B11" s="577" t="s">
        <v>987</v>
      </c>
      <c r="C11" s="575">
        <v>11704280.340000002</v>
      </c>
      <c r="D11" s="575">
        <v>7930635.5300000003</v>
      </c>
      <c r="E11" s="575">
        <v>35432.89</v>
      </c>
      <c r="F11" s="575">
        <v>1871916.27</v>
      </c>
      <c r="G11" s="575">
        <v>113472.96000000001</v>
      </c>
      <c r="H11" s="575">
        <v>1752822.69</v>
      </c>
      <c r="I11" s="575">
        <v>2533300.64</v>
      </c>
      <c r="J11" s="575">
        <v>158614.24</v>
      </c>
      <c r="K11" s="575">
        <v>3543.97</v>
      </c>
      <c r="L11" s="575">
        <v>561577.92000000004</v>
      </c>
      <c r="M11" s="575">
        <v>56741.82</v>
      </c>
      <c r="N11" s="575">
        <v>1752822.69</v>
      </c>
      <c r="O11" s="575">
        <v>120720</v>
      </c>
      <c r="P11" s="655">
        <v>0.17546282813647568</v>
      </c>
      <c r="Q11" s="655">
        <v>0.18367276660538986</v>
      </c>
      <c r="R11" s="655">
        <v>0.18765143741422033</v>
      </c>
      <c r="S11" s="656">
        <v>22.16</v>
      </c>
    </row>
    <row r="12" spans="1:19">
      <c r="A12" s="573">
        <v>6</v>
      </c>
      <c r="B12" s="577" t="s">
        <v>988</v>
      </c>
      <c r="C12" s="575">
        <v>200051373.34</v>
      </c>
      <c r="D12" s="575">
        <v>192922129</v>
      </c>
      <c r="E12" s="575">
        <v>587831.63</v>
      </c>
      <c r="F12" s="575">
        <v>1423869.51</v>
      </c>
      <c r="G12" s="575">
        <v>1534994.12</v>
      </c>
      <c r="H12" s="575">
        <v>3582549.08</v>
      </c>
      <c r="I12" s="575">
        <v>8689498.6600000001</v>
      </c>
      <c r="J12" s="575">
        <v>3858458.02</v>
      </c>
      <c r="K12" s="575">
        <v>58783.29</v>
      </c>
      <c r="L12" s="575">
        <v>422208.88</v>
      </c>
      <c r="M12" s="575">
        <v>767499.39</v>
      </c>
      <c r="N12" s="575">
        <v>3582549.08</v>
      </c>
      <c r="O12" s="575">
        <v>153141</v>
      </c>
      <c r="P12" s="655">
        <v>0.36</v>
      </c>
      <c r="Q12" s="655">
        <v>0.36</v>
      </c>
      <c r="R12" s="655">
        <v>0.35864540501134456</v>
      </c>
      <c r="S12" s="656">
        <v>35.97</v>
      </c>
    </row>
    <row r="13" spans="1:19">
      <c r="A13" s="573">
        <v>7</v>
      </c>
      <c r="B13" s="577" t="s">
        <v>989</v>
      </c>
      <c r="C13" s="575">
        <v>4095606926.9854198</v>
      </c>
      <c r="D13" s="575">
        <v>3944331947.7320299</v>
      </c>
      <c r="E13" s="575">
        <v>41551830.012033895</v>
      </c>
      <c r="F13" s="575">
        <v>55873244.099321999</v>
      </c>
      <c r="G13" s="575">
        <v>20793916.294406798</v>
      </c>
      <c r="H13" s="575">
        <v>33055988.8476271</v>
      </c>
      <c r="I13" s="575">
        <v>124978090.5</v>
      </c>
      <c r="J13" s="575">
        <v>78828384.976440698</v>
      </c>
      <c r="K13" s="575">
        <v>4155183.3530508499</v>
      </c>
      <c r="L13" s="575">
        <v>16761973.453728801</v>
      </c>
      <c r="M13" s="575">
        <v>7017678.7691525398</v>
      </c>
      <c r="N13" s="575">
        <v>18214869.947627101</v>
      </c>
      <c r="O13" s="575">
        <v>66380</v>
      </c>
      <c r="P13" s="655">
        <v>0.10000710529340422</v>
      </c>
      <c r="Q13" s="655">
        <v>0.13155171899804047</v>
      </c>
      <c r="R13" s="655">
        <v>9.8727296785259211E-2</v>
      </c>
      <c r="S13" s="656">
        <v>123.19</v>
      </c>
    </row>
    <row r="14" spans="1:19">
      <c r="A14" s="573">
        <v>7.1</v>
      </c>
      <c r="B14" s="578" t="s">
        <v>990</v>
      </c>
      <c r="C14" s="575">
        <v>3243579144.7654195</v>
      </c>
      <c r="D14" s="575">
        <v>3107466143.7120299</v>
      </c>
      <c r="E14" s="575">
        <v>36073752.182033896</v>
      </c>
      <c r="F14" s="575">
        <v>51278868.079322003</v>
      </c>
      <c r="G14" s="575">
        <v>17297521.344406798</v>
      </c>
      <c r="H14" s="575">
        <v>31462859.447627101</v>
      </c>
      <c r="I14" s="575">
        <v>104666054.17999999</v>
      </c>
      <c r="J14" s="575">
        <v>62145169.156440698</v>
      </c>
      <c r="K14" s="575">
        <v>3607375.45305085</v>
      </c>
      <c r="L14" s="575">
        <v>15383660.5437288</v>
      </c>
      <c r="M14" s="575">
        <v>5926817.29915254</v>
      </c>
      <c r="N14" s="575">
        <v>17603031.727627099</v>
      </c>
      <c r="O14" s="575">
        <v>41604</v>
      </c>
      <c r="P14" s="655">
        <v>9.8687686000761457E-2</v>
      </c>
      <c r="Q14" s="655">
        <v>0.13004416410720943</v>
      </c>
      <c r="R14" s="655">
        <v>9.521202511434565E-2</v>
      </c>
      <c r="S14" s="656">
        <v>125.08</v>
      </c>
    </row>
    <row r="15" spans="1:19" ht="25.5">
      <c r="A15" s="573">
        <v>7.2</v>
      </c>
      <c r="B15" s="578" t="s">
        <v>991</v>
      </c>
      <c r="C15" s="575">
        <v>620674514.36000013</v>
      </c>
      <c r="D15" s="575">
        <v>610380831.64999998</v>
      </c>
      <c r="E15" s="575">
        <v>3548431.83</v>
      </c>
      <c r="F15" s="575">
        <v>3358506.73</v>
      </c>
      <c r="G15" s="575">
        <v>2791420.95</v>
      </c>
      <c r="H15" s="575">
        <v>595323.19999999995</v>
      </c>
      <c r="I15" s="575">
        <v>14630254.57</v>
      </c>
      <c r="J15" s="575">
        <v>12153514.91</v>
      </c>
      <c r="K15" s="575">
        <v>354843.22</v>
      </c>
      <c r="L15" s="575">
        <v>1007552.05</v>
      </c>
      <c r="M15" s="575">
        <v>870913.45</v>
      </c>
      <c r="N15" s="575">
        <v>243430.94</v>
      </c>
      <c r="O15" s="575">
        <v>7395</v>
      </c>
      <c r="P15" s="655">
        <v>9.9390173766881737E-2</v>
      </c>
      <c r="Q15" s="655">
        <v>0.1321225375991622</v>
      </c>
      <c r="R15" s="655">
        <v>0.10836261018240467</v>
      </c>
      <c r="S15" s="656">
        <v>123.39</v>
      </c>
    </row>
    <row r="16" spans="1:19">
      <c r="A16" s="573">
        <v>7.3</v>
      </c>
      <c r="B16" s="578" t="s">
        <v>992</v>
      </c>
      <c r="C16" s="575">
        <v>231353267.85999998</v>
      </c>
      <c r="D16" s="575">
        <v>226484972.37</v>
      </c>
      <c r="E16" s="575">
        <v>1929646</v>
      </c>
      <c r="F16" s="575">
        <v>1235869.29</v>
      </c>
      <c r="G16" s="575">
        <v>704974</v>
      </c>
      <c r="H16" s="575">
        <v>997806.2</v>
      </c>
      <c r="I16" s="575">
        <v>5681781.7500000009</v>
      </c>
      <c r="J16" s="575">
        <v>4529700.91</v>
      </c>
      <c r="K16" s="575">
        <v>192964.68</v>
      </c>
      <c r="L16" s="575">
        <v>370760.86</v>
      </c>
      <c r="M16" s="575">
        <v>219948.02</v>
      </c>
      <c r="N16" s="575">
        <v>368407.28</v>
      </c>
      <c r="O16" s="575">
        <v>17381</v>
      </c>
      <c r="P16" s="655">
        <v>0.11580612927667308</v>
      </c>
      <c r="Q16" s="655">
        <v>0.14641955611109411</v>
      </c>
      <c r="R16" s="655">
        <v>0.12216188436048661</v>
      </c>
      <c r="S16" s="656">
        <v>96.18</v>
      </c>
    </row>
    <row r="17" spans="1:19">
      <c r="A17" s="573">
        <v>8</v>
      </c>
      <c r="B17" s="577" t="s">
        <v>993</v>
      </c>
      <c r="C17" s="575">
        <v>133046516.2</v>
      </c>
      <c r="D17" s="575">
        <v>132483823.91</v>
      </c>
      <c r="E17" s="575">
        <v>0</v>
      </c>
      <c r="F17" s="575">
        <v>0</v>
      </c>
      <c r="G17" s="575">
        <v>0</v>
      </c>
      <c r="H17" s="575">
        <v>562692.29</v>
      </c>
      <c r="I17" s="575">
        <v>3212376.06</v>
      </c>
      <c r="J17" s="575">
        <v>2649683.77</v>
      </c>
      <c r="K17" s="575">
        <v>0</v>
      </c>
      <c r="L17" s="575">
        <v>0</v>
      </c>
      <c r="M17" s="575">
        <v>0</v>
      </c>
      <c r="N17" s="575">
        <v>562692.29</v>
      </c>
      <c r="O17" s="575">
        <v>109223</v>
      </c>
      <c r="P17" s="655">
        <v>0.21176242472435547</v>
      </c>
      <c r="Q17" s="655">
        <v>0.21176242472435547</v>
      </c>
      <c r="R17" s="655">
        <v>0.19866972412465167</v>
      </c>
      <c r="S17" s="656">
        <v>0.61</v>
      </c>
    </row>
    <row r="18" spans="1:19">
      <c r="A18" s="579">
        <v>9</v>
      </c>
      <c r="B18" s="580" t="s">
        <v>994</v>
      </c>
      <c r="C18" s="575">
        <v>90634.36</v>
      </c>
      <c r="D18" s="575">
        <v>87569.5</v>
      </c>
      <c r="E18" s="575">
        <v>3064.86</v>
      </c>
      <c r="F18" s="575">
        <v>0</v>
      </c>
      <c r="G18" s="575">
        <v>0</v>
      </c>
      <c r="H18" s="575">
        <v>0</v>
      </c>
      <c r="I18" s="575">
        <v>2057.88</v>
      </c>
      <c r="J18" s="575">
        <v>1751.39</v>
      </c>
      <c r="K18" s="575">
        <v>306.49</v>
      </c>
      <c r="L18" s="575">
        <v>0</v>
      </c>
      <c r="M18" s="575">
        <v>0</v>
      </c>
      <c r="N18" s="575">
        <v>0</v>
      </c>
      <c r="O18" s="575">
        <v>11</v>
      </c>
      <c r="P18" s="657">
        <v>0</v>
      </c>
      <c r="Q18" s="657">
        <v>0</v>
      </c>
      <c r="R18" s="655">
        <v>0.17010094367081091</v>
      </c>
      <c r="S18" s="656">
        <v>33.08</v>
      </c>
    </row>
    <row r="19" spans="1:19">
      <c r="A19" s="581">
        <v>10</v>
      </c>
      <c r="B19" s="582" t="s">
        <v>995</v>
      </c>
      <c r="C19" s="658">
        <v>7704064046.1254196</v>
      </c>
      <c r="D19" s="658">
        <v>7310958963.1420298</v>
      </c>
      <c r="E19" s="658">
        <v>110343581.31203389</v>
      </c>
      <c r="F19" s="658">
        <v>156972457.43932202</v>
      </c>
      <c r="G19" s="658">
        <v>67630868.694406807</v>
      </c>
      <c r="H19" s="658">
        <v>58158175.537627108</v>
      </c>
      <c r="I19" s="658">
        <v>266719370.44000003</v>
      </c>
      <c r="J19" s="658">
        <v>144585414.07644069</v>
      </c>
      <c r="K19" s="658">
        <v>11034363.60305085</v>
      </c>
      <c r="L19" s="658">
        <v>47086792.563728802</v>
      </c>
      <c r="M19" s="658">
        <v>28502032.499152541</v>
      </c>
      <c r="N19" s="658">
        <v>35510767.697627105</v>
      </c>
      <c r="O19" s="658">
        <v>967146</v>
      </c>
      <c r="P19" s="655">
        <v>0.16839698021545313</v>
      </c>
      <c r="Q19" s="655">
        <v>0.19785295613067411</v>
      </c>
      <c r="R19" s="655">
        <v>0.12799405319568424</v>
      </c>
      <c r="S19" s="656">
        <v>91</v>
      </c>
    </row>
    <row r="20" spans="1:19" ht="25.5">
      <c r="A20" s="659">
        <v>10.1</v>
      </c>
      <c r="B20" s="578" t="s">
        <v>984</v>
      </c>
      <c r="C20" s="576"/>
      <c r="D20" s="576"/>
      <c r="E20" s="576"/>
      <c r="F20" s="576"/>
      <c r="G20" s="576"/>
      <c r="H20" s="576"/>
      <c r="I20" s="576"/>
      <c r="J20" s="576"/>
      <c r="K20" s="576"/>
      <c r="L20" s="576"/>
      <c r="M20" s="576"/>
      <c r="N20" s="576"/>
      <c r="O20" s="576"/>
      <c r="P20" s="576"/>
      <c r="Q20" s="576"/>
      <c r="R20" s="576"/>
      <c r="S20" s="576"/>
    </row>
    <row r="24" spans="1:19">
      <c r="H24" s="510">
        <v>0</v>
      </c>
    </row>
    <row r="26" spans="1:19">
      <c r="H26" s="510">
        <v>0</v>
      </c>
    </row>
  </sheetData>
  <mergeCells count="8">
    <mergeCell ref="R5:R6"/>
    <mergeCell ref="S5:S6"/>
    <mergeCell ref="A5:B6"/>
    <mergeCell ref="C5:H5"/>
    <mergeCell ref="I5:N5"/>
    <mergeCell ref="O5:O6"/>
    <mergeCell ref="P5:P6"/>
    <mergeCell ref="Q5:Q6"/>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43"/>
  <sheetViews>
    <sheetView zoomScaleNormal="100" workbookViewId="0">
      <pane xSplit="1" ySplit="5" topLeftCell="B6" activePane="bottomRight" state="frozen"/>
      <selection sqref="A1:C1"/>
      <selection pane="topRight" sqref="A1:C1"/>
      <selection pane="bottomLeft" sqref="A1:C1"/>
      <selection pane="bottomRight" activeCell="B6" sqref="B6"/>
    </sheetView>
  </sheetViews>
  <sheetFormatPr defaultRowHeight="15"/>
  <cols>
    <col min="1" max="1" width="9.5703125" style="1" bestFit="1" customWidth="1"/>
    <col min="2" max="2" width="55.140625" style="1" bestFit="1" customWidth="1"/>
    <col min="3" max="3" width="15.7109375" style="1" customWidth="1"/>
    <col min="4" max="4" width="17" style="1" customWidth="1"/>
    <col min="5" max="5" width="14.5703125" style="1" customWidth="1"/>
    <col min="6" max="6" width="14.42578125" style="1" customWidth="1"/>
    <col min="7" max="7" width="13.7109375" style="1" customWidth="1"/>
    <col min="8" max="8" width="14.5703125" style="1" customWidth="1"/>
  </cols>
  <sheetData>
    <row r="1" spans="1:8" ht="15.75">
      <c r="A1" s="10" t="s">
        <v>188</v>
      </c>
      <c r="B1" s="245" t="str">
        <f>Info!C2</f>
        <v>სს ”საქართველოს ბანკი”</v>
      </c>
      <c r="H1" s="1">
        <v>0</v>
      </c>
    </row>
    <row r="2" spans="1:8" ht="15.75">
      <c r="A2" s="10" t="s">
        <v>189</v>
      </c>
      <c r="B2" s="710">
        <v>44926</v>
      </c>
    </row>
    <row r="3" spans="1:8" ht="15.75">
      <c r="A3" s="10"/>
    </row>
    <row r="4" spans="1:8" ht="16.5" thickBot="1">
      <c r="A4" s="22" t="s">
        <v>403</v>
      </c>
      <c r="B4" s="58" t="s">
        <v>244</v>
      </c>
      <c r="C4" s="22"/>
      <c r="D4" s="23"/>
      <c r="E4" s="23"/>
      <c r="F4" s="24"/>
      <c r="G4" s="24"/>
      <c r="H4" s="25" t="s">
        <v>93</v>
      </c>
    </row>
    <row r="5" spans="1:8" ht="15.75">
      <c r="A5" s="26"/>
      <c r="B5" s="27"/>
      <c r="C5" s="785" t="s">
        <v>194</v>
      </c>
      <c r="D5" s="786"/>
      <c r="E5" s="787"/>
      <c r="F5" s="785" t="s">
        <v>195</v>
      </c>
      <c r="G5" s="786"/>
      <c r="H5" s="788"/>
    </row>
    <row r="6" spans="1:8" ht="15.75">
      <c r="A6" s="28" t="s">
        <v>26</v>
      </c>
      <c r="B6" s="29" t="s">
        <v>153</v>
      </c>
      <c r="C6" s="30" t="s">
        <v>27</v>
      </c>
      <c r="D6" s="30" t="s">
        <v>94</v>
      </c>
      <c r="E6" s="30" t="s">
        <v>68</v>
      </c>
      <c r="F6" s="30" t="s">
        <v>27</v>
      </c>
      <c r="G6" s="30" t="s">
        <v>94</v>
      </c>
      <c r="H6" s="31" t="s">
        <v>68</v>
      </c>
    </row>
    <row r="7" spans="1:8" ht="15.75">
      <c r="A7" s="28">
        <v>1</v>
      </c>
      <c r="B7" s="32" t="s">
        <v>154</v>
      </c>
      <c r="C7" s="423">
        <v>358024323.12599999</v>
      </c>
      <c r="D7" s="423">
        <v>603212557.83000004</v>
      </c>
      <c r="E7" s="194">
        <f>C7+D7</f>
        <v>961236880.95600009</v>
      </c>
      <c r="F7" s="541">
        <v>362235283.27999997</v>
      </c>
      <c r="G7" s="661">
        <v>432892560.54000002</v>
      </c>
      <c r="H7" s="542">
        <v>795127843.81999993</v>
      </c>
    </row>
    <row r="8" spans="1:8" ht="15.75">
      <c r="A8" s="28">
        <v>2</v>
      </c>
      <c r="B8" s="32" t="s">
        <v>155</v>
      </c>
      <c r="C8" s="423">
        <v>573072010.72000003</v>
      </c>
      <c r="D8" s="423">
        <v>2345121938.3800001</v>
      </c>
      <c r="E8" s="194">
        <f t="shared" ref="E8:E20" si="0">C8+D8</f>
        <v>2918193949.1000004</v>
      </c>
      <c r="F8" s="543">
        <v>31244923.489999998</v>
      </c>
      <c r="G8" s="544">
        <v>1927602907.21</v>
      </c>
      <c r="H8" s="545">
        <v>1958847830.7</v>
      </c>
    </row>
    <row r="9" spans="1:8" ht="15.75">
      <c r="A9" s="28">
        <v>3</v>
      </c>
      <c r="B9" s="32" t="s">
        <v>156</v>
      </c>
      <c r="C9" s="423">
        <v>1723964.03</v>
      </c>
      <c r="D9" s="423">
        <v>1491351280.02</v>
      </c>
      <c r="E9" s="194">
        <f t="shared" si="0"/>
        <v>1493075244.05</v>
      </c>
      <c r="F9" s="543">
        <v>360749.1</v>
      </c>
      <c r="G9" s="544">
        <v>575272160.67000008</v>
      </c>
      <c r="H9" s="545">
        <v>575632909.7700001</v>
      </c>
    </row>
    <row r="10" spans="1:8" ht="15.75">
      <c r="A10" s="28">
        <v>4</v>
      </c>
      <c r="B10" s="32" t="s">
        <v>185</v>
      </c>
      <c r="C10" s="423">
        <v>303.24</v>
      </c>
      <c r="D10" s="423">
        <v>0</v>
      </c>
      <c r="E10" s="194">
        <f t="shared" si="0"/>
        <v>303.24</v>
      </c>
      <c r="F10" s="543">
        <v>303.24</v>
      </c>
      <c r="G10" s="544">
        <v>0</v>
      </c>
      <c r="H10" s="545">
        <v>303.24</v>
      </c>
    </row>
    <row r="11" spans="1:8" ht="15.75">
      <c r="A11" s="28">
        <v>5</v>
      </c>
      <c r="B11" s="32" t="s">
        <v>157</v>
      </c>
      <c r="C11" s="423">
        <v>2488259224.5880003</v>
      </c>
      <c r="D11" s="423">
        <v>1742134583.3719997</v>
      </c>
      <c r="E11" s="194">
        <f t="shared" si="0"/>
        <v>4230393807.96</v>
      </c>
      <c r="F11" s="543">
        <v>2433997151.9098001</v>
      </c>
      <c r="G11" s="544">
        <v>18494578.108199999</v>
      </c>
      <c r="H11" s="545">
        <v>2452491730.0180001</v>
      </c>
    </row>
    <row r="12" spans="1:8" ht="15.75">
      <c r="A12" s="28">
        <v>6.1</v>
      </c>
      <c r="B12" s="33" t="s">
        <v>158</v>
      </c>
      <c r="C12" s="423">
        <v>8900430357.8754005</v>
      </c>
      <c r="D12" s="423">
        <v>7416530671.2503004</v>
      </c>
      <c r="E12" s="194">
        <f t="shared" si="0"/>
        <v>16316961029.125702</v>
      </c>
      <c r="F12" s="543">
        <v>7368697951.4099998</v>
      </c>
      <c r="G12" s="544">
        <v>8016456797.7975998</v>
      </c>
      <c r="H12" s="545">
        <v>15385154749.2076</v>
      </c>
    </row>
    <row r="13" spans="1:8" ht="15.75">
      <c r="A13" s="28">
        <v>6.2</v>
      </c>
      <c r="B13" s="33" t="s">
        <v>159</v>
      </c>
      <c r="C13" s="423">
        <v>-316565209.81</v>
      </c>
      <c r="D13" s="423">
        <v>-305691030.93339998</v>
      </c>
      <c r="E13" s="194">
        <f t="shared" si="0"/>
        <v>-622256240.74339998</v>
      </c>
      <c r="F13" s="543">
        <v>-251053423.65900001</v>
      </c>
      <c r="G13" s="544">
        <v>-363237807.68349999</v>
      </c>
      <c r="H13" s="545">
        <v>-614291231.34249997</v>
      </c>
    </row>
    <row r="14" spans="1:8" ht="15.75">
      <c r="A14" s="28">
        <v>6</v>
      </c>
      <c r="B14" s="32" t="s">
        <v>160</v>
      </c>
      <c r="C14" s="424">
        <f>C12+C13</f>
        <v>8583865148.0654001</v>
      </c>
      <c r="D14" s="424">
        <f>D12+D13</f>
        <v>7110839640.3169003</v>
      </c>
      <c r="E14" s="194">
        <f t="shared" si="0"/>
        <v>15694704788.382301</v>
      </c>
      <c r="F14" s="545">
        <v>7117644527.7509995</v>
      </c>
      <c r="G14" s="546">
        <v>7653218990.1140995</v>
      </c>
      <c r="H14" s="545">
        <v>14770863517.865099</v>
      </c>
    </row>
    <row r="15" spans="1:8" ht="15.75">
      <c r="A15" s="28">
        <v>7</v>
      </c>
      <c r="B15" s="32" t="s">
        <v>161</v>
      </c>
      <c r="C15" s="423">
        <v>154864596.93939999</v>
      </c>
      <c r="D15" s="423">
        <v>50026989.331100002</v>
      </c>
      <c r="E15" s="194">
        <f t="shared" si="0"/>
        <v>204891586.2705</v>
      </c>
      <c r="F15" s="543">
        <v>134691719.82610002</v>
      </c>
      <c r="G15" s="544">
        <v>49385807.513900004</v>
      </c>
      <c r="H15" s="545">
        <v>184077527.34000003</v>
      </c>
    </row>
    <row r="16" spans="1:8" ht="15.75">
      <c r="A16" s="28">
        <v>8</v>
      </c>
      <c r="B16" s="32" t="s">
        <v>162</v>
      </c>
      <c r="C16" s="423">
        <v>110879993.06099999</v>
      </c>
      <c r="D16" s="423">
        <v>0</v>
      </c>
      <c r="E16" s="194">
        <f t="shared" si="0"/>
        <v>110879993.06099999</v>
      </c>
      <c r="F16" s="543">
        <v>94575168.069999993</v>
      </c>
      <c r="G16" s="544">
        <v>0</v>
      </c>
      <c r="H16" s="545">
        <v>94575168.069999993</v>
      </c>
    </row>
    <row r="17" spans="1:8" ht="15.75">
      <c r="A17" s="28">
        <v>9</v>
      </c>
      <c r="B17" s="32" t="s">
        <v>163</v>
      </c>
      <c r="C17" s="423">
        <v>146577403.34999999</v>
      </c>
      <c r="D17" s="423">
        <v>3375263.0515000001</v>
      </c>
      <c r="E17" s="194">
        <f t="shared" si="0"/>
        <v>149952666.40149999</v>
      </c>
      <c r="F17" s="543">
        <v>143429104.86000001</v>
      </c>
      <c r="G17" s="544">
        <v>4753588.3899999997</v>
      </c>
      <c r="H17" s="545">
        <v>148182693.25</v>
      </c>
    </row>
    <row r="18" spans="1:8" ht="15.75">
      <c r="A18" s="28">
        <v>10</v>
      </c>
      <c r="B18" s="32" t="s">
        <v>164</v>
      </c>
      <c r="C18" s="423">
        <v>557389708.64999998</v>
      </c>
      <c r="D18" s="423">
        <v>0</v>
      </c>
      <c r="E18" s="194">
        <f t="shared" si="0"/>
        <v>557389708.64999998</v>
      </c>
      <c r="F18" s="543">
        <v>510052256.26999998</v>
      </c>
      <c r="G18" s="544">
        <v>0</v>
      </c>
      <c r="H18" s="545">
        <v>510052256.26999998</v>
      </c>
    </row>
    <row r="19" spans="1:8" ht="15.75">
      <c r="A19" s="28">
        <v>11</v>
      </c>
      <c r="B19" s="32" t="s">
        <v>165</v>
      </c>
      <c r="C19" s="423">
        <v>207913517.41669577</v>
      </c>
      <c r="D19" s="423">
        <v>96869961.099999979</v>
      </c>
      <c r="E19" s="194">
        <f t="shared" si="0"/>
        <v>304783478.51669574</v>
      </c>
      <c r="F19" s="543">
        <v>237475969.48390001</v>
      </c>
      <c r="G19" s="544">
        <v>60856098.020000003</v>
      </c>
      <c r="H19" s="545">
        <v>298332067.50389999</v>
      </c>
    </row>
    <row r="20" spans="1:8" ht="15.75">
      <c r="A20" s="28">
        <v>12</v>
      </c>
      <c r="B20" s="34" t="s">
        <v>166</v>
      </c>
      <c r="C20" s="424">
        <f>SUM(C7:C11)+SUM(C14:C19)</f>
        <v>13182570193.186499</v>
      </c>
      <c r="D20" s="424">
        <f>SUM(D7:D11)+SUM(D14:D19)</f>
        <v>13442932213.401501</v>
      </c>
      <c r="E20" s="194">
        <f t="shared" si="0"/>
        <v>26625502406.587997</v>
      </c>
      <c r="F20" s="545">
        <v>11065707157.2808</v>
      </c>
      <c r="G20" s="546">
        <v>10722476690.5662</v>
      </c>
      <c r="H20" s="545">
        <v>21788183847.847</v>
      </c>
    </row>
    <row r="21" spans="1:8" ht="15.75">
      <c r="A21" s="28"/>
      <c r="B21" s="29" t="s">
        <v>183</v>
      </c>
      <c r="C21" s="425"/>
      <c r="D21" s="425"/>
      <c r="E21" s="195"/>
      <c r="F21" s="547"/>
      <c r="G21" s="548"/>
      <c r="H21" s="547"/>
    </row>
    <row r="22" spans="1:8" ht="15.75">
      <c r="A22" s="28">
        <v>13</v>
      </c>
      <c r="B22" s="32" t="s">
        <v>167</v>
      </c>
      <c r="C22" s="423">
        <v>307399769.82999998</v>
      </c>
      <c r="D22" s="423">
        <v>797047498.08000004</v>
      </c>
      <c r="E22" s="194">
        <f>C22+D22</f>
        <v>1104447267.9100001</v>
      </c>
      <c r="F22" s="543">
        <v>98830847.780000001</v>
      </c>
      <c r="G22" s="544">
        <v>156569688.51000002</v>
      </c>
      <c r="H22" s="545">
        <v>255400536.29000002</v>
      </c>
    </row>
    <row r="23" spans="1:8" ht="15.75">
      <c r="A23" s="28">
        <v>14</v>
      </c>
      <c r="B23" s="32" t="s">
        <v>168</v>
      </c>
      <c r="C23" s="423">
        <v>1830859961.9565001</v>
      </c>
      <c r="D23" s="423">
        <v>3000092323.3899999</v>
      </c>
      <c r="E23" s="194">
        <f t="shared" ref="E23:E40" si="1">C23+D23</f>
        <v>4830952285.3465004</v>
      </c>
      <c r="F23" s="543">
        <v>1724116251.9365001</v>
      </c>
      <c r="G23" s="544">
        <v>1999557317.72</v>
      </c>
      <c r="H23" s="545">
        <v>3723673569.6564999</v>
      </c>
    </row>
    <row r="24" spans="1:8" ht="15.75">
      <c r="A24" s="28">
        <v>15</v>
      </c>
      <c r="B24" s="32" t="s">
        <v>169</v>
      </c>
      <c r="C24" s="423">
        <v>1683159874.3700001</v>
      </c>
      <c r="D24" s="423">
        <v>3849050808.0700002</v>
      </c>
      <c r="E24" s="194">
        <f t="shared" si="1"/>
        <v>5532210682.4400005</v>
      </c>
      <c r="F24" s="543">
        <v>1135727708.5599999</v>
      </c>
      <c r="G24" s="544">
        <v>2031750465.4499998</v>
      </c>
      <c r="H24" s="545">
        <v>3167478174.0099998</v>
      </c>
    </row>
    <row r="25" spans="1:8" ht="15.75">
      <c r="A25" s="28">
        <v>16</v>
      </c>
      <c r="B25" s="32" t="s">
        <v>170</v>
      </c>
      <c r="C25" s="423">
        <v>3195726811.4000001</v>
      </c>
      <c r="D25" s="423">
        <v>3659613724.1699996</v>
      </c>
      <c r="E25" s="194">
        <f t="shared" si="1"/>
        <v>6855340535.5699997</v>
      </c>
      <c r="F25" s="543">
        <v>2594112332.3100004</v>
      </c>
      <c r="G25" s="544">
        <v>4062194853.4400001</v>
      </c>
      <c r="H25" s="545">
        <v>6656307185.75</v>
      </c>
    </row>
    <row r="26" spans="1:8" ht="15.75">
      <c r="A26" s="28">
        <v>17</v>
      </c>
      <c r="B26" s="32" t="s">
        <v>171</v>
      </c>
      <c r="C26" s="423">
        <v>0</v>
      </c>
      <c r="D26" s="423">
        <v>327435734</v>
      </c>
      <c r="E26" s="194">
        <f t="shared" si="1"/>
        <v>327435734</v>
      </c>
      <c r="F26" s="543">
        <v>0</v>
      </c>
      <c r="G26" s="544">
        <v>1045057965.85</v>
      </c>
      <c r="H26" s="545">
        <v>1045057965.85</v>
      </c>
    </row>
    <row r="27" spans="1:8" ht="15.75">
      <c r="A27" s="28">
        <v>18</v>
      </c>
      <c r="B27" s="32" t="s">
        <v>172</v>
      </c>
      <c r="C27" s="423">
        <v>2885076776.9000001</v>
      </c>
      <c r="D27" s="423">
        <v>541728492.76560009</v>
      </c>
      <c r="E27" s="194">
        <f t="shared" si="1"/>
        <v>3426805269.6656003</v>
      </c>
      <c r="F27" s="543">
        <v>2278574710.6700001</v>
      </c>
      <c r="G27" s="544">
        <v>550222459.45999992</v>
      </c>
      <c r="H27" s="545">
        <v>2828797170.1300001</v>
      </c>
    </row>
    <row r="28" spans="1:8" ht="15.75">
      <c r="A28" s="28">
        <v>19</v>
      </c>
      <c r="B28" s="32" t="s">
        <v>173</v>
      </c>
      <c r="C28" s="423">
        <v>71963080.069999993</v>
      </c>
      <c r="D28" s="423">
        <v>25409952.009999998</v>
      </c>
      <c r="E28" s="194">
        <f t="shared" si="1"/>
        <v>97373032.079999983</v>
      </c>
      <c r="F28" s="543">
        <v>54723118.79999999</v>
      </c>
      <c r="G28" s="544">
        <v>36672727.289999992</v>
      </c>
      <c r="H28" s="545">
        <v>91395846.089999974</v>
      </c>
    </row>
    <row r="29" spans="1:8" ht="15.75">
      <c r="A29" s="28">
        <v>20</v>
      </c>
      <c r="B29" s="32" t="s">
        <v>95</v>
      </c>
      <c r="C29" s="423">
        <v>287967954.3804</v>
      </c>
      <c r="D29" s="423">
        <v>206841954.3955</v>
      </c>
      <c r="E29" s="194">
        <f t="shared" si="1"/>
        <v>494809908.77590001</v>
      </c>
      <c r="F29" s="543">
        <v>171026309.72875595</v>
      </c>
      <c r="G29" s="544">
        <v>339039390.11059999</v>
      </c>
      <c r="H29" s="545">
        <v>510065699.83935595</v>
      </c>
    </row>
    <row r="30" spans="1:8" ht="15.75">
      <c r="A30" s="28">
        <v>21</v>
      </c>
      <c r="B30" s="32" t="s">
        <v>174</v>
      </c>
      <c r="C30" s="423">
        <v>0</v>
      </c>
      <c r="D30" s="423">
        <v>802494000</v>
      </c>
      <c r="E30" s="194">
        <f t="shared" si="1"/>
        <v>802494000</v>
      </c>
      <c r="F30" s="543">
        <v>0</v>
      </c>
      <c r="G30" s="544">
        <v>981939200</v>
      </c>
      <c r="H30" s="545">
        <v>981939200</v>
      </c>
    </row>
    <row r="31" spans="1:8" ht="15.75">
      <c r="A31" s="28">
        <v>22</v>
      </c>
      <c r="B31" s="34" t="s">
        <v>175</v>
      </c>
      <c r="C31" s="424">
        <f>SUM(C22:C30)</f>
        <v>10262154228.906898</v>
      </c>
      <c r="D31" s="424">
        <f>SUM(D22:D30)</f>
        <v>13209714486.8811</v>
      </c>
      <c r="E31" s="194">
        <f>C31+D31</f>
        <v>23471868715.787998</v>
      </c>
      <c r="F31" s="545">
        <v>8057111279.7852564</v>
      </c>
      <c r="G31" s="546">
        <v>11203004067.830599</v>
      </c>
      <c r="H31" s="545">
        <v>19260115347.615856</v>
      </c>
    </row>
    <row r="32" spans="1:8" ht="15.75">
      <c r="A32" s="28"/>
      <c r="B32" s="29" t="s">
        <v>184</v>
      </c>
      <c r="C32" s="425"/>
      <c r="D32" s="425"/>
      <c r="E32" s="193"/>
      <c r="F32" s="547"/>
      <c r="G32" s="548"/>
      <c r="H32" s="543"/>
    </row>
    <row r="33" spans="1:8" ht="15.75">
      <c r="A33" s="28">
        <v>23</v>
      </c>
      <c r="B33" s="32" t="s">
        <v>176</v>
      </c>
      <c r="C33" s="423">
        <v>27993660.18</v>
      </c>
      <c r="D33" s="425"/>
      <c r="E33" s="194">
        <f t="shared" si="1"/>
        <v>27993660.18</v>
      </c>
      <c r="F33" s="543">
        <v>27993660.18</v>
      </c>
      <c r="G33" s="548"/>
      <c r="H33" s="545">
        <v>27993660.18</v>
      </c>
    </row>
    <row r="34" spans="1:8" ht="15.75">
      <c r="A34" s="28">
        <v>24</v>
      </c>
      <c r="B34" s="32" t="s">
        <v>177</v>
      </c>
      <c r="C34" s="423">
        <v>0</v>
      </c>
      <c r="D34" s="425"/>
      <c r="E34" s="194">
        <f t="shared" si="1"/>
        <v>0</v>
      </c>
      <c r="F34" s="543">
        <v>0</v>
      </c>
      <c r="G34" s="548"/>
      <c r="H34" s="545">
        <v>0</v>
      </c>
    </row>
    <row r="35" spans="1:8" ht="15.75">
      <c r="A35" s="28">
        <v>25</v>
      </c>
      <c r="B35" s="33" t="s">
        <v>178</v>
      </c>
      <c r="C35" s="423">
        <v>-10173</v>
      </c>
      <c r="D35" s="425"/>
      <c r="E35" s="194">
        <f t="shared" si="1"/>
        <v>-10173</v>
      </c>
      <c r="F35" s="543">
        <v>-3820195.59</v>
      </c>
      <c r="G35" s="548"/>
      <c r="H35" s="545">
        <v>-3820195.59</v>
      </c>
    </row>
    <row r="36" spans="1:8" ht="15.75">
      <c r="A36" s="28">
        <v>26</v>
      </c>
      <c r="B36" s="32" t="s">
        <v>179</v>
      </c>
      <c r="C36" s="423">
        <v>202328975.38000003</v>
      </c>
      <c r="D36" s="425"/>
      <c r="E36" s="194">
        <f t="shared" si="1"/>
        <v>202328975.38000003</v>
      </c>
      <c r="F36" s="543">
        <v>196689884.32999998</v>
      </c>
      <c r="G36" s="548"/>
      <c r="H36" s="545">
        <v>196689884.32999998</v>
      </c>
    </row>
    <row r="37" spans="1:8" ht="15.75">
      <c r="A37" s="28">
        <v>27</v>
      </c>
      <c r="B37" s="32" t="s">
        <v>180</v>
      </c>
      <c r="C37" s="423">
        <v>0</v>
      </c>
      <c r="D37" s="425"/>
      <c r="E37" s="194">
        <f t="shared" si="1"/>
        <v>0</v>
      </c>
      <c r="F37" s="543">
        <v>0</v>
      </c>
      <c r="G37" s="548"/>
      <c r="H37" s="545">
        <v>0</v>
      </c>
    </row>
    <row r="38" spans="1:8" ht="15.75">
      <c r="A38" s="28">
        <v>28</v>
      </c>
      <c r="B38" s="32" t="s">
        <v>181</v>
      </c>
      <c r="C38" s="423">
        <v>2902923741</v>
      </c>
      <c r="D38" s="425"/>
      <c r="E38" s="194">
        <f t="shared" si="1"/>
        <v>2902923741</v>
      </c>
      <c r="F38" s="543">
        <v>2308747710.4011436</v>
      </c>
      <c r="G38" s="548"/>
      <c r="H38" s="545">
        <v>2308747710.4011436</v>
      </c>
    </row>
    <row r="39" spans="1:8" ht="15.75">
      <c r="A39" s="28">
        <v>29</v>
      </c>
      <c r="B39" s="32" t="s">
        <v>196</v>
      </c>
      <c r="C39" s="423">
        <v>20397487.239999998</v>
      </c>
      <c r="D39" s="425"/>
      <c r="E39" s="194">
        <f t="shared" si="1"/>
        <v>20397487.239999998</v>
      </c>
      <c r="F39" s="543">
        <v>-1542559.0900000036</v>
      </c>
      <c r="G39" s="548"/>
      <c r="H39" s="545">
        <v>-1542559.0900000036</v>
      </c>
    </row>
    <row r="40" spans="1:8" ht="15.75">
      <c r="A40" s="28">
        <v>30</v>
      </c>
      <c r="B40" s="34" t="s">
        <v>182</v>
      </c>
      <c r="C40" s="423">
        <f>SUM(C33:C39)</f>
        <v>3153633690.7999997</v>
      </c>
      <c r="D40" s="425"/>
      <c r="E40" s="194">
        <f t="shared" si="1"/>
        <v>3153633690.7999997</v>
      </c>
      <c r="F40" s="543">
        <v>2528068500.2311435</v>
      </c>
      <c r="G40" s="548"/>
      <c r="H40" s="545">
        <v>2528068500.2311435</v>
      </c>
    </row>
    <row r="41" spans="1:8" ht="16.5" thickBot="1">
      <c r="A41" s="35">
        <v>31</v>
      </c>
      <c r="B41" s="36" t="s">
        <v>197</v>
      </c>
      <c r="C41" s="196">
        <f>C31+C40</f>
        <v>13415787919.706898</v>
      </c>
      <c r="D41" s="196">
        <f>D31+D40</f>
        <v>13209714486.8811</v>
      </c>
      <c r="E41" s="196">
        <f>C41+D41</f>
        <v>26625502406.587997</v>
      </c>
      <c r="F41" s="549">
        <v>10585179780.016399</v>
      </c>
      <c r="G41" s="550">
        <v>11203004067.830599</v>
      </c>
      <c r="H41" s="551">
        <v>21788183847.847</v>
      </c>
    </row>
    <row r="43" spans="1:8">
      <c r="B43" s="37"/>
    </row>
  </sheetData>
  <mergeCells count="2">
    <mergeCell ref="C5:E5"/>
    <mergeCell ref="F5:H5"/>
  </mergeCells>
  <dataValidations count="1">
    <dataValidation type="whole" operator="lessThanOrEqual" allowBlank="1" showInputMessage="1" showErrorMessage="1" sqref="D13">
      <formula1>0</formula1>
    </dataValidation>
  </dataValidations>
  <pageMargins left="0.7" right="0.7" top="0.75" bottom="0.75" header="0.3" footer="0.3"/>
  <pageSetup paperSize="9" scale="56"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236"/>
  <sheetViews>
    <sheetView zoomScaleNormal="100" workbookViewId="0">
      <selection sqref="A1:C1"/>
    </sheetView>
  </sheetViews>
  <sheetFormatPr defaultColWidth="43.5703125" defaultRowHeight="11.25"/>
  <cols>
    <col min="1" max="1" width="8" style="183" customWidth="1"/>
    <col min="2" max="2" width="66.140625" style="184" customWidth="1"/>
    <col min="3" max="3" width="131.42578125" style="185" customWidth="1"/>
    <col min="4" max="5" width="10.28515625" style="176" customWidth="1"/>
    <col min="6" max="16384" width="43.5703125" style="176"/>
  </cols>
  <sheetData>
    <row r="1" spans="1:3" ht="12.75" thickTop="1" thickBot="1">
      <c r="A1" s="955" t="s">
        <v>324</v>
      </c>
      <c r="B1" s="956"/>
      <c r="C1" s="957"/>
    </row>
    <row r="2" spans="1:3" ht="26.25" customHeight="1">
      <c r="A2" s="717"/>
      <c r="B2" s="899" t="s">
        <v>1009</v>
      </c>
      <c r="C2" s="899"/>
    </row>
    <row r="3" spans="1:3" s="181" customFormat="1" ht="11.25" customHeight="1">
      <c r="A3" s="180"/>
      <c r="B3" s="899" t="s">
        <v>416</v>
      </c>
      <c r="C3" s="899"/>
    </row>
    <row r="4" spans="1:3" ht="12" customHeight="1" thickBot="1">
      <c r="A4" s="935" t="s">
        <v>420</v>
      </c>
      <c r="B4" s="936"/>
      <c r="C4" s="937"/>
    </row>
    <row r="5" spans="1:3" ht="12" thickTop="1">
      <c r="A5" s="177"/>
      <c r="B5" s="938" t="s">
        <v>325</v>
      </c>
      <c r="C5" s="939"/>
    </row>
    <row r="6" spans="1:3">
      <c r="A6" s="717"/>
      <c r="B6" s="905" t="s">
        <v>417</v>
      </c>
      <c r="C6" s="906"/>
    </row>
    <row r="7" spans="1:3">
      <c r="A7" s="717"/>
      <c r="B7" s="905" t="s">
        <v>326</v>
      </c>
      <c r="C7" s="906"/>
    </row>
    <row r="8" spans="1:3">
      <c r="A8" s="717"/>
      <c r="B8" s="905" t="s">
        <v>418</v>
      </c>
      <c r="C8" s="906"/>
    </row>
    <row r="9" spans="1:3">
      <c r="A9" s="717"/>
      <c r="B9" s="953" t="s">
        <v>419</v>
      </c>
      <c r="C9" s="954"/>
    </row>
    <row r="10" spans="1:3">
      <c r="A10" s="717"/>
      <c r="B10" s="940" t="s">
        <v>327</v>
      </c>
      <c r="C10" s="941" t="s">
        <v>327</v>
      </c>
    </row>
    <row r="11" spans="1:3">
      <c r="A11" s="717"/>
      <c r="B11" s="940" t="s">
        <v>328</v>
      </c>
      <c r="C11" s="941" t="s">
        <v>328</v>
      </c>
    </row>
    <row r="12" spans="1:3">
      <c r="A12" s="717"/>
      <c r="B12" s="940" t="s">
        <v>329</v>
      </c>
      <c r="C12" s="941" t="s">
        <v>329</v>
      </c>
    </row>
    <row r="13" spans="1:3">
      <c r="A13" s="717"/>
      <c r="B13" s="940" t="s">
        <v>330</v>
      </c>
      <c r="C13" s="941" t="s">
        <v>330</v>
      </c>
    </row>
    <row r="14" spans="1:3">
      <c r="A14" s="717"/>
      <c r="B14" s="940" t="s">
        <v>331</v>
      </c>
      <c r="C14" s="941" t="s">
        <v>331</v>
      </c>
    </row>
    <row r="15" spans="1:3" ht="21.75" customHeight="1">
      <c r="A15" s="717"/>
      <c r="B15" s="940" t="s">
        <v>332</v>
      </c>
      <c r="C15" s="941" t="s">
        <v>332</v>
      </c>
    </row>
    <row r="16" spans="1:3">
      <c r="A16" s="717"/>
      <c r="B16" s="940" t="s">
        <v>333</v>
      </c>
      <c r="C16" s="941" t="s">
        <v>334</v>
      </c>
    </row>
    <row r="17" spans="1:3">
      <c r="A17" s="717"/>
      <c r="B17" s="940" t="s">
        <v>335</v>
      </c>
      <c r="C17" s="941" t="s">
        <v>336</v>
      </c>
    </row>
    <row r="18" spans="1:3">
      <c r="A18" s="717"/>
      <c r="B18" s="940" t="s">
        <v>337</v>
      </c>
      <c r="C18" s="941" t="s">
        <v>338</v>
      </c>
    </row>
    <row r="19" spans="1:3">
      <c r="A19" s="717"/>
      <c r="B19" s="940" t="s">
        <v>339</v>
      </c>
      <c r="C19" s="941" t="s">
        <v>339</v>
      </c>
    </row>
    <row r="20" spans="1:3">
      <c r="A20" s="717"/>
      <c r="B20" s="940" t="s">
        <v>340</v>
      </c>
      <c r="C20" s="941" t="s">
        <v>340</v>
      </c>
    </row>
    <row r="21" spans="1:3">
      <c r="A21" s="717"/>
      <c r="B21" s="940" t="s">
        <v>341</v>
      </c>
      <c r="C21" s="941" t="s">
        <v>341</v>
      </c>
    </row>
    <row r="22" spans="1:3" ht="23.25" customHeight="1">
      <c r="A22" s="717"/>
      <c r="B22" s="940" t="s">
        <v>342</v>
      </c>
      <c r="C22" s="941" t="s">
        <v>343</v>
      </c>
    </row>
    <row r="23" spans="1:3">
      <c r="A23" s="717"/>
      <c r="B23" s="940" t="s">
        <v>344</v>
      </c>
      <c r="C23" s="941" t="s">
        <v>344</v>
      </c>
    </row>
    <row r="24" spans="1:3">
      <c r="A24" s="717"/>
      <c r="B24" s="940" t="s">
        <v>345</v>
      </c>
      <c r="C24" s="941" t="s">
        <v>346</v>
      </c>
    </row>
    <row r="25" spans="1:3" ht="12" thickBot="1">
      <c r="A25" s="178"/>
      <c r="B25" s="944" t="s">
        <v>347</v>
      </c>
      <c r="C25" s="945"/>
    </row>
    <row r="26" spans="1:3" ht="12.75" thickTop="1" thickBot="1">
      <c r="A26" s="935" t="s">
        <v>430</v>
      </c>
      <c r="B26" s="936"/>
      <c r="C26" s="937"/>
    </row>
    <row r="27" spans="1:3" ht="12.75" thickTop="1" thickBot="1">
      <c r="A27" s="179"/>
      <c r="B27" s="946" t="s">
        <v>348</v>
      </c>
      <c r="C27" s="947"/>
    </row>
    <row r="28" spans="1:3" ht="12.75" thickTop="1" thickBot="1">
      <c r="A28" s="935" t="s">
        <v>421</v>
      </c>
      <c r="B28" s="936"/>
      <c r="C28" s="937"/>
    </row>
    <row r="29" spans="1:3" ht="12" thickTop="1">
      <c r="A29" s="177"/>
      <c r="B29" s="948" t="s">
        <v>349</v>
      </c>
      <c r="C29" s="949" t="s">
        <v>350</v>
      </c>
    </row>
    <row r="30" spans="1:3">
      <c r="A30" s="717"/>
      <c r="B30" s="926" t="s">
        <v>351</v>
      </c>
      <c r="C30" s="927" t="s">
        <v>352</v>
      </c>
    </row>
    <row r="31" spans="1:3">
      <c r="A31" s="717"/>
      <c r="B31" s="926" t="s">
        <v>353</v>
      </c>
      <c r="C31" s="927" t="s">
        <v>354</v>
      </c>
    </row>
    <row r="32" spans="1:3">
      <c r="A32" s="717"/>
      <c r="B32" s="926" t="s">
        <v>355</v>
      </c>
      <c r="C32" s="927" t="s">
        <v>356</v>
      </c>
    </row>
    <row r="33" spans="1:3">
      <c r="A33" s="717"/>
      <c r="B33" s="926" t="s">
        <v>357</v>
      </c>
      <c r="C33" s="927" t="s">
        <v>358</v>
      </c>
    </row>
    <row r="34" spans="1:3">
      <c r="A34" s="717"/>
      <c r="B34" s="926" t="s">
        <v>359</v>
      </c>
      <c r="C34" s="927" t="s">
        <v>360</v>
      </c>
    </row>
    <row r="35" spans="1:3" ht="23.25" customHeight="1">
      <c r="A35" s="717"/>
      <c r="B35" s="926" t="s">
        <v>361</v>
      </c>
      <c r="C35" s="927" t="s">
        <v>362</v>
      </c>
    </row>
    <row r="36" spans="1:3" ht="24" customHeight="1">
      <c r="A36" s="717"/>
      <c r="B36" s="926" t="s">
        <v>363</v>
      </c>
      <c r="C36" s="927" t="s">
        <v>364</v>
      </c>
    </row>
    <row r="37" spans="1:3" ht="24.75" customHeight="1">
      <c r="A37" s="717"/>
      <c r="B37" s="926" t="s">
        <v>365</v>
      </c>
      <c r="C37" s="927" t="s">
        <v>366</v>
      </c>
    </row>
    <row r="38" spans="1:3" ht="23.25" customHeight="1">
      <c r="A38" s="717"/>
      <c r="B38" s="926" t="s">
        <v>422</v>
      </c>
      <c r="C38" s="927" t="s">
        <v>367</v>
      </c>
    </row>
    <row r="39" spans="1:3" ht="39.75" customHeight="1">
      <c r="A39" s="717"/>
      <c r="B39" s="940" t="s">
        <v>436</v>
      </c>
      <c r="C39" s="941" t="s">
        <v>368</v>
      </c>
    </row>
    <row r="40" spans="1:3" ht="12" customHeight="1">
      <c r="A40" s="717"/>
      <c r="B40" s="926" t="s">
        <v>369</v>
      </c>
      <c r="C40" s="927" t="s">
        <v>370</v>
      </c>
    </row>
    <row r="41" spans="1:3" ht="27" customHeight="1" thickBot="1">
      <c r="A41" s="178"/>
      <c r="B41" s="942" t="s">
        <v>371</v>
      </c>
      <c r="C41" s="943" t="s">
        <v>372</v>
      </c>
    </row>
    <row r="42" spans="1:3" ht="12.75" thickTop="1" thickBot="1">
      <c r="A42" s="935" t="s">
        <v>423</v>
      </c>
      <c r="B42" s="936"/>
      <c r="C42" s="937"/>
    </row>
    <row r="43" spans="1:3" ht="12" thickTop="1">
      <c r="A43" s="177"/>
      <c r="B43" s="938" t="s">
        <v>459</v>
      </c>
      <c r="C43" s="939" t="s">
        <v>373</v>
      </c>
    </row>
    <row r="44" spans="1:3">
      <c r="A44" s="717"/>
      <c r="B44" s="905" t="s">
        <v>458</v>
      </c>
      <c r="C44" s="906"/>
    </row>
    <row r="45" spans="1:3" ht="23.25" customHeight="1" thickBot="1">
      <c r="A45" s="178"/>
      <c r="B45" s="933" t="s">
        <v>374</v>
      </c>
      <c r="C45" s="934" t="s">
        <v>375</v>
      </c>
    </row>
    <row r="46" spans="1:3" ht="11.25" customHeight="1" thickTop="1" thickBot="1">
      <c r="A46" s="935" t="s">
        <v>424</v>
      </c>
      <c r="B46" s="936"/>
      <c r="C46" s="937"/>
    </row>
    <row r="47" spans="1:3" ht="26.25" customHeight="1" thickTop="1">
      <c r="A47" s="717"/>
      <c r="B47" s="905" t="s">
        <v>425</v>
      </c>
      <c r="C47" s="906"/>
    </row>
    <row r="48" spans="1:3" ht="12" thickBot="1">
      <c r="A48" s="935" t="s">
        <v>426</v>
      </c>
      <c r="B48" s="936"/>
      <c r="C48" s="937"/>
    </row>
    <row r="49" spans="1:3" ht="12" thickTop="1">
      <c r="A49" s="177"/>
      <c r="B49" s="938" t="s">
        <v>376</v>
      </c>
      <c r="C49" s="939" t="s">
        <v>376</v>
      </c>
    </row>
    <row r="50" spans="1:3" ht="11.25" customHeight="1">
      <c r="A50" s="717"/>
      <c r="B50" s="905" t="s">
        <v>377</v>
      </c>
      <c r="C50" s="906" t="s">
        <v>377</v>
      </c>
    </row>
    <row r="51" spans="1:3">
      <c r="A51" s="717"/>
      <c r="B51" s="905" t="s">
        <v>378</v>
      </c>
      <c r="C51" s="906" t="s">
        <v>378</v>
      </c>
    </row>
    <row r="52" spans="1:3" ht="11.25" customHeight="1">
      <c r="A52" s="717"/>
      <c r="B52" s="905" t="s">
        <v>486</v>
      </c>
      <c r="C52" s="906" t="s">
        <v>379</v>
      </c>
    </row>
    <row r="53" spans="1:3" ht="33.6" customHeight="1">
      <c r="A53" s="717"/>
      <c r="B53" s="905" t="s">
        <v>380</v>
      </c>
      <c r="C53" s="906" t="s">
        <v>380</v>
      </c>
    </row>
    <row r="54" spans="1:3" ht="11.25" customHeight="1">
      <c r="A54" s="717"/>
      <c r="B54" s="905" t="s">
        <v>479</v>
      </c>
      <c r="C54" s="906" t="s">
        <v>381</v>
      </c>
    </row>
    <row r="55" spans="1:3" ht="11.25" customHeight="1" thickBot="1">
      <c r="A55" s="935" t="s">
        <v>427</v>
      </c>
      <c r="B55" s="936"/>
      <c r="C55" s="937"/>
    </row>
    <row r="56" spans="1:3" ht="12" thickTop="1">
      <c r="A56" s="177"/>
      <c r="B56" s="938" t="s">
        <v>376</v>
      </c>
      <c r="C56" s="939" t="s">
        <v>376</v>
      </c>
    </row>
    <row r="57" spans="1:3">
      <c r="A57" s="717"/>
      <c r="B57" s="905" t="s">
        <v>382</v>
      </c>
      <c r="C57" s="906" t="s">
        <v>382</v>
      </c>
    </row>
    <row r="58" spans="1:3">
      <c r="A58" s="717"/>
      <c r="B58" s="905" t="s">
        <v>433</v>
      </c>
      <c r="C58" s="906" t="s">
        <v>383</v>
      </c>
    </row>
    <row r="59" spans="1:3">
      <c r="A59" s="717"/>
      <c r="B59" s="905" t="s">
        <v>384</v>
      </c>
      <c r="C59" s="906" t="s">
        <v>384</v>
      </c>
    </row>
    <row r="60" spans="1:3">
      <c r="A60" s="717"/>
      <c r="B60" s="905" t="s">
        <v>385</v>
      </c>
      <c r="C60" s="906" t="s">
        <v>385</v>
      </c>
    </row>
    <row r="61" spans="1:3">
      <c r="A61" s="717"/>
      <c r="B61" s="905" t="s">
        <v>386</v>
      </c>
      <c r="C61" s="906" t="s">
        <v>386</v>
      </c>
    </row>
    <row r="62" spans="1:3">
      <c r="A62" s="717"/>
      <c r="B62" s="905" t="s">
        <v>434</v>
      </c>
      <c r="C62" s="906" t="s">
        <v>387</v>
      </c>
    </row>
    <row r="63" spans="1:3">
      <c r="A63" s="717"/>
      <c r="B63" s="905" t="s">
        <v>388</v>
      </c>
      <c r="C63" s="906" t="s">
        <v>388</v>
      </c>
    </row>
    <row r="64" spans="1:3" ht="12" thickBot="1">
      <c r="A64" s="178"/>
      <c r="B64" s="933" t="s">
        <v>389</v>
      </c>
      <c r="C64" s="934" t="s">
        <v>389</v>
      </c>
    </row>
    <row r="65" spans="1:3" ht="11.25" customHeight="1" thickTop="1">
      <c r="A65" s="921" t="s">
        <v>428</v>
      </c>
      <c r="B65" s="922"/>
      <c r="C65" s="923"/>
    </row>
    <row r="66" spans="1:3" ht="12" thickBot="1">
      <c r="A66" s="178"/>
      <c r="B66" s="933" t="s">
        <v>390</v>
      </c>
      <c r="C66" s="934" t="s">
        <v>390</v>
      </c>
    </row>
    <row r="67" spans="1:3" ht="11.25" customHeight="1" thickTop="1" thickBot="1">
      <c r="A67" s="935" t="s">
        <v>429</v>
      </c>
      <c r="B67" s="936"/>
      <c r="C67" s="937"/>
    </row>
    <row r="68" spans="1:3" ht="12" thickTop="1">
      <c r="A68" s="177"/>
      <c r="B68" s="938" t="s">
        <v>391</v>
      </c>
      <c r="C68" s="939" t="s">
        <v>391</v>
      </c>
    </row>
    <row r="69" spans="1:3">
      <c r="A69" s="717"/>
      <c r="B69" s="905" t="s">
        <v>392</v>
      </c>
      <c r="C69" s="906" t="s">
        <v>392</v>
      </c>
    </row>
    <row r="70" spans="1:3">
      <c r="A70" s="717"/>
      <c r="B70" s="905" t="s">
        <v>393</v>
      </c>
      <c r="C70" s="906" t="s">
        <v>393</v>
      </c>
    </row>
    <row r="71" spans="1:3" ht="54.95" customHeight="1">
      <c r="A71" s="717"/>
      <c r="B71" s="931" t="s">
        <v>1010</v>
      </c>
      <c r="C71" s="932" t="s">
        <v>394</v>
      </c>
    </row>
    <row r="72" spans="1:3" ht="33.75" customHeight="1">
      <c r="A72" s="717"/>
      <c r="B72" s="931" t="s">
        <v>438</v>
      </c>
      <c r="C72" s="932" t="s">
        <v>395</v>
      </c>
    </row>
    <row r="73" spans="1:3" ht="15.75" customHeight="1">
      <c r="A73" s="717"/>
      <c r="B73" s="931" t="s">
        <v>435</v>
      </c>
      <c r="C73" s="932" t="s">
        <v>396</v>
      </c>
    </row>
    <row r="74" spans="1:3">
      <c r="A74" s="717"/>
      <c r="B74" s="905" t="s">
        <v>397</v>
      </c>
      <c r="C74" s="906" t="s">
        <v>397</v>
      </c>
    </row>
    <row r="75" spans="1:3" ht="12" thickBot="1">
      <c r="A75" s="178"/>
      <c r="B75" s="933" t="s">
        <v>398</v>
      </c>
      <c r="C75" s="934" t="s">
        <v>398</v>
      </c>
    </row>
    <row r="76" spans="1:3" ht="12" thickTop="1">
      <c r="A76" s="921" t="s">
        <v>462</v>
      </c>
      <c r="B76" s="922"/>
      <c r="C76" s="923"/>
    </row>
    <row r="77" spans="1:3">
      <c r="A77" s="717"/>
      <c r="B77" s="905" t="s">
        <v>390</v>
      </c>
      <c r="C77" s="906"/>
    </row>
    <row r="78" spans="1:3">
      <c r="A78" s="717"/>
      <c r="B78" s="905" t="s">
        <v>460</v>
      </c>
      <c r="C78" s="906"/>
    </row>
    <row r="79" spans="1:3">
      <c r="A79" s="717"/>
      <c r="B79" s="905" t="s">
        <v>461</v>
      </c>
      <c r="C79" s="906"/>
    </row>
    <row r="80" spans="1:3">
      <c r="A80" s="921" t="s">
        <v>463</v>
      </c>
      <c r="B80" s="922"/>
      <c r="C80" s="923"/>
    </row>
    <row r="81" spans="1:3">
      <c r="A81" s="717"/>
      <c r="B81" s="905" t="s">
        <v>390</v>
      </c>
      <c r="C81" s="906"/>
    </row>
    <row r="82" spans="1:3">
      <c r="A82" s="717"/>
      <c r="B82" s="905" t="s">
        <v>464</v>
      </c>
      <c r="C82" s="906"/>
    </row>
    <row r="83" spans="1:3" ht="76.5" customHeight="1">
      <c r="A83" s="717"/>
      <c r="B83" s="905" t="s">
        <v>478</v>
      </c>
      <c r="C83" s="906"/>
    </row>
    <row r="84" spans="1:3" ht="53.25" customHeight="1">
      <c r="A84" s="717"/>
      <c r="B84" s="905" t="s">
        <v>477</v>
      </c>
      <c r="C84" s="906"/>
    </row>
    <row r="85" spans="1:3">
      <c r="A85" s="717"/>
      <c r="B85" s="905" t="s">
        <v>465</v>
      </c>
      <c r="C85" s="906"/>
    </row>
    <row r="86" spans="1:3">
      <c r="A86" s="717"/>
      <c r="B86" s="905" t="s">
        <v>466</v>
      </c>
      <c r="C86" s="906"/>
    </row>
    <row r="87" spans="1:3">
      <c r="A87" s="717"/>
      <c r="B87" s="905" t="s">
        <v>467</v>
      </c>
      <c r="C87" s="906"/>
    </row>
    <row r="88" spans="1:3">
      <c r="A88" s="921" t="s">
        <v>468</v>
      </c>
      <c r="B88" s="922"/>
      <c r="C88" s="923"/>
    </row>
    <row r="89" spans="1:3">
      <c r="A89" s="717"/>
      <c r="B89" s="905" t="s">
        <v>390</v>
      </c>
      <c r="C89" s="906"/>
    </row>
    <row r="90" spans="1:3">
      <c r="A90" s="717"/>
      <c r="B90" s="905" t="s">
        <v>470</v>
      </c>
      <c r="C90" s="906"/>
    </row>
    <row r="91" spans="1:3" ht="12" customHeight="1">
      <c r="A91" s="717"/>
      <c r="B91" s="905" t="s">
        <v>471</v>
      </c>
      <c r="C91" s="906"/>
    </row>
    <row r="92" spans="1:3">
      <c r="A92" s="717"/>
      <c r="B92" s="905" t="s">
        <v>472</v>
      </c>
      <c r="C92" s="906"/>
    </row>
    <row r="93" spans="1:3" ht="24.75" customHeight="1">
      <c r="A93" s="717"/>
      <c r="B93" s="924" t="s">
        <v>514</v>
      </c>
      <c r="C93" s="925"/>
    </row>
    <row r="94" spans="1:3" ht="24" customHeight="1">
      <c r="A94" s="717"/>
      <c r="B94" s="924" t="s">
        <v>515</v>
      </c>
      <c r="C94" s="925"/>
    </row>
    <row r="95" spans="1:3" ht="13.5" customHeight="1">
      <c r="A95" s="717"/>
      <c r="B95" s="926" t="s">
        <v>473</v>
      </c>
      <c r="C95" s="927"/>
    </row>
    <row r="96" spans="1:3" ht="11.25" customHeight="1" thickBot="1">
      <c r="A96" s="928" t="s">
        <v>510</v>
      </c>
      <c r="B96" s="929"/>
      <c r="C96" s="930"/>
    </row>
    <row r="97" spans="1:3" ht="12.75" thickTop="1" thickBot="1">
      <c r="A97" s="920" t="s">
        <v>399</v>
      </c>
      <c r="B97" s="920"/>
      <c r="C97" s="920"/>
    </row>
    <row r="98" spans="1:3">
      <c r="A98" s="247">
        <v>2</v>
      </c>
      <c r="B98" s="336" t="s">
        <v>490</v>
      </c>
      <c r="C98" s="336" t="s">
        <v>511</v>
      </c>
    </row>
    <row r="99" spans="1:3">
      <c r="A99" s="182">
        <v>3</v>
      </c>
      <c r="B99" s="337" t="s">
        <v>491</v>
      </c>
      <c r="C99" s="338" t="s">
        <v>512</v>
      </c>
    </row>
    <row r="100" spans="1:3">
      <c r="A100" s="182">
        <v>4</v>
      </c>
      <c r="B100" s="337" t="s">
        <v>492</v>
      </c>
      <c r="C100" s="338" t="s">
        <v>516</v>
      </c>
    </row>
    <row r="101" spans="1:3" ht="11.25" customHeight="1">
      <c r="A101" s="182">
        <v>5</v>
      </c>
      <c r="B101" s="337" t="s">
        <v>493</v>
      </c>
      <c r="C101" s="338" t="s">
        <v>513</v>
      </c>
    </row>
    <row r="102" spans="1:3" ht="12" customHeight="1">
      <c r="A102" s="182">
        <v>6</v>
      </c>
      <c r="B102" s="337" t="s">
        <v>508</v>
      </c>
      <c r="C102" s="338" t="s">
        <v>494</v>
      </c>
    </row>
    <row r="103" spans="1:3" ht="12" customHeight="1">
      <c r="A103" s="182">
        <v>7</v>
      </c>
      <c r="B103" s="337" t="s">
        <v>495</v>
      </c>
      <c r="C103" s="338" t="s">
        <v>509</v>
      </c>
    </row>
    <row r="104" spans="1:3">
      <c r="A104" s="182">
        <v>8</v>
      </c>
      <c r="B104" s="337" t="s">
        <v>500</v>
      </c>
      <c r="C104" s="338" t="s">
        <v>520</v>
      </c>
    </row>
    <row r="105" spans="1:3" ht="11.25" customHeight="1">
      <c r="A105" s="921" t="s">
        <v>474</v>
      </c>
      <c r="B105" s="922"/>
      <c r="C105" s="923"/>
    </row>
    <row r="106" spans="1:3" ht="12" customHeight="1">
      <c r="A106" s="717"/>
      <c r="B106" s="905" t="s">
        <v>390</v>
      </c>
      <c r="C106" s="906"/>
    </row>
    <row r="107" spans="1:3">
      <c r="A107" s="921" t="s">
        <v>655</v>
      </c>
      <c r="B107" s="922"/>
      <c r="C107" s="923"/>
    </row>
    <row r="108" spans="1:3" ht="12" customHeight="1">
      <c r="A108" s="717"/>
      <c r="B108" s="905" t="s">
        <v>657</v>
      </c>
      <c r="C108" s="906"/>
    </row>
    <row r="109" spans="1:3">
      <c r="A109" s="717"/>
      <c r="B109" s="905" t="s">
        <v>658</v>
      </c>
      <c r="C109" s="906"/>
    </row>
    <row r="110" spans="1:3">
      <c r="A110" s="717"/>
      <c r="B110" s="905" t="s">
        <v>656</v>
      </c>
      <c r="C110" s="906"/>
    </row>
    <row r="111" spans="1:3">
      <c r="A111" s="900" t="s">
        <v>1011</v>
      </c>
      <c r="B111" s="900"/>
      <c r="C111" s="900"/>
    </row>
    <row r="112" spans="1:3">
      <c r="A112" s="917" t="s">
        <v>324</v>
      </c>
      <c r="B112" s="917"/>
      <c r="C112" s="917"/>
    </row>
    <row r="113" spans="1:3">
      <c r="A113" s="718">
        <v>1</v>
      </c>
      <c r="B113" s="912" t="s">
        <v>832</v>
      </c>
      <c r="C113" s="913"/>
    </row>
    <row r="114" spans="1:3">
      <c r="A114" s="718">
        <v>2</v>
      </c>
      <c r="B114" s="918" t="s">
        <v>833</v>
      </c>
      <c r="C114" s="919"/>
    </row>
    <row r="115" spans="1:3">
      <c r="A115" s="718">
        <v>3</v>
      </c>
      <c r="B115" s="912" t="s">
        <v>834</v>
      </c>
      <c r="C115" s="913"/>
    </row>
    <row r="116" spans="1:3">
      <c r="A116" s="718">
        <v>4</v>
      </c>
      <c r="B116" s="912" t="s">
        <v>835</v>
      </c>
      <c r="C116" s="913"/>
    </row>
    <row r="117" spans="1:3">
      <c r="A117" s="718">
        <v>5</v>
      </c>
      <c r="B117" s="912" t="s">
        <v>836</v>
      </c>
      <c r="C117" s="913"/>
    </row>
    <row r="118" spans="1:3" ht="55.5" customHeight="1">
      <c r="A118" s="718">
        <v>6</v>
      </c>
      <c r="B118" s="912" t="s">
        <v>944</v>
      </c>
      <c r="C118" s="913"/>
    </row>
    <row r="119" spans="1:3" ht="22.5">
      <c r="A119" s="718">
        <v>6.01</v>
      </c>
      <c r="B119" s="719" t="s">
        <v>691</v>
      </c>
      <c r="C119" s="769" t="s">
        <v>945</v>
      </c>
    </row>
    <row r="120" spans="1:3" ht="33.75">
      <c r="A120" s="718">
        <v>6.02</v>
      </c>
      <c r="B120" s="719" t="s">
        <v>692</v>
      </c>
      <c r="C120" s="769" t="s">
        <v>1012</v>
      </c>
    </row>
    <row r="121" spans="1:3">
      <c r="A121" s="718">
        <v>6.03</v>
      </c>
      <c r="B121" s="720" t="s">
        <v>693</v>
      </c>
      <c r="C121" s="720" t="s">
        <v>837</v>
      </c>
    </row>
    <row r="122" spans="1:3">
      <c r="A122" s="718">
        <v>6.04</v>
      </c>
      <c r="B122" s="719" t="s">
        <v>694</v>
      </c>
      <c r="C122" s="721" t="s">
        <v>838</v>
      </c>
    </row>
    <row r="123" spans="1:3">
      <c r="A123" s="718">
        <v>6.05</v>
      </c>
      <c r="B123" s="719" t="s">
        <v>695</v>
      </c>
      <c r="C123" s="721" t="s">
        <v>839</v>
      </c>
    </row>
    <row r="124" spans="1:3" ht="22.5">
      <c r="A124" s="718">
        <v>6.06</v>
      </c>
      <c r="B124" s="719" t="s">
        <v>696</v>
      </c>
      <c r="C124" s="721" t="s">
        <v>840</v>
      </c>
    </row>
    <row r="125" spans="1:3">
      <c r="A125" s="718">
        <v>6.07</v>
      </c>
      <c r="B125" s="722" t="s">
        <v>697</v>
      </c>
      <c r="C125" s="721" t="s">
        <v>841</v>
      </c>
    </row>
    <row r="126" spans="1:3" ht="22.5">
      <c r="A126" s="718">
        <v>6.08</v>
      </c>
      <c r="B126" s="719" t="s">
        <v>698</v>
      </c>
      <c r="C126" s="721" t="s">
        <v>842</v>
      </c>
    </row>
    <row r="127" spans="1:3" ht="22.5">
      <c r="A127" s="718">
        <v>6.09</v>
      </c>
      <c r="B127" s="723" t="s">
        <v>699</v>
      </c>
      <c r="C127" s="721" t="s">
        <v>843</v>
      </c>
    </row>
    <row r="128" spans="1:3">
      <c r="A128" s="724">
        <v>6.1</v>
      </c>
      <c r="B128" s="723" t="s">
        <v>700</v>
      </c>
      <c r="C128" s="721" t="s">
        <v>844</v>
      </c>
    </row>
    <row r="129" spans="1:3">
      <c r="A129" s="718">
        <v>6.11</v>
      </c>
      <c r="B129" s="723" t="s">
        <v>701</v>
      </c>
      <c r="C129" s="721" t="s">
        <v>845</v>
      </c>
    </row>
    <row r="130" spans="1:3">
      <c r="A130" s="718">
        <v>6.12</v>
      </c>
      <c r="B130" s="723" t="s">
        <v>702</v>
      </c>
      <c r="C130" s="721" t="s">
        <v>846</v>
      </c>
    </row>
    <row r="131" spans="1:3">
      <c r="A131" s="718">
        <v>6.13</v>
      </c>
      <c r="B131" s="723" t="s">
        <v>703</v>
      </c>
      <c r="C131" s="720" t="s">
        <v>847</v>
      </c>
    </row>
    <row r="132" spans="1:3">
      <c r="A132" s="718">
        <v>6.14</v>
      </c>
      <c r="B132" s="723" t="s">
        <v>704</v>
      </c>
      <c r="C132" s="720" t="s">
        <v>848</v>
      </c>
    </row>
    <row r="133" spans="1:3">
      <c r="A133" s="718">
        <v>6.15</v>
      </c>
      <c r="B133" s="723" t="s">
        <v>705</v>
      </c>
      <c r="C133" s="720" t="s">
        <v>849</v>
      </c>
    </row>
    <row r="134" spans="1:3" ht="22.5">
      <c r="A134" s="718">
        <v>6.16</v>
      </c>
      <c r="B134" s="723" t="s">
        <v>706</v>
      </c>
      <c r="C134" s="720" t="s">
        <v>850</v>
      </c>
    </row>
    <row r="135" spans="1:3">
      <c r="A135" s="718">
        <v>6.17</v>
      </c>
      <c r="B135" s="720" t="s">
        <v>707</v>
      </c>
      <c r="C135" s="720" t="s">
        <v>851</v>
      </c>
    </row>
    <row r="136" spans="1:3" ht="22.5">
      <c r="A136" s="718">
        <v>6.18</v>
      </c>
      <c r="B136" s="723" t="s">
        <v>708</v>
      </c>
      <c r="C136" s="720" t="s">
        <v>852</v>
      </c>
    </row>
    <row r="137" spans="1:3">
      <c r="A137" s="718">
        <v>6.19</v>
      </c>
      <c r="B137" s="723" t="s">
        <v>709</v>
      </c>
      <c r="C137" s="720" t="s">
        <v>853</v>
      </c>
    </row>
    <row r="138" spans="1:3">
      <c r="A138" s="724">
        <v>6.2</v>
      </c>
      <c r="B138" s="723" t="s">
        <v>710</v>
      </c>
      <c r="C138" s="720" t="s">
        <v>854</v>
      </c>
    </row>
    <row r="139" spans="1:3">
      <c r="A139" s="718">
        <v>6.21</v>
      </c>
      <c r="B139" s="723" t="s">
        <v>711</v>
      </c>
      <c r="C139" s="720" t="s">
        <v>855</v>
      </c>
    </row>
    <row r="140" spans="1:3">
      <c r="A140" s="718">
        <v>6.22</v>
      </c>
      <c r="B140" s="723" t="s">
        <v>712</v>
      </c>
      <c r="C140" s="720" t="s">
        <v>856</v>
      </c>
    </row>
    <row r="141" spans="1:3" ht="22.5">
      <c r="A141" s="718">
        <v>6.23</v>
      </c>
      <c r="B141" s="723" t="s">
        <v>713</v>
      </c>
      <c r="C141" s="720" t="s">
        <v>857</v>
      </c>
    </row>
    <row r="142" spans="1:3" ht="22.5">
      <c r="A142" s="718">
        <v>6.24</v>
      </c>
      <c r="B142" s="719" t="s">
        <v>714</v>
      </c>
      <c r="C142" s="720" t="s">
        <v>858</v>
      </c>
    </row>
    <row r="143" spans="1:3">
      <c r="A143" s="718">
        <v>6.2500000000000098</v>
      </c>
      <c r="B143" s="719" t="s">
        <v>715</v>
      </c>
      <c r="C143" s="720" t="s">
        <v>859</v>
      </c>
    </row>
    <row r="144" spans="1:3" ht="22.5">
      <c r="A144" s="718">
        <v>6.2600000000000202</v>
      </c>
      <c r="B144" s="719" t="s">
        <v>860</v>
      </c>
      <c r="C144" s="770" t="s">
        <v>861</v>
      </c>
    </row>
    <row r="145" spans="1:3" ht="22.5">
      <c r="A145" s="718">
        <v>6.2700000000000298</v>
      </c>
      <c r="B145" s="719" t="s">
        <v>165</v>
      </c>
      <c r="C145" s="770" t="s">
        <v>947</v>
      </c>
    </row>
    <row r="146" spans="1:3">
      <c r="A146" s="718"/>
      <c r="B146" s="903" t="s">
        <v>862</v>
      </c>
      <c r="C146" s="904"/>
    </row>
    <row r="147" spans="1:3" s="404" customFormat="1">
      <c r="A147" s="725">
        <v>7.1</v>
      </c>
      <c r="B147" s="719" t="s">
        <v>863</v>
      </c>
      <c r="C147" s="914" t="s">
        <v>864</v>
      </c>
    </row>
    <row r="148" spans="1:3" s="404" customFormat="1">
      <c r="A148" s="725">
        <v>7.2</v>
      </c>
      <c r="B148" s="719" t="s">
        <v>865</v>
      </c>
      <c r="C148" s="915"/>
    </row>
    <row r="149" spans="1:3" s="404" customFormat="1">
      <c r="A149" s="725">
        <v>7.3</v>
      </c>
      <c r="B149" s="719" t="s">
        <v>866</v>
      </c>
      <c r="C149" s="915"/>
    </row>
    <row r="150" spans="1:3" s="404" customFormat="1">
      <c r="A150" s="725">
        <v>7.4</v>
      </c>
      <c r="B150" s="719" t="s">
        <v>867</v>
      </c>
      <c r="C150" s="915"/>
    </row>
    <row r="151" spans="1:3" s="404" customFormat="1">
      <c r="A151" s="725">
        <v>7.5</v>
      </c>
      <c r="B151" s="719" t="s">
        <v>868</v>
      </c>
      <c r="C151" s="915"/>
    </row>
    <row r="152" spans="1:3" s="404" customFormat="1">
      <c r="A152" s="725">
        <v>7.6</v>
      </c>
      <c r="B152" s="719" t="s">
        <v>940</v>
      </c>
      <c r="C152" s="916"/>
    </row>
    <row r="153" spans="1:3" s="404" customFormat="1" ht="22.5">
      <c r="A153" s="725">
        <v>7.7</v>
      </c>
      <c r="B153" s="719" t="s">
        <v>869</v>
      </c>
      <c r="C153" s="726" t="s">
        <v>870</v>
      </c>
    </row>
    <row r="154" spans="1:3" s="404" customFormat="1" ht="22.5">
      <c r="A154" s="725">
        <v>7.8</v>
      </c>
      <c r="B154" s="719" t="s">
        <v>871</v>
      </c>
      <c r="C154" s="726" t="s">
        <v>872</v>
      </c>
    </row>
    <row r="155" spans="1:3">
      <c r="A155" s="717"/>
      <c r="B155" s="903" t="s">
        <v>873</v>
      </c>
      <c r="C155" s="904"/>
    </row>
    <row r="156" spans="1:3">
      <c r="A156" s="725">
        <v>1</v>
      </c>
      <c r="B156" s="907" t="s">
        <v>1013</v>
      </c>
      <c r="C156" s="908"/>
    </row>
    <row r="157" spans="1:3" ht="24.95" customHeight="1">
      <c r="A157" s="725">
        <v>2</v>
      </c>
      <c r="B157" s="907" t="s">
        <v>948</v>
      </c>
      <c r="C157" s="908"/>
    </row>
    <row r="158" spans="1:3">
      <c r="A158" s="725">
        <v>3</v>
      </c>
      <c r="B158" s="907" t="s">
        <v>939</v>
      </c>
      <c r="C158" s="908"/>
    </row>
    <row r="159" spans="1:3">
      <c r="A159" s="717"/>
      <c r="B159" s="903" t="s">
        <v>874</v>
      </c>
      <c r="C159" s="904"/>
    </row>
    <row r="160" spans="1:3" ht="39" customHeight="1">
      <c r="A160" s="725">
        <v>1</v>
      </c>
      <c r="B160" s="910" t="s">
        <v>1014</v>
      </c>
      <c r="C160" s="911"/>
    </row>
    <row r="161" spans="1:3" ht="22.5">
      <c r="A161" s="725">
        <v>3</v>
      </c>
      <c r="B161" s="719" t="s">
        <v>679</v>
      </c>
      <c r="C161" s="726" t="s">
        <v>875</v>
      </c>
    </row>
    <row r="162" spans="1:3" ht="22.5">
      <c r="A162" s="725">
        <v>4</v>
      </c>
      <c r="B162" s="719" t="s">
        <v>680</v>
      </c>
      <c r="C162" s="726" t="s">
        <v>876</v>
      </c>
    </row>
    <row r="163" spans="1:3" ht="33.75">
      <c r="A163" s="725">
        <v>5</v>
      </c>
      <c r="B163" s="719" t="s">
        <v>681</v>
      </c>
      <c r="C163" s="726" t="s">
        <v>877</v>
      </c>
    </row>
    <row r="164" spans="1:3">
      <c r="A164" s="725">
        <v>6</v>
      </c>
      <c r="B164" s="719" t="s">
        <v>682</v>
      </c>
      <c r="C164" s="719" t="s">
        <v>878</v>
      </c>
    </row>
    <row r="165" spans="1:3">
      <c r="A165" s="717"/>
      <c r="B165" s="903" t="s">
        <v>879</v>
      </c>
      <c r="C165" s="904"/>
    </row>
    <row r="166" spans="1:3" ht="45">
      <c r="A166" s="725"/>
      <c r="B166" s="719" t="s">
        <v>880</v>
      </c>
      <c r="C166" s="727" t="s">
        <v>1015</v>
      </c>
    </row>
    <row r="167" spans="1:3">
      <c r="A167" s="725"/>
      <c r="B167" s="719" t="s">
        <v>681</v>
      </c>
      <c r="C167" s="726" t="s">
        <v>881</v>
      </c>
    </row>
    <row r="168" spans="1:3">
      <c r="A168" s="717"/>
      <c r="B168" s="903" t="s">
        <v>882</v>
      </c>
      <c r="C168" s="904"/>
    </row>
    <row r="169" spans="1:3" ht="26.45" customHeight="1">
      <c r="A169" s="717"/>
      <c r="B169" s="905" t="s">
        <v>1016</v>
      </c>
      <c r="C169" s="906"/>
    </row>
    <row r="170" spans="1:3">
      <c r="A170" s="717" t="s">
        <v>883</v>
      </c>
      <c r="B170" s="728" t="s">
        <v>739</v>
      </c>
      <c r="C170" s="729" t="s">
        <v>884</v>
      </c>
    </row>
    <row r="171" spans="1:3">
      <c r="A171" s="717" t="s">
        <v>534</v>
      </c>
      <c r="B171" s="730" t="s">
        <v>740</v>
      </c>
      <c r="C171" s="726" t="s">
        <v>885</v>
      </c>
    </row>
    <row r="172" spans="1:3" ht="22.5">
      <c r="A172" s="717" t="s">
        <v>541</v>
      </c>
      <c r="B172" s="729" t="s">
        <v>741</v>
      </c>
      <c r="C172" s="726" t="s">
        <v>886</v>
      </c>
    </row>
    <row r="173" spans="1:3">
      <c r="A173" s="717" t="s">
        <v>887</v>
      </c>
      <c r="B173" s="730" t="s">
        <v>742</v>
      </c>
      <c r="C173" s="730" t="s">
        <v>888</v>
      </c>
    </row>
    <row r="174" spans="1:3" ht="22.5">
      <c r="A174" s="717" t="s">
        <v>889</v>
      </c>
      <c r="B174" s="731" t="s">
        <v>743</v>
      </c>
      <c r="C174" s="731" t="s">
        <v>890</v>
      </c>
    </row>
    <row r="175" spans="1:3" ht="22.5">
      <c r="A175" s="717" t="s">
        <v>542</v>
      </c>
      <c r="B175" s="731" t="s">
        <v>744</v>
      </c>
      <c r="C175" s="731" t="s">
        <v>891</v>
      </c>
    </row>
    <row r="176" spans="1:3" ht="22.5">
      <c r="A176" s="717" t="s">
        <v>892</v>
      </c>
      <c r="B176" s="731" t="s">
        <v>745</v>
      </c>
      <c r="C176" s="731" t="s">
        <v>893</v>
      </c>
    </row>
    <row r="177" spans="1:3" ht="22.5">
      <c r="A177" s="717" t="s">
        <v>894</v>
      </c>
      <c r="B177" s="731" t="s">
        <v>746</v>
      </c>
      <c r="C177" s="731" t="s">
        <v>896</v>
      </c>
    </row>
    <row r="178" spans="1:3" ht="22.5">
      <c r="A178" s="717" t="s">
        <v>895</v>
      </c>
      <c r="B178" s="731" t="s">
        <v>747</v>
      </c>
      <c r="C178" s="731" t="s">
        <v>898</v>
      </c>
    </row>
    <row r="179" spans="1:3" ht="22.5">
      <c r="A179" s="717" t="s">
        <v>897</v>
      </c>
      <c r="B179" s="731" t="s">
        <v>748</v>
      </c>
      <c r="C179" s="732" t="s">
        <v>900</v>
      </c>
    </row>
    <row r="180" spans="1:3" ht="22.5">
      <c r="A180" s="717" t="s">
        <v>899</v>
      </c>
      <c r="B180" s="733" t="s">
        <v>749</v>
      </c>
      <c r="C180" s="732" t="s">
        <v>902</v>
      </c>
    </row>
    <row r="181" spans="1:3" ht="22.5">
      <c r="A181" s="717" t="s">
        <v>901</v>
      </c>
      <c r="B181" s="731" t="s">
        <v>750</v>
      </c>
      <c r="C181" s="734" t="s">
        <v>904</v>
      </c>
    </row>
    <row r="182" spans="1:3">
      <c r="A182" s="735" t="s">
        <v>903</v>
      </c>
      <c r="B182" s="405" t="s">
        <v>751</v>
      </c>
      <c r="C182" s="729" t="s">
        <v>905</v>
      </c>
    </row>
    <row r="183" spans="1:3" ht="22.5">
      <c r="A183" s="717"/>
      <c r="B183" s="736" t="s">
        <v>906</v>
      </c>
      <c r="C183" s="721" t="s">
        <v>907</v>
      </c>
    </row>
    <row r="184" spans="1:3" ht="22.5">
      <c r="A184" s="717"/>
      <c r="B184" s="736" t="s">
        <v>908</v>
      </c>
      <c r="C184" s="721" t="s">
        <v>909</v>
      </c>
    </row>
    <row r="185" spans="1:3" ht="22.5">
      <c r="A185" s="717"/>
      <c r="B185" s="736" t="s">
        <v>910</v>
      </c>
      <c r="C185" s="721" t="s">
        <v>911</v>
      </c>
    </row>
    <row r="186" spans="1:3">
      <c r="A186" s="717"/>
      <c r="B186" s="903" t="s">
        <v>912</v>
      </c>
      <c r="C186" s="904"/>
    </row>
    <row r="187" spans="1:3" ht="50.1" customHeight="1">
      <c r="A187" s="717"/>
      <c r="B187" s="907" t="s">
        <v>1017</v>
      </c>
      <c r="C187" s="908"/>
    </row>
    <row r="188" spans="1:3">
      <c r="A188" s="725">
        <v>1</v>
      </c>
      <c r="B188" s="720" t="s">
        <v>771</v>
      </c>
      <c r="C188" s="720" t="s">
        <v>771</v>
      </c>
    </row>
    <row r="189" spans="1:3" ht="33.75">
      <c r="A189" s="725">
        <v>2</v>
      </c>
      <c r="B189" s="720" t="s">
        <v>913</v>
      </c>
      <c r="C189" s="720" t="s">
        <v>914</v>
      </c>
    </row>
    <row r="190" spans="1:3">
      <c r="A190" s="725">
        <v>3</v>
      </c>
      <c r="B190" s="720" t="s">
        <v>773</v>
      </c>
      <c r="C190" s="720" t="s">
        <v>915</v>
      </c>
    </row>
    <row r="191" spans="1:3" ht="22.5">
      <c r="A191" s="725">
        <v>4</v>
      </c>
      <c r="B191" s="720" t="s">
        <v>774</v>
      </c>
      <c r="C191" s="720" t="s">
        <v>916</v>
      </c>
    </row>
    <row r="192" spans="1:3" ht="22.5">
      <c r="A192" s="725">
        <v>5</v>
      </c>
      <c r="B192" s="720" t="s">
        <v>775</v>
      </c>
      <c r="C192" s="720" t="s">
        <v>1018</v>
      </c>
    </row>
    <row r="193" spans="1:4" ht="45">
      <c r="A193" s="725">
        <v>6</v>
      </c>
      <c r="B193" s="720" t="s">
        <v>776</v>
      </c>
      <c r="C193" s="720" t="s">
        <v>917</v>
      </c>
    </row>
    <row r="194" spans="1:4">
      <c r="A194" s="717"/>
      <c r="B194" s="903" t="s">
        <v>918</v>
      </c>
      <c r="C194" s="904"/>
    </row>
    <row r="195" spans="1:4" ht="26.1" customHeight="1">
      <c r="A195" s="717"/>
      <c r="B195" s="901" t="s">
        <v>941</v>
      </c>
      <c r="C195" s="909"/>
    </row>
    <row r="196" spans="1:4" ht="22.5">
      <c r="A196" s="717">
        <v>1.1000000000000001</v>
      </c>
      <c r="B196" s="737" t="s">
        <v>786</v>
      </c>
      <c r="C196" s="769" t="s">
        <v>919</v>
      </c>
      <c r="D196" s="407"/>
    </row>
    <row r="197" spans="1:4" ht="12.75">
      <c r="A197" s="717" t="s">
        <v>252</v>
      </c>
      <c r="B197" s="738" t="s">
        <v>787</v>
      </c>
      <c r="C197" s="769" t="s">
        <v>920</v>
      </c>
      <c r="D197" s="408"/>
    </row>
    <row r="198" spans="1:4" ht="12.75">
      <c r="A198" s="717" t="s">
        <v>788</v>
      </c>
      <c r="B198" s="739" t="s">
        <v>789</v>
      </c>
      <c r="C198" s="899" t="s">
        <v>942</v>
      </c>
      <c r="D198" s="409"/>
    </row>
    <row r="199" spans="1:4" ht="12.75">
      <c r="A199" s="717" t="s">
        <v>790</v>
      </c>
      <c r="B199" s="739" t="s">
        <v>791</v>
      </c>
      <c r="C199" s="899"/>
      <c r="D199" s="409"/>
    </row>
    <row r="200" spans="1:4" ht="12.75">
      <c r="A200" s="717" t="s">
        <v>792</v>
      </c>
      <c r="B200" s="739" t="s">
        <v>793</v>
      </c>
      <c r="C200" s="899"/>
      <c r="D200" s="409"/>
    </row>
    <row r="201" spans="1:4" ht="12.75">
      <c r="A201" s="717" t="s">
        <v>794</v>
      </c>
      <c r="B201" s="739" t="s">
        <v>795</v>
      </c>
      <c r="C201" s="899"/>
      <c r="D201" s="409"/>
    </row>
    <row r="202" spans="1:4" ht="22.5">
      <c r="A202" s="717">
        <v>1.2</v>
      </c>
      <c r="B202" s="740" t="s">
        <v>796</v>
      </c>
      <c r="C202" s="741" t="s">
        <v>921</v>
      </c>
      <c r="D202" s="410"/>
    </row>
    <row r="203" spans="1:4" ht="22.5">
      <c r="A203" s="717" t="s">
        <v>798</v>
      </c>
      <c r="B203" s="742" t="s">
        <v>799</v>
      </c>
      <c r="C203" s="743" t="s">
        <v>922</v>
      </c>
      <c r="D203" s="411"/>
    </row>
    <row r="204" spans="1:4" ht="23.25">
      <c r="A204" s="717" t="s">
        <v>800</v>
      </c>
      <c r="B204" s="744" t="s">
        <v>801</v>
      </c>
      <c r="C204" s="743" t="s">
        <v>923</v>
      </c>
      <c r="D204" s="412"/>
    </row>
    <row r="205" spans="1:4" ht="12.75">
      <c r="A205" s="717" t="s">
        <v>802</v>
      </c>
      <c r="B205" s="745" t="s">
        <v>803</v>
      </c>
      <c r="C205" s="741" t="s">
        <v>924</v>
      </c>
      <c r="D205" s="411"/>
    </row>
    <row r="206" spans="1:4" ht="18" customHeight="1">
      <c r="A206" s="717" t="s">
        <v>804</v>
      </c>
      <c r="B206" s="746" t="s">
        <v>805</v>
      </c>
      <c r="C206" s="741" t="s">
        <v>925</v>
      </c>
      <c r="D206" s="412"/>
    </row>
    <row r="207" spans="1:4" ht="22.5">
      <c r="A207" s="717">
        <v>1.4</v>
      </c>
      <c r="B207" s="742" t="s">
        <v>937</v>
      </c>
      <c r="C207" s="747" t="s">
        <v>926</v>
      </c>
      <c r="D207" s="413"/>
    </row>
    <row r="208" spans="1:4" ht="12.75">
      <c r="A208" s="717">
        <v>1.5</v>
      </c>
      <c r="B208" s="742" t="s">
        <v>938</v>
      </c>
      <c r="C208" s="747" t="s">
        <v>926</v>
      </c>
      <c r="D208" s="413"/>
    </row>
    <row r="209" spans="1:3">
      <c r="A209" s="717"/>
      <c r="B209" s="900" t="s">
        <v>927</v>
      </c>
      <c r="C209" s="900"/>
    </row>
    <row r="210" spans="1:3" ht="24.6" customHeight="1">
      <c r="A210" s="717"/>
      <c r="B210" s="901" t="s">
        <v>928</v>
      </c>
      <c r="C210" s="901"/>
    </row>
    <row r="211" spans="1:3" ht="22.5">
      <c r="A211" s="725"/>
      <c r="B211" s="719" t="s">
        <v>679</v>
      </c>
      <c r="C211" s="726" t="s">
        <v>875</v>
      </c>
    </row>
    <row r="212" spans="1:3" ht="22.5">
      <c r="A212" s="725"/>
      <c r="B212" s="719" t="s">
        <v>680</v>
      </c>
      <c r="C212" s="726" t="s">
        <v>876</v>
      </c>
    </row>
    <row r="213" spans="1:3" ht="22.5">
      <c r="A213" s="717"/>
      <c r="B213" s="719" t="s">
        <v>681</v>
      </c>
      <c r="C213" s="726" t="s">
        <v>929</v>
      </c>
    </row>
    <row r="214" spans="1:3">
      <c r="A214" s="717"/>
      <c r="B214" s="900" t="s">
        <v>930</v>
      </c>
      <c r="C214" s="900"/>
    </row>
    <row r="215" spans="1:3" ht="39.6" customHeight="1">
      <c r="A215" s="725"/>
      <c r="B215" s="902" t="s">
        <v>943</v>
      </c>
      <c r="C215" s="902"/>
    </row>
    <row r="216" spans="1:3">
      <c r="B216" s="900" t="s">
        <v>1019</v>
      </c>
      <c r="C216" s="900"/>
    </row>
    <row r="217" spans="1:3" ht="25.5">
      <c r="A217" s="748">
        <v>1</v>
      </c>
      <c r="B217" s="749" t="s">
        <v>982</v>
      </c>
      <c r="C217" s="750" t="s">
        <v>1020</v>
      </c>
    </row>
    <row r="218" spans="1:3" ht="12.75">
      <c r="A218" s="748">
        <v>2</v>
      </c>
      <c r="B218" s="749" t="s">
        <v>983</v>
      </c>
      <c r="C218" s="750" t="s">
        <v>1021</v>
      </c>
    </row>
    <row r="219" spans="1:3" ht="25.5">
      <c r="A219" s="748">
        <v>3</v>
      </c>
      <c r="B219" s="749" t="s">
        <v>985</v>
      </c>
      <c r="C219" s="749" t="s">
        <v>1022</v>
      </c>
    </row>
    <row r="220" spans="1:3" ht="12.75">
      <c r="A220" s="748">
        <v>4</v>
      </c>
      <c r="B220" s="749" t="s">
        <v>986</v>
      </c>
      <c r="C220" s="749" t="s">
        <v>1023</v>
      </c>
    </row>
    <row r="221" spans="1:3" ht="25.5">
      <c r="A221" s="748">
        <v>5</v>
      </c>
      <c r="B221" s="749" t="s">
        <v>987</v>
      </c>
      <c r="C221" s="749" t="s">
        <v>1024</v>
      </c>
    </row>
    <row r="222" spans="1:3" ht="12.75">
      <c r="A222" s="748">
        <v>6</v>
      </c>
      <c r="B222" s="749" t="s">
        <v>988</v>
      </c>
      <c r="C222" s="749" t="s">
        <v>1025</v>
      </c>
    </row>
    <row r="223" spans="1:3" ht="25.5">
      <c r="A223" s="748">
        <v>7</v>
      </c>
      <c r="B223" s="749" t="s">
        <v>989</v>
      </c>
      <c r="C223" s="749" t="s">
        <v>1026</v>
      </c>
    </row>
    <row r="224" spans="1:3" ht="12.75">
      <c r="A224" s="748">
        <v>7.1</v>
      </c>
      <c r="B224" s="751" t="s">
        <v>990</v>
      </c>
      <c r="C224" s="749" t="s">
        <v>1027</v>
      </c>
    </row>
    <row r="225" spans="1:3" ht="25.5">
      <c r="A225" s="748">
        <v>7.2</v>
      </c>
      <c r="B225" s="751" t="s">
        <v>991</v>
      </c>
      <c r="C225" s="749" t="s">
        <v>1028</v>
      </c>
    </row>
    <row r="226" spans="1:3" ht="12.75">
      <c r="A226" s="748">
        <v>7.3</v>
      </c>
      <c r="B226" s="752" t="s">
        <v>992</v>
      </c>
      <c r="C226" s="749" t="s">
        <v>1029</v>
      </c>
    </row>
    <row r="227" spans="1:3" ht="12.75">
      <c r="A227" s="748">
        <v>8</v>
      </c>
      <c r="B227" s="749" t="s">
        <v>993</v>
      </c>
      <c r="C227" s="750" t="s">
        <v>1030</v>
      </c>
    </row>
    <row r="228" spans="1:3" ht="12.75">
      <c r="A228" s="748">
        <v>9</v>
      </c>
      <c r="B228" s="749" t="s">
        <v>994</v>
      </c>
      <c r="C228" s="750" t="s">
        <v>1031</v>
      </c>
    </row>
    <row r="229" spans="1:3" ht="25.5">
      <c r="A229" s="748">
        <v>10.1</v>
      </c>
      <c r="B229" s="753" t="s">
        <v>1032</v>
      </c>
      <c r="C229" s="750" t="s">
        <v>1033</v>
      </c>
    </row>
    <row r="230" spans="1:3" ht="12.75">
      <c r="A230" s="950"/>
      <c r="B230" s="754" t="s">
        <v>781</v>
      </c>
      <c r="C230" s="750" t="s">
        <v>1034</v>
      </c>
    </row>
    <row r="231" spans="1:3" ht="25.5">
      <c r="A231" s="951"/>
      <c r="B231" s="754" t="s">
        <v>976</v>
      </c>
      <c r="C231" s="750" t="s">
        <v>1035</v>
      </c>
    </row>
    <row r="232" spans="1:3" ht="12.75">
      <c r="A232" s="951"/>
      <c r="B232" s="754" t="s">
        <v>977</v>
      </c>
      <c r="C232" s="750" t="s">
        <v>1036</v>
      </c>
    </row>
    <row r="233" spans="1:3" ht="24">
      <c r="A233" s="951"/>
      <c r="B233" s="754" t="s">
        <v>978</v>
      </c>
      <c r="C233" s="755" t="s">
        <v>1037</v>
      </c>
    </row>
    <row r="234" spans="1:3" ht="40.5" customHeight="1">
      <c r="A234" s="951"/>
      <c r="B234" s="754" t="s">
        <v>979</v>
      </c>
      <c r="C234" s="750" t="s">
        <v>1038</v>
      </c>
    </row>
    <row r="235" spans="1:3" ht="24" customHeight="1">
      <c r="A235" s="951"/>
      <c r="B235" s="754" t="s">
        <v>980</v>
      </c>
      <c r="C235" s="750" t="s">
        <v>1039</v>
      </c>
    </row>
    <row r="236" spans="1:3" ht="25.5">
      <c r="A236" s="952"/>
      <c r="B236" s="754" t="s">
        <v>981</v>
      </c>
      <c r="C236" s="750" t="s">
        <v>1040</v>
      </c>
    </row>
  </sheetData>
  <mergeCells count="133">
    <mergeCell ref="B216:C216"/>
    <mergeCell ref="A230:A236"/>
    <mergeCell ref="B7:C7"/>
    <mergeCell ref="B8:C8"/>
    <mergeCell ref="B9:C9"/>
    <mergeCell ref="B10:C10"/>
    <mergeCell ref="B11:C11"/>
    <mergeCell ref="B12:C12"/>
    <mergeCell ref="A1:C1"/>
    <mergeCell ref="B2:C2"/>
    <mergeCell ref="B3:C3"/>
    <mergeCell ref="A4:C4"/>
    <mergeCell ref="B5:C5"/>
    <mergeCell ref="B6:C6"/>
    <mergeCell ref="B19:C19"/>
    <mergeCell ref="B20:C20"/>
    <mergeCell ref="B21:C21"/>
    <mergeCell ref="B22:C22"/>
    <mergeCell ref="B23:C23"/>
    <mergeCell ref="B24:C24"/>
    <mergeCell ref="B13:C13"/>
    <mergeCell ref="B14:C14"/>
    <mergeCell ref="B15:C15"/>
    <mergeCell ref="B16:C16"/>
    <mergeCell ref="B17:C17"/>
    <mergeCell ref="B18:C18"/>
    <mergeCell ref="B31:C31"/>
    <mergeCell ref="B32:C32"/>
    <mergeCell ref="B33:C33"/>
    <mergeCell ref="B34:C34"/>
    <mergeCell ref="B35:C35"/>
    <mergeCell ref="B36:C36"/>
    <mergeCell ref="B25:C25"/>
    <mergeCell ref="A26:C26"/>
    <mergeCell ref="B27:C27"/>
    <mergeCell ref="A28:C28"/>
    <mergeCell ref="B29:C29"/>
    <mergeCell ref="B30:C30"/>
    <mergeCell ref="B43:C43"/>
    <mergeCell ref="B44:C44"/>
    <mergeCell ref="B45:C45"/>
    <mergeCell ref="A46:C46"/>
    <mergeCell ref="B47:C47"/>
    <mergeCell ref="A48:C48"/>
    <mergeCell ref="B37:C37"/>
    <mergeCell ref="B38:C38"/>
    <mergeCell ref="B39:C39"/>
    <mergeCell ref="B40:C40"/>
    <mergeCell ref="B41:C41"/>
    <mergeCell ref="A42:C42"/>
    <mergeCell ref="A55:C55"/>
    <mergeCell ref="B56:C56"/>
    <mergeCell ref="B57:C57"/>
    <mergeCell ref="B58:C58"/>
    <mergeCell ref="B59:C59"/>
    <mergeCell ref="B60:C60"/>
    <mergeCell ref="B49:C49"/>
    <mergeCell ref="B50:C50"/>
    <mergeCell ref="B51:C51"/>
    <mergeCell ref="B52:C52"/>
    <mergeCell ref="B53:C53"/>
    <mergeCell ref="B54:C54"/>
    <mergeCell ref="A67:C67"/>
    <mergeCell ref="B68:C68"/>
    <mergeCell ref="B69:C69"/>
    <mergeCell ref="B70:C70"/>
    <mergeCell ref="B71:C71"/>
    <mergeCell ref="B72:C72"/>
    <mergeCell ref="B61:C61"/>
    <mergeCell ref="B62:C62"/>
    <mergeCell ref="B63:C63"/>
    <mergeCell ref="B64:C64"/>
    <mergeCell ref="A65:C65"/>
    <mergeCell ref="B66:C66"/>
    <mergeCell ref="B79:C79"/>
    <mergeCell ref="A80:C80"/>
    <mergeCell ref="B81:C81"/>
    <mergeCell ref="B82:C82"/>
    <mergeCell ref="B83:C83"/>
    <mergeCell ref="B84:C84"/>
    <mergeCell ref="B73:C73"/>
    <mergeCell ref="B74:C74"/>
    <mergeCell ref="B75:C75"/>
    <mergeCell ref="A76:C76"/>
    <mergeCell ref="B77:C77"/>
    <mergeCell ref="B78:C78"/>
    <mergeCell ref="B91:C91"/>
    <mergeCell ref="B92:C92"/>
    <mergeCell ref="B93:C93"/>
    <mergeCell ref="B94:C94"/>
    <mergeCell ref="B95:C95"/>
    <mergeCell ref="A96:C96"/>
    <mergeCell ref="B85:C85"/>
    <mergeCell ref="B86:C86"/>
    <mergeCell ref="B87:C87"/>
    <mergeCell ref="A88:C88"/>
    <mergeCell ref="B89:C89"/>
    <mergeCell ref="B90:C90"/>
    <mergeCell ref="B110:C110"/>
    <mergeCell ref="A111:C111"/>
    <mergeCell ref="A112:C112"/>
    <mergeCell ref="B113:C113"/>
    <mergeCell ref="B114:C114"/>
    <mergeCell ref="B115:C115"/>
    <mergeCell ref="A97:C97"/>
    <mergeCell ref="A105:C105"/>
    <mergeCell ref="B106:C106"/>
    <mergeCell ref="A107:C107"/>
    <mergeCell ref="B108:C108"/>
    <mergeCell ref="B109:C109"/>
    <mergeCell ref="B156:C156"/>
    <mergeCell ref="B157:C157"/>
    <mergeCell ref="B158:C158"/>
    <mergeCell ref="B159:C159"/>
    <mergeCell ref="B160:C160"/>
    <mergeCell ref="B165:C165"/>
    <mergeCell ref="B116:C116"/>
    <mergeCell ref="B117:C117"/>
    <mergeCell ref="B118:C118"/>
    <mergeCell ref="B146:C146"/>
    <mergeCell ref="B155:C155"/>
    <mergeCell ref="C147:C152"/>
    <mergeCell ref="C198:C201"/>
    <mergeCell ref="B209:C209"/>
    <mergeCell ref="B210:C210"/>
    <mergeCell ref="B214:C214"/>
    <mergeCell ref="B215:C215"/>
    <mergeCell ref="B168:C168"/>
    <mergeCell ref="B169:C169"/>
    <mergeCell ref="B186:C186"/>
    <mergeCell ref="B187:C187"/>
    <mergeCell ref="B194:C194"/>
    <mergeCell ref="B195:C195"/>
  </mergeCells>
  <conditionalFormatting sqref="B226">
    <cfRule type="duplicateValues" dxfId="3" priority="1"/>
    <cfRule type="duplicateValues" dxfId="2" priority="2"/>
  </conditionalFormatting>
  <conditionalFormatting sqref="B226">
    <cfRule type="duplicateValues" dxfId="1" priority="3"/>
  </conditionalFormatting>
  <conditionalFormatting sqref="B226">
    <cfRule type="duplicateValues" dxfId="0" priority="4"/>
  </conditionalFormatting>
  <pageMargins left="0.25" right="0.25" top="0.75" bottom="0.75" header="0.3" footer="0.3"/>
  <pageSetup orientation="landscape"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67"/>
  <sheetViews>
    <sheetView zoomScaleNormal="100" workbookViewId="0">
      <pane xSplit="1" ySplit="6" topLeftCell="B7" activePane="bottomRight" state="frozen"/>
      <selection sqref="A1:C1"/>
      <selection pane="topRight" sqref="A1:C1"/>
      <selection pane="bottomLeft" sqref="A1:C1"/>
      <selection pane="bottomRight" activeCell="B7" sqref="B7"/>
    </sheetView>
  </sheetViews>
  <sheetFormatPr defaultColWidth="9.140625" defaultRowHeight="15"/>
  <cols>
    <col min="1" max="1" width="9.5703125" style="1" bestFit="1" customWidth="1"/>
    <col min="2" max="2" width="89.140625" style="1" customWidth="1"/>
    <col min="3" max="8" width="12.7109375" style="1" customWidth="1"/>
    <col min="9" max="9" width="8.85546875" customWidth="1"/>
    <col min="10" max="16384" width="9.140625" style="7"/>
  </cols>
  <sheetData>
    <row r="1" spans="1:8" s="7" customFormat="1">
      <c r="A1" s="10" t="s">
        <v>188</v>
      </c>
      <c r="B1" s="9" t="str">
        <f>Info!C2</f>
        <v>სს ”საქართველოს ბანკი”</v>
      </c>
      <c r="C1" s="9"/>
      <c r="D1" s="1"/>
      <c r="E1" s="1"/>
      <c r="F1" s="1"/>
      <c r="G1" s="1"/>
      <c r="H1" s="1"/>
    </row>
    <row r="2" spans="1:8" s="7" customFormat="1">
      <c r="A2" s="10" t="s">
        <v>189</v>
      </c>
      <c r="B2" s="710">
        <v>44926</v>
      </c>
      <c r="C2" s="20"/>
      <c r="D2" s="11"/>
      <c r="E2" s="11"/>
      <c r="F2" s="11"/>
      <c r="G2" s="11"/>
      <c r="H2" s="11"/>
    </row>
    <row r="3" spans="1:8" s="7" customFormat="1">
      <c r="A3" s="10"/>
      <c r="B3" s="9"/>
      <c r="C3" s="20"/>
      <c r="D3" s="11"/>
      <c r="E3" s="11"/>
      <c r="F3" s="11"/>
      <c r="G3" s="11"/>
      <c r="H3" s="11"/>
    </row>
    <row r="4" spans="1:8" s="7" customFormat="1" ht="15.75" thickBot="1">
      <c r="A4" s="38" t="s">
        <v>404</v>
      </c>
      <c r="B4" s="21" t="s">
        <v>222</v>
      </c>
      <c r="C4" s="24"/>
      <c r="D4" s="24"/>
      <c r="E4" s="24"/>
      <c r="F4" s="38"/>
      <c r="G4" s="38"/>
      <c r="H4" s="39" t="s">
        <v>93</v>
      </c>
    </row>
    <row r="5" spans="1:8" s="7" customFormat="1">
      <c r="A5" s="99"/>
      <c r="B5" s="100"/>
      <c r="C5" s="785" t="s">
        <v>194</v>
      </c>
      <c r="D5" s="786"/>
      <c r="E5" s="787"/>
      <c r="F5" s="785" t="s">
        <v>195</v>
      </c>
      <c r="G5" s="786"/>
      <c r="H5" s="788"/>
    </row>
    <row r="6" spans="1:8" s="7" customFormat="1" ht="12.75">
      <c r="A6" s="101" t="s">
        <v>26</v>
      </c>
      <c r="B6" s="40"/>
      <c r="C6" s="41" t="s">
        <v>27</v>
      </c>
      <c r="D6" s="41" t="s">
        <v>96</v>
      </c>
      <c r="E6" s="41" t="s">
        <v>68</v>
      </c>
      <c r="F6" s="41" t="s">
        <v>27</v>
      </c>
      <c r="G6" s="41" t="s">
        <v>96</v>
      </c>
      <c r="H6" s="102" t="s">
        <v>68</v>
      </c>
    </row>
    <row r="7" spans="1:8" s="7" customFormat="1" ht="12.75">
      <c r="A7" s="103"/>
      <c r="B7" s="43" t="s">
        <v>92</v>
      </c>
      <c r="C7" s="44"/>
      <c r="D7" s="44"/>
      <c r="E7" s="44"/>
      <c r="F7" s="44"/>
      <c r="G7" s="44"/>
      <c r="H7" s="104"/>
    </row>
    <row r="8" spans="1:8" s="7" customFormat="1">
      <c r="A8" s="103">
        <v>1</v>
      </c>
      <c r="B8" s="45" t="s">
        <v>97</v>
      </c>
      <c r="C8" s="426">
        <v>26339656.949999999</v>
      </c>
      <c r="D8" s="426">
        <v>18486685.52</v>
      </c>
      <c r="E8" s="194">
        <f>C8+D8</f>
        <v>44826342.469999999</v>
      </c>
      <c r="F8" s="552">
        <v>19283413.489999998</v>
      </c>
      <c r="G8" s="553">
        <v>-5514330.71</v>
      </c>
      <c r="H8" s="542">
        <v>13769082.779999997</v>
      </c>
    </row>
    <row r="9" spans="1:8" s="7" customFormat="1">
      <c r="A9" s="103">
        <v>2</v>
      </c>
      <c r="B9" s="45" t="s">
        <v>98</v>
      </c>
      <c r="C9" s="427">
        <f>SUM(C10:C18)</f>
        <v>1273312355.22</v>
      </c>
      <c r="D9" s="427">
        <f>SUM(D10:D18)</f>
        <v>525674228.00379997</v>
      </c>
      <c r="E9" s="194">
        <f t="shared" ref="E9:E67" si="0">C9+D9</f>
        <v>1798986583.2237999</v>
      </c>
      <c r="F9" s="554">
        <v>985115706.11309934</v>
      </c>
      <c r="G9" s="555">
        <v>529829855.85969973</v>
      </c>
      <c r="H9" s="545">
        <v>1514945561.9727991</v>
      </c>
    </row>
    <row r="10" spans="1:8" s="7" customFormat="1">
      <c r="A10" s="103">
        <v>2.1</v>
      </c>
      <c r="B10" s="46" t="s">
        <v>99</v>
      </c>
      <c r="C10" s="426">
        <v>165648.07</v>
      </c>
      <c r="D10" s="426">
        <v>100260.68</v>
      </c>
      <c r="E10" s="194">
        <f t="shared" si="0"/>
        <v>265908.75</v>
      </c>
      <c r="F10" s="556">
        <v>721907.63</v>
      </c>
      <c r="G10" s="557">
        <v>60712.639999999999</v>
      </c>
      <c r="H10" s="545">
        <v>782620.27</v>
      </c>
    </row>
    <row r="11" spans="1:8" s="7" customFormat="1">
      <c r="A11" s="103">
        <v>2.2000000000000002</v>
      </c>
      <c r="B11" s="46" t="s">
        <v>100</v>
      </c>
      <c r="C11" s="426">
        <v>147984684.13</v>
      </c>
      <c r="D11" s="426">
        <v>182761192.59380001</v>
      </c>
      <c r="E11" s="194">
        <f t="shared" si="0"/>
        <v>330745876.7238</v>
      </c>
      <c r="F11" s="556">
        <v>124735703.74879999</v>
      </c>
      <c r="G11" s="557">
        <v>191482720.18244371</v>
      </c>
      <c r="H11" s="545">
        <v>316218423.93124372</v>
      </c>
    </row>
    <row r="12" spans="1:8" s="7" customFormat="1">
      <c r="A12" s="103">
        <v>2.2999999999999998</v>
      </c>
      <c r="B12" s="46" t="s">
        <v>101</v>
      </c>
      <c r="C12" s="426">
        <v>4339491.34</v>
      </c>
      <c r="D12" s="426">
        <v>10268822.103479723</v>
      </c>
      <c r="E12" s="194">
        <f t="shared" si="0"/>
        <v>14608313.443479722</v>
      </c>
      <c r="F12" s="556">
        <v>5395966.9699999997</v>
      </c>
      <c r="G12" s="557">
        <v>7024453.27842886</v>
      </c>
      <c r="H12" s="545">
        <v>12420420.248428859</v>
      </c>
    </row>
    <row r="13" spans="1:8" s="7" customFormat="1">
      <c r="A13" s="103">
        <v>2.4</v>
      </c>
      <c r="B13" s="46" t="s">
        <v>102</v>
      </c>
      <c r="C13" s="426">
        <v>39106609.122199997</v>
      </c>
      <c r="D13" s="426">
        <v>9277348.7100000009</v>
      </c>
      <c r="E13" s="194">
        <f t="shared" si="0"/>
        <v>48383957.832199998</v>
      </c>
      <c r="F13" s="556">
        <v>24534723.555399999</v>
      </c>
      <c r="G13" s="557">
        <v>8299419.7608000003</v>
      </c>
      <c r="H13" s="545">
        <v>32834143.316199999</v>
      </c>
    </row>
    <row r="14" spans="1:8" s="7" customFormat="1">
      <c r="A14" s="103">
        <v>2.5</v>
      </c>
      <c r="B14" s="46" t="s">
        <v>103</v>
      </c>
      <c r="C14" s="426">
        <v>18522034.82</v>
      </c>
      <c r="D14" s="426">
        <v>57885198.836320221</v>
      </c>
      <c r="E14" s="194">
        <f t="shared" si="0"/>
        <v>76407233.656320214</v>
      </c>
      <c r="F14" s="556">
        <v>11513665.060000001</v>
      </c>
      <c r="G14" s="557">
        <v>51433556.87785174</v>
      </c>
      <c r="H14" s="545">
        <v>62947221.937851742</v>
      </c>
    </row>
    <row r="15" spans="1:8" s="7" customFormat="1">
      <c r="A15" s="103">
        <v>2.6</v>
      </c>
      <c r="B15" s="46" t="s">
        <v>104</v>
      </c>
      <c r="C15" s="426">
        <v>53717566.170000002</v>
      </c>
      <c r="D15" s="426">
        <v>71027383.221300006</v>
      </c>
      <c r="E15" s="194">
        <f t="shared" si="0"/>
        <v>124744949.39130001</v>
      </c>
      <c r="F15" s="556">
        <v>43647527.270000003</v>
      </c>
      <c r="G15" s="557">
        <v>68182572.024375409</v>
      </c>
      <c r="H15" s="545">
        <v>111830099.29437542</v>
      </c>
    </row>
    <row r="16" spans="1:8" s="7" customFormat="1">
      <c r="A16" s="103">
        <v>2.7</v>
      </c>
      <c r="B16" s="46" t="s">
        <v>105</v>
      </c>
      <c r="C16" s="426">
        <v>19420599.7346</v>
      </c>
      <c r="D16" s="426">
        <v>7509128.4817000004</v>
      </c>
      <c r="E16" s="194">
        <f t="shared" si="0"/>
        <v>26929728.2163</v>
      </c>
      <c r="F16" s="556">
        <v>14214488.265799999</v>
      </c>
      <c r="G16" s="557">
        <v>8694933.6563000008</v>
      </c>
      <c r="H16" s="545">
        <v>22909421.9221</v>
      </c>
    </row>
    <row r="17" spans="1:8" s="7" customFormat="1">
      <c r="A17" s="103">
        <v>2.8</v>
      </c>
      <c r="B17" s="46" t="s">
        <v>106</v>
      </c>
      <c r="C17" s="426">
        <v>987010656.76999998</v>
      </c>
      <c r="D17" s="426">
        <v>182886952.08719999</v>
      </c>
      <c r="E17" s="194">
        <f t="shared" si="0"/>
        <v>1169897608.8571999</v>
      </c>
      <c r="F17" s="556">
        <v>757090217.38999999</v>
      </c>
      <c r="G17" s="557">
        <v>191457627.82949999</v>
      </c>
      <c r="H17" s="545">
        <v>948547845.21949995</v>
      </c>
    </row>
    <row r="18" spans="1:8" s="7" customFormat="1">
      <c r="A18" s="103">
        <v>2.9</v>
      </c>
      <c r="B18" s="46" t="s">
        <v>107</v>
      </c>
      <c r="C18" s="426">
        <v>3045065.0632000002</v>
      </c>
      <c r="D18" s="426">
        <v>3957941.29</v>
      </c>
      <c r="E18" s="194">
        <f t="shared" si="0"/>
        <v>7003006.3531999998</v>
      </c>
      <c r="F18" s="556">
        <v>3261506.2230993654</v>
      </c>
      <c r="G18" s="557">
        <v>3193859.61</v>
      </c>
      <c r="H18" s="545">
        <v>6455365.8330993652</v>
      </c>
    </row>
    <row r="19" spans="1:8" s="7" customFormat="1">
      <c r="A19" s="103">
        <v>3</v>
      </c>
      <c r="B19" s="45" t="s">
        <v>108</v>
      </c>
      <c r="C19" s="426">
        <v>19311830.300000001</v>
      </c>
      <c r="D19" s="426">
        <v>2445087.81</v>
      </c>
      <c r="E19" s="194">
        <f t="shared" si="0"/>
        <v>21756918.109999999</v>
      </c>
      <c r="F19" s="556">
        <v>13553827.220000001</v>
      </c>
      <c r="G19" s="557">
        <v>2032125.04</v>
      </c>
      <c r="H19" s="545">
        <v>15585952.260000002</v>
      </c>
    </row>
    <row r="20" spans="1:8" s="7" customFormat="1">
      <c r="A20" s="103">
        <v>4</v>
      </c>
      <c r="B20" s="45" t="s">
        <v>109</v>
      </c>
      <c r="C20" s="426">
        <v>275828731.94999999</v>
      </c>
      <c r="D20" s="426">
        <v>21104872.559999999</v>
      </c>
      <c r="E20" s="194">
        <f t="shared" si="0"/>
        <v>296933604.50999999</v>
      </c>
      <c r="F20" s="556">
        <v>195290127.97</v>
      </c>
      <c r="G20" s="557">
        <v>2452046.38</v>
      </c>
      <c r="H20" s="545">
        <v>197742174.34999999</v>
      </c>
    </row>
    <row r="21" spans="1:8" s="7" customFormat="1">
      <c r="A21" s="103">
        <v>5</v>
      </c>
      <c r="B21" s="45" t="s">
        <v>110</v>
      </c>
      <c r="C21" s="426">
        <v>0</v>
      </c>
      <c r="D21" s="426">
        <v>0</v>
      </c>
      <c r="E21" s="194">
        <f t="shared" si="0"/>
        <v>0</v>
      </c>
      <c r="F21" s="556">
        <v>0</v>
      </c>
      <c r="G21" s="557">
        <v>0</v>
      </c>
      <c r="H21" s="545">
        <v>0</v>
      </c>
    </row>
    <row r="22" spans="1:8" s="7" customFormat="1">
      <c r="A22" s="103">
        <v>6</v>
      </c>
      <c r="B22" s="47" t="s">
        <v>111</v>
      </c>
      <c r="C22" s="427">
        <f>C8+C9+C19+C20+C21</f>
        <v>1594792574.4200001</v>
      </c>
      <c r="D22" s="427">
        <f>D8+D9+D19+D20+D21</f>
        <v>567710873.8937999</v>
      </c>
      <c r="E22" s="194">
        <f>C22+D22</f>
        <v>2162503448.3137999</v>
      </c>
      <c r="F22" s="554">
        <v>1213243074.7930994</v>
      </c>
      <c r="G22" s="555">
        <v>528799696.56969976</v>
      </c>
      <c r="H22" s="545">
        <v>1742042771.3627992</v>
      </c>
    </row>
    <row r="23" spans="1:8" s="7" customFormat="1">
      <c r="A23" s="103"/>
      <c r="B23" s="43" t="s">
        <v>90</v>
      </c>
      <c r="C23" s="426"/>
      <c r="D23" s="426"/>
      <c r="E23" s="193"/>
      <c r="F23" s="556"/>
      <c r="G23" s="557"/>
      <c r="H23" s="543"/>
    </row>
    <row r="24" spans="1:8" s="7" customFormat="1">
      <c r="A24" s="103">
        <v>7</v>
      </c>
      <c r="B24" s="45" t="s">
        <v>112</v>
      </c>
      <c r="C24" s="426">
        <v>146018145.99000001</v>
      </c>
      <c r="D24" s="426">
        <v>5598558.6200000001</v>
      </c>
      <c r="E24" s="194">
        <f t="shared" si="0"/>
        <v>151616704.61000001</v>
      </c>
      <c r="F24" s="556">
        <v>105755600.73</v>
      </c>
      <c r="G24" s="557">
        <v>14659281.66</v>
      </c>
      <c r="H24" s="545">
        <v>120414882.39</v>
      </c>
    </row>
    <row r="25" spans="1:8" s="7" customFormat="1">
      <c r="A25" s="103">
        <v>8</v>
      </c>
      <c r="B25" s="45" t="s">
        <v>113</v>
      </c>
      <c r="C25" s="426">
        <v>356517204.32999998</v>
      </c>
      <c r="D25" s="426">
        <v>46276427.380000003</v>
      </c>
      <c r="E25" s="194">
        <f t="shared" si="0"/>
        <v>402793631.70999998</v>
      </c>
      <c r="F25" s="556">
        <v>266693712.59</v>
      </c>
      <c r="G25" s="557">
        <v>87901395.75</v>
      </c>
      <c r="H25" s="545">
        <v>354595108.34000003</v>
      </c>
    </row>
    <row r="26" spans="1:8" s="7" customFormat="1">
      <c r="A26" s="103">
        <v>9</v>
      </c>
      <c r="B26" s="45" t="s">
        <v>114</v>
      </c>
      <c r="C26" s="426">
        <v>13386394.140000001</v>
      </c>
      <c r="D26" s="426">
        <v>3532378</v>
      </c>
      <c r="E26" s="194">
        <f t="shared" si="0"/>
        <v>16918772.140000001</v>
      </c>
      <c r="F26" s="556">
        <v>8471418.25</v>
      </c>
      <c r="G26" s="557">
        <v>8746.4</v>
      </c>
      <c r="H26" s="545">
        <v>8480164.6500000004</v>
      </c>
    </row>
    <row r="27" spans="1:8" s="7" customFormat="1">
      <c r="A27" s="103">
        <v>10</v>
      </c>
      <c r="B27" s="45" t="s">
        <v>115</v>
      </c>
      <c r="C27" s="426">
        <v>3044079.54</v>
      </c>
      <c r="D27" s="426">
        <v>81118490.730000004</v>
      </c>
      <c r="E27" s="194">
        <f t="shared" si="0"/>
        <v>84162570.270000011</v>
      </c>
      <c r="F27" s="556">
        <v>2850792.22</v>
      </c>
      <c r="G27" s="557">
        <v>105978515.79000001</v>
      </c>
      <c r="H27" s="545">
        <v>108829308.01000001</v>
      </c>
    </row>
    <row r="28" spans="1:8" s="7" customFormat="1">
      <c r="A28" s="103">
        <v>11</v>
      </c>
      <c r="B28" s="45" t="s">
        <v>116</v>
      </c>
      <c r="C28" s="426">
        <v>311639536.73000002</v>
      </c>
      <c r="D28" s="426">
        <v>73442679.719999999</v>
      </c>
      <c r="E28" s="194">
        <f t="shared" si="0"/>
        <v>385082216.45000005</v>
      </c>
      <c r="F28" s="556">
        <v>187636106.93000001</v>
      </c>
      <c r="G28" s="557">
        <v>61892761.939999998</v>
      </c>
      <c r="H28" s="545">
        <v>249528868.87</v>
      </c>
    </row>
    <row r="29" spans="1:8" s="7" customFormat="1">
      <c r="A29" s="103">
        <v>12</v>
      </c>
      <c r="B29" s="45" t="s">
        <v>117</v>
      </c>
      <c r="C29" s="426">
        <v>0</v>
      </c>
      <c r="D29" s="426">
        <v>0</v>
      </c>
      <c r="E29" s="194">
        <f t="shared" si="0"/>
        <v>0</v>
      </c>
      <c r="F29" s="556">
        <v>0</v>
      </c>
      <c r="G29" s="557">
        <v>0</v>
      </c>
      <c r="H29" s="545">
        <v>0</v>
      </c>
    </row>
    <row r="30" spans="1:8" s="7" customFormat="1">
      <c r="A30" s="103">
        <v>13</v>
      </c>
      <c r="B30" s="48" t="s">
        <v>118</v>
      </c>
      <c r="C30" s="427">
        <f>SUM(C24:C29)</f>
        <v>830605360.73000002</v>
      </c>
      <c r="D30" s="427">
        <f>SUM(D24:D29)</f>
        <v>209968534.45000002</v>
      </c>
      <c r="E30" s="194">
        <f t="shared" si="0"/>
        <v>1040573895.1800001</v>
      </c>
      <c r="F30" s="554">
        <v>571407630.72000003</v>
      </c>
      <c r="G30" s="555">
        <v>270440701.54000002</v>
      </c>
      <c r="H30" s="545">
        <v>841848332.25999999</v>
      </c>
    </row>
    <row r="31" spans="1:8" s="7" customFormat="1">
      <c r="A31" s="103">
        <v>14</v>
      </c>
      <c r="B31" s="48" t="s">
        <v>119</v>
      </c>
      <c r="C31" s="427">
        <f>C22-C30</f>
        <v>764187213.69000006</v>
      </c>
      <c r="D31" s="427">
        <f>D22-D30</f>
        <v>357742339.44379985</v>
      </c>
      <c r="E31" s="194">
        <f t="shared" si="0"/>
        <v>1121929553.1338</v>
      </c>
      <c r="F31" s="554">
        <v>641835444.07309937</v>
      </c>
      <c r="G31" s="555">
        <v>258358995.02969974</v>
      </c>
      <c r="H31" s="545">
        <v>900194439.10279918</v>
      </c>
    </row>
    <row r="32" spans="1:8" s="7" customFormat="1" ht="12.75">
      <c r="A32" s="103"/>
      <c r="B32" s="43"/>
      <c r="C32" s="428"/>
      <c r="D32" s="428"/>
      <c r="E32" s="199"/>
      <c r="F32" s="558"/>
      <c r="G32" s="559"/>
      <c r="H32" s="558"/>
    </row>
    <row r="33" spans="1:9">
      <c r="A33" s="103"/>
      <c r="B33" s="43" t="s">
        <v>120</v>
      </c>
      <c r="C33" s="426"/>
      <c r="D33" s="426"/>
      <c r="E33" s="193"/>
      <c r="F33" s="556"/>
      <c r="G33" s="557"/>
      <c r="H33" s="543"/>
      <c r="I33" s="7"/>
    </row>
    <row r="34" spans="1:9">
      <c r="A34" s="103">
        <v>15</v>
      </c>
      <c r="B34" s="42" t="s">
        <v>91</v>
      </c>
      <c r="C34" s="429">
        <f>C35-C36</f>
        <v>271972449.04999995</v>
      </c>
      <c r="D34" s="429">
        <f>D35-D36</f>
        <v>-10576261.109999985</v>
      </c>
      <c r="E34" s="194">
        <f t="shared" si="0"/>
        <v>261396187.93999997</v>
      </c>
      <c r="F34" s="554">
        <v>214182931.85999995</v>
      </c>
      <c r="G34" s="555">
        <v>-30278577.480000004</v>
      </c>
      <c r="H34" s="545">
        <v>183904354.37999994</v>
      </c>
      <c r="I34" s="7"/>
    </row>
    <row r="35" spans="1:9">
      <c r="A35" s="103">
        <v>15.1</v>
      </c>
      <c r="B35" s="46" t="s">
        <v>121</v>
      </c>
      <c r="C35" s="426">
        <v>380617520.58999997</v>
      </c>
      <c r="D35" s="426">
        <v>138991166.30000001</v>
      </c>
      <c r="E35" s="194">
        <f t="shared" si="0"/>
        <v>519608686.88999999</v>
      </c>
      <c r="F35" s="556">
        <v>282689042.64999998</v>
      </c>
      <c r="G35" s="557">
        <v>74884107.909999996</v>
      </c>
      <c r="H35" s="545">
        <v>357573150.55999994</v>
      </c>
      <c r="I35" s="7"/>
    </row>
    <row r="36" spans="1:9">
      <c r="A36" s="103">
        <v>15.2</v>
      </c>
      <c r="B36" s="46" t="s">
        <v>122</v>
      </c>
      <c r="C36" s="426">
        <v>108645071.54000001</v>
      </c>
      <c r="D36" s="426">
        <v>149567427.41</v>
      </c>
      <c r="E36" s="194">
        <f t="shared" si="0"/>
        <v>258212498.94999999</v>
      </c>
      <c r="F36" s="556">
        <v>68506110.790000007</v>
      </c>
      <c r="G36" s="557">
        <v>105162685.39</v>
      </c>
      <c r="H36" s="545">
        <v>173668796.18000001</v>
      </c>
      <c r="I36" s="7"/>
    </row>
    <row r="37" spans="1:9">
      <c r="A37" s="103">
        <v>16</v>
      </c>
      <c r="B37" s="45" t="s">
        <v>123</v>
      </c>
      <c r="C37" s="426">
        <v>487039.96</v>
      </c>
      <c r="D37" s="426">
        <v>0</v>
      </c>
      <c r="E37" s="194">
        <f t="shared" si="0"/>
        <v>487039.96</v>
      </c>
      <c r="F37" s="556">
        <v>400504.96</v>
      </c>
      <c r="G37" s="557">
        <v>0</v>
      </c>
      <c r="H37" s="545">
        <v>400504.96</v>
      </c>
      <c r="I37" s="7"/>
    </row>
    <row r="38" spans="1:9">
      <c r="A38" s="103">
        <v>17</v>
      </c>
      <c r="B38" s="45" t="s">
        <v>124</v>
      </c>
      <c r="C38" s="426">
        <v>0</v>
      </c>
      <c r="D38" s="426">
        <v>0</v>
      </c>
      <c r="E38" s="194">
        <f t="shared" si="0"/>
        <v>0</v>
      </c>
      <c r="F38" s="556">
        <v>0</v>
      </c>
      <c r="G38" s="557">
        <v>0</v>
      </c>
      <c r="H38" s="545">
        <v>0</v>
      </c>
      <c r="I38" s="7"/>
    </row>
    <row r="39" spans="1:9">
      <c r="A39" s="103">
        <v>18</v>
      </c>
      <c r="B39" s="45" t="s">
        <v>125</v>
      </c>
      <c r="C39" s="426">
        <v>7365140.25</v>
      </c>
      <c r="D39" s="426">
        <v>-6840451.6200000001</v>
      </c>
      <c r="E39" s="194">
        <f t="shared" si="0"/>
        <v>524688.62999999989</v>
      </c>
      <c r="F39" s="556">
        <v>29731107.07</v>
      </c>
      <c r="G39" s="557">
        <v>462574.44</v>
      </c>
      <c r="H39" s="545">
        <v>30193681.510000002</v>
      </c>
      <c r="I39" s="7"/>
    </row>
    <row r="40" spans="1:9">
      <c r="A40" s="103">
        <v>19</v>
      </c>
      <c r="B40" s="45" t="s">
        <v>126</v>
      </c>
      <c r="C40" s="426">
        <v>392271433.62</v>
      </c>
      <c r="D40" s="426">
        <v>0</v>
      </c>
      <c r="E40" s="194">
        <f t="shared" si="0"/>
        <v>392271433.62</v>
      </c>
      <c r="F40" s="556">
        <v>121314510.48</v>
      </c>
      <c r="G40" s="557">
        <v>0</v>
      </c>
      <c r="H40" s="545">
        <v>121314510.48</v>
      </c>
      <c r="I40" s="7"/>
    </row>
    <row r="41" spans="1:9">
      <c r="A41" s="103">
        <v>20</v>
      </c>
      <c r="B41" s="45" t="s">
        <v>127</v>
      </c>
      <c r="C41" s="426">
        <v>45184493</v>
      </c>
      <c r="D41" s="426">
        <v>0</v>
      </c>
      <c r="E41" s="194">
        <f t="shared" si="0"/>
        <v>45184493</v>
      </c>
      <c r="F41" s="556">
        <v>15737005.35</v>
      </c>
      <c r="G41" s="557">
        <v>0</v>
      </c>
      <c r="H41" s="545">
        <v>15737005.35</v>
      </c>
      <c r="I41" s="7"/>
    </row>
    <row r="42" spans="1:9">
      <c r="A42" s="103">
        <v>21</v>
      </c>
      <c r="B42" s="45" t="s">
        <v>128</v>
      </c>
      <c r="C42" s="426">
        <v>13189819.35</v>
      </c>
      <c r="D42" s="426">
        <v>0</v>
      </c>
      <c r="E42" s="194">
        <f t="shared" si="0"/>
        <v>13189819.35</v>
      </c>
      <c r="F42" s="556">
        <v>20840808.48</v>
      </c>
      <c r="G42" s="557">
        <v>0</v>
      </c>
      <c r="H42" s="545">
        <v>20840808.48</v>
      </c>
      <c r="I42" s="7"/>
    </row>
    <row r="43" spans="1:9">
      <c r="A43" s="103">
        <v>22</v>
      </c>
      <c r="B43" s="45" t="s">
        <v>129</v>
      </c>
      <c r="C43" s="426">
        <v>20347240.420000002</v>
      </c>
      <c r="D43" s="426">
        <v>23013518.620000001</v>
      </c>
      <c r="E43" s="194">
        <f t="shared" si="0"/>
        <v>43360759.040000007</v>
      </c>
      <c r="F43" s="556">
        <v>13601426.699999999</v>
      </c>
      <c r="G43" s="557">
        <v>29818504.75</v>
      </c>
      <c r="H43" s="545">
        <v>43419931.450000003</v>
      </c>
      <c r="I43" s="7"/>
    </row>
    <row r="44" spans="1:9">
      <c r="A44" s="103">
        <v>23</v>
      </c>
      <c r="B44" s="45" t="s">
        <v>130</v>
      </c>
      <c r="C44" s="426">
        <v>865589.24</v>
      </c>
      <c r="D44" s="426">
        <v>-999300.2</v>
      </c>
      <c r="E44" s="194">
        <f t="shared" si="0"/>
        <v>-133710.95999999996</v>
      </c>
      <c r="F44" s="556">
        <v>13838027.460000001</v>
      </c>
      <c r="G44" s="557">
        <v>721392.36</v>
      </c>
      <c r="H44" s="545">
        <v>14559419.82</v>
      </c>
      <c r="I44" s="7"/>
    </row>
    <row r="45" spans="1:9">
      <c r="A45" s="103">
        <v>24</v>
      </c>
      <c r="B45" s="48" t="s">
        <v>131</v>
      </c>
      <c r="C45" s="427">
        <f>C34+C37+C38+C39+C40+C41+C42+C43+C44</f>
        <v>751683204.88999987</v>
      </c>
      <c r="D45" s="427">
        <f>D34+D37+D38+D39+D40+D41+D42+D43+D44</f>
        <v>4597505.6900000153</v>
      </c>
      <c r="E45" s="194">
        <f t="shared" si="0"/>
        <v>756280710.57999992</v>
      </c>
      <c r="F45" s="554">
        <v>429646322.35999995</v>
      </c>
      <c r="G45" s="555">
        <v>723894.06999999715</v>
      </c>
      <c r="H45" s="545">
        <v>430370216.42999995</v>
      </c>
      <c r="I45" s="7"/>
    </row>
    <row r="46" spans="1:9" ht="12.75">
      <c r="A46" s="103"/>
      <c r="B46" s="43" t="s">
        <v>132</v>
      </c>
      <c r="C46" s="426"/>
      <c r="D46" s="426"/>
      <c r="E46" s="198"/>
      <c r="F46" s="556"/>
      <c r="G46" s="557"/>
      <c r="H46" s="556"/>
      <c r="I46" s="7"/>
    </row>
    <row r="47" spans="1:9">
      <c r="A47" s="103">
        <v>25</v>
      </c>
      <c r="B47" s="45" t="s">
        <v>133</v>
      </c>
      <c r="C47" s="426">
        <v>21521264.77</v>
      </c>
      <c r="D47" s="426">
        <v>8894048.6099999994</v>
      </c>
      <c r="E47" s="194">
        <f t="shared" si="0"/>
        <v>30415313.379999999</v>
      </c>
      <c r="F47" s="556">
        <v>18026377.140000001</v>
      </c>
      <c r="G47" s="557">
        <v>9792177.9100000001</v>
      </c>
      <c r="H47" s="545">
        <v>27818555.050000001</v>
      </c>
      <c r="I47" s="7"/>
    </row>
    <row r="48" spans="1:9">
      <c r="A48" s="103">
        <v>26</v>
      </c>
      <c r="B48" s="45" t="s">
        <v>134</v>
      </c>
      <c r="C48" s="426">
        <v>57628203.600000001</v>
      </c>
      <c r="D48" s="426">
        <v>14496949.51</v>
      </c>
      <c r="E48" s="194">
        <f t="shared" si="0"/>
        <v>72125153.109999999</v>
      </c>
      <c r="F48" s="556">
        <v>40299482.770000003</v>
      </c>
      <c r="G48" s="557">
        <v>14786948.67</v>
      </c>
      <c r="H48" s="545">
        <v>55086431.440000005</v>
      </c>
      <c r="I48" s="7"/>
    </row>
    <row r="49" spans="1:9" ht="15.75">
      <c r="A49" s="103">
        <v>27</v>
      </c>
      <c r="B49" s="45" t="s">
        <v>135</v>
      </c>
      <c r="C49" s="426">
        <v>313711552.44</v>
      </c>
      <c r="D49" s="426">
        <v>0</v>
      </c>
      <c r="E49" s="194">
        <f t="shared" si="0"/>
        <v>313711552.44</v>
      </c>
      <c r="F49" s="556">
        <v>257993397.90000001</v>
      </c>
      <c r="G49" s="557">
        <v>0</v>
      </c>
      <c r="H49" s="545">
        <v>257993397.90000001</v>
      </c>
    </row>
    <row r="50" spans="1:9" ht="15.75">
      <c r="A50" s="103">
        <v>28</v>
      </c>
      <c r="B50" s="45" t="s">
        <v>270</v>
      </c>
      <c r="C50" s="426">
        <v>17481750.149999999</v>
      </c>
      <c r="D50" s="426">
        <v>0</v>
      </c>
      <c r="E50" s="194">
        <f t="shared" si="0"/>
        <v>17481750.149999999</v>
      </c>
      <c r="F50" s="556">
        <v>16062575.470000001</v>
      </c>
      <c r="G50" s="557">
        <v>0</v>
      </c>
      <c r="H50" s="545">
        <v>16062575.470000001</v>
      </c>
    </row>
    <row r="51" spans="1:9" ht="15.75">
      <c r="A51" s="103">
        <v>29</v>
      </c>
      <c r="B51" s="45" t="s">
        <v>136</v>
      </c>
      <c r="C51" s="426">
        <v>89253091</v>
      </c>
      <c r="D51" s="426">
        <v>0</v>
      </c>
      <c r="E51" s="194">
        <f t="shared" si="0"/>
        <v>89253091</v>
      </c>
      <c r="F51" s="556">
        <v>78008317.140000001</v>
      </c>
      <c r="G51" s="557">
        <v>0</v>
      </c>
      <c r="H51" s="545">
        <v>78008317.140000001</v>
      </c>
    </row>
    <row r="52" spans="1:9" ht="15.75">
      <c r="A52" s="103">
        <v>30</v>
      </c>
      <c r="B52" s="45" t="s">
        <v>137</v>
      </c>
      <c r="C52" s="426">
        <v>78474671.510000005</v>
      </c>
      <c r="D52" s="426">
        <v>1686290.91</v>
      </c>
      <c r="E52" s="194">
        <f t="shared" si="0"/>
        <v>80160962.420000002</v>
      </c>
      <c r="F52" s="556">
        <v>66569828.93</v>
      </c>
      <c r="G52" s="557">
        <v>1084839.28</v>
      </c>
      <c r="H52" s="545">
        <v>67654668.209999993</v>
      </c>
    </row>
    <row r="53" spans="1:9" ht="15.75">
      <c r="A53" s="103">
        <v>31</v>
      </c>
      <c r="B53" s="48" t="s">
        <v>138</v>
      </c>
      <c r="C53" s="427">
        <f>C47+C48+C49+C50+C51+C52</f>
        <v>578070533.47000003</v>
      </c>
      <c r="D53" s="427">
        <f>D47+D48+D49+D50+D51+D52</f>
        <v>25077289.029999997</v>
      </c>
      <c r="E53" s="194">
        <f t="shared" si="0"/>
        <v>603147822.5</v>
      </c>
      <c r="F53" s="554">
        <v>476959979.35000002</v>
      </c>
      <c r="G53" s="555">
        <v>25663965.859999999</v>
      </c>
      <c r="H53" s="545">
        <v>502623945.21000004</v>
      </c>
    </row>
    <row r="54" spans="1:9" ht="15.75">
      <c r="A54" s="103">
        <v>32</v>
      </c>
      <c r="B54" s="48" t="s">
        <v>139</v>
      </c>
      <c r="C54" s="427">
        <f>C45-C53</f>
        <v>173612671.41999984</v>
      </c>
      <c r="D54" s="427">
        <f>D45-D53</f>
        <v>-20479783.339999981</v>
      </c>
      <c r="E54" s="194">
        <f t="shared" si="0"/>
        <v>153132888.07999986</v>
      </c>
      <c r="F54" s="554">
        <v>-47313656.990000069</v>
      </c>
      <c r="G54" s="555">
        <v>-24940071.790000003</v>
      </c>
      <c r="H54" s="545">
        <v>-72253728.780000076</v>
      </c>
    </row>
    <row r="55" spans="1:9">
      <c r="A55" s="103"/>
      <c r="B55" s="43"/>
      <c r="C55" s="428"/>
      <c r="D55" s="428"/>
      <c r="E55" s="199"/>
      <c r="F55" s="558"/>
      <c r="G55" s="559"/>
      <c r="H55" s="558"/>
    </row>
    <row r="56" spans="1:9" ht="15.75">
      <c r="A56" s="103">
        <v>33</v>
      </c>
      <c r="B56" s="48" t="s">
        <v>140</v>
      </c>
      <c r="C56" s="427">
        <f>C31+C54</f>
        <v>937799885.1099999</v>
      </c>
      <c r="D56" s="427">
        <f>D31+D54</f>
        <v>337262556.10379988</v>
      </c>
      <c r="E56" s="194">
        <f t="shared" si="0"/>
        <v>1275062441.2137997</v>
      </c>
      <c r="F56" s="554">
        <v>594521787.08309937</v>
      </c>
      <c r="G56" s="555">
        <v>233418923.23969975</v>
      </c>
      <c r="H56" s="545">
        <v>827940710.32279909</v>
      </c>
    </row>
    <row r="57" spans="1:9">
      <c r="A57" s="103"/>
      <c r="B57" s="43"/>
      <c r="C57" s="428"/>
      <c r="D57" s="428"/>
      <c r="E57" s="199"/>
      <c r="F57" s="558"/>
      <c r="G57" s="559"/>
      <c r="H57" s="558"/>
    </row>
    <row r="58" spans="1:9" ht="15.75">
      <c r="A58" s="103">
        <v>34</v>
      </c>
      <c r="B58" s="45" t="s">
        <v>141</v>
      </c>
      <c r="C58" s="426">
        <v>194715221.60929999</v>
      </c>
      <c r="D58" s="426">
        <v>-29749699.489999998</v>
      </c>
      <c r="E58" s="194">
        <f t="shared" si="0"/>
        <v>164965522.11929998</v>
      </c>
      <c r="F58" s="556">
        <v>-76424144.902500004</v>
      </c>
      <c r="G58" s="557">
        <v>-51235423.100000001</v>
      </c>
      <c r="H58" s="545">
        <v>-127659568.0025</v>
      </c>
    </row>
    <row r="59" spans="1:9" s="174" customFormat="1" ht="15.75">
      <c r="A59" s="103">
        <v>35</v>
      </c>
      <c r="B59" s="42" t="s">
        <v>142</v>
      </c>
      <c r="C59" s="426">
        <v>-2981259.93</v>
      </c>
      <c r="D59" s="426">
        <v>0</v>
      </c>
      <c r="E59" s="200">
        <f t="shared" si="0"/>
        <v>-2981259.93</v>
      </c>
      <c r="F59" s="556">
        <v>3667266.91</v>
      </c>
      <c r="G59" s="557">
        <v>0</v>
      </c>
      <c r="H59" s="560">
        <v>3667266.91</v>
      </c>
      <c r="I59" s="173"/>
    </row>
    <row r="60" spans="1:9" ht="15.75">
      <c r="A60" s="103">
        <v>36</v>
      </c>
      <c r="B60" s="45" t="s">
        <v>143</v>
      </c>
      <c r="C60" s="426">
        <v>42071696.774499997</v>
      </c>
      <c r="D60" s="426">
        <v>104607.03</v>
      </c>
      <c r="E60" s="194">
        <f t="shared" si="0"/>
        <v>42176303.804499999</v>
      </c>
      <c r="F60" s="556">
        <v>3857552.2422000002</v>
      </c>
      <c r="G60" s="557">
        <v>17602495.800000001</v>
      </c>
      <c r="H60" s="545">
        <v>21460048.042199999</v>
      </c>
    </row>
    <row r="61" spans="1:9" ht="15.75">
      <c r="A61" s="103">
        <v>37</v>
      </c>
      <c r="B61" s="48" t="s">
        <v>144</v>
      </c>
      <c r="C61" s="427">
        <f>C58+C59+C60</f>
        <v>233805658.45379996</v>
      </c>
      <c r="D61" s="427">
        <f>D58+D59+D60</f>
        <v>-29645092.459999997</v>
      </c>
      <c r="E61" s="194">
        <f t="shared" si="0"/>
        <v>204160565.99379995</v>
      </c>
      <c r="F61" s="554">
        <v>-68899325.750300005</v>
      </c>
      <c r="G61" s="555">
        <v>-33632927.299999997</v>
      </c>
      <c r="H61" s="545">
        <v>-102532253.0503</v>
      </c>
    </row>
    <row r="62" spans="1:9">
      <c r="A62" s="103"/>
      <c r="B62" s="49"/>
      <c r="C62" s="426"/>
      <c r="D62" s="426"/>
      <c r="E62" s="198"/>
      <c r="F62" s="556"/>
      <c r="G62" s="557"/>
      <c r="H62" s="556"/>
    </row>
    <row r="63" spans="1:9" ht="15.75">
      <c r="A63" s="103">
        <v>38</v>
      </c>
      <c r="B63" s="50" t="s">
        <v>271</v>
      </c>
      <c r="C63" s="427">
        <f>C56-C61</f>
        <v>703994226.65619993</v>
      </c>
      <c r="D63" s="427">
        <f>D56-D61</f>
        <v>366907648.56379986</v>
      </c>
      <c r="E63" s="194">
        <f t="shared" si="0"/>
        <v>1070901875.2199998</v>
      </c>
      <c r="F63" s="554">
        <v>663421112.83339942</v>
      </c>
      <c r="G63" s="555">
        <v>267051850.53969973</v>
      </c>
      <c r="H63" s="545">
        <v>930472963.37309909</v>
      </c>
    </row>
    <row r="64" spans="1:9" ht="15.75">
      <c r="A64" s="101">
        <v>39</v>
      </c>
      <c r="B64" s="45" t="s">
        <v>145</v>
      </c>
      <c r="C64" s="780">
        <v>199232493</v>
      </c>
      <c r="D64" s="430"/>
      <c r="E64" s="194">
        <f t="shared" si="0"/>
        <v>199232493</v>
      </c>
      <c r="F64" s="561">
        <v>98501418.181955963</v>
      </c>
      <c r="G64" s="562"/>
      <c r="H64" s="545">
        <v>98501418.181955963</v>
      </c>
    </row>
    <row r="65" spans="1:8" s="7" customFormat="1">
      <c r="A65" s="103">
        <v>40</v>
      </c>
      <c r="B65" s="48" t="s">
        <v>146</v>
      </c>
      <c r="C65" s="427">
        <f>C63-C64</f>
        <v>504761733.65619993</v>
      </c>
      <c r="D65" s="427">
        <f>D63-D64</f>
        <v>366907648.56379986</v>
      </c>
      <c r="E65" s="194">
        <f t="shared" si="0"/>
        <v>871669382.21999979</v>
      </c>
      <c r="F65" s="554">
        <v>564919694.65144348</v>
      </c>
      <c r="G65" s="555">
        <v>267051850.53969973</v>
      </c>
      <c r="H65" s="545">
        <v>831971545.19114327</v>
      </c>
    </row>
    <row r="66" spans="1:8" s="7" customFormat="1">
      <c r="A66" s="101">
        <v>41</v>
      </c>
      <c r="B66" s="45" t="s">
        <v>147</v>
      </c>
      <c r="C66" s="430">
        <v>71202.78</v>
      </c>
      <c r="D66" s="430"/>
      <c r="E66" s="194">
        <f t="shared" si="0"/>
        <v>71202.78</v>
      </c>
      <c r="F66" s="561">
        <v>2390.21</v>
      </c>
      <c r="G66" s="562"/>
      <c r="H66" s="545">
        <v>2390.21</v>
      </c>
    </row>
    <row r="67" spans="1:8" s="7" customFormat="1" ht="15.75" thickBot="1">
      <c r="A67" s="105">
        <v>42</v>
      </c>
      <c r="B67" s="106" t="s">
        <v>148</v>
      </c>
      <c r="C67" s="201">
        <f>C65+C66</f>
        <v>504832936.4361999</v>
      </c>
      <c r="D67" s="201">
        <f>D65+D66</f>
        <v>366907648.56379986</v>
      </c>
      <c r="E67" s="196">
        <f t="shared" si="0"/>
        <v>871740584.99999976</v>
      </c>
      <c r="F67" s="563">
        <v>564922084.86144352</v>
      </c>
      <c r="G67" s="564">
        <v>267051850.53969973</v>
      </c>
      <c r="H67" s="551">
        <v>831973935.40114331</v>
      </c>
    </row>
  </sheetData>
  <mergeCells count="2">
    <mergeCell ref="C5:E5"/>
    <mergeCell ref="F5:H5"/>
  </mergeCells>
  <pageMargins left="0.7" right="0.7" top="0.75" bottom="0.75" header="0.3" footer="0.3"/>
  <pageSetup paperSize="9" scale="4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H53"/>
  <sheetViews>
    <sheetView zoomScaleNormal="100" workbookViewId="0"/>
  </sheetViews>
  <sheetFormatPr defaultRowHeight="15"/>
  <cols>
    <col min="1" max="1" width="9.5703125" bestFit="1" customWidth="1"/>
    <col min="2" max="2" width="72.28515625" customWidth="1"/>
    <col min="3" max="3" width="20" style="511" customWidth="1"/>
    <col min="4" max="4" width="15.28515625" style="511" customWidth="1"/>
    <col min="5" max="5" width="15" style="511" customWidth="1"/>
    <col min="6" max="6" width="20" style="511" customWidth="1"/>
    <col min="7" max="7" width="15.28515625" style="511" customWidth="1"/>
    <col min="8" max="8" width="15" style="511" customWidth="1"/>
  </cols>
  <sheetData>
    <row r="1" spans="1:8">
      <c r="A1" s="1" t="s">
        <v>188</v>
      </c>
      <c r="B1" t="str">
        <f>Info!C2</f>
        <v>სს ”საქართველოს ბანკი”</v>
      </c>
    </row>
    <row r="2" spans="1:8">
      <c r="A2" s="1" t="s">
        <v>189</v>
      </c>
      <c r="B2" s="711">
        <v>44926</v>
      </c>
    </row>
    <row r="3" spans="1:8">
      <c r="A3" s="1"/>
    </row>
    <row r="4" spans="1:8" ht="16.5" thickBot="1">
      <c r="A4" s="1" t="s">
        <v>405</v>
      </c>
      <c r="B4" s="1"/>
      <c r="C4" s="516"/>
      <c r="D4" s="516"/>
      <c r="E4" s="517"/>
      <c r="F4" s="516"/>
      <c r="G4" s="516"/>
      <c r="H4" s="517" t="s">
        <v>93</v>
      </c>
    </row>
    <row r="5" spans="1:8" ht="15.75">
      <c r="A5" s="789" t="s">
        <v>26</v>
      </c>
      <c r="B5" s="791" t="s">
        <v>245</v>
      </c>
      <c r="C5" s="793" t="s">
        <v>194</v>
      </c>
      <c r="D5" s="793"/>
      <c r="E5" s="793"/>
      <c r="F5" s="793" t="s">
        <v>195</v>
      </c>
      <c r="G5" s="793"/>
      <c r="H5" s="794"/>
    </row>
    <row r="6" spans="1:8">
      <c r="A6" s="790"/>
      <c r="B6" s="792"/>
      <c r="C6" s="591" t="s">
        <v>27</v>
      </c>
      <c r="D6" s="591" t="s">
        <v>94</v>
      </c>
      <c r="E6" s="591" t="s">
        <v>68</v>
      </c>
      <c r="F6" s="591" t="s">
        <v>27</v>
      </c>
      <c r="G6" s="591" t="s">
        <v>94</v>
      </c>
      <c r="H6" s="598" t="s">
        <v>68</v>
      </c>
    </row>
    <row r="7" spans="1:8" s="2" customFormat="1" ht="15.75">
      <c r="A7" s="248">
        <v>1</v>
      </c>
      <c r="B7" s="592" t="s">
        <v>480</v>
      </c>
      <c r="C7" s="593"/>
      <c r="D7" s="593"/>
      <c r="E7" s="594">
        <f>C7+D7</f>
        <v>0</v>
      </c>
      <c r="F7" s="593"/>
      <c r="G7" s="593"/>
      <c r="H7" s="599">
        <v>0</v>
      </c>
    </row>
    <row r="8" spans="1:8" s="2" customFormat="1" ht="15.75">
      <c r="A8" s="248">
        <v>1.1000000000000001</v>
      </c>
      <c r="B8" s="595" t="s">
        <v>274</v>
      </c>
      <c r="C8" s="593">
        <v>1055196991.02</v>
      </c>
      <c r="D8" s="593">
        <v>640725499.56089997</v>
      </c>
      <c r="E8" s="594">
        <f t="shared" ref="E8:E53" si="0">C8+D8</f>
        <v>1695922490.5809</v>
      </c>
      <c r="F8" s="593">
        <v>871010887.16999996</v>
      </c>
      <c r="G8" s="593">
        <v>784628130.9914</v>
      </c>
      <c r="H8" s="599">
        <v>1655639018.1613998</v>
      </c>
    </row>
    <row r="9" spans="1:8" s="2" customFormat="1" ht="15.75">
      <c r="A9" s="248">
        <v>1.2</v>
      </c>
      <c r="B9" s="595" t="s">
        <v>275</v>
      </c>
      <c r="C9" s="593">
        <v>0</v>
      </c>
      <c r="D9" s="593">
        <v>116308762.9366</v>
      </c>
      <c r="E9" s="594">
        <f t="shared" si="0"/>
        <v>116308762.9366</v>
      </c>
      <c r="F9" s="593">
        <v>0</v>
      </c>
      <c r="G9" s="593">
        <v>71540094.829999998</v>
      </c>
      <c r="H9" s="599">
        <v>71540094.829999998</v>
      </c>
    </row>
    <row r="10" spans="1:8" s="2" customFormat="1" ht="15.75">
      <c r="A10" s="248">
        <v>1.3</v>
      </c>
      <c r="B10" s="595" t="s">
        <v>276</v>
      </c>
      <c r="C10" s="593">
        <v>215662210.09999999</v>
      </c>
      <c r="D10" s="593">
        <v>15165355.312700003</v>
      </c>
      <c r="E10" s="594">
        <f t="shared" si="0"/>
        <v>230827565.4127</v>
      </c>
      <c r="F10" s="593">
        <v>228742419.75999999</v>
      </c>
      <c r="G10" s="593">
        <v>16077709.096599996</v>
      </c>
      <c r="H10" s="599">
        <v>244820128.85659999</v>
      </c>
    </row>
    <row r="11" spans="1:8" s="2" customFormat="1" ht="15.75">
      <c r="A11" s="248">
        <v>1.4</v>
      </c>
      <c r="B11" s="595" t="s">
        <v>277</v>
      </c>
      <c r="C11" s="593">
        <v>278197892.98000002</v>
      </c>
      <c r="D11" s="593">
        <v>301157896.78310001</v>
      </c>
      <c r="E11" s="594">
        <f t="shared" si="0"/>
        <v>579355789.76310003</v>
      </c>
      <c r="F11" s="593">
        <v>169859313.00999999</v>
      </c>
      <c r="G11" s="593">
        <v>344304902.7493</v>
      </c>
      <c r="H11" s="599">
        <v>514164215.75929999</v>
      </c>
    </row>
    <row r="12" spans="1:8" s="2" customFormat="1" ht="29.25" customHeight="1">
      <c r="A12" s="248">
        <v>2</v>
      </c>
      <c r="B12" s="592" t="s">
        <v>278</v>
      </c>
      <c r="C12" s="593">
        <v>0</v>
      </c>
      <c r="D12" s="593">
        <v>0</v>
      </c>
      <c r="E12" s="594">
        <f t="shared" si="0"/>
        <v>0</v>
      </c>
      <c r="F12" s="593">
        <v>0</v>
      </c>
      <c r="G12" s="593">
        <v>0</v>
      </c>
      <c r="H12" s="599">
        <v>0</v>
      </c>
    </row>
    <row r="13" spans="1:8" s="2" customFormat="1" ht="25.5">
      <c r="A13" s="248">
        <v>3</v>
      </c>
      <c r="B13" s="592" t="s">
        <v>279</v>
      </c>
      <c r="C13" s="593"/>
      <c r="D13" s="593"/>
      <c r="E13" s="594">
        <f t="shared" si="0"/>
        <v>0</v>
      </c>
      <c r="F13" s="593"/>
      <c r="G13" s="593"/>
      <c r="H13" s="599">
        <v>0</v>
      </c>
    </row>
    <row r="14" spans="1:8" s="2" customFormat="1" ht="15.75">
      <c r="A14" s="248">
        <v>3.1</v>
      </c>
      <c r="B14" s="595" t="s">
        <v>280</v>
      </c>
      <c r="C14" s="593">
        <v>2924032000</v>
      </c>
      <c r="D14" s="593">
        <v>0</v>
      </c>
      <c r="E14" s="594">
        <f t="shared" si="0"/>
        <v>2924032000</v>
      </c>
      <c r="F14" s="593">
        <v>1933154000</v>
      </c>
      <c r="G14" s="593">
        <v>0</v>
      </c>
      <c r="H14" s="599">
        <v>1933154000</v>
      </c>
    </row>
    <row r="15" spans="1:8" s="2" customFormat="1" ht="15.75">
      <c r="A15" s="248">
        <v>3.2</v>
      </c>
      <c r="B15" s="595" t="s">
        <v>281</v>
      </c>
      <c r="C15" s="593"/>
      <c r="D15" s="593"/>
      <c r="E15" s="594">
        <f t="shared" si="0"/>
        <v>0</v>
      </c>
      <c r="F15" s="593"/>
      <c r="G15" s="593"/>
      <c r="H15" s="599">
        <v>0</v>
      </c>
    </row>
    <row r="16" spans="1:8" s="2" customFormat="1" ht="15.75">
      <c r="A16" s="248">
        <v>4</v>
      </c>
      <c r="B16" s="592" t="s">
        <v>282</v>
      </c>
      <c r="C16" s="593"/>
      <c r="D16" s="593"/>
      <c r="E16" s="594">
        <f t="shared" si="0"/>
        <v>0</v>
      </c>
      <c r="F16" s="593"/>
      <c r="G16" s="593"/>
      <c r="H16" s="599">
        <v>0</v>
      </c>
    </row>
    <row r="17" spans="1:8" s="2" customFormat="1" ht="15.75">
      <c r="A17" s="248">
        <v>4.0999999999999996</v>
      </c>
      <c r="B17" s="595" t="s">
        <v>283</v>
      </c>
      <c r="C17" s="593">
        <v>365424131.54000002</v>
      </c>
      <c r="D17" s="593">
        <v>281962082.32999998</v>
      </c>
      <c r="E17" s="594">
        <f t="shared" si="0"/>
        <v>647386213.87</v>
      </c>
      <c r="F17" s="593">
        <v>378931302.02999997</v>
      </c>
      <c r="G17" s="593">
        <v>316191341.16000003</v>
      </c>
      <c r="H17" s="599">
        <v>695122643.19000006</v>
      </c>
    </row>
    <row r="18" spans="1:8" s="2" customFormat="1" ht="15.75">
      <c r="A18" s="248">
        <v>4.2</v>
      </c>
      <c r="B18" s="595" t="s">
        <v>284</v>
      </c>
      <c r="C18" s="593">
        <v>517471005.92000002</v>
      </c>
      <c r="D18" s="593">
        <v>378780464.34969997</v>
      </c>
      <c r="E18" s="594">
        <f t="shared" si="0"/>
        <v>896251470.26970005</v>
      </c>
      <c r="F18" s="593">
        <v>541999627.10000002</v>
      </c>
      <c r="G18" s="593">
        <v>441432799.82880002</v>
      </c>
      <c r="H18" s="599">
        <v>983432426.92880011</v>
      </c>
    </row>
    <row r="19" spans="1:8" s="2" customFormat="1" ht="25.5">
      <c r="A19" s="248">
        <v>5</v>
      </c>
      <c r="B19" s="592" t="s">
        <v>285</v>
      </c>
      <c r="C19" s="593"/>
      <c r="D19" s="593"/>
      <c r="E19" s="594">
        <f t="shared" si="0"/>
        <v>0</v>
      </c>
      <c r="F19" s="593"/>
      <c r="G19" s="593"/>
      <c r="H19" s="599">
        <v>0</v>
      </c>
    </row>
    <row r="20" spans="1:8" s="2" customFormat="1" ht="15.75">
      <c r="A20" s="248">
        <v>5.0999999999999996</v>
      </c>
      <c r="B20" s="595" t="s">
        <v>286</v>
      </c>
      <c r="C20" s="593">
        <v>287339186.72000003</v>
      </c>
      <c r="D20" s="593">
        <v>203507523.00999999</v>
      </c>
      <c r="E20" s="594">
        <f t="shared" si="0"/>
        <v>490846709.73000002</v>
      </c>
      <c r="F20" s="593">
        <v>173119336.34</v>
      </c>
      <c r="G20" s="593">
        <v>153626515.34</v>
      </c>
      <c r="H20" s="599">
        <v>326745851.68000001</v>
      </c>
    </row>
    <row r="21" spans="1:8" s="2" customFormat="1" ht="15.75">
      <c r="A21" s="248">
        <v>5.2</v>
      </c>
      <c r="B21" s="595" t="s">
        <v>287</v>
      </c>
      <c r="C21" s="593">
        <v>182526469.90000001</v>
      </c>
      <c r="D21" s="593">
        <v>193010.24</v>
      </c>
      <c r="E21" s="594">
        <f t="shared" si="0"/>
        <v>182719480.14000002</v>
      </c>
      <c r="F21" s="593">
        <v>183619188.75</v>
      </c>
      <c r="G21" s="593">
        <v>369404.5</v>
      </c>
      <c r="H21" s="599">
        <v>183988593.25</v>
      </c>
    </row>
    <row r="22" spans="1:8" s="2" customFormat="1" ht="15.75">
      <c r="A22" s="248">
        <v>5.3</v>
      </c>
      <c r="B22" s="595" t="s">
        <v>288</v>
      </c>
      <c r="C22" s="593">
        <v>12087532104</v>
      </c>
      <c r="D22" s="593">
        <v>13487013810.440001</v>
      </c>
      <c r="E22" s="594">
        <f t="shared" si="0"/>
        <v>25574545914.440002</v>
      </c>
      <c r="F22" s="768">
        <f>SUM(F23:F27)</f>
        <v>10870571485.710001</v>
      </c>
      <c r="G22" s="768">
        <f>SUM(G23:G27)</f>
        <v>13307255099.040001</v>
      </c>
      <c r="H22" s="599">
        <f>SUM(F22:G22)</f>
        <v>24177826584.75</v>
      </c>
    </row>
    <row r="23" spans="1:8" s="2" customFormat="1" ht="15.75">
      <c r="A23" s="248" t="s">
        <v>289</v>
      </c>
      <c r="B23" s="596" t="s">
        <v>290</v>
      </c>
      <c r="C23" s="593">
        <v>8449100158.1099997</v>
      </c>
      <c r="D23" s="593">
        <v>5320603220.4499998</v>
      </c>
      <c r="E23" s="594">
        <f t="shared" si="0"/>
        <v>13769703378.559999</v>
      </c>
      <c r="F23" s="767">
        <v>7752041939.7799997</v>
      </c>
      <c r="G23" s="767">
        <v>5662092487.6400003</v>
      </c>
      <c r="H23" s="599">
        <f>SUM(F23:G23)</f>
        <v>13414134427.42</v>
      </c>
    </row>
    <row r="24" spans="1:8" s="2" customFormat="1" ht="15.75">
      <c r="A24" s="248" t="s">
        <v>291</v>
      </c>
      <c r="B24" s="596" t="s">
        <v>292</v>
      </c>
      <c r="C24" s="593">
        <v>2430472909.0999999</v>
      </c>
      <c r="D24" s="593">
        <v>6656073867.3800001</v>
      </c>
      <c r="E24" s="594">
        <f t="shared" si="0"/>
        <v>9086546776.4799995</v>
      </c>
      <c r="F24" s="593">
        <v>1849204650.9200001</v>
      </c>
      <c r="G24" s="593">
        <v>5474975705.2399998</v>
      </c>
      <c r="H24" s="599">
        <v>7324180356.1599998</v>
      </c>
    </row>
    <row r="25" spans="1:8" s="2" customFormat="1" ht="15.75">
      <c r="A25" s="248" t="s">
        <v>293</v>
      </c>
      <c r="B25" s="597" t="s">
        <v>294</v>
      </c>
      <c r="C25" s="593">
        <v>0</v>
      </c>
      <c r="D25" s="593">
        <v>0</v>
      </c>
      <c r="E25" s="594">
        <f t="shared" si="0"/>
        <v>0</v>
      </c>
      <c r="F25" s="593">
        <v>0</v>
      </c>
      <c r="G25" s="593">
        <v>0</v>
      </c>
      <c r="H25" s="599">
        <v>0</v>
      </c>
    </row>
    <row r="26" spans="1:8" s="2" customFormat="1" ht="15.75">
      <c r="A26" s="248" t="s">
        <v>295</v>
      </c>
      <c r="B26" s="596" t="s">
        <v>296</v>
      </c>
      <c r="C26" s="593">
        <v>1207959036.79</v>
      </c>
      <c r="D26" s="593">
        <v>1510336722.6099999</v>
      </c>
      <c r="E26" s="594">
        <f t="shared" si="0"/>
        <v>2718295759.3999996</v>
      </c>
      <c r="F26" s="593">
        <v>1269324895.01</v>
      </c>
      <c r="G26" s="593">
        <v>2170186906.1599998</v>
      </c>
      <c r="H26" s="599">
        <v>3439511801.1700001</v>
      </c>
    </row>
    <row r="27" spans="1:8" s="2" customFormat="1" ht="15.75">
      <c r="A27" s="248" t="s">
        <v>297</v>
      </c>
      <c r="B27" s="596" t="s">
        <v>298</v>
      </c>
      <c r="C27" s="593">
        <v>0</v>
      </c>
      <c r="D27" s="593">
        <v>0</v>
      </c>
      <c r="E27" s="594">
        <f t="shared" si="0"/>
        <v>0</v>
      </c>
      <c r="F27" s="593">
        <v>0</v>
      </c>
      <c r="G27" s="593">
        <v>0</v>
      </c>
      <c r="H27" s="599">
        <v>0</v>
      </c>
    </row>
    <row r="28" spans="1:8" s="2" customFormat="1" ht="15.75">
      <c r="A28" s="248">
        <v>5.4</v>
      </c>
      <c r="B28" s="595" t="s">
        <v>299</v>
      </c>
      <c r="C28" s="593">
        <v>181571681.49000001</v>
      </c>
      <c r="D28" s="593">
        <v>228115312.25</v>
      </c>
      <c r="E28" s="594">
        <f t="shared" si="0"/>
        <v>409686993.74000001</v>
      </c>
      <c r="F28" s="593">
        <v>350879154.68000001</v>
      </c>
      <c r="G28" s="593">
        <v>527010702.19999999</v>
      </c>
      <c r="H28" s="599">
        <v>877889856.88</v>
      </c>
    </row>
    <row r="29" spans="1:8" s="2" customFormat="1" ht="15.75">
      <c r="A29" s="248">
        <v>5.5</v>
      </c>
      <c r="B29" s="595" t="s">
        <v>300</v>
      </c>
      <c r="C29" s="593">
        <v>0</v>
      </c>
      <c r="D29" s="593">
        <v>0</v>
      </c>
      <c r="E29" s="594">
        <f t="shared" si="0"/>
        <v>0</v>
      </c>
      <c r="F29" s="593">
        <v>0</v>
      </c>
      <c r="G29" s="593">
        <v>0</v>
      </c>
      <c r="H29" s="599">
        <v>0</v>
      </c>
    </row>
    <row r="30" spans="1:8" s="2" customFormat="1" ht="15.75">
      <c r="A30" s="248">
        <v>5.6</v>
      </c>
      <c r="B30" s="595" t="s">
        <v>301</v>
      </c>
      <c r="C30" s="593">
        <v>248012686.11000001</v>
      </c>
      <c r="D30" s="593">
        <v>1390194464.1500001</v>
      </c>
      <c r="E30" s="594">
        <f t="shared" si="0"/>
        <v>1638207150.2600002</v>
      </c>
      <c r="F30" s="593">
        <v>306310371.68000001</v>
      </c>
      <c r="G30" s="593">
        <v>1820222864.9300001</v>
      </c>
      <c r="H30" s="599">
        <v>2126533236.6100001</v>
      </c>
    </row>
    <row r="31" spans="1:8" s="2" customFormat="1" ht="15.75">
      <c r="A31" s="248">
        <v>5.7</v>
      </c>
      <c r="B31" s="595" t="s">
        <v>302</v>
      </c>
      <c r="C31" s="593">
        <v>2208264946.5100002</v>
      </c>
      <c r="D31" s="593">
        <v>3469192341.6700001</v>
      </c>
      <c r="E31" s="594">
        <f t="shared" si="0"/>
        <v>5677457288.1800003</v>
      </c>
      <c r="F31" s="593">
        <v>2238836887.0100002</v>
      </c>
      <c r="G31" s="593">
        <v>4207018554.25</v>
      </c>
      <c r="H31" s="599">
        <v>6445855441.2600002</v>
      </c>
    </row>
    <row r="32" spans="1:8" s="2" customFormat="1" ht="15.75">
      <c r="A32" s="248">
        <v>6</v>
      </c>
      <c r="B32" s="592" t="s">
        <v>303</v>
      </c>
      <c r="C32" s="593">
        <v>0</v>
      </c>
      <c r="D32" s="593">
        <v>0</v>
      </c>
      <c r="E32" s="594">
        <f t="shared" si="0"/>
        <v>0</v>
      </c>
      <c r="F32" s="593">
        <v>0</v>
      </c>
      <c r="G32" s="593">
        <v>0</v>
      </c>
      <c r="H32" s="599">
        <v>0</v>
      </c>
    </row>
    <row r="33" spans="1:8" s="2" customFormat="1" ht="25.5">
      <c r="A33" s="248">
        <v>6.1</v>
      </c>
      <c r="B33" s="595" t="s">
        <v>481</v>
      </c>
      <c r="C33" s="593">
        <v>652332661.1400001</v>
      </c>
      <c r="D33" s="593">
        <v>2274821064.6007538</v>
      </c>
      <c r="E33" s="594">
        <f t="shared" si="0"/>
        <v>2927153725.7407541</v>
      </c>
      <c r="F33" s="593">
        <v>208511655.56999993</v>
      </c>
      <c r="G33" s="593">
        <v>3084735828.384748</v>
      </c>
      <c r="H33" s="599">
        <v>3293247483.9547482</v>
      </c>
    </row>
    <row r="34" spans="1:8" s="2" customFormat="1" ht="25.5">
      <c r="A34" s="248">
        <v>6.2</v>
      </c>
      <c r="B34" s="595" t="s">
        <v>304</v>
      </c>
      <c r="C34" s="593">
        <v>237851990.47</v>
      </c>
      <c r="D34" s="593">
        <v>2704622057.0975437</v>
      </c>
      <c r="E34" s="594">
        <f t="shared" si="0"/>
        <v>2942474047.5675435</v>
      </c>
      <c r="F34" s="593">
        <v>223802785.63</v>
      </c>
      <c r="G34" s="593">
        <v>2941527854.2554393</v>
      </c>
      <c r="H34" s="599">
        <v>3165330639.8854394</v>
      </c>
    </row>
    <row r="35" spans="1:8" s="2" customFormat="1" ht="25.5">
      <c r="A35" s="248">
        <v>6.3</v>
      </c>
      <c r="B35" s="595" t="s">
        <v>305</v>
      </c>
      <c r="C35" s="593"/>
      <c r="D35" s="593"/>
      <c r="E35" s="594">
        <f t="shared" si="0"/>
        <v>0</v>
      </c>
      <c r="F35" s="593"/>
      <c r="G35" s="593"/>
      <c r="H35" s="599">
        <v>0</v>
      </c>
    </row>
    <row r="36" spans="1:8" s="2" customFormat="1" ht="15.75">
      <c r="A36" s="248">
        <v>6.4</v>
      </c>
      <c r="B36" s="595" t="s">
        <v>306</v>
      </c>
      <c r="C36" s="593"/>
      <c r="D36" s="593"/>
      <c r="E36" s="594">
        <f t="shared" si="0"/>
        <v>0</v>
      </c>
      <c r="F36" s="593"/>
      <c r="G36" s="593"/>
      <c r="H36" s="599">
        <v>0</v>
      </c>
    </row>
    <row r="37" spans="1:8" s="2" customFormat="1" ht="15.75">
      <c r="A37" s="248">
        <v>6.5</v>
      </c>
      <c r="B37" s="595" t="s">
        <v>307</v>
      </c>
      <c r="C37" s="593"/>
      <c r="D37" s="593">
        <v>0</v>
      </c>
      <c r="E37" s="594">
        <f t="shared" si="0"/>
        <v>0</v>
      </c>
      <c r="F37" s="593"/>
      <c r="G37" s="593">
        <v>7434240</v>
      </c>
      <c r="H37" s="599">
        <v>7434240</v>
      </c>
    </row>
    <row r="38" spans="1:8" s="2" customFormat="1" ht="25.5">
      <c r="A38" s="248">
        <v>6.6</v>
      </c>
      <c r="B38" s="595" t="s">
        <v>308</v>
      </c>
      <c r="C38" s="593"/>
      <c r="D38" s="593"/>
      <c r="E38" s="594">
        <f t="shared" si="0"/>
        <v>0</v>
      </c>
      <c r="F38" s="593"/>
      <c r="G38" s="593"/>
      <c r="H38" s="599">
        <v>0</v>
      </c>
    </row>
    <row r="39" spans="1:8" s="2" customFormat="1" ht="25.5">
      <c r="A39" s="248">
        <v>6.7</v>
      </c>
      <c r="B39" s="595" t="s">
        <v>309</v>
      </c>
      <c r="C39" s="593"/>
      <c r="D39" s="593"/>
      <c r="E39" s="594">
        <f t="shared" si="0"/>
        <v>0</v>
      </c>
      <c r="F39" s="593"/>
      <c r="G39" s="593"/>
      <c r="H39" s="599">
        <v>0</v>
      </c>
    </row>
    <row r="40" spans="1:8" s="2" customFormat="1" ht="15.75">
      <c r="A40" s="248">
        <v>7</v>
      </c>
      <c r="B40" s="592" t="s">
        <v>310</v>
      </c>
      <c r="C40" s="593"/>
      <c r="D40" s="593"/>
      <c r="E40" s="594">
        <f t="shared" si="0"/>
        <v>0</v>
      </c>
      <c r="F40" s="593"/>
      <c r="G40" s="593"/>
      <c r="H40" s="599">
        <v>0</v>
      </c>
    </row>
    <row r="41" spans="1:8" s="2" customFormat="1" ht="25.5">
      <c r="A41" s="248">
        <v>7.1</v>
      </c>
      <c r="B41" s="595" t="s">
        <v>311</v>
      </c>
      <c r="C41" s="593">
        <v>50649196.740000002</v>
      </c>
      <c r="D41" s="593">
        <v>16570482.98</v>
      </c>
      <c r="E41" s="594">
        <f t="shared" si="0"/>
        <v>67219679.719999999</v>
      </c>
      <c r="F41" s="593">
        <v>22361548.449999999</v>
      </c>
      <c r="G41" s="593">
        <v>1720377.91</v>
      </c>
      <c r="H41" s="599">
        <v>24081926.359999999</v>
      </c>
    </row>
    <row r="42" spans="1:8" s="2" customFormat="1" ht="25.5">
      <c r="A42" s="248">
        <v>7.2</v>
      </c>
      <c r="B42" s="595" t="s">
        <v>312</v>
      </c>
      <c r="C42" s="593">
        <v>6994771.8600000003</v>
      </c>
      <c r="D42" s="593">
        <v>851638.57233200001</v>
      </c>
      <c r="E42" s="594">
        <f t="shared" si="0"/>
        <v>7846410.4323320007</v>
      </c>
      <c r="F42" s="593">
        <v>4203418.55</v>
      </c>
      <c r="G42" s="593">
        <v>946982.56219900004</v>
      </c>
      <c r="H42" s="599">
        <v>5150401.1121990001</v>
      </c>
    </row>
    <row r="43" spans="1:8" s="2" customFormat="1" ht="25.5">
      <c r="A43" s="248">
        <v>7.3</v>
      </c>
      <c r="B43" s="595" t="s">
        <v>313</v>
      </c>
      <c r="C43" s="593">
        <v>203340864.34</v>
      </c>
      <c r="D43" s="593">
        <v>63798233.260000005</v>
      </c>
      <c r="E43" s="594">
        <f t="shared" si="0"/>
        <v>267139097.60000002</v>
      </c>
      <c r="F43" s="593">
        <v>119939037.10000001</v>
      </c>
      <c r="G43" s="593">
        <v>102049932.03999999</v>
      </c>
      <c r="H43" s="599">
        <v>221988969.13999999</v>
      </c>
    </row>
    <row r="44" spans="1:8" s="2" customFormat="1" ht="25.5">
      <c r="A44" s="248">
        <v>7.4</v>
      </c>
      <c r="B44" s="595" t="s">
        <v>314</v>
      </c>
      <c r="C44" s="593">
        <v>53621341.090000004</v>
      </c>
      <c r="D44" s="593">
        <v>17599005.039572001</v>
      </c>
      <c r="E44" s="594">
        <f t="shared" si="0"/>
        <v>71220346.129572004</v>
      </c>
      <c r="F44" s="593">
        <v>39644430.189999998</v>
      </c>
      <c r="G44" s="593">
        <v>22543273.766805999</v>
      </c>
      <c r="H44" s="599">
        <v>62187703.956805997</v>
      </c>
    </row>
    <row r="45" spans="1:8" s="2" customFormat="1" ht="15.75">
      <c r="A45" s="248">
        <v>8</v>
      </c>
      <c r="B45" s="592" t="s">
        <v>315</v>
      </c>
      <c r="C45" s="593"/>
      <c r="D45" s="593"/>
      <c r="E45" s="594">
        <f t="shared" si="0"/>
        <v>0</v>
      </c>
      <c r="F45" s="593"/>
      <c r="G45" s="593"/>
      <c r="H45" s="599">
        <v>0</v>
      </c>
    </row>
    <row r="46" spans="1:8" s="2" customFormat="1" ht="15.75">
      <c r="A46" s="248">
        <v>8.1</v>
      </c>
      <c r="B46" s="595" t="s">
        <v>316</v>
      </c>
      <c r="C46" s="593"/>
      <c r="D46" s="593"/>
      <c r="E46" s="594">
        <f t="shared" si="0"/>
        <v>0</v>
      </c>
      <c r="F46" s="593"/>
      <c r="G46" s="593"/>
      <c r="H46" s="599">
        <v>0</v>
      </c>
    </row>
    <row r="47" spans="1:8" s="2" customFormat="1" ht="15.75">
      <c r="A47" s="248">
        <v>8.1999999999999993</v>
      </c>
      <c r="B47" s="595" t="s">
        <v>317</v>
      </c>
      <c r="C47" s="593"/>
      <c r="D47" s="593"/>
      <c r="E47" s="594">
        <f t="shared" si="0"/>
        <v>0</v>
      </c>
      <c r="F47" s="593"/>
      <c r="G47" s="593"/>
      <c r="H47" s="599">
        <v>0</v>
      </c>
    </row>
    <row r="48" spans="1:8" s="2" customFormat="1" ht="15.75">
      <c r="A48" s="248">
        <v>8.3000000000000007</v>
      </c>
      <c r="B48" s="595" t="s">
        <v>318</v>
      </c>
      <c r="C48" s="593"/>
      <c r="D48" s="593"/>
      <c r="E48" s="594">
        <f t="shared" si="0"/>
        <v>0</v>
      </c>
      <c r="F48" s="593"/>
      <c r="G48" s="593"/>
      <c r="H48" s="599">
        <v>0</v>
      </c>
    </row>
    <row r="49" spans="1:8" s="2" customFormat="1" ht="15.75">
      <c r="A49" s="248">
        <v>8.4</v>
      </c>
      <c r="B49" s="595" t="s">
        <v>319</v>
      </c>
      <c r="C49" s="593"/>
      <c r="D49" s="593"/>
      <c r="E49" s="594">
        <f t="shared" si="0"/>
        <v>0</v>
      </c>
      <c r="F49" s="593"/>
      <c r="G49" s="593"/>
      <c r="H49" s="599">
        <v>0</v>
      </c>
    </row>
    <row r="50" spans="1:8" s="2" customFormat="1" ht="15.75">
      <c r="A50" s="248">
        <v>8.5</v>
      </c>
      <c r="B50" s="595" t="s">
        <v>320</v>
      </c>
      <c r="C50" s="593"/>
      <c r="D50" s="593"/>
      <c r="E50" s="594">
        <f t="shared" si="0"/>
        <v>0</v>
      </c>
      <c r="F50" s="593"/>
      <c r="G50" s="593"/>
      <c r="H50" s="599">
        <v>0</v>
      </c>
    </row>
    <row r="51" spans="1:8" s="2" customFormat="1" ht="15.75">
      <c r="A51" s="248">
        <v>8.6</v>
      </c>
      <c r="B51" s="595" t="s">
        <v>321</v>
      </c>
      <c r="C51" s="593"/>
      <c r="D51" s="593"/>
      <c r="E51" s="594">
        <f t="shared" si="0"/>
        <v>0</v>
      </c>
      <c r="F51" s="593"/>
      <c r="G51" s="593"/>
      <c r="H51" s="599">
        <v>0</v>
      </c>
    </row>
    <row r="52" spans="1:8" s="2" customFormat="1" ht="15.75">
      <c r="A52" s="248">
        <v>8.6999999999999993</v>
      </c>
      <c r="B52" s="595" t="s">
        <v>322</v>
      </c>
      <c r="C52" s="593"/>
      <c r="D52" s="593"/>
      <c r="E52" s="594">
        <f t="shared" si="0"/>
        <v>0</v>
      </c>
      <c r="F52" s="593"/>
      <c r="G52" s="593"/>
      <c r="H52" s="599">
        <v>0</v>
      </c>
    </row>
    <row r="53" spans="1:8" s="2" customFormat="1" ht="16.5" thickBot="1">
      <c r="A53" s="175">
        <v>9</v>
      </c>
      <c r="B53" s="600" t="s">
        <v>323</v>
      </c>
      <c r="C53" s="518"/>
      <c r="D53" s="518"/>
      <c r="E53" s="601">
        <f t="shared" si="0"/>
        <v>0</v>
      </c>
      <c r="F53" s="518"/>
      <c r="G53" s="518"/>
      <c r="H53" s="197">
        <v>0</v>
      </c>
    </row>
  </sheetData>
  <mergeCells count="4">
    <mergeCell ref="A5:A6"/>
    <mergeCell ref="B5:B6"/>
    <mergeCell ref="C5:E5"/>
    <mergeCell ref="F5:H5"/>
  </mergeCells>
  <pageMargins left="0.25" right="0.25" top="0.75" bottom="0.75" header="0.3" footer="0.3"/>
  <pageSetup paperSize="9" scale="6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J18"/>
  <sheetViews>
    <sheetView zoomScaleNormal="100" workbookViewId="0">
      <pane xSplit="1" ySplit="4" topLeftCell="B5" activePane="bottomRight" state="frozen"/>
      <selection sqref="A1:C1"/>
      <selection pane="topRight" sqref="A1:C1"/>
      <selection pane="bottomLeft" sqref="A1:C1"/>
      <selection pane="bottomRight" activeCell="B5" sqref="B5"/>
    </sheetView>
  </sheetViews>
  <sheetFormatPr defaultColWidth="9.140625" defaultRowHeight="12.75"/>
  <cols>
    <col min="1" max="1" width="9.5703125" style="1" bestFit="1" customWidth="1"/>
    <col min="2" max="2" width="93.5703125" style="1" customWidth="1"/>
    <col min="3" max="3" width="12.7109375" style="1" customWidth="1"/>
    <col min="4" max="7" width="12.7109375" style="245" customWidth="1"/>
    <col min="8" max="16384" width="9.140625" style="7"/>
  </cols>
  <sheetData>
    <row r="1" spans="1:10" ht="15">
      <c r="A1" s="10" t="s">
        <v>188</v>
      </c>
      <c r="B1" s="9" t="str">
        <f>Info!C2</f>
        <v>სს ”საქართველოს ბანკი”</v>
      </c>
      <c r="C1" s="9"/>
      <c r="D1" s="9"/>
      <c r="E1" s="9"/>
      <c r="F1" s="9"/>
      <c r="G1" s="9"/>
    </row>
    <row r="2" spans="1:10" ht="15">
      <c r="A2" s="10" t="s">
        <v>189</v>
      </c>
      <c r="B2" s="324">
        <v>44926</v>
      </c>
      <c r="C2" s="20"/>
      <c r="D2" s="20"/>
      <c r="E2" s="20"/>
      <c r="F2" s="20"/>
      <c r="G2" s="20"/>
    </row>
    <row r="3" spans="1:10" ht="15">
      <c r="A3" s="10"/>
      <c r="B3" s="9"/>
      <c r="C3" s="20"/>
      <c r="D3" s="20"/>
      <c r="E3" s="20"/>
      <c r="F3" s="20"/>
      <c r="G3" s="20"/>
    </row>
    <row r="4" spans="1:10" ht="15" customHeight="1" thickBot="1">
      <c r="A4" s="11" t="s">
        <v>406</v>
      </c>
      <c r="B4" s="478" t="s">
        <v>187</v>
      </c>
      <c r="C4" s="479" t="s">
        <v>93</v>
      </c>
      <c r="D4" s="479"/>
      <c r="E4" s="479"/>
      <c r="F4" s="479"/>
      <c r="G4" s="479"/>
    </row>
    <row r="5" spans="1:10" ht="15" customHeight="1">
      <c r="A5" s="480" t="s">
        <v>26</v>
      </c>
      <c r="B5" s="481"/>
      <c r="C5" s="325" t="str">
        <f>INT((MONTH($B$2))/3)&amp;"Q"&amp;"-"&amp;YEAR($B$2)</f>
        <v>4Q-2022</v>
      </c>
      <c r="D5" s="325" t="str">
        <f>IF(INT(MONTH($B$2))=3, "4"&amp;"Q"&amp;"-"&amp;YEAR($B$2)-1, IF(INT(MONTH($B$2))=6, "1"&amp;"Q"&amp;"-"&amp;YEAR($B$2), IF(INT(MONTH($B$2))=9, "2"&amp;"Q"&amp;"-"&amp;YEAR($B$2),IF(INT(MONTH($B$2))=12, "3"&amp;"Q"&amp;"-"&amp;YEAR($B$2), 0))))</f>
        <v>3Q-2022</v>
      </c>
      <c r="E5" s="325" t="str">
        <f>IF(INT(MONTH($B$2))=3, "3"&amp;"Q"&amp;"-"&amp;YEAR($B$2)-1, IF(INT(MONTH($B$2))=6, "4"&amp;"Q"&amp;"-"&amp;YEAR($B$2)-1, IF(INT(MONTH($B$2))=9, "1"&amp;"Q"&amp;"-"&amp;YEAR($B$2),IF(INT(MONTH($B$2))=12, "2"&amp;"Q"&amp;"-"&amp;YEAR($B$2), 0))))</f>
        <v>2Q-2022</v>
      </c>
      <c r="F5" s="325" t="str">
        <f>IF(INT(MONTH($B$2))=3, "2"&amp;"Q"&amp;"-"&amp;YEAR($B$2)-1, IF(INT(MONTH($B$2))=6, "3"&amp;"Q"&amp;"-"&amp;YEAR($B$2)-1, IF(INT(MONTH($B$2))=9, "4"&amp;"Q"&amp;"-"&amp;YEAR($B$2)-1,IF(INT(MONTH($B$2))=12, "1"&amp;"Q"&amp;"-"&amp;YEAR($B$2), 0))))</f>
        <v>1Q-2022</v>
      </c>
      <c r="G5" s="325" t="str">
        <f>IF(INT(MONTH($B$2))=3, "1"&amp;"Q"&amp;"-"&amp;YEAR($B$2)-1, IF(INT(MONTH($B$2))=6, "2"&amp;"Q"&amp;"-"&amp;YEAR($B$2)-1, IF(INT(MONTH($B$2))=9, "3"&amp;"Q"&amp;"-"&amp;YEAR($B$2)-1,IF(INT(MONTH($B$2))=12, "4"&amp;"Q"&amp;"-"&amp;YEAR($B$2)-1, 0))))</f>
        <v>4Q-2021</v>
      </c>
    </row>
    <row r="6" spans="1:10" ht="15" customHeight="1">
      <c r="A6" s="276">
        <v>1</v>
      </c>
      <c r="B6" s="320" t="s">
        <v>192</v>
      </c>
      <c r="C6" s="277">
        <f>C7+C9+C10</f>
        <v>17683047250.021973</v>
      </c>
      <c r="D6" s="277">
        <v>17347345920.412716</v>
      </c>
      <c r="E6" s="277">
        <v>16371877727.887962</v>
      </c>
      <c r="F6" s="277">
        <v>16323929977.682119</v>
      </c>
      <c r="G6" s="277">
        <v>15948275955.934664</v>
      </c>
    </row>
    <row r="7" spans="1:10" ht="15" customHeight="1">
      <c r="A7" s="276">
        <v>1.1000000000000001</v>
      </c>
      <c r="B7" s="278" t="s">
        <v>600</v>
      </c>
      <c r="C7" s="279">
        <v>16853231124.952868</v>
      </c>
      <c r="D7" s="663">
        <v>16544851909.725323</v>
      </c>
      <c r="E7" s="664">
        <v>15611490582.044849</v>
      </c>
      <c r="F7" s="664">
        <v>15529354004.181189</v>
      </c>
      <c r="G7" s="664">
        <v>15140921228.102951</v>
      </c>
      <c r="J7" s="781"/>
    </row>
    <row r="8" spans="1:10" ht="25.5">
      <c r="A8" s="276" t="s">
        <v>252</v>
      </c>
      <c r="B8" s="280" t="s">
        <v>400</v>
      </c>
      <c r="C8" s="279">
        <v>573072010.72000003</v>
      </c>
      <c r="D8" s="665">
        <v>106945982.93000001</v>
      </c>
      <c r="E8" s="666">
        <v>30689.53</v>
      </c>
      <c r="F8" s="666">
        <v>25300871.960000001</v>
      </c>
      <c r="G8" s="666">
        <v>31244923.489999998</v>
      </c>
      <c r="J8" s="781"/>
    </row>
    <row r="9" spans="1:10" ht="15" customHeight="1">
      <c r="A9" s="276">
        <v>1.2</v>
      </c>
      <c r="B9" s="278" t="s">
        <v>22</v>
      </c>
      <c r="C9" s="279">
        <v>814173979.22503746</v>
      </c>
      <c r="D9" s="665">
        <v>790165350.80172515</v>
      </c>
      <c r="E9" s="666">
        <v>743785147.70122492</v>
      </c>
      <c r="F9" s="666">
        <v>775317326.52577496</v>
      </c>
      <c r="G9" s="666">
        <v>788190181.51263344</v>
      </c>
      <c r="J9" s="781"/>
    </row>
    <row r="10" spans="1:10" ht="15" customHeight="1">
      <c r="A10" s="276">
        <v>1.3</v>
      </c>
      <c r="B10" s="321" t="s">
        <v>77</v>
      </c>
      <c r="C10" s="279">
        <v>15642145.844064999</v>
      </c>
      <c r="D10" s="665">
        <v>12328659.885669002</v>
      </c>
      <c r="E10" s="666">
        <v>16601998.1418876</v>
      </c>
      <c r="F10" s="666">
        <v>19258646.975155998</v>
      </c>
      <c r="G10" s="666">
        <v>19164546.319079004</v>
      </c>
      <c r="J10" s="781"/>
    </row>
    <row r="11" spans="1:10" ht="15" customHeight="1">
      <c r="A11" s="276">
        <v>2</v>
      </c>
      <c r="B11" s="320" t="s">
        <v>193</v>
      </c>
      <c r="C11" s="281">
        <v>26229151.03214521</v>
      </c>
      <c r="D11" s="665">
        <v>42885957.072053246</v>
      </c>
      <c r="E11" s="666">
        <v>90498049.095237538</v>
      </c>
      <c r="F11" s="666">
        <v>28015113.365037788</v>
      </c>
      <c r="G11" s="666">
        <v>9730651.9381269906</v>
      </c>
      <c r="J11" s="781"/>
    </row>
    <row r="12" spans="1:10" ht="15" customHeight="1">
      <c r="A12" s="283">
        <v>3</v>
      </c>
      <c r="B12" s="322" t="s">
        <v>191</v>
      </c>
      <c r="C12" s="281">
        <v>2570147467.1330605</v>
      </c>
      <c r="D12" s="665">
        <v>2019942740.5366199</v>
      </c>
      <c r="E12" s="666">
        <v>2019942740.5366223</v>
      </c>
      <c r="F12" s="666">
        <v>2019942740.5366223</v>
      </c>
      <c r="G12" s="666">
        <v>2019942740.5366223</v>
      </c>
      <c r="J12" s="781"/>
    </row>
    <row r="13" spans="1:10" ht="15" customHeight="1" thickBot="1">
      <c r="A13" s="108">
        <v>4</v>
      </c>
      <c r="B13" s="323" t="s">
        <v>253</v>
      </c>
      <c r="C13" s="202">
        <f>C6+C11+C12</f>
        <v>20279423868.18718</v>
      </c>
      <c r="D13" s="202">
        <v>19410174618.021389</v>
      </c>
      <c r="E13" s="202">
        <v>18482318517.519821</v>
      </c>
      <c r="F13" s="202">
        <v>18371887831.583778</v>
      </c>
      <c r="G13" s="202">
        <v>17977949348.409412</v>
      </c>
      <c r="J13" s="781"/>
    </row>
    <row r="14" spans="1:10">
      <c r="B14" s="16"/>
    </row>
    <row r="15" spans="1:10" ht="25.5">
      <c r="B15" s="85" t="s">
        <v>601</v>
      </c>
      <c r="C15" s="522"/>
      <c r="D15" s="522"/>
      <c r="E15" s="522"/>
      <c r="F15" s="522"/>
      <c r="G15" s="522"/>
    </row>
    <row r="16" spans="1:10">
      <c r="B16" s="85"/>
    </row>
    <row r="17" spans="2:2">
      <c r="B17" s="85"/>
    </row>
    <row r="18" spans="2:2">
      <c r="B18" s="85"/>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33"/>
  <sheetViews>
    <sheetView showGridLines="0" zoomScaleNormal="100" workbookViewId="0">
      <pane xSplit="1" ySplit="4" topLeftCell="B5" activePane="bottomRight" state="frozen"/>
      <selection sqref="A1:C1"/>
      <selection pane="topRight" sqref="A1:C1"/>
      <selection pane="bottomLeft" sqref="A1:C1"/>
      <selection pane="bottomRight" activeCell="B5" sqref="B5"/>
    </sheetView>
  </sheetViews>
  <sheetFormatPr defaultColWidth="9.140625" defaultRowHeight="15"/>
  <cols>
    <col min="1" max="1" width="9.5703125" style="245" bestFit="1" customWidth="1"/>
    <col min="2" max="2" width="73.85546875" style="245" bestFit="1" customWidth="1"/>
    <col min="3" max="3" width="118.140625" style="245" customWidth="1"/>
    <col min="4" max="16384" width="9.140625" style="511"/>
  </cols>
  <sheetData>
    <row r="1" spans="1:3">
      <c r="A1" s="245" t="s">
        <v>188</v>
      </c>
      <c r="B1" s="245" t="s">
        <v>970</v>
      </c>
    </row>
    <row r="2" spans="1:3">
      <c r="A2" s="245" t="s">
        <v>189</v>
      </c>
      <c r="B2" s="447">
        <v>44926</v>
      </c>
    </row>
    <row r="4" spans="1:3" ht="30.75" thickBot="1">
      <c r="A4" s="186" t="s">
        <v>407</v>
      </c>
      <c r="B4" s="52" t="s">
        <v>149</v>
      </c>
      <c r="C4" s="8"/>
    </row>
    <row r="5" spans="1:3" ht="15.75">
      <c r="A5" s="513"/>
      <c r="B5" s="509" t="s">
        <v>150</v>
      </c>
      <c r="C5" s="521" t="s">
        <v>615</v>
      </c>
    </row>
    <row r="6" spans="1:3" ht="15.75">
      <c r="A6" s="673">
        <v>1</v>
      </c>
      <c r="B6" s="667" t="s">
        <v>996</v>
      </c>
      <c r="C6" s="674" t="s">
        <v>1001</v>
      </c>
    </row>
    <row r="7" spans="1:3" ht="15.75">
      <c r="A7" s="673">
        <v>2</v>
      </c>
      <c r="B7" s="684" t="s">
        <v>997</v>
      </c>
      <c r="C7" s="674" t="s">
        <v>956</v>
      </c>
    </row>
    <row r="8" spans="1:3" ht="15.75">
      <c r="A8" s="673">
        <v>3</v>
      </c>
      <c r="B8" s="684" t="s">
        <v>955</v>
      </c>
      <c r="C8" s="674" t="s">
        <v>956</v>
      </c>
    </row>
    <row r="9" spans="1:3" ht="15.75">
      <c r="A9" s="673">
        <v>4</v>
      </c>
      <c r="B9" s="684" t="s">
        <v>998</v>
      </c>
      <c r="C9" s="674" t="s">
        <v>956</v>
      </c>
    </row>
    <row r="10" spans="1:3" ht="15.75">
      <c r="A10" s="673">
        <v>5</v>
      </c>
      <c r="B10" s="684" t="s">
        <v>999</v>
      </c>
      <c r="C10" s="674" t="s">
        <v>954</v>
      </c>
    </row>
    <row r="11" spans="1:3" ht="15.75">
      <c r="A11" s="673">
        <v>6</v>
      </c>
      <c r="B11" s="684" t="s">
        <v>1000</v>
      </c>
      <c r="C11" s="674" t="s">
        <v>954</v>
      </c>
    </row>
    <row r="12" spans="1:3" ht="15.75">
      <c r="A12" s="673">
        <v>7</v>
      </c>
      <c r="B12" s="684" t="s">
        <v>957</v>
      </c>
      <c r="C12" s="674" t="s">
        <v>954</v>
      </c>
    </row>
    <row r="13" spans="1:3" ht="15.75">
      <c r="A13" s="673">
        <v>8</v>
      </c>
      <c r="B13" s="684" t="s">
        <v>973</v>
      </c>
      <c r="C13" s="674" t="s">
        <v>954</v>
      </c>
    </row>
    <row r="14" spans="1:3">
      <c r="A14" s="514"/>
      <c r="B14" s="668"/>
      <c r="C14" s="675"/>
    </row>
    <row r="15" spans="1:3">
      <c r="A15" s="514"/>
      <c r="B15" s="668"/>
      <c r="C15" s="675"/>
    </row>
    <row r="16" spans="1:3">
      <c r="A16" s="514"/>
      <c r="B16" s="795"/>
      <c r="C16" s="796"/>
    </row>
    <row r="17" spans="1:3">
      <c r="A17" s="514"/>
      <c r="B17" s="669" t="s">
        <v>151</v>
      </c>
      <c r="C17" s="676" t="s">
        <v>616</v>
      </c>
    </row>
    <row r="18" spans="1:3">
      <c r="A18" s="514">
        <v>1</v>
      </c>
      <c r="B18" s="682" t="s">
        <v>958</v>
      </c>
      <c r="C18" s="685" t="s">
        <v>959</v>
      </c>
    </row>
    <row r="19" spans="1:3">
      <c r="A19" s="514">
        <v>2</v>
      </c>
      <c r="B19" s="683" t="s">
        <v>961</v>
      </c>
      <c r="C19" s="686" t="s">
        <v>1004</v>
      </c>
    </row>
    <row r="20" spans="1:3">
      <c r="A20" s="514">
        <v>3</v>
      </c>
      <c r="B20" s="683" t="s">
        <v>960</v>
      </c>
      <c r="C20" s="686" t="s">
        <v>1004</v>
      </c>
    </row>
    <row r="21" spans="1:3">
      <c r="A21" s="514">
        <v>4</v>
      </c>
      <c r="B21" s="683" t="s">
        <v>962</v>
      </c>
      <c r="C21" s="686" t="s">
        <v>1004</v>
      </c>
    </row>
    <row r="22" spans="1:3">
      <c r="A22" s="514">
        <v>5</v>
      </c>
      <c r="B22" s="683" t="s">
        <v>963</v>
      </c>
      <c r="C22" s="686" t="s">
        <v>1005</v>
      </c>
    </row>
    <row r="23" spans="1:3">
      <c r="A23" s="514">
        <v>6</v>
      </c>
      <c r="B23" s="683" t="s">
        <v>964</v>
      </c>
      <c r="C23" s="686" t="s">
        <v>1006</v>
      </c>
    </row>
    <row r="24" spans="1:3">
      <c r="A24" s="514">
        <v>7</v>
      </c>
      <c r="B24" s="683" t="s">
        <v>1002</v>
      </c>
      <c r="C24" s="686" t="s">
        <v>1007</v>
      </c>
    </row>
    <row r="25" spans="1:3">
      <c r="A25" s="514">
        <v>8</v>
      </c>
      <c r="B25" s="683" t="s">
        <v>1003</v>
      </c>
      <c r="C25" s="686" t="s">
        <v>1008</v>
      </c>
    </row>
    <row r="26" spans="1:3" ht="15.75">
      <c r="A26" s="514"/>
      <c r="B26" s="670"/>
      <c r="C26" s="677"/>
    </row>
    <row r="27" spans="1:3" ht="15.75">
      <c r="A27" s="514"/>
      <c r="B27" s="670"/>
      <c r="C27" s="677"/>
    </row>
    <row r="28" spans="1:3">
      <c r="A28" s="514"/>
      <c r="B28" s="797" t="s">
        <v>152</v>
      </c>
      <c r="C28" s="798"/>
    </row>
    <row r="29" spans="1:3" ht="15.75">
      <c r="A29" s="514">
        <v>1</v>
      </c>
      <c r="B29" s="671" t="s">
        <v>965</v>
      </c>
      <c r="C29" s="678">
        <v>0.19770973141775675</v>
      </c>
    </row>
    <row r="30" spans="1:3">
      <c r="A30" s="514">
        <v>2</v>
      </c>
      <c r="B30" s="672" t="s">
        <v>966</v>
      </c>
      <c r="C30" s="678" t="s">
        <v>967</v>
      </c>
    </row>
    <row r="31" spans="1:3">
      <c r="A31" s="514"/>
      <c r="B31" s="668"/>
      <c r="C31" s="675"/>
    </row>
    <row r="32" spans="1:3">
      <c r="A32" s="514"/>
      <c r="B32" s="799" t="s">
        <v>968</v>
      </c>
      <c r="C32" s="800"/>
    </row>
    <row r="33" spans="1:3" ht="15.75" thickBot="1">
      <c r="A33" s="679">
        <v>1</v>
      </c>
      <c r="B33" s="680" t="s">
        <v>969</v>
      </c>
      <c r="C33" s="681">
        <v>0.20300000000000001</v>
      </c>
    </row>
  </sheetData>
  <mergeCells count="3">
    <mergeCell ref="B16:C16"/>
    <mergeCell ref="B28:C28"/>
    <mergeCell ref="B32:C32"/>
  </mergeCells>
  <dataValidations count="2">
    <dataValidation type="list" allowBlank="1" showInputMessage="1" showErrorMessage="1" sqref="C14:C15">
      <formula1>"დამოუკიდებელი წევრი, არადამოუკიდებელ წევრი, დამოუკიდებელი თავმჯდომარე, არადამოუკიდებელი თავმჯდომარე"</formula1>
    </dataValidation>
    <dataValidation type="list" allowBlank="1" showInputMessage="1" showErrorMessage="1" sqref="C6:C13">
      <formula1>"დამოუკიდებელი წევრი, არადამოუკიდებელი წევრი, თავმჯდომარე, დამოუკიდებელი თავმჯდომარე"</formula1>
    </dataValidation>
  </dataValidations>
  <pageMargins left="0.7" right="0.7" top="0.75" bottom="0.75" header="0.3" footer="0.3"/>
  <pageSetup scale="4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37"/>
  <sheetViews>
    <sheetView zoomScaleNormal="100" workbookViewId="0">
      <pane xSplit="1" ySplit="5" topLeftCell="B6" activePane="bottomRight" state="frozen"/>
      <selection sqref="A1:C1"/>
      <selection pane="topRight" sqref="A1:C1"/>
      <selection pane="bottomLeft" sqref="A1:C1"/>
      <selection pane="bottomRight" activeCell="B6" sqref="B6:B7"/>
    </sheetView>
  </sheetViews>
  <sheetFormatPr defaultRowHeight="15"/>
  <cols>
    <col min="1" max="1" width="9.5703125" style="1" bestFit="1" customWidth="1"/>
    <col min="2" max="2" width="47.5703125" style="1" customWidth="1"/>
    <col min="3" max="3" width="28" style="1" customWidth="1"/>
    <col min="4" max="4" width="22.42578125" style="1" customWidth="1"/>
    <col min="5" max="5" width="18.85546875" style="1" customWidth="1"/>
    <col min="6" max="6" width="12" bestFit="1" customWidth="1"/>
    <col min="7" max="7" width="12.5703125" bestFit="1" customWidth="1"/>
  </cols>
  <sheetData>
    <row r="1" spans="1:8" ht="15.75">
      <c r="A1" s="10" t="s">
        <v>188</v>
      </c>
      <c r="B1" s="9" t="str">
        <f>Info!C2</f>
        <v>სს ”საქართველოს ბანკი”</v>
      </c>
    </row>
    <row r="2" spans="1:8" s="14" customFormat="1" ht="15.75" customHeight="1">
      <c r="A2" s="14" t="s">
        <v>189</v>
      </c>
      <c r="B2" s="329">
        <v>44926</v>
      </c>
    </row>
    <row r="3" spans="1:8" s="14" customFormat="1" ht="15.75" customHeight="1">
      <c r="H3" s="14">
        <v>0</v>
      </c>
    </row>
    <row r="4" spans="1:8" s="14" customFormat="1" ht="15.75" customHeight="1" thickBot="1">
      <c r="A4" s="187" t="s">
        <v>408</v>
      </c>
      <c r="B4" s="188" t="s">
        <v>262</v>
      </c>
      <c r="C4" s="158"/>
      <c r="D4" s="158"/>
      <c r="E4" s="159" t="s">
        <v>93</v>
      </c>
    </row>
    <row r="5" spans="1:8" s="96" customFormat="1" ht="17.45" customHeight="1">
      <c r="A5" s="252"/>
      <c r="B5" s="253"/>
      <c r="C5" s="157" t="s">
        <v>0</v>
      </c>
      <c r="D5" s="157" t="s">
        <v>1</v>
      </c>
      <c r="E5" s="254" t="s">
        <v>2</v>
      </c>
    </row>
    <row r="6" spans="1:8" s="126" customFormat="1" ht="14.45" customHeight="1">
      <c r="A6" s="255"/>
      <c r="B6" s="801" t="s">
        <v>231</v>
      </c>
      <c r="C6" s="801" t="s">
        <v>230</v>
      </c>
      <c r="D6" s="802" t="s">
        <v>229</v>
      </c>
      <c r="E6" s="803"/>
      <c r="G6"/>
    </row>
    <row r="7" spans="1:8" s="126" customFormat="1" ht="99.6" customHeight="1">
      <c r="A7" s="255"/>
      <c r="B7" s="801"/>
      <c r="C7" s="801"/>
      <c r="D7" s="250" t="s">
        <v>228</v>
      </c>
      <c r="E7" s="251" t="s">
        <v>519</v>
      </c>
      <c r="G7"/>
    </row>
    <row r="8" spans="1:8">
      <c r="A8" s="256">
        <v>1</v>
      </c>
      <c r="B8" s="257" t="s">
        <v>154</v>
      </c>
      <c r="C8" s="431">
        <f>'2. RC'!E7</f>
        <v>961236880.95600009</v>
      </c>
      <c r="D8" s="431"/>
      <c r="E8" s="432">
        <f>C8-D8</f>
        <v>961236880.95600009</v>
      </c>
    </row>
    <row r="9" spans="1:8">
      <c r="A9" s="256">
        <v>2</v>
      </c>
      <c r="B9" s="257" t="s">
        <v>155</v>
      </c>
      <c r="C9" s="431">
        <f>'2. RC'!E8</f>
        <v>2918193949.1000004</v>
      </c>
      <c r="D9" s="431"/>
      <c r="E9" s="432">
        <f t="shared" ref="E9:E20" si="0">C9-D9</f>
        <v>2918193949.1000004</v>
      </c>
    </row>
    <row r="10" spans="1:8">
      <c r="A10" s="256">
        <v>3</v>
      </c>
      <c r="B10" s="257" t="s">
        <v>227</v>
      </c>
      <c r="C10" s="431">
        <f>'2. RC'!E9</f>
        <v>1493075244.05</v>
      </c>
      <c r="D10" s="431"/>
      <c r="E10" s="432">
        <f t="shared" si="0"/>
        <v>1493075244.05</v>
      </c>
    </row>
    <row r="11" spans="1:8">
      <c r="A11" s="256">
        <v>4</v>
      </c>
      <c r="B11" s="257" t="s">
        <v>185</v>
      </c>
      <c r="C11" s="431">
        <f>'2. RC'!E10</f>
        <v>303.24</v>
      </c>
      <c r="D11" s="431"/>
      <c r="E11" s="432">
        <f t="shared" si="0"/>
        <v>303.24</v>
      </c>
    </row>
    <row r="12" spans="1:8">
      <c r="A12" s="256">
        <v>5</v>
      </c>
      <c r="B12" s="257" t="s">
        <v>157</v>
      </c>
      <c r="C12" s="431">
        <f>'2. RC'!E11</f>
        <v>4230393807.96</v>
      </c>
      <c r="D12" s="431"/>
      <c r="E12" s="432">
        <f t="shared" si="0"/>
        <v>4230393807.96</v>
      </c>
    </row>
    <row r="13" spans="1:8">
      <c r="A13" s="256">
        <v>6.1</v>
      </c>
      <c r="B13" s="257" t="s">
        <v>158</v>
      </c>
      <c r="C13" s="431">
        <f>'2. RC'!E12</f>
        <v>16316961029.125702</v>
      </c>
      <c r="D13" s="431">
        <v>0</v>
      </c>
      <c r="E13" s="432">
        <f t="shared" si="0"/>
        <v>16316961029.125702</v>
      </c>
    </row>
    <row r="14" spans="1:8">
      <c r="A14" s="256">
        <v>6.2</v>
      </c>
      <c r="B14" s="258" t="s">
        <v>159</v>
      </c>
      <c r="C14" s="431">
        <f>'2. RC'!E13</f>
        <v>-622256240.74339998</v>
      </c>
      <c r="D14" s="431">
        <v>0</v>
      </c>
      <c r="E14" s="432">
        <f t="shared" si="0"/>
        <v>-622256240.74339998</v>
      </c>
    </row>
    <row r="15" spans="1:8">
      <c r="A15" s="256">
        <v>6</v>
      </c>
      <c r="B15" s="257" t="s">
        <v>226</v>
      </c>
      <c r="C15" s="431">
        <f>'2. RC'!E14</f>
        <v>15694704788.382301</v>
      </c>
      <c r="D15" s="431">
        <f>SUM(D13:D14)</f>
        <v>0</v>
      </c>
      <c r="E15" s="432">
        <f t="shared" si="0"/>
        <v>15694704788.382301</v>
      </c>
    </row>
    <row r="16" spans="1:8">
      <c r="A16" s="256">
        <v>7</v>
      </c>
      <c r="B16" s="257" t="s">
        <v>161</v>
      </c>
      <c r="C16" s="431">
        <f>'2. RC'!E15</f>
        <v>204891586.2705</v>
      </c>
      <c r="D16" s="431"/>
      <c r="E16" s="432">
        <f t="shared" si="0"/>
        <v>204891586.2705</v>
      </c>
    </row>
    <row r="17" spans="1:7">
      <c r="A17" s="256">
        <v>8</v>
      </c>
      <c r="B17" s="257" t="s">
        <v>162</v>
      </c>
      <c r="C17" s="431">
        <f>'2. RC'!E16</f>
        <v>110879993.06099999</v>
      </c>
      <c r="D17" s="431"/>
      <c r="E17" s="432">
        <f t="shared" si="0"/>
        <v>110879993.06099999</v>
      </c>
      <c r="F17" s="5"/>
      <c r="G17" s="5"/>
    </row>
    <row r="18" spans="1:7">
      <c r="A18" s="256">
        <v>9</v>
      </c>
      <c r="B18" s="257" t="s">
        <v>163</v>
      </c>
      <c r="C18" s="431">
        <f>'2. RC'!E17</f>
        <v>149952666.40149999</v>
      </c>
      <c r="D18" s="431">
        <v>8201991.2462999998</v>
      </c>
      <c r="E18" s="432">
        <f t="shared" si="0"/>
        <v>141750675.15519997</v>
      </c>
      <c r="G18" s="5"/>
    </row>
    <row r="19" spans="1:7" ht="25.5">
      <c r="A19" s="256">
        <v>10</v>
      </c>
      <c r="B19" s="257" t="s">
        <v>164</v>
      </c>
      <c r="C19" s="431">
        <f>'2. RC'!E18</f>
        <v>557389708.64999998</v>
      </c>
      <c r="D19" s="431">
        <v>144644423.37</v>
      </c>
      <c r="E19" s="432">
        <f t="shared" si="0"/>
        <v>412745285.27999997</v>
      </c>
      <c r="G19" s="5"/>
    </row>
    <row r="20" spans="1:7">
      <c r="A20" s="256">
        <v>11</v>
      </c>
      <c r="B20" s="257" t="s">
        <v>165</v>
      </c>
      <c r="C20" s="431">
        <f>'2. RC'!E19</f>
        <v>304783478.51669574</v>
      </c>
      <c r="D20" s="431">
        <v>0</v>
      </c>
      <c r="E20" s="432">
        <f t="shared" si="0"/>
        <v>304783478.51669574</v>
      </c>
    </row>
    <row r="21" spans="1:7" ht="39" thickBot="1">
      <c r="A21" s="259"/>
      <c r="B21" s="260" t="s">
        <v>482</v>
      </c>
      <c r="C21" s="233">
        <f>SUM(C8:C12, C15:C20)</f>
        <v>26625502406.588001</v>
      </c>
      <c r="D21" s="233">
        <f>SUM(D8:D12, D15:D20)</f>
        <v>152846414.61630002</v>
      </c>
      <c r="E21" s="261">
        <f>SUM(E8:E12, E15:E20)</f>
        <v>26472655991.971699</v>
      </c>
    </row>
    <row r="22" spans="1:7">
      <c r="A22"/>
      <c r="B22"/>
      <c r="C22"/>
      <c r="D22"/>
      <c r="E22"/>
    </row>
    <row r="23" spans="1:7">
      <c r="A23"/>
      <c r="B23"/>
      <c r="C23" s="512">
        <f>C21-'2. RC'!E20</f>
        <v>0</v>
      </c>
      <c r="D23"/>
      <c r="E23" s="588"/>
    </row>
    <row r="25" spans="1:7" s="1" customFormat="1">
      <c r="B25" s="54"/>
      <c r="F25"/>
      <c r="G25"/>
    </row>
    <row r="26" spans="1:7" s="1" customFormat="1">
      <c r="B26" s="55"/>
      <c r="F26"/>
      <c r="G26"/>
    </row>
    <row r="27" spans="1:7" s="1" customFormat="1">
      <c r="B27" s="54"/>
      <c r="F27"/>
      <c r="G27"/>
    </row>
    <row r="28" spans="1:7" s="1" customFormat="1">
      <c r="B28" s="54"/>
      <c r="F28"/>
      <c r="G28"/>
    </row>
    <row r="29" spans="1:7" s="1" customFormat="1">
      <c r="B29" s="54"/>
      <c r="F29"/>
      <c r="G29"/>
    </row>
    <row r="30" spans="1:7" s="1" customFormat="1">
      <c r="B30" s="54"/>
      <c r="F30"/>
      <c r="G30"/>
    </row>
    <row r="31" spans="1:7" s="1" customFormat="1">
      <c r="B31" s="54"/>
      <c r="F31"/>
      <c r="G31"/>
    </row>
    <row r="32" spans="1:7" s="1" customFormat="1">
      <c r="B32" s="55"/>
      <c r="F32"/>
      <c r="G32"/>
    </row>
    <row r="33" spans="2:7" s="1" customFormat="1">
      <c r="B33" s="55"/>
      <c r="F33"/>
      <c r="G33"/>
    </row>
    <row r="34" spans="2:7" s="1" customFormat="1">
      <c r="B34" s="55"/>
      <c r="F34"/>
      <c r="G34"/>
    </row>
    <row r="35" spans="2:7" s="1" customFormat="1">
      <c r="B35" s="55"/>
      <c r="F35"/>
      <c r="G35"/>
    </row>
    <row r="36" spans="2:7" s="1" customFormat="1">
      <c r="B36" s="55"/>
      <c r="F36"/>
      <c r="G36"/>
    </row>
    <row r="37" spans="2:7" s="1" customFormat="1">
      <c r="B37" s="55"/>
      <c r="F37"/>
      <c r="G37"/>
    </row>
  </sheetData>
  <mergeCells count="3">
    <mergeCell ref="B6:B7"/>
    <mergeCell ref="C6:C7"/>
    <mergeCell ref="D6:E6"/>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33"/>
  <sheetViews>
    <sheetView zoomScaleNormal="100" workbookViewId="0">
      <pane xSplit="1" ySplit="4" topLeftCell="B5" activePane="bottomRight" state="frozen"/>
      <selection sqref="A1:C1"/>
      <selection pane="topRight" sqref="A1:C1"/>
      <selection pane="bottomLeft" sqref="A1:C1"/>
      <selection pane="bottomRight" activeCell="B5" sqref="B5"/>
    </sheetView>
  </sheetViews>
  <sheetFormatPr defaultRowHeight="15" outlineLevelRow="1"/>
  <cols>
    <col min="1" max="1" width="9.5703125" style="1" bestFit="1" customWidth="1"/>
    <col min="2" max="2" width="114.28515625" style="1" customWidth="1"/>
    <col min="3" max="3" width="18.85546875" customWidth="1"/>
    <col min="4" max="4" width="25.42578125" customWidth="1"/>
    <col min="5" max="5" width="24.28515625" customWidth="1"/>
    <col min="6" max="6" width="24" customWidth="1"/>
    <col min="7" max="7" width="10" bestFit="1" customWidth="1"/>
    <col min="8" max="8" width="12" bestFit="1" customWidth="1"/>
    <col min="9" max="9" width="12.5703125" bestFit="1" customWidth="1"/>
  </cols>
  <sheetData>
    <row r="1" spans="1:8" ht="15.75">
      <c r="A1" s="10" t="s">
        <v>188</v>
      </c>
      <c r="B1" s="9" t="str">
        <f>Info!C2</f>
        <v>სს ”საქართველოს ბანკი”</v>
      </c>
      <c r="D1">
        <v>0</v>
      </c>
    </row>
    <row r="2" spans="1:8" s="14" customFormat="1" ht="15.75" customHeight="1">
      <c r="A2" s="14" t="s">
        <v>189</v>
      </c>
      <c r="B2" s="329">
        <v>44926</v>
      </c>
      <c r="C2"/>
      <c r="D2"/>
      <c r="E2"/>
      <c r="F2"/>
    </row>
    <row r="3" spans="1:8" s="14" customFormat="1" ht="15.75" customHeight="1">
      <c r="C3"/>
      <c r="D3"/>
      <c r="E3"/>
      <c r="F3"/>
      <c r="H3" s="14">
        <v>0</v>
      </c>
    </row>
    <row r="4" spans="1:8" s="14" customFormat="1" ht="26.25" thickBot="1">
      <c r="A4" s="14" t="s">
        <v>409</v>
      </c>
      <c r="B4" s="165" t="s">
        <v>265</v>
      </c>
      <c r="C4" s="159" t="s">
        <v>93</v>
      </c>
      <c r="D4"/>
      <c r="E4"/>
      <c r="F4"/>
    </row>
    <row r="5" spans="1:8" ht="26.25">
      <c r="A5" s="160">
        <v>1</v>
      </c>
      <c r="B5" s="161" t="s">
        <v>431</v>
      </c>
      <c r="C5" s="203">
        <f>'7. LI1'!E21</f>
        <v>26472655991.971699</v>
      </c>
    </row>
    <row r="6" spans="1:8" s="151" customFormat="1">
      <c r="A6" s="95">
        <v>2.1</v>
      </c>
      <c r="B6" s="167" t="s">
        <v>266</v>
      </c>
      <c r="C6" s="433">
        <v>2617066289.9303999</v>
      </c>
    </row>
    <row r="7" spans="1:8" s="3" customFormat="1" ht="25.5" outlineLevel="1">
      <c r="A7" s="166">
        <v>2.2000000000000002</v>
      </c>
      <c r="B7" s="162" t="s">
        <v>267</v>
      </c>
      <c r="C7" s="434">
        <v>2050903822.1521001</v>
      </c>
    </row>
    <row r="8" spans="1:8" s="3" customFormat="1" ht="26.25">
      <c r="A8" s="166">
        <v>3</v>
      </c>
      <c r="B8" s="163" t="s">
        <v>432</v>
      </c>
      <c r="C8" s="435">
        <f>SUM(C5:C7)</f>
        <v>31140626104.054199</v>
      </c>
    </row>
    <row r="9" spans="1:8" s="151" customFormat="1">
      <c r="A9" s="95">
        <v>4</v>
      </c>
      <c r="B9" s="170" t="s">
        <v>263</v>
      </c>
      <c r="C9" s="433">
        <v>294457198.46019995</v>
      </c>
    </row>
    <row r="10" spans="1:8" s="3" customFormat="1" ht="25.5" outlineLevel="1">
      <c r="A10" s="166">
        <v>5.0999999999999996</v>
      </c>
      <c r="B10" s="162" t="s">
        <v>272</v>
      </c>
      <c r="C10" s="433">
        <v>-1534549615.97405</v>
      </c>
    </row>
    <row r="11" spans="1:8" s="3" customFormat="1" ht="25.5" outlineLevel="1">
      <c r="A11" s="166">
        <v>5.2</v>
      </c>
      <c r="B11" s="162" t="s">
        <v>273</v>
      </c>
      <c r="C11" s="434">
        <v>-2008832155.7890851</v>
      </c>
    </row>
    <row r="12" spans="1:8" s="3" customFormat="1">
      <c r="A12" s="166">
        <v>6</v>
      </c>
      <c r="B12" s="168" t="s">
        <v>602</v>
      </c>
      <c r="C12" s="434">
        <v>0</v>
      </c>
    </row>
    <row r="13" spans="1:8" s="3" customFormat="1" ht="15.75" thickBot="1">
      <c r="A13" s="169">
        <v>7</v>
      </c>
      <c r="B13" s="164" t="s">
        <v>264</v>
      </c>
      <c r="C13" s="204">
        <f>SUM(C8:C12)</f>
        <v>27891701530.751266</v>
      </c>
    </row>
    <row r="15" spans="1:8" ht="26.25">
      <c r="B15" s="16" t="s">
        <v>603</v>
      </c>
    </row>
    <row r="17" spans="2:9" s="1" customFormat="1">
      <c r="B17" s="56"/>
      <c r="C17"/>
      <c r="D17"/>
      <c r="E17"/>
      <c r="F17"/>
      <c r="G17"/>
      <c r="H17"/>
      <c r="I17"/>
    </row>
    <row r="18" spans="2:9" s="1" customFormat="1">
      <c r="B18" s="53"/>
      <c r="C18"/>
      <c r="D18"/>
      <c r="E18"/>
      <c r="F18"/>
      <c r="G18"/>
      <c r="H18"/>
      <c r="I18"/>
    </row>
    <row r="19" spans="2:9" s="1" customFormat="1">
      <c r="B19" s="53"/>
      <c r="C19"/>
      <c r="D19"/>
      <c r="E19"/>
      <c r="F19"/>
      <c r="G19"/>
      <c r="H19"/>
      <c r="I19"/>
    </row>
    <row r="20" spans="2:9" s="1" customFormat="1">
      <c r="B20" s="55"/>
      <c r="C20"/>
      <c r="D20"/>
      <c r="E20"/>
      <c r="F20"/>
      <c r="G20"/>
      <c r="H20"/>
      <c r="I20"/>
    </row>
    <row r="21" spans="2:9" s="1" customFormat="1">
      <c r="B21" s="54"/>
      <c r="C21"/>
      <c r="D21"/>
      <c r="E21"/>
      <c r="F21"/>
      <c r="G21"/>
      <c r="H21"/>
      <c r="I21"/>
    </row>
    <row r="22" spans="2:9" s="1" customFormat="1">
      <c r="B22" s="55"/>
      <c r="C22"/>
      <c r="D22"/>
      <c r="E22"/>
      <c r="F22"/>
      <c r="G22"/>
      <c r="H22"/>
      <c r="I22"/>
    </row>
    <row r="23" spans="2:9" s="1" customFormat="1">
      <c r="B23" s="54"/>
      <c r="C23"/>
      <c r="D23"/>
      <c r="E23"/>
      <c r="F23"/>
      <c r="G23"/>
      <c r="H23"/>
      <c r="I23"/>
    </row>
    <row r="24" spans="2:9" s="1" customFormat="1">
      <c r="B24" s="54"/>
      <c r="C24"/>
      <c r="D24"/>
      <c r="E24"/>
      <c r="F24"/>
      <c r="G24"/>
      <c r="H24"/>
      <c r="I24"/>
    </row>
    <row r="25" spans="2:9" s="1" customFormat="1">
      <c r="B25" s="54"/>
      <c r="C25"/>
      <c r="D25"/>
      <c r="E25"/>
      <c r="F25"/>
      <c r="G25"/>
      <c r="H25"/>
      <c r="I25"/>
    </row>
    <row r="26" spans="2:9" s="1" customFormat="1">
      <c r="B26" s="54"/>
      <c r="C26"/>
      <c r="D26"/>
      <c r="E26"/>
      <c r="F26"/>
      <c r="G26"/>
      <c r="H26"/>
      <c r="I26"/>
    </row>
    <row r="27" spans="2:9" s="1" customFormat="1">
      <c r="B27" s="54"/>
      <c r="C27"/>
      <c r="D27"/>
      <c r="E27"/>
      <c r="F27"/>
      <c r="G27"/>
      <c r="H27"/>
      <c r="I27"/>
    </row>
    <row r="28" spans="2:9" s="1" customFormat="1">
      <c r="B28" s="55"/>
      <c r="C28"/>
      <c r="D28"/>
      <c r="E28"/>
      <c r="F28"/>
      <c r="G28"/>
      <c r="H28"/>
      <c r="I28"/>
    </row>
    <row r="29" spans="2:9" s="1" customFormat="1">
      <c r="B29" s="55"/>
      <c r="C29"/>
      <c r="D29"/>
      <c r="E29"/>
      <c r="F29"/>
      <c r="G29"/>
      <c r="H29"/>
      <c r="I29"/>
    </row>
    <row r="30" spans="2:9" s="1" customFormat="1">
      <c r="B30" s="55"/>
      <c r="C30"/>
      <c r="D30"/>
      <c r="E30"/>
      <c r="F30"/>
      <c r="G30"/>
      <c r="H30"/>
      <c r="I30"/>
    </row>
    <row r="31" spans="2:9" s="1" customFormat="1">
      <c r="B31" s="55"/>
      <c r="C31"/>
      <c r="D31"/>
      <c r="E31"/>
      <c r="F31"/>
      <c r="G31"/>
      <c r="H31"/>
      <c r="I31"/>
    </row>
    <row r="32" spans="2:9" s="1" customFormat="1">
      <c r="B32" s="55"/>
      <c r="C32"/>
      <c r="D32"/>
      <c r="E32"/>
      <c r="F32"/>
      <c r="G32"/>
      <c r="H32"/>
      <c r="I32"/>
    </row>
    <row r="33" spans="2:9" s="1" customFormat="1">
      <c r="B33" s="55"/>
      <c r="C33"/>
      <c r="D33"/>
      <c r="E33"/>
      <c r="F33"/>
      <c r="G33"/>
      <c r="H33"/>
      <c r="I33"/>
    </row>
  </sheetData>
  <pageMargins left="0.7" right="0.7" top="0.75" bottom="0.75" header="0.3" footer="0.3"/>
  <pageSetup paperSize="9" orientation="portrait" horizontalDpi="4294967295" verticalDpi="4294967295"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7BTg6Q3Fd3GF62apXtj9Rjap87g5MP9zg8xKdSlPDpo=</DigestValue>
    </Reference>
    <Reference Type="http://www.w3.org/2000/09/xmldsig#Object" URI="#idOfficeObject">
      <DigestMethod Algorithm="http://www.w3.org/2001/04/xmlenc#sha256"/>
      <DigestValue>FZI1YBJ8NMdL47eWpt5K7NPXHC0jeW7Pn7bisJcUwFs=</DigestValue>
    </Reference>
    <Reference Type="http://uri.etsi.org/01903#SignedProperties" URI="#idSignedProperties">
      <Transforms>
        <Transform Algorithm="http://www.w3.org/TR/2001/REC-xml-c14n-20010315"/>
      </Transforms>
      <DigestMethod Algorithm="http://www.w3.org/2001/04/xmlenc#sha256"/>
      <DigestValue>vU9R3lJ6OK26jDVY/jxvXWKrwGmBlPaIikqM2aKXMIY=</DigestValue>
    </Reference>
  </SignedInfo>
  <SignatureValue>itK0/xtam1bqPOu7yGegnWXdkEtsP6ppJNmB5dG77VuXsEBg09Rvah3Iv6EyrAS77LfU7JZIVbxq
V0Whr/188TUnjXnQr3lYyfe1Azq+spfCm4eIDl2VjQQ5+VKlkTO6Mi/7oVFJUXpN6BhEsNcZGkX/
lI6hMpxyrZfzfAScSK37a5hamCxjbvyZWhfMcrgriX8MYhmR9b5JoIN6VNeGnM8toZIk4uDXoeT2
UhqIFjoMrooonulAOEyHUp8qUg2rgG1rnOShJ+U7kTNCBbl0qk1ZLTGcHg0uqo1+m0vIgMWszqFX
IfGBub1vo3CQw2EhkOUMjM1QluTmYgtbFwnhTw==</SignatureValue>
  <KeyInfo>
    <X509Data>
      <X509Certificate>MIIGQDCCBSigAwIBAgIKFVpMCQADAAHSkDANBgkqhkiG9w0BAQsFADBKMRIwEAYKCZImiZPyLGQBGRYCZ2UxEzARBgoJkiaJk/IsZAEZFgNuYmcxHzAdBgNVBAMTFk5CRyBDbGFzcyAyIElOVCBTdWIgQ0EwHhcNMjEwMzIyMDcxNzM2WhcNMjMwMzIyMDcxNzM2WjA+MRwwGgYDVQQKExNKU0MgQmFuayBPZiBHZW9yZ2lhMR4wHAYDVQQDExVCQkcgLSBUYXRvIFRvbWFzaHZpbGkwggEiMA0GCSqGSIb3DQEBAQUAA4IBDwAwggEKAoIBAQDSFYe/4bo5oEDmGnJSQ+4wLIiNN2YGcgHkjDkM5Fl9P397c7IYYqB7rKqymiH1Xq1E20FON9pOz4WaPiibRQz/J8UzifHujH99XJR3BgyhMGuUqJFYK5EsNc8X147dzvmZVEhlCUmw6KImWF3WXsC429XjcTWBMwGup0YGd0Nm6q+K/s+pU1NeX816CV3M2B33y+2oEPcge+16AeRESkD4ZUTsI/3db4X43QtOhSvCWZEJwiJSS39cM+DW1RhWCv3ciwfFJHUziflaN9bQFK95EfQBTpwiwGmWuIVrcIt07FrBWYEfDvcuDERFFjQn6AavcsHgd33lF86mNLuoe8VLAgMBAAGjggMyMIIDLjA8BgkrBgEEAYI3FQcELzAtBiUrBgEEAYI3FQjmsmCDjfVEhoGZCYO4oUqDvoRxBIPEkTOEg4hdAgFkAgEjMB0GA1UdJQQWMBQGCCsGAQUFBwMCBggrBgEFBQcDBDALBgNVHQ8EBAMCB4AwJwYJKwYBBAGCNxUKBBowGDAKBggrBgEFBQcDAjAKBggrBgEFBQcDBDAdBgNVHQ4EFgQUSrubhe+Nx5TyntT+Xpyo//uWGwMwHwYDVR0jBBgwFoAUwy7SL/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YmFzZT9vYmplY3RDbGFzcz1jZXJ0aWZpY2F0aW9uQXV0aG9yaXR5MF0GCCsGAQUFBzAChlFodHRwOi8vY3JsLm5iZy5nb3YuZ2UvY2EvbmJnLXN1YkNBLm5iZy5nZV9OQkclMjBDbGFzcyUyMDIlMjBJTlQlMjBTdWIlMjBDQSgzKS5jcnQwDQYJKoZIhvcNAQELBQADggEBADbmRL6WT1Pf0ubrBAXMRQ5znfv7U72TphaSjmOZcep1S+DOuRZtCfID5kDZ7WOCBg3KlAkhw7r0t6MOiDDOOLYZDsSilUq/7sPwPRM9UYNMUHiqn5kTie/J1IC8Crzc3qrAWKrj33RHthLrOrFf/s6xP3UEnVnqH4zDfU3TP68Iw3jkrjilmjNhMxwbMHRJw/eSLpJ79avtgsWP3JBLk3ta2EKlXteQbXRdz6C0Urukoxv+RI7mkAaOCyTkg5FdG3Kjd+UnlJuJgjEnRRcfBJJfMDyIjdGNWqXc8eSjpSgB4iVuiOYBeGwjZSzURCIwMt5jaPOuLEjCoET193Ih5VM=</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37"/>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Transform>
          <Transform Algorithm="http://www.w3.org/TR/2001/REC-xml-c14n-20010315"/>
        </Transforms>
        <DigestMethod Algorithm="http://www.w3.org/2001/04/xmlenc#sha256"/>
        <DigestValue>WD8GylP2c0ZwcTajiE5ds+UqE9hf5EONUTC1tppI9wY=</DigestValue>
      </Reference>
      <Reference URI="/xl/calcChain.xml?ContentType=application/vnd.openxmlformats-officedocument.spreadsheetml.calcChain+xml">
        <DigestMethod Algorithm="http://www.w3.org/2001/04/xmlenc#sha256"/>
        <DigestValue>pE2iUkx6OrmL4ATv2UCe5W06+agSkTk3E7DDehOAOOw=</DigestValue>
      </Reference>
      <Reference URI="/xl/drawings/drawing1.xml?ContentType=application/vnd.openxmlformats-officedocument.drawing+xml">
        <DigestMethod Algorithm="http://www.w3.org/2001/04/xmlenc#sha256"/>
        <DigestValue>0D25YNbSQmUWivg4tU9tfUkqp2zKkiK4SYs6gwYhzJo=</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JBFCsVVUuUqh+6Wu6lELq3TzyFCXdmkz6n60bDJ1ICo=</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Mq2R9bXMf7FVm6lzKLZjJe5z3YZ6t28x1Cvk7jCF4yc=</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ze+MZOtihPj9dKeV/Dz5QESpeY6Fdwmnkxhrh69STxA=</DigestValue>
      </Reference>
      <Reference URI="/xl/printerSettings/printerSettings10.bin?ContentType=application/vnd.openxmlformats-officedocument.spreadsheetml.printerSettings">
        <DigestMethod Algorithm="http://www.w3.org/2001/04/xmlenc#sha256"/>
        <DigestValue>2m6CW85rBYKpJKifjkFVt0n58BwBksWMXfva2VqaA+I=</DigestValue>
      </Reference>
      <Reference URI="/xl/printerSettings/printerSettings11.bin?ContentType=application/vnd.openxmlformats-officedocument.spreadsheetml.printerSettings">
        <DigestMethod Algorithm="http://www.w3.org/2001/04/xmlenc#sha256"/>
        <DigestValue>UWFK7QnxsJOkK96s5ApiVibELew9JIYwft1km1Vc0MQ=</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uU88Xb8H52+zoIqxS5vO/I1x2eOfnDiUW8vvtTUj+gU=</DigestValue>
      </Reference>
      <Reference URI="/xl/printerSettings/printerSettings15.bin?ContentType=application/vnd.openxmlformats-officedocument.spreadsheetml.printerSettings">
        <DigestMethod Algorithm="http://www.w3.org/2001/04/xmlenc#sha256"/>
        <DigestValue>2m6CW85rBYKpJKifjkFVt0n58BwBksWMXfva2VqaA+I=</DigestValue>
      </Reference>
      <Reference URI="/xl/printerSettings/printerSettings16.bin?ContentType=application/vnd.openxmlformats-officedocument.spreadsheetml.printerSettings">
        <DigestMethod Algorithm="http://www.w3.org/2001/04/xmlenc#sha256"/>
        <DigestValue>uU88Xb8H52+zoIqxS5vO/I1x2eOfnDiUW8vvtTUj+gU=</DigestValue>
      </Reference>
      <Reference URI="/xl/printerSettings/printerSettings17.bin?ContentType=application/vnd.openxmlformats-officedocument.spreadsheetml.printerSettings">
        <DigestMethod Algorithm="http://www.w3.org/2001/04/xmlenc#sha256"/>
        <DigestValue>BfOqFYncvTrOA0w5jBPLJpo6svE1gFZliFydlsU/uz4=</DigestValue>
      </Reference>
      <Reference URI="/xl/printerSettings/printerSettings18.bin?ContentType=application/vnd.openxmlformats-officedocument.spreadsheetml.printerSettings">
        <DigestMethod Algorithm="http://www.w3.org/2001/04/xmlenc#sha256"/>
        <DigestValue>zxLIGjiJ19gUsPtQr72salfkFKrVFBCr1X8320JEcsQ=</DigestValue>
      </Reference>
      <Reference URI="/xl/printerSettings/printerSettings19.bin?ContentType=application/vnd.openxmlformats-officedocument.spreadsheetml.printerSettings">
        <DigestMethod Algorithm="http://www.w3.org/2001/04/xmlenc#sha256"/>
        <DigestValue>qqKz7UtelGHdfiWdqNc1EvL8LqlQ7O4MTpeoyQcgyv0=</DigestValue>
      </Reference>
      <Reference URI="/xl/printerSettings/printerSettings2.bin?ContentType=application/vnd.openxmlformats-officedocument.spreadsheetml.printerSettings">
        <DigestMethod Algorithm="http://www.w3.org/2001/04/xmlenc#sha256"/>
        <DigestValue>uU88Xb8H52+zoIqxS5vO/I1x2eOfnDiUW8vvtTUj+gU=</DigestValue>
      </Reference>
      <Reference URI="/xl/printerSettings/printerSettings20.bin?ContentType=application/vnd.openxmlformats-officedocument.spreadsheetml.printerSettings">
        <DigestMethod Algorithm="http://www.w3.org/2001/04/xmlenc#sha256"/>
        <DigestValue>nkR1lu9OLM1UMxWiPa7wm3YcnQOlFOICy95qYiodDz0=</DigestValue>
      </Reference>
      <Reference URI="/xl/printerSettings/printerSettings21.bin?ContentType=application/vnd.openxmlformats-officedocument.spreadsheetml.printerSettings">
        <DigestMethod Algorithm="http://www.w3.org/2001/04/xmlenc#sha256"/>
        <DigestValue>2bvX94YA3UVSaKlpfCjo157kRTaGD9ZFW7t96/Nk1uk=</DigestValue>
      </Reference>
      <Reference URI="/xl/printerSettings/printerSettings22.bin?ContentType=application/vnd.openxmlformats-officedocument.spreadsheetml.printerSettings">
        <DigestMethod Algorithm="http://www.w3.org/2001/04/xmlenc#sha256"/>
        <DigestValue>SWiohiWSuPjjcblZxueyphOzVidWJvXmdfCiNQW6SiY=</DigestValue>
      </Reference>
      <Reference URI="/xl/printerSettings/printerSettings23.bin?ContentType=application/vnd.openxmlformats-officedocument.spreadsheetml.printerSettings">
        <DigestMethod Algorithm="http://www.w3.org/2001/04/xmlenc#sha256"/>
        <DigestValue>SWiohiWSuPjjcblZxueyphOzVidWJvXmdfCiNQW6SiY=</DigestValue>
      </Reference>
      <Reference URI="/xl/printerSettings/printerSettings24.bin?ContentType=application/vnd.openxmlformats-officedocument.spreadsheetml.printerSettings">
        <DigestMethod Algorithm="http://www.w3.org/2001/04/xmlenc#sha256"/>
        <DigestValue>qqKz7UtelGHdfiWdqNc1EvL8LqlQ7O4MTpeoyQcgyv0=</DigestValue>
      </Reference>
      <Reference URI="/xl/printerSettings/printerSettings25.bin?ContentType=application/vnd.openxmlformats-officedocument.spreadsheetml.printerSettings">
        <DigestMethod Algorithm="http://www.w3.org/2001/04/xmlenc#sha256"/>
        <DigestValue>qqKz7UtelGHdfiWdqNc1EvL8LqlQ7O4MTpeoyQcgyv0=</DigestValue>
      </Reference>
      <Reference URI="/xl/printerSettings/printerSettings26.bin?ContentType=application/vnd.openxmlformats-officedocument.spreadsheetml.printerSettings">
        <DigestMethod Algorithm="http://www.w3.org/2001/04/xmlenc#sha256"/>
        <DigestValue>T5+dHIUbWsoNr9wjsCsYAM5aCJXYyRG8SwGvZNtpnHc=</DigestValue>
      </Reference>
      <Reference URI="/xl/printerSettings/printerSettings3.bin?ContentType=application/vnd.openxmlformats-officedocument.spreadsheetml.printerSettings">
        <DigestMethod Algorithm="http://www.w3.org/2001/04/xmlenc#sha256"/>
        <DigestValue>uU88Xb8H52+zoIqxS5vO/I1x2eOfnDiUW8vvtTUj+gU=</DigestValue>
      </Reference>
      <Reference URI="/xl/printerSettings/printerSettings4.bin?ContentType=application/vnd.openxmlformats-officedocument.spreadsheetml.printerSettings">
        <DigestMethod Algorithm="http://www.w3.org/2001/04/xmlenc#sha256"/>
        <DigestValue>uU88Xb8H52+zoIqxS5vO/I1x2eOfnDiUW8vvtTUj+gU=</DigestValue>
      </Reference>
      <Reference URI="/xl/printerSettings/printerSettings5.bin?ContentType=application/vnd.openxmlformats-officedocument.spreadsheetml.printerSettings">
        <DigestMethod Algorithm="http://www.w3.org/2001/04/xmlenc#sha256"/>
        <DigestValue>uU88Xb8H52+zoIqxS5vO/I1x2eOfnDiUW8vvtTUj+gU=</DigestValue>
      </Reference>
      <Reference URI="/xl/printerSettings/printerSettings6.bin?ContentType=application/vnd.openxmlformats-officedocument.spreadsheetml.printerSettings">
        <DigestMethod Algorithm="http://www.w3.org/2001/04/xmlenc#sha256"/>
        <DigestValue>L+CxbXS3yzcVLTJTz50kMb6T4gEHhM4qLfUzzpiwfWw=</DigestValue>
      </Reference>
      <Reference URI="/xl/printerSettings/printerSettings7.bin?ContentType=application/vnd.openxmlformats-officedocument.spreadsheetml.printerSettings">
        <DigestMethod Algorithm="http://www.w3.org/2001/04/xmlenc#sha256"/>
        <DigestValue>N6BPk/ZE6mtyo9t6dFBnm0xa+gg/wUP4pAYHrMCks/M=</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p15fOjzmBTLGI8Klf+TI4woTVTHX8Q0l14vNf+jwiuE=</DigestValue>
      </Reference>
      <Reference URI="/xl/sharedStrings.xml?ContentType=application/vnd.openxmlformats-officedocument.spreadsheetml.sharedStrings+xml">
        <DigestMethod Algorithm="http://www.w3.org/2001/04/xmlenc#sha256"/>
        <DigestValue>cdohXy9tmzkuDoX3mMjtj+hIVJ0EvOzaTJcjN6adl/A=</DigestValue>
      </Reference>
      <Reference URI="/xl/styles.xml?ContentType=application/vnd.openxmlformats-officedocument.spreadsheetml.styles+xml">
        <DigestMethod Algorithm="http://www.w3.org/2001/04/xmlenc#sha256"/>
        <DigestValue>kA9333V6FrvlEF4FOdINq3eYGiVCORQZAFl9tJQ5ZU8=</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YRAA1AMio8uuuvx8LMOocFw4l5VT2If4FA42Uzyx8qg=</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nZKw4hKw2+3pXeBTsC/ZBicbgnGu7zTAAE186sjLnDw=</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tDoQKO/BkLp4kR3UztCc7PA22VmRNizbvJ+5Z2HWEFU=</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rLdvf3yY2ekrKu60idP2MsLKORy6SOjqi0FnsyMynGM=</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3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HTYaQi0KtdQ+B1oDWji35M/0dutqOPx8jsY1TtQMpYg=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3j6ZOi8milbDUICtkwx5rNRn19veKFD6VO4do2WXeYg=</DigestValue>
      </Reference>
      <Reference URI="/xl/worksheets/sheet10.xml?ContentType=application/vnd.openxmlformats-officedocument.spreadsheetml.worksheet+xml">
        <DigestMethod Algorithm="http://www.w3.org/2001/04/xmlenc#sha256"/>
        <DigestValue>51SUBx07h9k5o12vnXUxpDSQAL79BrJIAeh4vpt6xbo=</DigestValue>
      </Reference>
      <Reference URI="/xl/worksheets/sheet11.xml?ContentType=application/vnd.openxmlformats-officedocument.spreadsheetml.worksheet+xml">
        <DigestMethod Algorithm="http://www.w3.org/2001/04/xmlenc#sha256"/>
        <DigestValue>Z/YejwOegLAwcQgvpipxcjvdgczEkDE0klOYZSFORVc=</DigestValue>
      </Reference>
      <Reference URI="/xl/worksheets/sheet12.xml?ContentType=application/vnd.openxmlformats-officedocument.spreadsheetml.worksheet+xml">
        <DigestMethod Algorithm="http://www.w3.org/2001/04/xmlenc#sha256"/>
        <DigestValue>Ag4kCbZkqnoEBujM/JDmjLJBeUO1PjfY5/YuSq+/Exo=</DigestValue>
      </Reference>
      <Reference URI="/xl/worksheets/sheet13.xml?ContentType=application/vnd.openxmlformats-officedocument.spreadsheetml.worksheet+xml">
        <DigestMethod Algorithm="http://www.w3.org/2001/04/xmlenc#sha256"/>
        <DigestValue>0HL3GTCDNINEnP0l8S22go03PI92XbZSE0QFE5JXQww=</DigestValue>
      </Reference>
      <Reference URI="/xl/worksheets/sheet14.xml?ContentType=application/vnd.openxmlformats-officedocument.spreadsheetml.worksheet+xml">
        <DigestMethod Algorithm="http://www.w3.org/2001/04/xmlenc#sha256"/>
        <DigestValue>saKxfXgceqK83fsdNKclQZINqun3lLGHH9zgZAuno6w=</DigestValue>
      </Reference>
      <Reference URI="/xl/worksheets/sheet15.xml?ContentType=application/vnd.openxmlformats-officedocument.spreadsheetml.worksheet+xml">
        <DigestMethod Algorithm="http://www.w3.org/2001/04/xmlenc#sha256"/>
        <DigestValue>aAe/5bSdItavSA4Zhsg+AqPL8C/E73lsDymKBNM26/U=</DigestValue>
      </Reference>
      <Reference URI="/xl/worksheets/sheet16.xml?ContentType=application/vnd.openxmlformats-officedocument.spreadsheetml.worksheet+xml">
        <DigestMethod Algorithm="http://www.w3.org/2001/04/xmlenc#sha256"/>
        <DigestValue>suLSi/AiAzS+TtIpkmV7CDibgCqDMMzdox7YVwYBCBc=</DigestValue>
      </Reference>
      <Reference URI="/xl/worksheets/sheet17.xml?ContentType=application/vnd.openxmlformats-officedocument.spreadsheetml.worksheet+xml">
        <DigestMethod Algorithm="http://www.w3.org/2001/04/xmlenc#sha256"/>
        <DigestValue>P8Tx1YcYLdqbwRQ4wcRYzYBqSGZEcbiwP7tY6W2Ag+U=</DigestValue>
      </Reference>
      <Reference URI="/xl/worksheets/sheet18.xml?ContentType=application/vnd.openxmlformats-officedocument.spreadsheetml.worksheet+xml">
        <DigestMethod Algorithm="http://www.w3.org/2001/04/xmlenc#sha256"/>
        <DigestValue>3mxbUQJ1aAYVlILHx3mh/GQUXN2mPF88VH+7su7SLO8=</DigestValue>
      </Reference>
      <Reference URI="/xl/worksheets/sheet19.xml?ContentType=application/vnd.openxmlformats-officedocument.spreadsheetml.worksheet+xml">
        <DigestMethod Algorithm="http://www.w3.org/2001/04/xmlenc#sha256"/>
        <DigestValue>x3VRIsbmvENUeusTOsdlEZUTpNZj4G1YYXBSCugxZGs=</DigestValue>
      </Reference>
      <Reference URI="/xl/worksheets/sheet2.xml?ContentType=application/vnd.openxmlformats-officedocument.spreadsheetml.worksheet+xml">
        <DigestMethod Algorithm="http://www.w3.org/2001/04/xmlenc#sha256"/>
        <DigestValue>bHfNuiCfq+9NoqD+uJpebtJHzEoCC5h97GULxQQGVME=</DigestValue>
      </Reference>
      <Reference URI="/xl/worksheets/sheet20.xml?ContentType=application/vnd.openxmlformats-officedocument.spreadsheetml.worksheet+xml">
        <DigestMethod Algorithm="http://www.w3.org/2001/04/xmlenc#sha256"/>
        <DigestValue>vpP3DvTnJfGd/ayy1DOZxghvI1FXHtDSodmGtrWQyCY=</DigestValue>
      </Reference>
      <Reference URI="/xl/worksheets/sheet21.xml?ContentType=application/vnd.openxmlformats-officedocument.spreadsheetml.worksheet+xml">
        <DigestMethod Algorithm="http://www.w3.org/2001/04/xmlenc#sha256"/>
        <DigestValue>mJEnOYvoli2RIF0Ys10bRBBSvKekOTvmabjjwN+TF+0=</DigestValue>
      </Reference>
      <Reference URI="/xl/worksheets/sheet22.xml?ContentType=application/vnd.openxmlformats-officedocument.spreadsheetml.worksheet+xml">
        <DigestMethod Algorithm="http://www.w3.org/2001/04/xmlenc#sha256"/>
        <DigestValue>a4ihvExCcGdixfRrYDRswuRw/pK5S6tFOSkbXRCx7Cg=</DigestValue>
      </Reference>
      <Reference URI="/xl/worksheets/sheet23.xml?ContentType=application/vnd.openxmlformats-officedocument.spreadsheetml.worksheet+xml">
        <DigestMethod Algorithm="http://www.w3.org/2001/04/xmlenc#sha256"/>
        <DigestValue>xkpEVEqO1pM1yEa5wL6VxklT54tDSOgxeWri1c/i++I=</DigestValue>
      </Reference>
      <Reference URI="/xl/worksheets/sheet24.xml?ContentType=application/vnd.openxmlformats-officedocument.spreadsheetml.worksheet+xml">
        <DigestMethod Algorithm="http://www.w3.org/2001/04/xmlenc#sha256"/>
        <DigestValue>fHe1bSd3SHPMC5AZ4att8pIxTWWXQnxPRi+VQ1oeC+M=</DigestValue>
      </Reference>
      <Reference URI="/xl/worksheets/sheet25.xml?ContentType=application/vnd.openxmlformats-officedocument.spreadsheetml.worksheet+xml">
        <DigestMethod Algorithm="http://www.w3.org/2001/04/xmlenc#sha256"/>
        <DigestValue>kIOe7pam1Th0rih+0y1/QElvLVvGsByTdTiBX/5bv3o=</DigestValue>
      </Reference>
      <Reference URI="/xl/worksheets/sheet26.xml?ContentType=application/vnd.openxmlformats-officedocument.spreadsheetml.worksheet+xml">
        <DigestMethod Algorithm="http://www.w3.org/2001/04/xmlenc#sha256"/>
        <DigestValue>0QBxp4dPkkyctzaN+85Y58pyTO7tFFacJBJO/EfVTk4=</DigestValue>
      </Reference>
      <Reference URI="/xl/worksheets/sheet27.xml?ContentType=application/vnd.openxmlformats-officedocument.spreadsheetml.worksheet+xml">
        <DigestMethod Algorithm="http://www.w3.org/2001/04/xmlenc#sha256"/>
        <DigestValue>jlSF9yxWIhaIv8ncMYZF/AsF9gXz10/n0bS6eUaII/Q=</DigestValue>
      </Reference>
      <Reference URI="/xl/worksheets/sheet28.xml?ContentType=application/vnd.openxmlformats-officedocument.spreadsheetml.worksheet+xml">
        <DigestMethod Algorithm="http://www.w3.org/2001/04/xmlenc#sha256"/>
        <DigestValue>26v5g+MUydHMn48gltK13hRP03QEOQBsrjJO/7x3czY=</DigestValue>
      </Reference>
      <Reference URI="/xl/worksheets/sheet29.xml?ContentType=application/vnd.openxmlformats-officedocument.spreadsheetml.worksheet+xml">
        <DigestMethod Algorithm="http://www.w3.org/2001/04/xmlenc#sha256"/>
        <DigestValue>GJhNjRaESALbzENF2uFT7rEmDGWFzZ14uYESDKTuHeo=</DigestValue>
      </Reference>
      <Reference URI="/xl/worksheets/sheet3.xml?ContentType=application/vnd.openxmlformats-officedocument.spreadsheetml.worksheet+xml">
        <DigestMethod Algorithm="http://www.w3.org/2001/04/xmlenc#sha256"/>
        <DigestValue>Vu/KrqO3B2+aUkSAfy+t+3Vi2Ma/Ii/3LoKht6XRgJs=</DigestValue>
      </Reference>
      <Reference URI="/xl/worksheets/sheet30.xml?ContentType=application/vnd.openxmlformats-officedocument.spreadsheetml.worksheet+xml">
        <DigestMethod Algorithm="http://www.w3.org/2001/04/xmlenc#sha256"/>
        <DigestValue>DYgd+0Zuwvhbr/V2fVivhEsVBMqD6jy3OkQ6jucnmbY=</DigestValue>
      </Reference>
      <Reference URI="/xl/worksheets/sheet4.xml?ContentType=application/vnd.openxmlformats-officedocument.spreadsheetml.worksheet+xml">
        <DigestMethod Algorithm="http://www.w3.org/2001/04/xmlenc#sha256"/>
        <DigestValue>tD/+iKbgHSxSOHraK5gh/hwcD8SR4rTy4e7buOzDDNc=</DigestValue>
      </Reference>
      <Reference URI="/xl/worksheets/sheet5.xml?ContentType=application/vnd.openxmlformats-officedocument.spreadsheetml.worksheet+xml">
        <DigestMethod Algorithm="http://www.w3.org/2001/04/xmlenc#sha256"/>
        <DigestValue>/M5zesvQlLjglTuE8fotx8BEbYZAQ//vJ/xbcuXQmpg=</DigestValue>
      </Reference>
      <Reference URI="/xl/worksheets/sheet6.xml?ContentType=application/vnd.openxmlformats-officedocument.spreadsheetml.worksheet+xml">
        <DigestMethod Algorithm="http://www.w3.org/2001/04/xmlenc#sha256"/>
        <DigestValue>aZcK4m9GYHpV6ohFa2IiGhp5DrR78x1qAO3Qz2OdOFY=</DigestValue>
      </Reference>
      <Reference URI="/xl/worksheets/sheet7.xml?ContentType=application/vnd.openxmlformats-officedocument.spreadsheetml.worksheet+xml">
        <DigestMethod Algorithm="http://www.w3.org/2001/04/xmlenc#sha256"/>
        <DigestValue>r1EQPHe9QpOYQME924hH3Z9MBknV83gGePyMEjWOPlQ=</DigestValue>
      </Reference>
      <Reference URI="/xl/worksheets/sheet8.xml?ContentType=application/vnd.openxmlformats-officedocument.spreadsheetml.worksheet+xml">
        <DigestMethod Algorithm="http://www.w3.org/2001/04/xmlenc#sha256"/>
        <DigestValue>hB3gi9ThRLGVXD2kBbEK3Zy32qOXkqEWBucg+hV8V+E=</DigestValue>
      </Reference>
      <Reference URI="/xl/worksheets/sheet9.xml?ContentType=application/vnd.openxmlformats-officedocument.spreadsheetml.worksheet+xml">
        <DigestMethod Algorithm="http://www.w3.org/2001/04/xmlenc#sha256"/>
        <DigestValue>8zKmI9EO09uHtPNnaTClQMGN8IoTD3v6LnKPBdzVfuQ=</DigestValue>
      </Reference>
    </Manifest>
    <SignatureProperties>
      <SignatureProperty Id="idSignatureTime" Target="#idPackageSignature">
        <mdssi:SignatureTime xmlns:mdssi="http://schemas.openxmlformats.org/package/2006/digital-signature">
          <mdssi:Format>YYYY-MM-DDThh:mm:ssTZD</mdssi:Format>
          <mdssi:Value>2023-02-10T10:19:15Z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PG1-BBB-QQ-20221231</SignatureComments>
          <WindowsVersion>6.2</WindowsVersion>
          <OfficeVersion>15.0</OfficeVersion>
          <ApplicationVersion>15.0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2023-02-10T10:19:15Z</xd:SigningTime>
          <xd:SigningCertificate>
            <xd:Cert>
              <xd:CertDigest>
                <DigestMethod Algorithm="http://www.w3.org/2001/04/xmlenc#sha256"/>
                <DigestValue>zkRlF4bfG48L4Le7jdWhT8p0+GJGbaGuC/WRzHkgDJk=</DigestValue>
              </xd:CertDigest>
              <xd:IssuerSerial>
                <X509IssuerName>CN=NBG Class 2 INT Sub CA, DC=nbg, DC=ge</X509IssuerName>
                <X509SerialNumber>100835382017330967073424</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Approved this document</xd:Description>
            </xd:CommitmentTypeId>
            <xd:AllSignedDataObjects/>
            <xd:CommitmentTypeQualifiers>
              <xd:CommitmentTypeQualifier>PG1-BBB-QQ-20221231</xd:CommitmentTypeQualifier>
            </xd:CommitmentTypeQualifiers>
          </xd:CommitmentTypeIndication>
        </xd:SignedDataObjectProperties>
      </xd:SignedProperties>
      <xd:UnsignedProperties>
        <xd:UnsignedSignatureProperties>
          <xd:CertificateValues>
            <xd:EncapsulatedX509Certificate>MIIEgDCCA2igAwIBAgIKYbTEEAAAAAAAoTANBgkqhkiG9w0BAQsFADBHMRIwEAYKCZImiZPyLGQBGRYCZ2UxEzARBgoJkiaJk/IsZAEZFgNuYmcxHDAaBgNVBAMTE05CRyBDbGFzcyAxIFJvb3QgQ0EwHhcNMjEwMzIxMDYzNzI5WhcNMjUxMTI0MjI0OTMz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DMCMGCSsGAQQBgjcVAgQWBBTr5fKvHKd0Pip0sxFeH2mviCb3Kj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AVMBf6sJWsuH4cEqVr/vLVjY4BtCNZ/y45iiB8oesuSBxB8PzpEpauUgkwFcXrqrrGYxmDQVxU1s6hKLYH6xtnGaOPcV5DESkWcnBed7GqXrGcTOF8HFezmDRKDWXhad6pEwxNTk3KfDNQg/Qt7iELbontj9Ao2gIfqi+YVunxXADsO32sqsDz9iw9+3GJsLhWRF/P4d+dVAoT5dY8GAhgjyQTvAo9DxSK895byMVyZzWMWbLMtdCSjuavghy75JIK2OY9TYDoMv4H/fcEysQr14hnKC7oyluRE6UFgiGsWRzCdt3TcI/1BqHKZcFiSKG4gacIF4GyCXHdzd/gYLy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HL0N7I+MVvSMR9U6FEMDxuvGfotrc28oBO8SnJCwq+k=</DigestValue>
    </Reference>
    <Reference Type="http://www.w3.org/2000/09/xmldsig#Object" URI="#idOfficeObject">
      <DigestMethod Algorithm="http://www.w3.org/2001/04/xmlenc#sha256"/>
      <DigestValue>FZI1YBJ8NMdL47eWpt5K7NPXHC0jeW7Pn7bisJcUwFs=</DigestValue>
    </Reference>
    <Reference Type="http://uri.etsi.org/01903#SignedProperties" URI="#idSignedProperties">
      <Transforms>
        <Transform Algorithm="http://www.w3.org/TR/2001/REC-xml-c14n-20010315"/>
      </Transforms>
      <DigestMethod Algorithm="http://www.w3.org/2001/04/xmlenc#sha256"/>
      <DigestValue>YfvgXR2IsGLnD54uEGR5OnF6Ex5n+Wvmqxnx4NsBK9Y=</DigestValue>
    </Reference>
  </SignedInfo>
  <SignatureValue>xAQCKt72IUosx0HP/9VFVEj3DEJ5Lsf5Qvh6JccAaz6tUTcKPbXhIaaCH0NyI0ztsbhwdtDL22tB
eukT4nhJfkLDMkBURvKEqrR019g4D3ItF1YHnP9LNAiriWEpfdAuNdvxVVEYFCw6LqNv7qmOdgC+
re2PCt35T1MiW9et5RNYWUxZwh1Uzv+5IKGH7luuMOERG87KJiNj7y/w4Nzo89HNm7RdN9MQHWEn
6a1nBNaUjV+dQ9myY9MJJJTtqyAtYfhNE5+T3aZ6we6yXghjYN8cgDVkEr7XutFx6CG1ulLHR76l
Ui4sw2hu2/NlhB4gWTKA19lkNQXIPWHF76owig==</SignatureValue>
  <KeyInfo>
    <X509Data>
      <X509Certificate>MIIGPzCCBSegAwIBAgIKfzWKsAADAAHg2TANBgkqhkiG9w0BAQsFADBKMRIwEAYKCZImiZPyLGQBGRYCZ2UxEzARBgoJkiaJk/IsZAEZFgNuYmcxHzAdBgNVBAMTFk5CRyBDbGFzcyAyIElOVCBTdWIgQ0EwHhcNMjEwNjI4MTI1MTE4WhcNMjMwNjI4MTI1MTE4WjA9MRwwGgYDVQQKExNKU0MgQmFuayBPZiBHZW9yZ2lhMR0wGwYDVQQDExRCQkcgLSBTdWxraGFuIEd2YWxpYTCCASIwDQYJKoZIhvcNAQEBBQADggEPADCCAQoCggEBAOH0twIcpGC05hsgTIgpse09e4sVXJIN8/v8NDNbnV2WRZCvQptz2Xld2np06o903hK54DEU/k1XSGqegeiQfruruzkpXlsgDqRX1G1rhqCbCEAMlRYmkQ7vVyVVCHtGxTGju+of1eADT8iM8sq68S7d6/8hzmYmlIs453gK4suJCx4Ix2ltncZmAhNlQvMjwoy0HP6O1XIIW8AMRDXP3YzAX1QCG67/bGSZx+YgzLZsUJI2QOZ91t7Y8NuRadj83gKHUMG4Pqhqk1mR/LVcax5Ty9qpPTYEZv0xDVeq1rwMY39z7z+PiAfuEx+Nf1dwCEvVz1KLbGcnghIV+UgBBYsCAwEAAaOCAzIwggMuMDwGCSsGAQQBgjcVBwQvMC0GJSsGAQQBgjcVCOayYION9USGgZkJg7ihSoO+hHEEg8SRM4SDiF0CAWQCASMwHQYDVR0lBBYwFAYIKwYBBQUHAwIGCCsGAQUFBwMEMAsGA1UdDwQEAwIHgDAnBgkrBgEEAYI3FQoEGjAYMAoGCCsGAQUFBwMCMAoGCCsGAQUFBwMEMB0GA1UdDgQWBBSnM8DnI4OEl4STtNBvnMmV+uIeMDAfBgNVHSMEGDAWgBTDLtIv8EwvGcIngvz2LqxqsEnPwTCCASUGA1UdHwSCARwwggEYMIIBFKCCARCgggEMhoHHbGRhcDovLy9DTj1OQkclMjBDbGFzcyUyMDIlMjBJTlQlMjBTdWIlMjBDQSgxKSxDTj1uYmctc3ViQ0EsQ049Q0RQLENOPVB1YmxpYyUyMEtleSUyMFNlcnZpY2VzLENOPVNlcnZpY2VzLENOPUNvbmZpZ3VyYXRpb24sREM9bmJnLERDPWdlP2NlcnRpZmljYXRlUmV2b2NhdGlvbkxpc3Q/YmFzZT9vYmplY3RDbGFzcz1jUkxEaXN0cmlidXRpb25Qb2ludIZAaHR0cDovL2NybC5uYmcuZ292LmdlL2NhL05CRyUyMENsYXNzJTIwMiUyMElOVCUyMFN1YiUyMENBKDEpLmNybDCCAS4GCCsGAQUFBwEBBIIBIDCCARwwgboGCCsGAQUFBzAChoGtbGRhcDovLy9DTj1OQkclMjBDbGFzcyUyMDIlMjBJTlQlMjBTdWIlMjBDQSxDTj1BSUEsQ049UHVibGljJTIwS2V5JTIwU2VydmljZXMsQ049U2VydmljZXMsQ049Q29uZmlndXJhdGlvbixEQz1uYmcsREM9Z2U/Y0FDZXJ0aWZpY2F0ZT9iYXNlP29iamVjdENsYXNzPWNlcnRpZmljYXRpb25BdXRob3JpdHkwXQYIKwYBBQUHMAKGUWh0dHA6Ly9jcmwubmJnLmdvdi5nZS9jYS9uYmctc3ViQ0EubmJnLmdlX05CRyUyMENsYXNzJTIwMiUyMElOVCUyMFN1YiUyMENBKDMpLmNydDANBgkqhkiG9w0BAQsFAAOCAQEAZ61c/VfFl4dKvY1nQJKHGbMs+LoiVZ8yxbkrYDY/sZpRiX8eHQ00zY+A0UJNJd9JBRJLhfZxWwwTh6uVmn/s8z3Q48/TFwWB7N2+r81muyqldPFzcTrUO9GDf2SjQgeqIdMe4I59q8A4IgiUyGCZimQQW54cTWJMwUkSxLQ++Sij47npdu8FE87tjy81YsUjNXeR4pGeNiFOi3bx22bHlmxFxOBL9LGNj7IbuWKTQeqkaI00BdtmhkBp8jZByKOiurdz3YpCYIOhhTxGvBnQKIOsAkGZ/3bydteo+D13fHQc+7p27yeVUf8HrtQFfnAMuNdzYAL0oOTH8BD57dz0UA==</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33"/>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37"/>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Transform>
          <Transform Algorithm="http://www.w3.org/TR/2001/REC-xml-c14n-20010315"/>
        </Transforms>
        <DigestMethod Algorithm="http://www.w3.org/2001/04/xmlenc#sha256"/>
        <DigestValue>WD8GylP2c0ZwcTajiE5ds+UqE9hf5EONUTC1tppI9wY=</DigestValue>
      </Reference>
      <Reference URI="/xl/calcChain.xml?ContentType=application/vnd.openxmlformats-officedocument.spreadsheetml.calcChain+xml">
        <DigestMethod Algorithm="http://www.w3.org/2001/04/xmlenc#sha256"/>
        <DigestValue>pE2iUkx6OrmL4ATv2UCe5W06+agSkTk3E7DDehOAOOw=</DigestValue>
      </Reference>
      <Reference URI="/xl/drawings/drawing1.xml?ContentType=application/vnd.openxmlformats-officedocument.drawing+xml">
        <DigestMethod Algorithm="http://www.w3.org/2001/04/xmlenc#sha256"/>
        <DigestValue>0D25YNbSQmUWivg4tU9tfUkqp2zKkiK4SYs6gwYhzJo=</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JBFCsVVUuUqh+6Wu6lELq3TzyFCXdmkz6n60bDJ1ICo=</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Mq2R9bXMf7FVm6lzKLZjJe5z3YZ6t28x1Cvk7jCF4yc=</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ze+MZOtihPj9dKeV/Dz5QESpeY6Fdwmnkxhrh69STxA=</DigestValue>
      </Reference>
      <Reference URI="/xl/printerSettings/printerSettings10.bin?ContentType=application/vnd.openxmlformats-officedocument.spreadsheetml.printerSettings">
        <DigestMethod Algorithm="http://www.w3.org/2001/04/xmlenc#sha256"/>
        <DigestValue>2m6CW85rBYKpJKifjkFVt0n58BwBksWMXfva2VqaA+I=</DigestValue>
      </Reference>
      <Reference URI="/xl/printerSettings/printerSettings11.bin?ContentType=application/vnd.openxmlformats-officedocument.spreadsheetml.printerSettings">
        <DigestMethod Algorithm="http://www.w3.org/2001/04/xmlenc#sha256"/>
        <DigestValue>UWFK7QnxsJOkK96s5ApiVibELew9JIYwft1km1Vc0MQ=</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uU88Xb8H52+zoIqxS5vO/I1x2eOfnDiUW8vvtTUj+gU=</DigestValue>
      </Reference>
      <Reference URI="/xl/printerSettings/printerSettings15.bin?ContentType=application/vnd.openxmlformats-officedocument.spreadsheetml.printerSettings">
        <DigestMethod Algorithm="http://www.w3.org/2001/04/xmlenc#sha256"/>
        <DigestValue>2m6CW85rBYKpJKifjkFVt0n58BwBksWMXfva2VqaA+I=</DigestValue>
      </Reference>
      <Reference URI="/xl/printerSettings/printerSettings16.bin?ContentType=application/vnd.openxmlformats-officedocument.spreadsheetml.printerSettings">
        <DigestMethod Algorithm="http://www.w3.org/2001/04/xmlenc#sha256"/>
        <DigestValue>uU88Xb8H52+zoIqxS5vO/I1x2eOfnDiUW8vvtTUj+gU=</DigestValue>
      </Reference>
      <Reference URI="/xl/printerSettings/printerSettings17.bin?ContentType=application/vnd.openxmlformats-officedocument.spreadsheetml.printerSettings">
        <DigestMethod Algorithm="http://www.w3.org/2001/04/xmlenc#sha256"/>
        <DigestValue>BfOqFYncvTrOA0w5jBPLJpo6svE1gFZliFydlsU/uz4=</DigestValue>
      </Reference>
      <Reference URI="/xl/printerSettings/printerSettings18.bin?ContentType=application/vnd.openxmlformats-officedocument.spreadsheetml.printerSettings">
        <DigestMethod Algorithm="http://www.w3.org/2001/04/xmlenc#sha256"/>
        <DigestValue>zxLIGjiJ19gUsPtQr72salfkFKrVFBCr1X8320JEcsQ=</DigestValue>
      </Reference>
      <Reference URI="/xl/printerSettings/printerSettings19.bin?ContentType=application/vnd.openxmlformats-officedocument.spreadsheetml.printerSettings">
        <DigestMethod Algorithm="http://www.w3.org/2001/04/xmlenc#sha256"/>
        <DigestValue>qqKz7UtelGHdfiWdqNc1EvL8LqlQ7O4MTpeoyQcgyv0=</DigestValue>
      </Reference>
      <Reference URI="/xl/printerSettings/printerSettings2.bin?ContentType=application/vnd.openxmlformats-officedocument.spreadsheetml.printerSettings">
        <DigestMethod Algorithm="http://www.w3.org/2001/04/xmlenc#sha256"/>
        <DigestValue>uU88Xb8H52+zoIqxS5vO/I1x2eOfnDiUW8vvtTUj+gU=</DigestValue>
      </Reference>
      <Reference URI="/xl/printerSettings/printerSettings20.bin?ContentType=application/vnd.openxmlformats-officedocument.spreadsheetml.printerSettings">
        <DigestMethod Algorithm="http://www.w3.org/2001/04/xmlenc#sha256"/>
        <DigestValue>nkR1lu9OLM1UMxWiPa7wm3YcnQOlFOICy95qYiodDz0=</DigestValue>
      </Reference>
      <Reference URI="/xl/printerSettings/printerSettings21.bin?ContentType=application/vnd.openxmlformats-officedocument.spreadsheetml.printerSettings">
        <DigestMethod Algorithm="http://www.w3.org/2001/04/xmlenc#sha256"/>
        <DigestValue>2bvX94YA3UVSaKlpfCjo157kRTaGD9ZFW7t96/Nk1uk=</DigestValue>
      </Reference>
      <Reference URI="/xl/printerSettings/printerSettings22.bin?ContentType=application/vnd.openxmlformats-officedocument.spreadsheetml.printerSettings">
        <DigestMethod Algorithm="http://www.w3.org/2001/04/xmlenc#sha256"/>
        <DigestValue>SWiohiWSuPjjcblZxueyphOzVidWJvXmdfCiNQW6SiY=</DigestValue>
      </Reference>
      <Reference URI="/xl/printerSettings/printerSettings23.bin?ContentType=application/vnd.openxmlformats-officedocument.spreadsheetml.printerSettings">
        <DigestMethod Algorithm="http://www.w3.org/2001/04/xmlenc#sha256"/>
        <DigestValue>SWiohiWSuPjjcblZxueyphOzVidWJvXmdfCiNQW6SiY=</DigestValue>
      </Reference>
      <Reference URI="/xl/printerSettings/printerSettings24.bin?ContentType=application/vnd.openxmlformats-officedocument.spreadsheetml.printerSettings">
        <DigestMethod Algorithm="http://www.w3.org/2001/04/xmlenc#sha256"/>
        <DigestValue>qqKz7UtelGHdfiWdqNc1EvL8LqlQ7O4MTpeoyQcgyv0=</DigestValue>
      </Reference>
      <Reference URI="/xl/printerSettings/printerSettings25.bin?ContentType=application/vnd.openxmlformats-officedocument.spreadsheetml.printerSettings">
        <DigestMethod Algorithm="http://www.w3.org/2001/04/xmlenc#sha256"/>
        <DigestValue>qqKz7UtelGHdfiWdqNc1EvL8LqlQ7O4MTpeoyQcgyv0=</DigestValue>
      </Reference>
      <Reference URI="/xl/printerSettings/printerSettings26.bin?ContentType=application/vnd.openxmlformats-officedocument.spreadsheetml.printerSettings">
        <DigestMethod Algorithm="http://www.w3.org/2001/04/xmlenc#sha256"/>
        <DigestValue>T5+dHIUbWsoNr9wjsCsYAM5aCJXYyRG8SwGvZNtpnHc=</DigestValue>
      </Reference>
      <Reference URI="/xl/printerSettings/printerSettings3.bin?ContentType=application/vnd.openxmlformats-officedocument.spreadsheetml.printerSettings">
        <DigestMethod Algorithm="http://www.w3.org/2001/04/xmlenc#sha256"/>
        <DigestValue>uU88Xb8H52+zoIqxS5vO/I1x2eOfnDiUW8vvtTUj+gU=</DigestValue>
      </Reference>
      <Reference URI="/xl/printerSettings/printerSettings4.bin?ContentType=application/vnd.openxmlformats-officedocument.spreadsheetml.printerSettings">
        <DigestMethod Algorithm="http://www.w3.org/2001/04/xmlenc#sha256"/>
        <DigestValue>uU88Xb8H52+zoIqxS5vO/I1x2eOfnDiUW8vvtTUj+gU=</DigestValue>
      </Reference>
      <Reference URI="/xl/printerSettings/printerSettings5.bin?ContentType=application/vnd.openxmlformats-officedocument.spreadsheetml.printerSettings">
        <DigestMethod Algorithm="http://www.w3.org/2001/04/xmlenc#sha256"/>
        <DigestValue>uU88Xb8H52+zoIqxS5vO/I1x2eOfnDiUW8vvtTUj+gU=</DigestValue>
      </Reference>
      <Reference URI="/xl/printerSettings/printerSettings6.bin?ContentType=application/vnd.openxmlformats-officedocument.spreadsheetml.printerSettings">
        <DigestMethod Algorithm="http://www.w3.org/2001/04/xmlenc#sha256"/>
        <DigestValue>L+CxbXS3yzcVLTJTz50kMb6T4gEHhM4qLfUzzpiwfWw=</DigestValue>
      </Reference>
      <Reference URI="/xl/printerSettings/printerSettings7.bin?ContentType=application/vnd.openxmlformats-officedocument.spreadsheetml.printerSettings">
        <DigestMethod Algorithm="http://www.w3.org/2001/04/xmlenc#sha256"/>
        <DigestValue>N6BPk/ZE6mtyo9t6dFBnm0xa+gg/wUP4pAYHrMCks/M=</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p15fOjzmBTLGI8Klf+TI4woTVTHX8Q0l14vNf+jwiuE=</DigestValue>
      </Reference>
      <Reference URI="/xl/sharedStrings.xml?ContentType=application/vnd.openxmlformats-officedocument.spreadsheetml.sharedStrings+xml">
        <DigestMethod Algorithm="http://www.w3.org/2001/04/xmlenc#sha256"/>
        <DigestValue>cdohXy9tmzkuDoX3mMjtj+hIVJ0EvOzaTJcjN6adl/A=</DigestValue>
      </Reference>
      <Reference URI="/xl/styles.xml?ContentType=application/vnd.openxmlformats-officedocument.spreadsheetml.styles+xml">
        <DigestMethod Algorithm="http://www.w3.org/2001/04/xmlenc#sha256"/>
        <DigestValue>kA9333V6FrvlEF4FOdINq3eYGiVCORQZAFl9tJQ5ZU8=</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YRAA1AMio8uuuvx8LMOocFw4l5VT2If4FA42Uzyx8qg=</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nZKw4hKw2+3pXeBTsC/ZBicbgnGu7zTAAE186sjLnDw=</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tDoQKO/BkLp4kR3UztCc7PA22VmRNizbvJ+5Z2HWEFU=</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rLdvf3yY2ekrKu60idP2MsLKORy6SOjqi0FnsyMynGM=</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3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HTYaQi0KtdQ+B1oDWji35M/0dutqOPx8jsY1TtQMpYg=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3j6ZOi8milbDUICtkwx5rNRn19veKFD6VO4do2WXeYg=</DigestValue>
      </Reference>
      <Reference URI="/xl/worksheets/sheet10.xml?ContentType=application/vnd.openxmlformats-officedocument.spreadsheetml.worksheet+xml">
        <DigestMethod Algorithm="http://www.w3.org/2001/04/xmlenc#sha256"/>
        <DigestValue>51SUBx07h9k5o12vnXUxpDSQAL79BrJIAeh4vpt6xbo=</DigestValue>
      </Reference>
      <Reference URI="/xl/worksheets/sheet11.xml?ContentType=application/vnd.openxmlformats-officedocument.spreadsheetml.worksheet+xml">
        <DigestMethod Algorithm="http://www.w3.org/2001/04/xmlenc#sha256"/>
        <DigestValue>Z/YejwOegLAwcQgvpipxcjvdgczEkDE0klOYZSFORVc=</DigestValue>
      </Reference>
      <Reference URI="/xl/worksheets/sheet12.xml?ContentType=application/vnd.openxmlformats-officedocument.spreadsheetml.worksheet+xml">
        <DigestMethod Algorithm="http://www.w3.org/2001/04/xmlenc#sha256"/>
        <DigestValue>Ag4kCbZkqnoEBujM/JDmjLJBeUO1PjfY5/YuSq+/Exo=</DigestValue>
      </Reference>
      <Reference URI="/xl/worksheets/sheet13.xml?ContentType=application/vnd.openxmlformats-officedocument.spreadsheetml.worksheet+xml">
        <DigestMethod Algorithm="http://www.w3.org/2001/04/xmlenc#sha256"/>
        <DigestValue>0HL3GTCDNINEnP0l8S22go03PI92XbZSE0QFE5JXQww=</DigestValue>
      </Reference>
      <Reference URI="/xl/worksheets/sheet14.xml?ContentType=application/vnd.openxmlformats-officedocument.spreadsheetml.worksheet+xml">
        <DigestMethod Algorithm="http://www.w3.org/2001/04/xmlenc#sha256"/>
        <DigestValue>saKxfXgceqK83fsdNKclQZINqun3lLGHH9zgZAuno6w=</DigestValue>
      </Reference>
      <Reference URI="/xl/worksheets/sheet15.xml?ContentType=application/vnd.openxmlformats-officedocument.spreadsheetml.worksheet+xml">
        <DigestMethod Algorithm="http://www.w3.org/2001/04/xmlenc#sha256"/>
        <DigestValue>aAe/5bSdItavSA4Zhsg+AqPL8C/E73lsDymKBNM26/U=</DigestValue>
      </Reference>
      <Reference URI="/xl/worksheets/sheet16.xml?ContentType=application/vnd.openxmlformats-officedocument.spreadsheetml.worksheet+xml">
        <DigestMethod Algorithm="http://www.w3.org/2001/04/xmlenc#sha256"/>
        <DigestValue>suLSi/AiAzS+TtIpkmV7CDibgCqDMMzdox7YVwYBCBc=</DigestValue>
      </Reference>
      <Reference URI="/xl/worksheets/sheet17.xml?ContentType=application/vnd.openxmlformats-officedocument.spreadsheetml.worksheet+xml">
        <DigestMethod Algorithm="http://www.w3.org/2001/04/xmlenc#sha256"/>
        <DigestValue>P8Tx1YcYLdqbwRQ4wcRYzYBqSGZEcbiwP7tY6W2Ag+U=</DigestValue>
      </Reference>
      <Reference URI="/xl/worksheets/sheet18.xml?ContentType=application/vnd.openxmlformats-officedocument.spreadsheetml.worksheet+xml">
        <DigestMethod Algorithm="http://www.w3.org/2001/04/xmlenc#sha256"/>
        <DigestValue>3mxbUQJ1aAYVlILHx3mh/GQUXN2mPF88VH+7su7SLO8=</DigestValue>
      </Reference>
      <Reference URI="/xl/worksheets/sheet19.xml?ContentType=application/vnd.openxmlformats-officedocument.spreadsheetml.worksheet+xml">
        <DigestMethod Algorithm="http://www.w3.org/2001/04/xmlenc#sha256"/>
        <DigestValue>x3VRIsbmvENUeusTOsdlEZUTpNZj4G1YYXBSCugxZGs=</DigestValue>
      </Reference>
      <Reference URI="/xl/worksheets/sheet2.xml?ContentType=application/vnd.openxmlformats-officedocument.spreadsheetml.worksheet+xml">
        <DigestMethod Algorithm="http://www.w3.org/2001/04/xmlenc#sha256"/>
        <DigestValue>bHfNuiCfq+9NoqD+uJpebtJHzEoCC5h97GULxQQGVME=</DigestValue>
      </Reference>
      <Reference URI="/xl/worksheets/sheet20.xml?ContentType=application/vnd.openxmlformats-officedocument.spreadsheetml.worksheet+xml">
        <DigestMethod Algorithm="http://www.w3.org/2001/04/xmlenc#sha256"/>
        <DigestValue>vpP3DvTnJfGd/ayy1DOZxghvI1FXHtDSodmGtrWQyCY=</DigestValue>
      </Reference>
      <Reference URI="/xl/worksheets/sheet21.xml?ContentType=application/vnd.openxmlformats-officedocument.spreadsheetml.worksheet+xml">
        <DigestMethod Algorithm="http://www.w3.org/2001/04/xmlenc#sha256"/>
        <DigestValue>mJEnOYvoli2RIF0Ys10bRBBSvKekOTvmabjjwN+TF+0=</DigestValue>
      </Reference>
      <Reference URI="/xl/worksheets/sheet22.xml?ContentType=application/vnd.openxmlformats-officedocument.spreadsheetml.worksheet+xml">
        <DigestMethod Algorithm="http://www.w3.org/2001/04/xmlenc#sha256"/>
        <DigestValue>a4ihvExCcGdixfRrYDRswuRw/pK5S6tFOSkbXRCx7Cg=</DigestValue>
      </Reference>
      <Reference URI="/xl/worksheets/sheet23.xml?ContentType=application/vnd.openxmlformats-officedocument.spreadsheetml.worksheet+xml">
        <DigestMethod Algorithm="http://www.w3.org/2001/04/xmlenc#sha256"/>
        <DigestValue>xkpEVEqO1pM1yEa5wL6VxklT54tDSOgxeWri1c/i++I=</DigestValue>
      </Reference>
      <Reference URI="/xl/worksheets/sheet24.xml?ContentType=application/vnd.openxmlformats-officedocument.spreadsheetml.worksheet+xml">
        <DigestMethod Algorithm="http://www.w3.org/2001/04/xmlenc#sha256"/>
        <DigestValue>fHe1bSd3SHPMC5AZ4att8pIxTWWXQnxPRi+VQ1oeC+M=</DigestValue>
      </Reference>
      <Reference URI="/xl/worksheets/sheet25.xml?ContentType=application/vnd.openxmlformats-officedocument.spreadsheetml.worksheet+xml">
        <DigestMethod Algorithm="http://www.w3.org/2001/04/xmlenc#sha256"/>
        <DigestValue>kIOe7pam1Th0rih+0y1/QElvLVvGsByTdTiBX/5bv3o=</DigestValue>
      </Reference>
      <Reference URI="/xl/worksheets/sheet26.xml?ContentType=application/vnd.openxmlformats-officedocument.spreadsheetml.worksheet+xml">
        <DigestMethod Algorithm="http://www.w3.org/2001/04/xmlenc#sha256"/>
        <DigestValue>0QBxp4dPkkyctzaN+85Y58pyTO7tFFacJBJO/EfVTk4=</DigestValue>
      </Reference>
      <Reference URI="/xl/worksheets/sheet27.xml?ContentType=application/vnd.openxmlformats-officedocument.spreadsheetml.worksheet+xml">
        <DigestMethod Algorithm="http://www.w3.org/2001/04/xmlenc#sha256"/>
        <DigestValue>jlSF9yxWIhaIv8ncMYZF/AsF9gXz10/n0bS6eUaII/Q=</DigestValue>
      </Reference>
      <Reference URI="/xl/worksheets/sheet28.xml?ContentType=application/vnd.openxmlformats-officedocument.spreadsheetml.worksheet+xml">
        <DigestMethod Algorithm="http://www.w3.org/2001/04/xmlenc#sha256"/>
        <DigestValue>26v5g+MUydHMn48gltK13hRP03QEOQBsrjJO/7x3czY=</DigestValue>
      </Reference>
      <Reference URI="/xl/worksheets/sheet29.xml?ContentType=application/vnd.openxmlformats-officedocument.spreadsheetml.worksheet+xml">
        <DigestMethod Algorithm="http://www.w3.org/2001/04/xmlenc#sha256"/>
        <DigestValue>GJhNjRaESALbzENF2uFT7rEmDGWFzZ14uYESDKTuHeo=</DigestValue>
      </Reference>
      <Reference URI="/xl/worksheets/sheet3.xml?ContentType=application/vnd.openxmlformats-officedocument.spreadsheetml.worksheet+xml">
        <DigestMethod Algorithm="http://www.w3.org/2001/04/xmlenc#sha256"/>
        <DigestValue>Vu/KrqO3B2+aUkSAfy+t+3Vi2Ma/Ii/3LoKht6XRgJs=</DigestValue>
      </Reference>
      <Reference URI="/xl/worksheets/sheet30.xml?ContentType=application/vnd.openxmlformats-officedocument.spreadsheetml.worksheet+xml">
        <DigestMethod Algorithm="http://www.w3.org/2001/04/xmlenc#sha256"/>
        <DigestValue>DYgd+0Zuwvhbr/V2fVivhEsVBMqD6jy3OkQ6jucnmbY=</DigestValue>
      </Reference>
      <Reference URI="/xl/worksheets/sheet4.xml?ContentType=application/vnd.openxmlformats-officedocument.spreadsheetml.worksheet+xml">
        <DigestMethod Algorithm="http://www.w3.org/2001/04/xmlenc#sha256"/>
        <DigestValue>tD/+iKbgHSxSOHraK5gh/hwcD8SR4rTy4e7buOzDDNc=</DigestValue>
      </Reference>
      <Reference URI="/xl/worksheets/sheet5.xml?ContentType=application/vnd.openxmlformats-officedocument.spreadsheetml.worksheet+xml">
        <DigestMethod Algorithm="http://www.w3.org/2001/04/xmlenc#sha256"/>
        <DigestValue>/M5zesvQlLjglTuE8fotx8BEbYZAQ//vJ/xbcuXQmpg=</DigestValue>
      </Reference>
      <Reference URI="/xl/worksheets/sheet6.xml?ContentType=application/vnd.openxmlformats-officedocument.spreadsheetml.worksheet+xml">
        <DigestMethod Algorithm="http://www.w3.org/2001/04/xmlenc#sha256"/>
        <DigestValue>aZcK4m9GYHpV6ohFa2IiGhp5DrR78x1qAO3Qz2OdOFY=</DigestValue>
      </Reference>
      <Reference URI="/xl/worksheets/sheet7.xml?ContentType=application/vnd.openxmlformats-officedocument.spreadsheetml.worksheet+xml">
        <DigestMethod Algorithm="http://www.w3.org/2001/04/xmlenc#sha256"/>
        <DigestValue>r1EQPHe9QpOYQME924hH3Z9MBknV83gGePyMEjWOPlQ=</DigestValue>
      </Reference>
      <Reference URI="/xl/worksheets/sheet8.xml?ContentType=application/vnd.openxmlformats-officedocument.spreadsheetml.worksheet+xml">
        <DigestMethod Algorithm="http://www.w3.org/2001/04/xmlenc#sha256"/>
        <DigestValue>hB3gi9ThRLGVXD2kBbEK3Zy32qOXkqEWBucg+hV8V+E=</DigestValue>
      </Reference>
      <Reference URI="/xl/worksheets/sheet9.xml?ContentType=application/vnd.openxmlformats-officedocument.spreadsheetml.worksheet+xml">
        <DigestMethod Algorithm="http://www.w3.org/2001/04/xmlenc#sha256"/>
        <DigestValue>8zKmI9EO09uHtPNnaTClQMGN8IoTD3v6LnKPBdzVfuQ=</DigestValue>
      </Reference>
    </Manifest>
    <SignatureProperties>
      <SignatureProperty Id="idSignatureTime" Target="#idPackageSignature">
        <mdssi:SignatureTime xmlns:mdssi="http://schemas.openxmlformats.org/package/2006/digital-signature">
          <mdssi:Format>YYYY-MM-DDThh:mm:ssTZD</mdssi:Format>
          <mdssi:Value>2023-02-10T10:22:04Z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PG1-BBB-QQ-20221231</SignatureComments>
          <WindowsVersion>6.2</WindowsVersion>
          <OfficeVersion>15.0</OfficeVersion>
          <ApplicationVersion>15.0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2023-02-10T10:22:04Z</xd:SigningTime>
          <xd:SigningCertificate>
            <xd:Cert>
              <xd:CertDigest>
                <DigestMethod Algorithm="http://www.w3.org/2001/04/xmlenc#sha256"/>
                <DigestValue>wRUxMC5GSHtHndNR3GFjdMg3Ro9FIG4bLYj+XXSkW/k=</DigestValue>
              </xd:CertDigest>
              <xd:IssuerSerial>
                <X509IssuerName>CN=NBG Class 2 INT Sub CA, DC=nbg, DC=ge</X509IssuerName>
                <X509SerialNumber>600728214247937568530649</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Approved this document</xd:Description>
            </xd:CommitmentTypeId>
            <xd:AllSignedDataObjects/>
            <xd:CommitmentTypeQualifiers>
              <xd:CommitmentTypeQualifier>PG1-BBB-QQ-20221231</xd:CommitmentTypeQualifier>
            </xd:CommitmentTypeQualifiers>
          </xd:CommitmentTypeIndication>
        </xd:SignedDataObjectProperties>
      </xd:SignedProperties>
      <xd:UnsignedProperties>
        <xd:UnsignedSignatureProperties>
          <xd:CertificateValues>
            <xd:EncapsulatedX509Certificate>MIIEgDCCA2igAwIBAgIKYbTEEAAAAAAAoTANBgkqhkiG9w0BAQsFADBHMRIwEAYKCZImiZPyLGQBGRYCZ2UxEzARBgoJkiaJk/IsZAEZFgNuYmcxHDAaBgNVBAMTE05CRyBDbGFzcyAxIFJvb3QgQ0EwHhcNMjEwMzIxMDYzNzI5WhcNMjUxMTI0MjI0OTMz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DMCMGCSsGAQQBgjcVAgQWBBTr5fKvHKd0Pip0sxFeH2mviCb3Kj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AVMBf6sJWsuH4cEqVr/vLVjY4BtCNZ/y45iiB8oesuSBxB8PzpEpauUgkwFcXrqrrGYxmDQVxU1s6hKLYH6xtnGaOPcV5DESkWcnBed7GqXrGcTOF8HFezmDRKDWXhad6pEwxNTk3KfDNQg/Qt7iELbontj9Ao2gIfqi+YVunxXADsO32sqsDz9iw9+3GJsLhWRF/P4d+dVAoT5dY8GAhgjyQTvAo9DxSK895byMVyZzWMWbLMtdCSjuavghy75JIK2OY9TYDoMv4H/fcEysQr14hnKC7oyluRE6UFgiGsWRzCdt3TcI/1BqHKZcFiSKG4gacIF4GyCXHdzd/gYLy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30</vt:i4>
      </vt:variant>
    </vt:vector>
  </HeadingPairs>
  <TitlesOfParts>
    <vt:vector size="30" baseType="lpstr">
      <vt:lpstr>Info</vt:lpstr>
      <vt:lpstr>1. key ratios</vt:lpstr>
      <vt:lpstr>2. RC</vt:lpstr>
      <vt:lpstr>3. PL</vt:lpstr>
      <vt:lpstr>4. Off-Balance</vt:lpstr>
      <vt:lpstr>5. RWA</vt:lpstr>
      <vt:lpstr>6. Administrators-shareholders</vt:lpstr>
      <vt:lpstr>7. LI1</vt:lpstr>
      <vt:lpstr>8. LI2</vt:lpstr>
      <vt:lpstr>9.1. Capital Requirements</vt:lpstr>
      <vt:lpstr>9. Capital</vt:lpstr>
      <vt:lpstr>10. CC2</vt:lpstr>
      <vt:lpstr>11. CRWA</vt:lpstr>
      <vt:lpstr>12. CRM</vt:lpstr>
      <vt:lpstr>13. CRME</vt:lpstr>
      <vt:lpstr>14. LCR</vt:lpstr>
      <vt:lpstr>15. CCR</vt:lpstr>
      <vt:lpstr>15.1. LR</vt:lpstr>
      <vt:lpstr>16. NSFR</vt:lpstr>
      <vt:lpstr> 17. Residual Maturity</vt:lpstr>
      <vt:lpstr>18. Assets by Exposure classes</vt:lpstr>
      <vt:lpstr>19. Assets by Risk Sectors</vt:lpstr>
      <vt:lpstr>20. Reserves</vt:lpstr>
      <vt:lpstr>21. NPL</vt:lpstr>
      <vt:lpstr>22. Quality</vt:lpstr>
      <vt:lpstr>23. LTV</vt:lpstr>
      <vt:lpstr>24. Risk Sector</vt:lpstr>
      <vt:lpstr>25. Collateral</vt:lpstr>
      <vt:lpstr>26. Retail Products</vt:lpstr>
      <vt:lpstr>Instruction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2023-02-10T10:18:53Z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LPManualFileClassification">
    <vt:lpwstr>{4D5F5C65-5A8A-40C0-871B-B28632C08195}</vt:lpwstr>
  </property>
  <property fmtid="{D5CDD505-2E9C-101B-9397-08002B2CF9AE}" pid="3" name="DLPManualFileClassificationLastModifiedBy">
    <vt:lpwstr>BOG0\mshelia</vt:lpwstr>
  </property>
  <property fmtid="{D5CDD505-2E9C-101B-9397-08002B2CF9AE}" pid="4" name="DLPManualFileClassificationLastModificationDate">
    <vt:lpwstr>1676018903</vt:lpwstr>
  </property>
  <property fmtid="{D5CDD505-2E9C-101B-9397-08002B2CF9AE}" pid="5" name="DLPManualFileClassificationVersion">
    <vt:lpwstr>11.6.600.21</vt:lpwstr>
  </property>
</Properties>
</file>