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worksheets/sheet16.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styles.xml" ContentType="application/vnd.openxmlformats-officedocument.spreadsheetml.styles+xml"/>
  <Override PartName="/xl/worksheets/sheet19.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hidePivotFieldList="1" defaultThemeVersion="124226"/>
  <bookViews>
    <workbookView xWindow="0" yWindow="1020" windowWidth="23040" windowHeight="6735" tabRatio="96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_xlnm.Print_Area" localSheetId="3">'3. PL'!$A$1:$H$67</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45621"/>
</workbook>
</file>

<file path=xl/calcChain.xml><?xml version="1.0" encoding="utf-8"?>
<calcChain xmlns="http://schemas.openxmlformats.org/spreadsheetml/2006/main">
  <c r="V21" i="64" l="1"/>
  <c r="V14" i="64"/>
  <c r="V15" i="64"/>
  <c r="V16" i="64"/>
  <c r="V17" i="64"/>
  <c r="V18" i="64"/>
  <c r="V19" i="64"/>
  <c r="V20" i="64"/>
  <c r="V13" i="64"/>
  <c r="R21" i="64"/>
  <c r="D21" i="64"/>
  <c r="C37" i="69" l="1"/>
  <c r="C19" i="77" l="1"/>
  <c r="C22" i="74"/>
  <c r="S14" i="35" l="1"/>
  <c r="E59" i="53" l="1"/>
  <c r="E60" i="53"/>
  <c r="C21" i="69" l="1"/>
  <c r="E58" i="53"/>
  <c r="B2" i="62" l="1"/>
  <c r="B2" i="28" s="1"/>
  <c r="B2" i="74" s="1"/>
  <c r="B2" i="36" s="1"/>
  <c r="B2" i="37" s="1"/>
  <c r="B2" i="79" s="1"/>
  <c r="B2" i="53" l="1"/>
  <c r="B2" i="64"/>
  <c r="B2" i="77"/>
  <c r="B2" i="69"/>
  <c r="B2" i="35"/>
  <c r="B2" i="73"/>
  <c r="B2" i="75"/>
  <c r="B2" i="71"/>
  <c r="B2" i="72"/>
  <c r="D33" i="72" l="1"/>
  <c r="S8" i="35" l="1"/>
  <c r="E20" i="72"/>
  <c r="E19" i="72"/>
  <c r="E18" i="72"/>
  <c r="E17" i="72"/>
  <c r="E16" i="72"/>
  <c r="F8" i="74" l="1"/>
  <c r="G8" i="74" s="1"/>
  <c r="S12" i="35"/>
  <c r="D15" i="72"/>
  <c r="G20" i="74"/>
  <c r="G19" i="74"/>
  <c r="G13" i="74"/>
  <c r="G12" i="74"/>
  <c r="G10" i="74"/>
  <c r="G9" i="74"/>
  <c r="C23" i="69"/>
  <c r="C47" i="28"/>
  <c r="C43" i="28"/>
  <c r="C35" i="28"/>
  <c r="C31" i="28"/>
  <c r="C30" i="28" s="1"/>
  <c r="C12" i="28"/>
  <c r="D61" i="53"/>
  <c r="C61" i="53"/>
  <c r="D53" i="53"/>
  <c r="C53" i="53"/>
  <c r="D34" i="53"/>
  <c r="D45" i="53" s="1"/>
  <c r="C34" i="53"/>
  <c r="C45" i="53" s="1"/>
  <c r="D30" i="53"/>
  <c r="C30" i="53"/>
  <c r="D9" i="53"/>
  <c r="D22" i="53" s="1"/>
  <c r="C9" i="53"/>
  <c r="C22" i="53" s="1"/>
  <c r="C40" i="62"/>
  <c r="D31" i="62"/>
  <c r="C31" i="62"/>
  <c r="C14" i="62"/>
  <c r="C20" i="62" s="1"/>
  <c r="D14" i="62"/>
  <c r="D20" i="62" s="1"/>
  <c r="C41" i="28" l="1"/>
  <c r="E61" i="53"/>
  <c r="C54" i="53"/>
  <c r="C41" i="62"/>
  <c r="D54" i="53"/>
  <c r="D31" i="53"/>
  <c r="C31" i="53"/>
  <c r="E22" i="53"/>
  <c r="C52" i="28"/>
  <c r="D41" i="62"/>
  <c r="C56" i="53" l="1"/>
  <c r="C63" i="53" s="1"/>
  <c r="C65" i="53" s="1"/>
  <c r="C67" i="53" s="1"/>
  <c r="D56" i="53"/>
  <c r="D63" i="53" s="1"/>
  <c r="D65" i="53" s="1"/>
  <c r="D67" i="53" s="1"/>
  <c r="B1" i="79"/>
  <c r="B1" i="37"/>
  <c r="B1" i="36"/>
  <c r="B1" i="74"/>
  <c r="B1" i="64"/>
  <c r="B1" i="35"/>
  <c r="B1" i="69"/>
  <c r="B1" i="77"/>
  <c r="B1" i="28"/>
  <c r="B1" i="73"/>
  <c r="B1" i="72"/>
  <c r="B1" i="71"/>
  <c r="B1" i="75"/>
  <c r="B1" i="53"/>
  <c r="B1" i="62"/>
  <c r="B1" i="6"/>
  <c r="C21" i="77" l="1"/>
  <c r="C20" i="77"/>
  <c r="B15" i="6" l="1"/>
  <c r="B16" i="6"/>
  <c r="B17" i="6"/>
  <c r="C30" i="79"/>
  <c r="C26" i="79"/>
  <c r="C18" i="79"/>
  <c r="C8" i="79"/>
  <c r="C36" i="79" l="1"/>
  <c r="C38" i="79" s="1"/>
  <c r="C6" i="71"/>
  <c r="C13" i="71" s="1"/>
  <c r="D13" i="77" l="1"/>
  <c r="D11" i="77"/>
  <c r="D7" i="77"/>
  <c r="D21" i="77"/>
  <c r="D8" i="77"/>
  <c r="D9" i="77"/>
  <c r="D20" i="77"/>
  <c r="D17" i="77"/>
  <c r="D15" i="77"/>
  <c r="D19" i="77"/>
  <c r="D16" i="77"/>
  <c r="E8"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C7" i="37"/>
  <c r="I21" i="37" l="1"/>
  <c r="G21" i="37"/>
  <c r="M21" i="37"/>
  <c r="F21" i="37"/>
  <c r="H21" i="37"/>
  <c r="J21" i="37"/>
  <c r="L21" i="37"/>
  <c r="N14" i="37"/>
  <c r="E14" i="37"/>
  <c r="E7" i="37"/>
  <c r="C21" i="37"/>
  <c r="N8" i="37"/>
  <c r="E21" i="37" l="1"/>
  <c r="N7" i="37"/>
  <c r="N21" i="37" s="1"/>
  <c r="K7" i="37"/>
  <c r="K21" i="37" s="1"/>
  <c r="S21" i="35" l="1"/>
  <c r="S20" i="35"/>
  <c r="S19" i="35"/>
  <c r="S18" i="35"/>
  <c r="S17" i="35"/>
  <c r="S16" i="35"/>
  <c r="S15" i="35"/>
  <c r="S13" i="35"/>
  <c r="S11" i="35"/>
  <c r="S10" i="35"/>
  <c r="S9" i="35"/>
  <c r="S22" i="35" l="1"/>
  <c r="F11" i="74"/>
  <c r="G11" i="74" s="1"/>
  <c r="F15" i="74"/>
  <c r="F17" i="74"/>
  <c r="F14" i="74"/>
  <c r="F18" i="74"/>
  <c r="G18" i="74" s="1"/>
  <c r="F16" i="74"/>
  <c r="F21" i="74"/>
  <c r="G21" i="74" s="1"/>
  <c r="H14" i="74" l="1"/>
  <c r="D21" i="72"/>
  <c r="D22" i="35" l="1"/>
  <c r="E22" i="35"/>
  <c r="F22" i="35"/>
  <c r="G22" i="35"/>
  <c r="H22" i="35"/>
  <c r="I22" i="35"/>
  <c r="J22" i="35"/>
  <c r="K22" i="35"/>
  <c r="L22" i="35"/>
  <c r="M22" i="35"/>
  <c r="N22" i="35"/>
  <c r="O22" i="35"/>
  <c r="P22" i="35"/>
  <c r="Q22" i="35"/>
  <c r="R22" i="35"/>
  <c r="C22" i="35"/>
  <c r="G22" i="74" l="1"/>
  <c r="F22" i="74"/>
  <c r="H8" i="74"/>
  <c r="V7" i="64" l="1"/>
  <c r="H9" i="74"/>
  <c r="H10" i="74"/>
  <c r="H11" i="74"/>
  <c r="H12" i="74"/>
  <c r="H13" i="74"/>
  <c r="H15" i="74"/>
  <c r="H16" i="74"/>
  <c r="H17" i="74"/>
  <c r="H18" i="74"/>
  <c r="H19" i="74"/>
  <c r="H20" i="74"/>
  <c r="H21" i="74"/>
  <c r="T21" i="64" l="1"/>
  <c r="U21" i="64"/>
  <c r="V9" i="64"/>
  <c r="E53" i="75" l="1"/>
  <c r="E52" i="75"/>
  <c r="E51" i="75"/>
  <c r="E50" i="75"/>
  <c r="E49" i="75"/>
  <c r="E48" i="75"/>
  <c r="E47" i="75"/>
  <c r="E46" i="75"/>
  <c r="E45" i="75"/>
  <c r="E44" i="75"/>
  <c r="E43" i="75"/>
  <c r="E42" i="75"/>
  <c r="E41" i="75"/>
  <c r="E40" i="75"/>
  <c r="E39" i="75"/>
  <c r="E38" i="75"/>
  <c r="E37" i="75"/>
  <c r="E36" i="75"/>
  <c r="E35" i="75"/>
  <c r="E34" i="75"/>
  <c r="E33" i="75"/>
  <c r="E32" i="75"/>
  <c r="E31" i="75"/>
  <c r="E30" i="75"/>
  <c r="E29" i="75"/>
  <c r="E28" i="75"/>
  <c r="E27" i="75"/>
  <c r="E26" i="75"/>
  <c r="E25" i="75"/>
  <c r="E24" i="75"/>
  <c r="E23" i="75"/>
  <c r="E22" i="75"/>
  <c r="E21" i="75"/>
  <c r="E20" i="75"/>
  <c r="E19" i="75"/>
  <c r="E18" i="75"/>
  <c r="E17" i="75"/>
  <c r="E16" i="75"/>
  <c r="E15" i="75"/>
  <c r="E14" i="75"/>
  <c r="E13" i="75"/>
  <c r="E12" i="75"/>
  <c r="E11" i="75"/>
  <c r="E10" i="75"/>
  <c r="E9" i="75"/>
  <c r="E8" i="75"/>
  <c r="E7" i="75"/>
  <c r="E41" i="62" l="1"/>
  <c r="E31" i="62"/>
  <c r="D22" i="74"/>
  <c r="E22" i="74"/>
  <c r="H22" i="74" l="1"/>
  <c r="C21" i="64" l="1"/>
  <c r="E21" i="64"/>
  <c r="F21" i="64"/>
  <c r="G21" i="64"/>
  <c r="H21" i="64"/>
  <c r="I21" i="64"/>
  <c r="J21" i="64"/>
  <c r="K21" i="64"/>
  <c r="L21" i="64"/>
  <c r="M21" i="64"/>
  <c r="N21" i="64"/>
  <c r="O21" i="64"/>
  <c r="P21" i="64"/>
  <c r="Q21" i="64"/>
  <c r="S21" i="64"/>
  <c r="V8" i="64" l="1"/>
  <c r="V10" i="64"/>
  <c r="V11" i="64"/>
  <c r="V12" i="64"/>
  <c r="C6" i="28" l="1"/>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63" i="53"/>
  <c r="E64" i="53"/>
  <c r="E65" i="53"/>
  <c r="E66" i="53"/>
  <c r="E67" i="53"/>
  <c r="E9" i="53"/>
  <c r="E10" i="53"/>
  <c r="E11" i="53"/>
  <c r="E12" i="53"/>
  <c r="E13" i="53"/>
  <c r="E14" i="53"/>
  <c r="E15" i="53"/>
  <c r="E16" i="53"/>
  <c r="E17" i="53"/>
  <c r="E18" i="53"/>
  <c r="E19" i="53"/>
  <c r="E20" i="53"/>
  <c r="E21" i="53"/>
  <c r="E8" i="53"/>
  <c r="E33" i="62"/>
  <c r="C39" i="69" s="1"/>
  <c r="E34" i="62"/>
  <c r="C40" i="69" s="1"/>
  <c r="E35" i="62"/>
  <c r="C41" i="69" s="1"/>
  <c r="E36" i="62"/>
  <c r="C42" i="69" s="1"/>
  <c r="E37" i="62"/>
  <c r="C43" i="69" s="1"/>
  <c r="E38" i="62"/>
  <c r="C44" i="69" s="1"/>
  <c r="E39" i="62"/>
  <c r="C45" i="69" s="1"/>
  <c r="E40" i="62"/>
  <c r="E23" i="62"/>
  <c r="C27" i="69" s="1"/>
  <c r="E24" i="62"/>
  <c r="C28" i="69" s="1"/>
  <c r="E25" i="62"/>
  <c r="C29" i="69" s="1"/>
  <c r="E26" i="62"/>
  <c r="C30" i="69" s="1"/>
  <c r="E27" i="62"/>
  <c r="C31" i="69" s="1"/>
  <c r="E28" i="62"/>
  <c r="C32" i="69" s="1"/>
  <c r="E29" i="62"/>
  <c r="C33" i="69" s="1"/>
  <c r="E30" i="62"/>
  <c r="C35" i="69" s="1"/>
  <c r="E22" i="62"/>
  <c r="C26" i="69" s="1"/>
  <c r="E8" i="62"/>
  <c r="E9" i="62"/>
  <c r="C10" i="72" s="1"/>
  <c r="E10" i="62"/>
  <c r="E11" i="62"/>
  <c r="C10" i="69" s="1"/>
  <c r="E12" i="62"/>
  <c r="E13" i="62"/>
  <c r="E14" i="62"/>
  <c r="E15" i="62"/>
  <c r="C16" i="69" s="1"/>
  <c r="E16" i="62"/>
  <c r="C17" i="69" s="1"/>
  <c r="E17" i="62"/>
  <c r="C18" i="69" s="1"/>
  <c r="E18" i="62"/>
  <c r="C22" i="69" s="1"/>
  <c r="E19" i="62"/>
  <c r="C24" i="69" s="1"/>
  <c r="E20" i="62"/>
  <c r="E7" i="62"/>
  <c r="C12" i="69" l="1"/>
  <c r="C12" i="72"/>
  <c r="E12" i="72" s="1"/>
  <c r="C8" i="69"/>
  <c r="E10" i="72"/>
  <c r="C14" i="72"/>
  <c r="E14" i="72" s="1"/>
  <c r="C13" i="69"/>
  <c r="C13" i="72"/>
  <c r="E13" i="72" s="1"/>
  <c r="C46" i="69"/>
  <c r="C7" i="69"/>
  <c r="C9" i="72"/>
  <c r="E9" i="72" s="1"/>
  <c r="C6" i="69"/>
  <c r="C8" i="72"/>
  <c r="C38" i="69"/>
  <c r="C11" i="72"/>
  <c r="E11" i="72" s="1"/>
  <c r="C9" i="69"/>
  <c r="C28" i="28"/>
  <c r="C15" i="69" l="1"/>
  <c r="C25" i="69" s="1"/>
  <c r="E8" i="72"/>
  <c r="C15" i="72"/>
  <c r="C21" i="72" s="1"/>
  <c r="E15" i="72" l="1"/>
  <c r="E21" i="72" s="1"/>
  <c r="C5" i="73" l="1"/>
  <c r="C8" i="73" s="1"/>
  <c r="C13" i="73" s="1"/>
</calcChain>
</file>

<file path=xl/sharedStrings.xml><?xml version="1.0" encoding="utf-8"?>
<sst xmlns="http://schemas.openxmlformats.org/spreadsheetml/2006/main" count="1238" uniqueCount="952">
  <si>
    <t>a</t>
  </si>
  <si>
    <t>b</t>
  </si>
  <si>
    <t>c</t>
  </si>
  <si>
    <t>d</t>
  </si>
  <si>
    <t>e</t>
  </si>
  <si>
    <t>T</t>
  </si>
  <si>
    <t>T-1</t>
  </si>
  <si>
    <t>T-2</t>
  </si>
  <si>
    <t>T-3</t>
  </si>
  <si>
    <t>T-4</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</si>
  <si>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</si>
  <si>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</si>
  <si>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</si>
  <si>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</si>
  <si>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</si>
  <si>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</si>
  <si>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</si>
  <si>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</si>
  <si>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</si>
  <si>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</si>
  <si>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</si>
  <si>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</si>
  <si>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</si>
  <si>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</si>
  <si>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</si>
  <si>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</si>
  <si>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</si>
  <si>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</si>
  <si>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</si>
  <si>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</si>
  <si>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</si>
  <si>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</si>
  <si>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</si>
  <si>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</si>
  <si>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</si>
  <si>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</si>
  <si>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</si>
  <si>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</si>
  <si>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</si>
  <si>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</si>
  <si>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</si>
  <si>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</si>
  <si>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</si>
  <si>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</si>
  <si>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</si>
  <si>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</si>
  <si>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</si>
  <si>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</si>
  <si>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</si>
  <si>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</si>
  <si>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</si>
  <si>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</si>
  <si>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</si>
  <si>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</si>
  <si>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</si>
  <si>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</si>
  <si>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</si>
  <si>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</si>
  <si>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</si>
  <si>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</si>
  <si>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</si>
  <si>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</si>
  <si>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</si>
  <si>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</si>
  <si>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</si>
  <si>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</si>
  <si>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</si>
  <si>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</si>
  <si>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</si>
  <si>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</si>
  <si>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</si>
  <si>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</si>
  <si>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</si>
  <si>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</si>
  <si>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</si>
  <si>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</si>
  <si>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</si>
  <si>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</si>
  <si>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</si>
  <si>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</si>
  <si>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</si>
  <si>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</si>
  <si>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</si>
  <si>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</si>
  <si>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</si>
  <si>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</si>
  <si>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</si>
  <si>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</si>
  <si>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</si>
  <si>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</si>
  <si>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</si>
  <si>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</si>
  <si>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</si>
  <si>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</si>
  <si>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</si>
  <si>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</si>
  <si>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</si>
  <si>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</si>
  <si>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</si>
  <si>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</si>
  <si>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</si>
  <si>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</si>
  <si>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</si>
  <si>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</si>
  <si>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</si>
  <si>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</si>
  <si>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</si>
  <si>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</si>
  <si>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</si>
  <si>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</si>
  <si>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</si>
  <si>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</si>
  <si>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</si>
  <si>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</si>
  <si>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</si>
  <si>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</si>
  <si>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</si>
  <si>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</si>
  <si>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</si>
  <si>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</si>
  <si>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</si>
  <si>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</si>
  <si>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</si>
  <si>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</si>
  <si>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</si>
  <si>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</si>
  <si>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</si>
  <si>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</si>
  <si>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</si>
  <si>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</si>
  <si>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</si>
  <si>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</si>
  <si>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</si>
  <si>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</si>
  <si>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</si>
  <si>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</si>
  <si>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</si>
  <si>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</si>
  <si>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</si>
  <si>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</si>
  <si>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</si>
  <si>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</si>
  <si>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</si>
  <si>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</si>
  <si>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</si>
  <si>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</si>
  <si>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</si>
  <si>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</si>
  <si>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</si>
  <si>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</si>
  <si>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</si>
  <si>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</si>
  <si>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</si>
  <si>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</si>
  <si>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</si>
  <si>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</si>
  <si>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</si>
  <si>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</si>
  <si>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</si>
  <si>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</si>
  <si>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</si>
  <si>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</si>
  <si>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</si>
  <si>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</si>
  <si>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</si>
  <si>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</si>
  <si>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</si>
  <si>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</si>
  <si>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</si>
  <si>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</si>
  <si>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</si>
  <si>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</si>
  <si>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</si>
  <si>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</si>
  <si>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</si>
  <si>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</si>
  <si>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</si>
  <si>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</si>
  <si>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</si>
  <si>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</si>
  <si>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</si>
  <si>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</si>
  <si>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</si>
  <si>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</si>
  <si>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</si>
  <si>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</si>
  <si>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</si>
  <si>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</si>
  <si>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</si>
  <si>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</si>
  <si>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</si>
  <si>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</si>
  <si>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</si>
  <si>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</si>
  <si>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</si>
  <si>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</si>
  <si>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</si>
  <si>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</si>
  <si>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</si>
  <si>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</si>
  <si>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</si>
  <si>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</si>
  <si>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</si>
  <si>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</si>
  <si>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</si>
  <si>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</si>
  <si>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</si>
  <si>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</si>
  <si>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</si>
  <si>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</si>
  <si>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</si>
  <si>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</si>
  <si>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</si>
  <si>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</si>
  <si>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</si>
  <si>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</si>
  <si>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</si>
  <si>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</si>
  <si>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</si>
  <si>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</si>
  <si>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</si>
  <si>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</si>
  <si>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</si>
  <si>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</si>
  <si>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</si>
  <si>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</si>
  <si>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</si>
  <si>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</si>
  <si>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</si>
  <si>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</si>
  <si>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</si>
  <si>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</si>
  <si>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</si>
  <si>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</si>
  <si>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</si>
  <si>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</si>
  <si>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</si>
  <si>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</si>
  <si>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</si>
  <si>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</si>
  <si>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</si>
  <si>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</si>
  <si>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</si>
  <si>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</si>
  <si>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</si>
  <si>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</si>
  <si>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</si>
  <si>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</si>
  <si>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</si>
  <si>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</si>
  <si>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</si>
  <si>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</si>
  <si>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</si>
  <si>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</si>
  <si>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</si>
  <si>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</si>
  <si>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</si>
  <si>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</si>
  <si>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</si>
  <si>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</si>
  <si>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</si>
  <si>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</si>
  <si>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</si>
  <si>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</si>
  <si>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</si>
  <si>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</si>
  <si>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</si>
  <si>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</si>
  <si>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</si>
  <si>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</si>
  <si>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</si>
  <si>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</si>
  <si>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</si>
  <si>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</si>
  <si>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</si>
  <si>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</si>
  <si>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</si>
  <si>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</si>
  <si>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</si>
  <si>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</si>
  <si>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</si>
  <si>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</si>
  <si>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</si>
  <si>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</si>
  <si>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</si>
  <si>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</si>
  <si>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</si>
  <si>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</si>
  <si>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</si>
  <si>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</si>
  <si>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</si>
  <si>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</si>
  <si>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</si>
  <si>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</si>
  <si>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</si>
  <si>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</si>
  <si>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</si>
  <si>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</si>
  <si>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</si>
  <si>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</si>
  <si>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</si>
  <si>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</si>
  <si>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</si>
  <si>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</si>
  <si>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</si>
  <si>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</si>
  <si>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</si>
  <si>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</si>
  <si>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</si>
  <si>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</si>
  <si>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</si>
  <si>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</si>
  <si>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</si>
  <si>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</si>
  <si>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</si>
  <si>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</si>
  <si>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</si>
  <si>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</si>
  <si>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</si>
  <si>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</si>
  <si>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</si>
  <si>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</si>
  <si>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</si>
  <si>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</si>
  <si>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</si>
  <si>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</si>
  <si>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</si>
  <si>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</si>
  <si>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</si>
  <si>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</si>
  <si>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</si>
  <si>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</si>
  <si>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</si>
  <si>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</si>
  <si>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</si>
  <si>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</si>
  <si>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</si>
  <si>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</si>
  <si>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</si>
  <si>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</si>
  <si>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</si>
  <si>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</si>
  <si>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</si>
  <si>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</si>
  <si>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</si>
  <si>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</si>
  <si>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</si>
  <si>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</si>
  <si>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</si>
  <si>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</si>
  <si>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</si>
  <si>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</si>
  <si>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</si>
  <si>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</si>
  <si>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</si>
  <si>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</si>
  <si>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</si>
  <si>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</si>
  <si>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</si>
  <si>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</si>
  <si>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</si>
  <si>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</si>
  <si>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</si>
  <si>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</si>
  <si>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</si>
  <si>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</si>
  <si>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</si>
  <si>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</si>
  <si>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</si>
  <si>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</si>
  <si>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</si>
  <si>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</si>
  <si>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</si>
  <si>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</si>
  <si>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</si>
  <si>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</si>
  <si>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</si>
  <si>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</si>
  <si>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</si>
  <si>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</si>
  <si>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</si>
  <si>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</si>
  <si>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</si>
  <si>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</si>
  <si>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</si>
  <si>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</si>
  <si>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</si>
  <si>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</si>
  <si>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</si>
  <si>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</si>
  <si>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</si>
  <si>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</si>
  <si>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</si>
  <si>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</si>
  <si>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</si>
  <si>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</si>
  <si>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</si>
  <si>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</si>
  <si>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</si>
  <si>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</si>
  <si>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</si>
  <si>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</si>
  <si>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</si>
  <si>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</si>
  <si>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</si>
  <si>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</si>
  <si>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</si>
  <si>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</si>
  <si>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</si>
  <si>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</si>
  <si>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</si>
  <si>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</si>
  <si>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</si>
  <si>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</si>
  <si>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</si>
  <si>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</si>
  <si>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</si>
  <si>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</si>
  <si>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</si>
  <si>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</si>
  <si>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</si>
  <si>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</si>
  <si>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</si>
  <si>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</si>
  <si>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</si>
  <si>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</si>
  <si>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</si>
  <si>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</si>
  <si>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</si>
  <si>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</si>
  <si>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</si>
  <si>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</si>
  <si>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</si>
  <si>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</si>
  <si>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</si>
  <si>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</si>
  <si>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</si>
  <si>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</si>
  <si>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</si>
  <si>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</si>
  <si>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</si>
  <si>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</si>
  <si>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</si>
  <si>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</si>
  <si>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</si>
  <si>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</si>
  <si>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</si>
  <si>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</si>
  <si>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</si>
  <si>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</si>
  <si>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</si>
  <si>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</si>
  <si>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</si>
  <si>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</si>
  <si>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</si>
  <si>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</si>
  <si>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</si>
  <si>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</si>
  <si>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</si>
  <si>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</si>
  <si>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</si>
  <si>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</si>
  <si>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</si>
  <si>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</si>
  <si>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</si>
  <si>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</si>
  <si>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</si>
  <si>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</si>
  <si>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</si>
  <si>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</si>
  <si>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</si>
  <si>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</si>
  <si>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</si>
  <si>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</si>
  <si>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</si>
  <si>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</si>
  <si>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</si>
  <si>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</si>
  <si>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</si>
  <si>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</si>
  <si>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</si>
  <si>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</si>
  <si>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</si>
  <si>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</si>
  <si>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</si>
  <si>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</si>
  <si>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</si>
  <si>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</si>
  <si>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</si>
  <si>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</si>
  <si>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</si>
  <si>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</si>
  <si>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</si>
  <si>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</si>
  <si>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</si>
  <si>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</si>
  <si>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</si>
  <si>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</si>
  <si>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</si>
  <si>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</si>
  <si>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</si>
  <si>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</si>
  <si>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</si>
  <si>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</si>
  <si>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</si>
  <si>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</si>
  <si>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</si>
  <si>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</si>
  <si>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</si>
  <si>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</si>
  <si>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</si>
  <si>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</si>
  <si>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</si>
  <si>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</si>
  <si>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</si>
  <si>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</si>
  <si>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</si>
  <si>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</si>
  <si>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</si>
  <si>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</si>
  <si>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</si>
  <si>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</si>
  <si>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</si>
  <si>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</si>
  <si>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</si>
  <si>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</si>
  <si>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</si>
  <si>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</si>
  <si>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</si>
  <si>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</si>
  <si>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</si>
  <si>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</si>
  <si>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</si>
  <si>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</si>
  <si>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</si>
  <si>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</si>
  <si>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</si>
  <si>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</si>
  <si>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</si>
  <si>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</si>
  <si>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</si>
  <si>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</si>
  <si>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</si>
  <si>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</si>
  <si>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</si>
  <si>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</si>
  <si>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</si>
  <si>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</si>
  <si>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</si>
  <si>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</si>
  <si>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</si>
  <si>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</si>
  <si>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</si>
  <si>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</si>
  <si>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</si>
  <si>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</si>
  <si>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</si>
  <si>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</si>
  <si>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</si>
  <si>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</si>
  <si>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</si>
  <si>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</si>
  <si>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</si>
  <si>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</si>
  <si>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</si>
  <si>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</si>
  <si>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</si>
  <si>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</si>
  <si>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</si>
  <si>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</si>
  <si>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</si>
  <si>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</si>
  <si>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</si>
  <si>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</si>
  <si>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</si>
  <si>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</si>
  <si>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</si>
  <si>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</si>
  <si>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</si>
  <si>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</si>
  <si>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</si>
  <si>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</si>
  <si>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</si>
  <si>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</si>
  <si>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</si>
  <si>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</si>
  <si>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</si>
  <si>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</si>
  <si>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</si>
  <si>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</si>
  <si>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</si>
  <si>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</si>
  <si>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</si>
  <si>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</si>
  <si>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</si>
  <si>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</si>
  <si>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</si>
  <si>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</si>
  <si>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</si>
  <si>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</si>
  <si>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</si>
  <si>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</si>
  <si>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</si>
  <si>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</si>
  <si>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</si>
  <si>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</si>
  <si>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</si>
  <si>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</si>
  <si>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</si>
  <si>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</si>
  <si>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</si>
  <si>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</si>
  <si>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</si>
  <si>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</si>
  <si>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</si>
  <si>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</si>
  <si>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</si>
  <si>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</si>
  <si>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</si>
  <si>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</si>
  <si>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</si>
  <si>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</si>
  <si>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</si>
  <si>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</si>
  <si>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</si>
  <si>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</si>
  <si>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</si>
  <si>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</si>
  <si>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</si>
  <si>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</si>
  <si>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</si>
  <si>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</si>
  <si>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</si>
  <si>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</si>
  <si>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</si>
  <si>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</si>
  <si>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</si>
  <si>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</si>
  <si>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</si>
  <si>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</si>
  <si>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</si>
  <si>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</si>
  <si>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</si>
  <si>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</si>
  <si>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</si>
  <si>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</si>
  <si>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</si>
  <si>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</si>
  <si>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</si>
  <si>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</si>
  <si>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</si>
  <si>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</si>
  <si>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</si>
  <si>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</si>
  <si>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</si>
  <si>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</si>
  <si>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</si>
  <si>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</si>
  <si>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</si>
  <si>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</si>
  <si>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</si>
  <si>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</si>
  <si>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</si>
  <si>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</si>
  <si>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</si>
  <si>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</si>
  <si>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</si>
  <si>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</si>
  <si>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</si>
  <si>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</si>
  <si>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</si>
  <si>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</si>
  <si>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</si>
  <si>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</si>
  <si>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</si>
  <si>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</si>
  <si>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</si>
  <si>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</si>
  <si>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</si>
  <si>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</si>
  <si>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</si>
  <si>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</si>
  <si>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</si>
  <si>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</si>
  <si>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</si>
  <si>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</si>
  <si>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</si>
  <si>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</si>
  <si>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</si>
  <si>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</si>
  <si>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</si>
  <si>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</si>
  <si>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</si>
  <si>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</si>
  <si>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</si>
  <si>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</si>
  <si>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</si>
  <si>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</si>
  <si>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</si>
  <si>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</si>
  <si>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</si>
  <si>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</si>
  <si>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</si>
  <si>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</si>
  <si>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</si>
  <si>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</si>
  <si>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</si>
  <si>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</si>
  <si>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</si>
  <si>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</si>
  <si>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</si>
  <si>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</si>
  <si>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</si>
  <si>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</si>
  <si>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</si>
  <si>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</si>
  <si>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</si>
  <si>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</si>
  <si>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</si>
  <si>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</si>
  <si>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</si>
  <si>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</si>
  <si>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</si>
  <si>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</si>
  <si>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</si>
  <si>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</si>
  <si>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</si>
  <si>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</si>
  <si>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</si>
  <si>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</si>
  <si>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</si>
  <si>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</si>
  <si>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</si>
  <si>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</si>
  <si>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</si>
  <si>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</si>
  <si>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</si>
  <si>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</si>
  <si>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</si>
  <si>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</si>
  <si>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</si>
  <si>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</si>
  <si>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</si>
  <si>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</si>
  <si>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</si>
  <si>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</si>
  <si>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</si>
  <si>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</si>
  <si>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</si>
  <si>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</si>
  <si>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</si>
  <si>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</si>
  <si>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</si>
  <si>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</si>
  <si>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</si>
  <si>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</si>
  <si>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</si>
  <si>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</si>
  <si>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</si>
  <si>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</si>
  <si>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</si>
  <si>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</si>
  <si>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</si>
  <si>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</si>
  <si>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</si>
  <si>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</si>
  <si>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</si>
  <si>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</si>
  <si>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</si>
  <si>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</si>
  <si>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</si>
  <si>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</si>
  <si>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</si>
  <si>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</si>
  <si>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</si>
  <si>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</si>
  <si>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</si>
  <si>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</si>
  <si>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</si>
  <si>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</si>
  <si>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</si>
  <si>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</si>
  <si>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</si>
  <si>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</si>
  <si>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</si>
  <si>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</si>
  <si>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</si>
  <si>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</si>
  <si>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</si>
  <si>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</si>
  <si>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</si>
  <si>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</si>
  <si>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</si>
  <si>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</si>
  <si>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</si>
  <si>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</si>
  <si>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</si>
  <si>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</si>
  <si>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</si>
  <si>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</si>
  <si>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</si>
  <si>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</si>
  <si>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</si>
  <si>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</si>
  <si>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</si>
  <si>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</si>
  <si>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</si>
  <si>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</si>
  <si>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</si>
  <si>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</si>
  <si>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</si>
  <si>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</si>
  <si>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</si>
  <si>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</si>
  <si>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</si>
  <si>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</si>
  <si>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</si>
  <si>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</si>
  <si>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</si>
  <si>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</si>
  <si>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</si>
  <si>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</si>
  <si>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</si>
  <si>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</si>
  <si>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</si>
  <si>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</si>
  <si>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</si>
  <si>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</si>
  <si>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</si>
  <si>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</si>
  <si>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</si>
  <si>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</si>
  <si>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</si>
  <si>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</si>
  <si>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</si>
  <si>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</si>
  <si>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</si>
  <si>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</si>
  <si>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</si>
  <si>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</si>
  <si>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</si>
  <si>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</si>
  <si>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</si>
  <si>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</si>
  <si>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</si>
  <si>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</si>
  <si>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</si>
  <si>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</si>
  <si>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</si>
  <si>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</si>
  <si>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</si>
  <si>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</si>
  <si>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</si>
  <si>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</si>
  <si>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</si>
  <si>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</si>
  <si>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</si>
  <si>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</si>
  <si>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</si>
  <si>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</si>
  <si>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</si>
  <si>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</si>
  <si>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</si>
  <si>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</si>
  <si>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</si>
  <si>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</si>
  <si>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</si>
  <si>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</si>
  <si>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</si>
  <si>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</si>
  <si>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</si>
  <si>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</si>
  <si>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</si>
  <si>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</si>
  <si>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</si>
  <si>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</si>
  <si>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</si>
  <si>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</si>
  <si>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</si>
  <si>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</si>
  <si>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</si>
  <si>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</si>
  <si>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</si>
  <si>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</si>
  <si>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</si>
  <si>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</si>
  <si>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</si>
  <si>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</si>
  <si>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</si>
  <si>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</si>
  <si>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</si>
  <si>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</si>
  <si>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</si>
  <si>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</si>
  <si>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</si>
  <si>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</si>
  <si>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</si>
  <si>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</si>
  <si>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</si>
  <si>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</si>
  <si>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</si>
  <si>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</si>
  <si>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</si>
  <si>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</si>
  <si>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</si>
  <si>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</si>
  <si>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</si>
  <si>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</si>
  <si>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</si>
  <si>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</si>
  <si>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</si>
  <si>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</si>
  <si>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</si>
  <si>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</si>
  <si>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</si>
  <si>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ნილ ჯანინი</t>
  </si>
  <si>
    <t>თამაზ გიორგაძე</t>
  </si>
  <si>
    <t>ალასდაირ ბრიჩი</t>
  </si>
  <si>
    <t>ჰანნა ლოიკაინენი</t>
  </si>
  <si>
    <t>ჯონათან მუირი</t>
  </si>
  <si>
    <t>სესილ დაერ ქუილენ</t>
  </si>
  <si>
    <t>ლევან ყულიჯანიშვილი</t>
  </si>
  <si>
    <t>მიხეილ გომართელი</t>
  </si>
  <si>
    <t>გიორგი ჭილაძე</t>
  </si>
  <si>
    <t>Bank of Georgia Group Plc</t>
  </si>
  <si>
    <t>JSC BGEO Group</t>
  </si>
  <si>
    <t>ცხრილი 9 (Capital), N39</t>
  </si>
  <si>
    <t>ცხრილი 9 (Capital), N37</t>
  </si>
  <si>
    <t>ცხრილი 9 (Capital), N17</t>
  </si>
  <si>
    <t>ცხრილი 9 (Capital), N13</t>
  </si>
  <si>
    <t>ცხრილი 9 (Capital), N18</t>
  </si>
  <si>
    <t>ცხრილი 9 (Capital), N2</t>
  </si>
  <si>
    <t>ცხრილი 9 (Capital), N12</t>
  </si>
  <si>
    <t>ცხრილი 9 (Capital), N3</t>
  </si>
  <si>
    <t>ცხრილი 9 (Capital), N6</t>
  </si>
  <si>
    <t>ცხრილი 9 (Capital), N4,N8</t>
  </si>
  <si>
    <t>ანდრეას ვოლფი</t>
  </si>
  <si>
    <t>სს ”საქართველოს ბანკი”</t>
  </si>
  <si>
    <t>www.bog.ge</t>
  </si>
  <si>
    <t>არჩილ  გაჩეჩილაძე</t>
  </si>
  <si>
    <t>არჩილ გაჩეჩილაძე</t>
  </si>
  <si>
    <t>ვერონიკ მაკქეროლ</t>
  </si>
  <si>
    <t>ვახტანგ ბობოხიძე</t>
  </si>
  <si>
    <t> 79.75%</t>
  </si>
  <si>
    <t xml:space="preserve">ბანკის  ჰოლდინგური კომპანიის, Bank of Georgia Group PLC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 </t>
  </si>
  <si>
    <t>Georgia Capital JSC</t>
  </si>
  <si>
    <t>Total value according to NBG's methodology* (with limits)</t>
  </si>
  <si>
    <t>Total value according to Basel methodology (with limits)</t>
  </si>
  <si>
    <t>სულხან გვალია</t>
  </si>
  <si>
    <t>გიორგი ფაილოძე</t>
  </si>
  <si>
    <t>მათ შორის პირველად  კაპიტალში ჩასათვლელი ინსტრუმენტები</t>
  </si>
  <si>
    <t>ცხრილი 9 (Capital), N28</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</si>
</sst>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
    <numFmt numFmtId="195" formatCode="#,##0.00000000"/>
  </numFmts>
  <fonts count="120">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10"/>
      <name val="Times New Roman"/>
      <family val="1"/>
    </font>
    <font>
      <sz val="12"/>
      <name val="Arial"/>
      <family val="2"/>
      <charset val="204"/>
    </font>
    <font>
      <sz val="10"/>
      <color rgb="FF000000"/>
      <name val="Calibri"/>
      <family val="2"/>
      <scheme val="minor"/>
    </font>
    <font>
      <sz val="10"/>
      <color rgb="FF000000"/>
      <name val="Times New Roman"/>
      <family val="1"/>
    </font>
    <font>
      <sz val="11"/>
      <name val="Calibri"/>
      <family val="2"/>
      <scheme val="minor"/>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lightGray">
        <fgColor rgb="FFC0C0C0"/>
      </patternFill>
    </fill>
    <fill>
      <patternFill patternType="solid">
        <fgColor rgb="FFFFFFFF"/>
        <bgColor rgb="FF000000"/>
      </patternFill>
    </fill>
  </fills>
  <borders count="16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s>
  <cellStyleXfs count="311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9" fillId="0" borderId="0" applyNumberFormat="0" applyFill="0" applyBorder="0" applyAlignment="0" applyProtection="0">
      <alignment vertical="top"/>
      <protection locked="0"/>
    </xf>
    <xf numFmtId="0" fontId="24" fillId="0" borderId="0"/>
    <xf numFmtId="168" fontId="25" fillId="37" borderId="0"/>
    <xf numFmtId="169" fontId="25" fillId="37" borderId="0"/>
    <xf numFmtId="168" fontId="25" fillId="37" borderId="0"/>
    <xf numFmtId="0" fontId="26" fillId="38" borderId="0" applyNumberFormat="0" applyBorder="0" applyAlignment="0" applyProtection="0"/>
    <xf numFmtId="0" fontId="3" fillId="13"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0" fontId="26"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3" fillId="17"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0" fontId="26"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3" fillId="21"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0" fontId="26"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3" fillId="25"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3" fillId="29"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0" fontId="26"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3" fillId="3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0" fontId="26"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3" fillId="1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3" fillId="18"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0" fontId="26"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3" fillId="22"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0" fontId="26"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0" fontId="26" fillId="46" borderId="0" applyNumberFormat="0" applyBorder="0" applyAlignment="0" applyProtection="0"/>
    <xf numFmtId="0" fontId="26" fillId="41" borderId="0" applyNumberFormat="0" applyBorder="0" applyAlignment="0" applyProtection="0"/>
    <xf numFmtId="0" fontId="3" fillId="26"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3" fillId="30"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7" borderId="0" applyNumberFormat="0" applyBorder="0" applyAlignment="0" applyProtection="0"/>
    <xf numFmtId="0" fontId="3" fillId="34"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0" fontId="26"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0" fontId="26" fillId="47"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0" fontId="28" fillId="48"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8" fillId="46"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0" fontId="28" fillId="51"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6" fillId="55" borderId="0" applyNumberFormat="0" applyBorder="0" applyAlignment="0" applyProtection="0"/>
    <xf numFmtId="0" fontId="26" fillId="56" borderId="0" applyNumberFormat="0" applyBorder="0" applyAlignment="0" applyProtection="0"/>
    <xf numFmtId="0" fontId="28" fillId="57"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6" fillId="55" borderId="0" applyNumberFormat="0" applyBorder="0" applyAlignment="0" applyProtection="0"/>
    <xf numFmtId="0" fontId="26" fillId="59" borderId="0" applyNumberFormat="0" applyBorder="0" applyAlignment="0" applyProtection="0"/>
    <xf numFmtId="0" fontId="28" fillId="56"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6" fillId="52" borderId="0" applyNumberFormat="0" applyBorder="0" applyAlignment="0" applyProtection="0"/>
    <xf numFmtId="0" fontId="26" fillId="56" borderId="0" applyNumberFormat="0" applyBorder="0" applyAlignment="0" applyProtection="0"/>
    <xf numFmtId="0" fontId="28" fillId="56"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6" fillId="61"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6" fillId="55" borderId="0" applyNumberFormat="0" applyBorder="0" applyAlignment="0" applyProtection="0"/>
    <xf numFmtId="0" fontId="26" fillId="62" borderId="0" applyNumberFormat="0" applyBorder="0" applyAlignment="0" applyProtection="0"/>
    <xf numFmtId="0" fontId="28" fillId="62"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0" fontId="31" fillId="39" borderId="0" applyNumberFormat="0" applyBorder="0" applyAlignment="0" applyProtection="0"/>
    <xf numFmtId="170" fontId="34"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1" fontId="36" fillId="0" borderId="0" applyFill="0" applyBorder="0" applyAlignment="0"/>
    <xf numFmtId="171" fontId="36"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2" fontId="36" fillId="0" borderId="0" applyFill="0" applyBorder="0" applyAlignment="0"/>
    <xf numFmtId="173" fontId="36" fillId="0" borderId="0" applyFill="0" applyBorder="0" applyAlignment="0"/>
    <xf numFmtId="174" fontId="36" fillId="0" borderId="0" applyFill="0" applyBorder="0" applyAlignment="0"/>
    <xf numFmtId="175"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168" fontId="39"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168" fontId="39"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169" fontId="39"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168" fontId="39" fillId="64" borderId="41" applyNumberFormat="0" applyAlignment="0" applyProtection="0"/>
    <xf numFmtId="169" fontId="39" fillId="64" borderId="41" applyNumberFormat="0" applyAlignment="0" applyProtection="0"/>
    <xf numFmtId="168" fontId="39" fillId="64" borderId="41" applyNumberFormat="0" applyAlignment="0" applyProtection="0"/>
    <xf numFmtId="168" fontId="39" fillId="64" borderId="41" applyNumberFormat="0" applyAlignment="0" applyProtection="0"/>
    <xf numFmtId="169" fontId="39" fillId="64" borderId="41" applyNumberFormat="0" applyAlignment="0" applyProtection="0"/>
    <xf numFmtId="168" fontId="39" fillId="64" borderId="41" applyNumberFormat="0" applyAlignment="0" applyProtection="0"/>
    <xf numFmtId="168" fontId="39" fillId="64" borderId="41" applyNumberFormat="0" applyAlignment="0" applyProtection="0"/>
    <xf numFmtId="169" fontId="39" fillId="64" borderId="41" applyNumberFormat="0" applyAlignment="0" applyProtection="0"/>
    <xf numFmtId="168" fontId="39" fillId="64" borderId="41" applyNumberFormat="0" applyAlignment="0" applyProtection="0"/>
    <xf numFmtId="168" fontId="39" fillId="64" borderId="41" applyNumberFormat="0" applyAlignment="0" applyProtection="0"/>
    <xf numFmtId="169" fontId="39" fillId="64" borderId="41" applyNumberFormat="0" applyAlignment="0" applyProtection="0"/>
    <xf numFmtId="168" fontId="39" fillId="64" borderId="41" applyNumberFormat="0" applyAlignment="0" applyProtection="0"/>
    <xf numFmtId="0" fontId="37" fillId="64" borderId="41" applyNumberFormat="0" applyAlignment="0" applyProtection="0"/>
    <xf numFmtId="0" fontId="40" fillId="65" borderId="42" applyNumberFormat="0" applyAlignment="0" applyProtection="0"/>
    <xf numFmtId="0" fontId="41" fillId="10" borderId="38" applyNumberFormat="0" applyAlignment="0" applyProtection="0"/>
    <xf numFmtId="168"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0" fontId="40"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0" fontId="41" fillId="10" borderId="38"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0" fontId="40" fillId="65" borderId="42"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6" fillId="0" borderId="0" applyFont="0" applyFill="0" applyBorder="0" applyAlignment="0" applyProtection="0"/>
    <xf numFmtId="44" fontId="6"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178" fontId="2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6" fillId="0" borderId="0" applyFont="0" applyFill="0" applyBorder="0" applyAlignment="0" applyProtection="0"/>
    <xf numFmtId="44" fontId="6" fillId="0" borderId="0" applyFont="0" applyFill="0" applyBorder="0" applyAlignment="0" applyProtection="0"/>
    <xf numFmtId="178" fontId="2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4" fillId="0" borderId="0"/>
    <xf numFmtId="172" fontId="36"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4" fillId="0" borderId="0"/>
    <xf numFmtId="14" fontId="45" fillId="0" borderId="0" applyFill="0" applyBorder="0" applyAlignment="0"/>
    <xf numFmtId="38" fontId="25" fillId="0" borderId="43">
      <alignment vertical="center"/>
    </xf>
    <xf numFmtId="38" fontId="25" fillId="0" borderId="43">
      <alignment vertical="center"/>
    </xf>
    <xf numFmtId="38" fontId="25" fillId="0" borderId="43">
      <alignment vertical="center"/>
    </xf>
    <xf numFmtId="38" fontId="25" fillId="0" borderId="43">
      <alignment vertical="center"/>
    </xf>
    <xf numFmtId="38" fontId="25" fillId="0" borderId="43">
      <alignment vertical="center"/>
    </xf>
    <xf numFmtId="38" fontId="25" fillId="0" borderId="43">
      <alignment vertical="center"/>
    </xf>
    <xf numFmtId="38" fontId="25" fillId="0" borderId="43">
      <alignment vertical="center"/>
    </xf>
    <xf numFmtId="38" fontId="25" fillId="0" borderId="0" applyFont="0" applyFill="0" applyBorder="0" applyAlignment="0" applyProtection="0"/>
    <xf numFmtId="180" fontId="2" fillId="0" borderId="0" applyFont="0" applyFill="0" applyBorder="0" applyAlignment="0" applyProtection="0"/>
    <xf numFmtId="0" fontId="46" fillId="66" borderId="0" applyNumberFormat="0" applyBorder="0" applyAlignment="0" applyProtection="0"/>
    <xf numFmtId="0" fontId="46" fillId="67" borderId="0" applyNumberFormat="0" applyBorder="0" applyAlignment="0" applyProtection="0"/>
    <xf numFmtId="0" fontId="46" fillId="68" borderId="0" applyNumberFormat="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0" fontId="47" fillId="0" borderId="0" applyNumberFormat="0" applyFill="0" applyBorder="0" applyAlignment="0" applyProtection="0"/>
    <xf numFmtId="168" fontId="2" fillId="0" borderId="0"/>
    <xf numFmtId="0" fontId="2" fillId="0" borderId="0"/>
    <xf numFmtId="168" fontId="2" fillId="0" borderId="0"/>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50" fillId="40"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0" fontId="50" fillId="40"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0" fontId="50" fillId="40" borderId="0" applyNumberFormat="0" applyBorder="0" applyAlignment="0" applyProtection="0"/>
    <xf numFmtId="0" fontId="2" fillId="69" borderId="3" applyNumberFormat="0" applyFont="0" applyBorder="0" applyProtection="0">
      <alignment horizontal="center" vertical="center"/>
    </xf>
    <xf numFmtId="0" fontId="53" fillId="0" borderId="33" applyNumberFormat="0" applyAlignment="0" applyProtection="0">
      <alignment horizontal="left" vertical="center"/>
    </xf>
    <xf numFmtId="0" fontId="53" fillId="0" borderId="33" applyNumberFormat="0" applyAlignment="0" applyProtection="0">
      <alignment horizontal="left" vertical="center"/>
    </xf>
    <xf numFmtId="168" fontId="53" fillId="0" borderId="33" applyNumberFormat="0" applyAlignment="0" applyProtection="0">
      <alignment horizontal="left" vertical="center"/>
    </xf>
    <xf numFmtId="0" fontId="53" fillId="0" borderId="9">
      <alignment horizontal="left" vertical="center"/>
    </xf>
    <xf numFmtId="0" fontId="53" fillId="0" borderId="9">
      <alignment horizontal="left" vertical="center"/>
    </xf>
    <xf numFmtId="168" fontId="53" fillId="0" borderId="9">
      <alignment horizontal="left" vertical="center"/>
    </xf>
    <xf numFmtId="0" fontId="54" fillId="0" borderId="44" applyNumberFormat="0" applyFill="0" applyAlignment="0" applyProtection="0"/>
    <xf numFmtId="169" fontId="54" fillId="0" borderId="44" applyNumberFormat="0" applyFill="0" applyAlignment="0" applyProtection="0"/>
    <xf numFmtId="0"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0" fontId="54" fillId="0" borderId="44" applyNumberFormat="0" applyFill="0" applyAlignment="0" applyProtection="0"/>
    <xf numFmtId="0" fontId="55" fillId="0" borderId="45" applyNumberFormat="0" applyFill="0" applyAlignment="0" applyProtection="0"/>
    <xf numFmtId="169" fontId="55" fillId="0" borderId="45" applyNumberFormat="0" applyFill="0" applyAlignment="0" applyProtection="0"/>
    <xf numFmtId="0" fontId="55" fillId="0" borderId="45" applyNumberFormat="0" applyFill="0" applyAlignment="0" applyProtection="0"/>
    <xf numFmtId="168" fontId="55" fillId="0" borderId="45" applyNumberFormat="0" applyFill="0" applyAlignment="0" applyProtection="0"/>
    <xf numFmtId="168" fontId="55" fillId="0" borderId="45" applyNumberFormat="0" applyFill="0" applyAlignment="0" applyProtection="0"/>
    <xf numFmtId="168" fontId="55" fillId="0" borderId="45" applyNumberFormat="0" applyFill="0" applyAlignment="0" applyProtection="0"/>
    <xf numFmtId="169" fontId="55" fillId="0" borderId="45" applyNumberFormat="0" applyFill="0" applyAlignment="0" applyProtection="0"/>
    <xf numFmtId="168" fontId="55" fillId="0" borderId="45" applyNumberFormat="0" applyFill="0" applyAlignment="0" applyProtection="0"/>
    <xf numFmtId="168" fontId="55" fillId="0" borderId="45" applyNumberFormat="0" applyFill="0" applyAlignment="0" applyProtection="0"/>
    <xf numFmtId="169" fontId="55" fillId="0" borderId="45" applyNumberFormat="0" applyFill="0" applyAlignment="0" applyProtection="0"/>
    <xf numFmtId="168" fontId="55" fillId="0" borderId="45" applyNumberFormat="0" applyFill="0" applyAlignment="0" applyProtection="0"/>
    <xf numFmtId="168" fontId="55" fillId="0" borderId="45" applyNumberFormat="0" applyFill="0" applyAlignment="0" applyProtection="0"/>
    <xf numFmtId="169" fontId="55" fillId="0" borderId="45" applyNumberFormat="0" applyFill="0" applyAlignment="0" applyProtection="0"/>
    <xf numFmtId="168" fontId="55" fillId="0" borderId="45" applyNumberFormat="0" applyFill="0" applyAlignment="0" applyProtection="0"/>
    <xf numFmtId="168" fontId="55" fillId="0" borderId="45" applyNumberFormat="0" applyFill="0" applyAlignment="0" applyProtection="0"/>
    <xf numFmtId="169" fontId="55" fillId="0" borderId="45" applyNumberFormat="0" applyFill="0" applyAlignment="0" applyProtection="0"/>
    <xf numFmtId="168" fontId="55" fillId="0" borderId="45" applyNumberFormat="0" applyFill="0" applyAlignment="0" applyProtection="0"/>
    <xf numFmtId="0" fontId="55" fillId="0" borderId="45" applyNumberFormat="0" applyFill="0" applyAlignment="0" applyProtection="0"/>
    <xf numFmtId="0" fontId="56" fillId="0" borderId="46" applyNumberFormat="0" applyFill="0" applyAlignment="0" applyProtection="0"/>
    <xf numFmtId="169" fontId="56" fillId="0" borderId="46" applyNumberFormat="0" applyFill="0" applyAlignment="0" applyProtection="0"/>
    <xf numFmtId="0" fontId="56" fillId="0" borderId="46" applyNumberFormat="0" applyFill="0" applyAlignment="0" applyProtection="0"/>
    <xf numFmtId="168" fontId="56" fillId="0" borderId="46" applyNumberFormat="0" applyFill="0" applyAlignment="0" applyProtection="0"/>
    <xf numFmtId="0" fontId="56" fillId="0" borderId="46" applyNumberFormat="0" applyFill="0" applyAlignment="0" applyProtection="0"/>
    <xf numFmtId="168"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0" fontId="56" fillId="0" borderId="46" applyNumberFormat="0" applyFill="0" applyAlignment="0" applyProtection="0"/>
    <xf numFmtId="0" fontId="56" fillId="0" borderId="0" applyNumberFormat="0" applyFill="0" applyBorder="0" applyAlignment="0" applyProtection="0"/>
    <xf numFmtId="169" fontId="56" fillId="0" borderId="0" applyNumberFormat="0" applyFill="0" applyBorder="0" applyAlignment="0" applyProtection="0"/>
    <xf numFmtId="0"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0" fontId="56" fillId="0" borderId="0" applyNumberFormat="0" applyFill="0" applyBorder="0" applyAlignment="0" applyProtection="0"/>
    <xf numFmtId="37" fontId="57" fillId="0" borderId="0"/>
    <xf numFmtId="168" fontId="58" fillId="0" borderId="0"/>
    <xf numFmtId="0" fontId="58" fillId="0" borderId="0"/>
    <xf numFmtId="168" fontId="58" fillId="0" borderId="0"/>
    <xf numFmtId="168" fontId="53" fillId="0" borderId="0"/>
    <xf numFmtId="0" fontId="53" fillId="0" borderId="0"/>
    <xf numFmtId="168" fontId="53" fillId="0" borderId="0"/>
    <xf numFmtId="168" fontId="59" fillId="0" borderId="0"/>
    <xf numFmtId="0" fontId="59" fillId="0" borderId="0"/>
    <xf numFmtId="168" fontId="59"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0" fontId="61"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3" fillId="0" borderId="0" applyNumberFormat="0" applyFill="0" applyBorder="0" applyAlignment="0" applyProtection="0">
      <alignment vertical="top"/>
      <protection locked="0"/>
    </xf>
    <xf numFmtId="169" fontId="63" fillId="0" borderId="0" applyNumberFormat="0" applyFill="0" applyBorder="0" applyAlignment="0" applyProtection="0">
      <alignment vertical="top"/>
      <protection locked="0"/>
    </xf>
    <xf numFmtId="168" fontId="63" fillId="0" borderId="0" applyNumberFormat="0" applyFill="0" applyBorder="0" applyAlignment="0" applyProtection="0">
      <alignment vertical="top"/>
      <protection locked="0"/>
    </xf>
    <xf numFmtId="168" fontId="64" fillId="0" borderId="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168" fontId="67"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168" fontId="67"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169" fontId="67"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168" fontId="67" fillId="43" borderId="41" applyNumberFormat="0" applyAlignment="0" applyProtection="0"/>
    <xf numFmtId="169" fontId="67" fillId="43" borderId="41" applyNumberFormat="0" applyAlignment="0" applyProtection="0"/>
    <xf numFmtId="168" fontId="67" fillId="43" borderId="41" applyNumberFormat="0" applyAlignment="0" applyProtection="0"/>
    <xf numFmtId="168" fontId="67" fillId="43" borderId="41" applyNumberFormat="0" applyAlignment="0" applyProtection="0"/>
    <xf numFmtId="169" fontId="67" fillId="43" borderId="41" applyNumberFormat="0" applyAlignment="0" applyProtection="0"/>
    <xf numFmtId="168" fontId="67" fillId="43" borderId="41" applyNumberFormat="0" applyAlignment="0" applyProtection="0"/>
    <xf numFmtId="168" fontId="67" fillId="43" borderId="41" applyNumberFormat="0" applyAlignment="0" applyProtection="0"/>
    <xf numFmtId="169" fontId="67" fillId="43" borderId="41" applyNumberFormat="0" applyAlignment="0" applyProtection="0"/>
    <xf numFmtId="168" fontId="67" fillId="43" borderId="41" applyNumberFormat="0" applyAlignment="0" applyProtection="0"/>
    <xf numFmtId="168" fontId="67" fillId="43" borderId="41" applyNumberFormat="0" applyAlignment="0" applyProtection="0"/>
    <xf numFmtId="169" fontId="67" fillId="43" borderId="41" applyNumberFormat="0" applyAlignment="0" applyProtection="0"/>
    <xf numFmtId="168" fontId="67" fillId="43" borderId="41" applyNumberFormat="0" applyAlignment="0" applyProtection="0"/>
    <xf numFmtId="0" fontId="65" fillId="43" borderId="41" applyNumberFormat="0" applyAlignment="0" applyProtection="0"/>
    <xf numFmtId="3" fontId="2" fillId="72" borderId="3" applyFont="0">
      <alignment horizontal="right" vertical="center"/>
      <protection locked="0"/>
    </xf>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68" fillId="0" borderId="47" applyNumberFormat="0" applyFill="0" applyAlignment="0" applyProtection="0"/>
    <xf numFmtId="0" fontId="69" fillId="0" borderId="37" applyNumberFormat="0" applyFill="0" applyAlignment="0" applyProtection="0"/>
    <xf numFmtId="168" fontId="70" fillId="0" borderId="47" applyNumberFormat="0" applyFill="0" applyAlignment="0" applyProtection="0"/>
    <xf numFmtId="168" fontId="70" fillId="0" borderId="47" applyNumberFormat="0" applyFill="0" applyAlignment="0" applyProtection="0"/>
    <xf numFmtId="169" fontId="70" fillId="0" borderId="47" applyNumberFormat="0" applyFill="0" applyAlignment="0" applyProtection="0"/>
    <xf numFmtId="0" fontId="68" fillId="0" borderId="4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168" fontId="70" fillId="0" borderId="47" applyNumberFormat="0" applyFill="0" applyAlignment="0" applyProtection="0"/>
    <xf numFmtId="169" fontId="70" fillId="0" borderId="47" applyNumberFormat="0" applyFill="0" applyAlignment="0" applyProtection="0"/>
    <xf numFmtId="168" fontId="70" fillId="0" borderId="47" applyNumberFormat="0" applyFill="0" applyAlignment="0" applyProtection="0"/>
    <xf numFmtId="168" fontId="70" fillId="0" borderId="47" applyNumberFormat="0" applyFill="0" applyAlignment="0" applyProtection="0"/>
    <xf numFmtId="169" fontId="70" fillId="0" borderId="47" applyNumberFormat="0" applyFill="0" applyAlignment="0" applyProtection="0"/>
    <xf numFmtId="168" fontId="70" fillId="0" borderId="47" applyNumberFormat="0" applyFill="0" applyAlignment="0" applyProtection="0"/>
    <xf numFmtId="168" fontId="70" fillId="0" borderId="47" applyNumberFormat="0" applyFill="0" applyAlignment="0" applyProtection="0"/>
    <xf numFmtId="169" fontId="70" fillId="0" borderId="47" applyNumberFormat="0" applyFill="0" applyAlignment="0" applyProtection="0"/>
    <xf numFmtId="168" fontId="70" fillId="0" borderId="47" applyNumberFormat="0" applyFill="0" applyAlignment="0" applyProtection="0"/>
    <xf numFmtId="168" fontId="70" fillId="0" borderId="47" applyNumberFormat="0" applyFill="0" applyAlignment="0" applyProtection="0"/>
    <xf numFmtId="169" fontId="70" fillId="0" borderId="47" applyNumberFormat="0" applyFill="0" applyAlignment="0" applyProtection="0"/>
    <xf numFmtId="168" fontId="70" fillId="0" borderId="47" applyNumberFormat="0" applyFill="0" applyAlignment="0" applyProtection="0"/>
    <xf numFmtId="0" fontId="68" fillId="0" borderId="47"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1" fillId="73"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0" fontId="71" fillId="7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0" fontId="71" fillId="73" borderId="0" applyNumberFormat="0" applyBorder="0" applyAlignment="0" applyProtection="0"/>
    <xf numFmtId="1" fontId="74" fillId="0" borderId="0" applyProtection="0"/>
    <xf numFmtId="168" fontId="25" fillId="0" borderId="48"/>
    <xf numFmtId="169" fontId="25" fillId="0" borderId="48"/>
    <xf numFmtId="168" fontId="25" fillId="0" borderId="48"/>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5" fillId="0" borderId="0"/>
    <xf numFmtId="181" fontId="2"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0" fontId="76" fillId="0" borderId="0"/>
    <xf numFmtId="0" fontId="75" fillId="0" borderId="0"/>
    <xf numFmtId="179" fontId="27" fillId="0" borderId="0"/>
    <xf numFmtId="179" fontId="2" fillId="0" borderId="0"/>
    <xf numFmtId="179" fontId="2" fillId="0" borderId="0"/>
    <xf numFmtId="0" fontId="2" fillId="0" borderId="0"/>
    <xf numFmtId="0" fontId="2"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7"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7" fillId="0" borderId="0"/>
    <xf numFmtId="168" fontId="27"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68" fontId="27" fillId="0" borderId="0"/>
    <xf numFmtId="0" fontId="27" fillId="0" borderId="0"/>
    <xf numFmtId="0" fontId="27"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179" fontId="27" fillId="0" borderId="0"/>
    <xf numFmtId="179" fontId="2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27" fillId="0" borderId="0"/>
    <xf numFmtId="179" fontId="27" fillId="0" borderId="0"/>
    <xf numFmtId="179" fontId="27" fillId="0" borderId="0"/>
    <xf numFmtId="179"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7"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4" fillId="0" borderId="0"/>
    <xf numFmtId="0" fontId="27" fillId="0" borderId="0"/>
    <xf numFmtId="0" fontId="2" fillId="0" borderId="0"/>
    <xf numFmtId="0" fontId="26" fillId="0" borderId="0"/>
    <xf numFmtId="168" fontId="24" fillId="0" borderId="0"/>
    <xf numFmtId="0" fontId="2"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79" fontId="2" fillId="0" borderId="0"/>
    <xf numFmtId="0" fontId="27" fillId="0" borderId="0"/>
    <xf numFmtId="0" fontId="27" fillId="0" borderId="0"/>
    <xf numFmtId="168" fontId="24" fillId="0" borderId="0"/>
    <xf numFmtId="0" fontId="64" fillId="0" borderId="0"/>
    <xf numFmtId="0" fontId="2" fillId="0" borderId="0"/>
    <xf numFmtId="168" fontId="24" fillId="0" borderId="0"/>
    <xf numFmtId="0" fontId="1"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179" fontId="2" fillId="0" borderId="0"/>
    <xf numFmtId="0" fontId="2" fillId="0" borderId="0"/>
    <xf numFmtId="179" fontId="2" fillId="0" borderId="0"/>
    <xf numFmtId="0" fontId="2" fillId="0" borderId="0"/>
    <xf numFmtId="179"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5"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79" fontId="2"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79" fontId="25" fillId="0" borderId="0"/>
    <xf numFmtId="0" fontId="6"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179" fontId="6" fillId="0" borderId="0"/>
    <xf numFmtId="0" fontId="25" fillId="0" borderId="0"/>
    <xf numFmtId="179" fontId="25" fillId="0" borderId="0"/>
    <xf numFmtId="0" fontId="25" fillId="0" borderId="0"/>
    <xf numFmtId="0" fontId="2" fillId="0" borderId="0"/>
    <xf numFmtId="0" fontId="2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5" fillId="0" borderId="0"/>
    <xf numFmtId="179" fontId="6"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5" fillId="0" borderId="0"/>
    <xf numFmtId="0" fontId="25" fillId="0" borderId="0"/>
    <xf numFmtId="168" fontId="25" fillId="0" borderId="0"/>
    <xf numFmtId="0" fontId="75"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5" fillId="0" borderId="0"/>
    <xf numFmtId="0" fontId="6" fillId="0" borderId="0"/>
    <xf numFmtId="0" fontId="75" fillId="0" borderId="0"/>
    <xf numFmtId="168" fontId="6" fillId="0" borderId="0"/>
    <xf numFmtId="0" fontId="75" fillId="0" borderId="0"/>
    <xf numFmtId="168" fontId="6"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179" fontId="6"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179" fontId="2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179" fontId="25"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179" fontId="25" fillId="0" borderId="0"/>
    <xf numFmtId="179" fontId="25"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3" fillId="0" borderId="0"/>
    <xf numFmtId="0" fontId="2" fillId="0" borderId="0"/>
    <xf numFmtId="0" fontId="75" fillId="0" borderId="0"/>
    <xf numFmtId="168" fontId="43"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2"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2"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69"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168" fontId="2"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9" fillId="0" borderId="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168" fontId="2" fillId="0" borderId="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 fillId="74" borderId="49" applyNumberFormat="0" applyFont="0" applyAlignment="0" applyProtection="0"/>
    <xf numFmtId="0" fontId="26" fillId="74" borderId="49" applyNumberFormat="0" applyFont="0" applyAlignment="0" applyProtection="0"/>
    <xf numFmtId="168" fontId="2" fillId="0" borderId="0"/>
    <xf numFmtId="0" fontId="26" fillId="74" borderId="49" applyNumberFormat="0" applyFont="0" applyAlignment="0" applyProtection="0"/>
    <xf numFmtId="0" fontId="26"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6" fillId="74" borderId="49" applyNumberFormat="0" applyFont="0" applyAlignment="0" applyProtection="0"/>
    <xf numFmtId="0" fontId="2"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169" fontId="2" fillId="0" borderId="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 fillId="74" borderId="49" applyNumberFormat="0" applyFont="0" applyAlignment="0" applyProtection="0"/>
    <xf numFmtId="0" fontId="2" fillId="0" borderId="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168" fontId="2" fillId="0" borderId="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0"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1" fillId="0" borderId="0"/>
    <xf numFmtId="0" fontId="81" fillId="0" borderId="0"/>
    <xf numFmtId="168" fontId="81" fillId="0" borderId="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168" fontId="84"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168" fontId="84"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169" fontId="84"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168" fontId="84" fillId="64" borderId="50" applyNumberFormat="0" applyAlignment="0" applyProtection="0"/>
    <xf numFmtId="169" fontId="84" fillId="64" borderId="50" applyNumberFormat="0" applyAlignment="0" applyProtection="0"/>
    <xf numFmtId="168" fontId="84" fillId="64" borderId="50" applyNumberFormat="0" applyAlignment="0" applyProtection="0"/>
    <xf numFmtId="168" fontId="84" fillId="64" borderId="50" applyNumberFormat="0" applyAlignment="0" applyProtection="0"/>
    <xf numFmtId="169" fontId="84" fillId="64" borderId="50" applyNumberFormat="0" applyAlignment="0" applyProtection="0"/>
    <xf numFmtId="168" fontId="84" fillId="64" borderId="50" applyNumberFormat="0" applyAlignment="0" applyProtection="0"/>
    <xf numFmtId="168" fontId="84" fillId="64" borderId="50" applyNumberFormat="0" applyAlignment="0" applyProtection="0"/>
    <xf numFmtId="169" fontId="84" fillId="64" borderId="50" applyNumberFormat="0" applyAlignment="0" applyProtection="0"/>
    <xf numFmtId="168" fontId="84" fillId="64" borderId="50" applyNumberFormat="0" applyAlignment="0" applyProtection="0"/>
    <xf numFmtId="168" fontId="84" fillId="64" borderId="50" applyNumberFormat="0" applyAlignment="0" applyProtection="0"/>
    <xf numFmtId="169" fontId="84" fillId="64" borderId="50" applyNumberFormat="0" applyAlignment="0" applyProtection="0"/>
    <xf numFmtId="168" fontId="84" fillId="64" borderId="50" applyNumberFormat="0" applyAlignment="0" applyProtection="0"/>
    <xf numFmtId="0" fontId="82" fillId="64" borderId="50" applyNumberFormat="0" applyAlignment="0" applyProtection="0"/>
    <xf numFmtId="0" fontId="24" fillId="0" borderId="0"/>
    <xf numFmtId="175" fontId="36" fillId="0" borderId="0" applyFont="0" applyFill="0" applyBorder="0" applyAlignment="0" applyProtection="0"/>
    <xf numFmtId="186" fontId="3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85"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xf numFmtId="0" fontId="2" fillId="0" borderId="0"/>
    <xf numFmtId="168" fontId="2" fillId="0" borderId="0"/>
    <xf numFmtId="187" fontId="64" fillId="0" borderId="3" applyNumberFormat="0">
      <alignment horizontal="center" vertical="top" wrapText="1"/>
    </xf>
    <xf numFmtId="0" fontId="86"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7" fillId="0" borderId="0"/>
    <xf numFmtId="0" fontId="24" fillId="0" borderId="0"/>
    <xf numFmtId="0" fontId="88" fillId="0" borderId="0"/>
    <xf numFmtId="0" fontId="88" fillId="0" borderId="0"/>
    <xf numFmtId="168" fontId="24" fillId="0" borderId="0"/>
    <xf numFmtId="168" fontId="24" fillId="0" borderId="0"/>
    <xf numFmtId="0" fontId="89" fillId="0" borderId="0"/>
    <xf numFmtId="0" fontId="90" fillId="0" borderId="0"/>
    <xf numFmtId="0" fontId="89" fillId="0" borderId="0"/>
    <xf numFmtId="0" fontId="89" fillId="0" borderId="0"/>
    <xf numFmtId="0" fontId="89" fillId="0" borderId="0"/>
    <xf numFmtId="0" fontId="89" fillId="0" borderId="0"/>
    <xf numFmtId="0" fontId="89" fillId="0" borderId="0"/>
    <xf numFmtId="49" fontId="45" fillId="0" borderId="0" applyFill="0" applyBorder="0" applyAlignment="0"/>
    <xf numFmtId="189" fontId="36" fillId="0" borderId="0" applyFill="0" applyBorder="0" applyAlignment="0"/>
    <xf numFmtId="190" fontId="36" fillId="0" borderId="0" applyFill="0" applyBorder="0" applyAlignment="0"/>
    <xf numFmtId="0" fontId="91" fillId="0" borderId="0">
      <alignment horizontal="center" vertical="top"/>
    </xf>
    <xf numFmtId="0" fontId="92" fillId="0" borderId="0" applyNumberFormat="0" applyFill="0" applyBorder="0" applyAlignment="0" applyProtection="0"/>
    <xf numFmtId="169" fontId="92" fillId="0" borderId="0" applyNumberFormat="0" applyFill="0" applyBorder="0" applyAlignment="0" applyProtection="0"/>
    <xf numFmtId="0"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0" fontId="92" fillId="0" borderId="0" applyNumberFormat="0" applyFill="0" applyBorder="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168" fontId="93"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168" fontId="93"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169" fontId="93"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168" fontId="93" fillId="0" borderId="51" applyNumberFormat="0" applyFill="0" applyAlignment="0" applyProtection="0"/>
    <xf numFmtId="169" fontId="93" fillId="0" borderId="51" applyNumberFormat="0" applyFill="0" applyAlignment="0" applyProtection="0"/>
    <xf numFmtId="168" fontId="93" fillId="0" borderId="51" applyNumberFormat="0" applyFill="0" applyAlignment="0" applyProtection="0"/>
    <xf numFmtId="168" fontId="93" fillId="0" borderId="51" applyNumberFormat="0" applyFill="0" applyAlignment="0" applyProtection="0"/>
    <xf numFmtId="169" fontId="93" fillId="0" borderId="51" applyNumberFormat="0" applyFill="0" applyAlignment="0" applyProtection="0"/>
    <xf numFmtId="168" fontId="93" fillId="0" borderId="51" applyNumberFormat="0" applyFill="0" applyAlignment="0" applyProtection="0"/>
    <xf numFmtId="168" fontId="93" fillId="0" borderId="51" applyNumberFormat="0" applyFill="0" applyAlignment="0" applyProtection="0"/>
    <xf numFmtId="169" fontId="93" fillId="0" borderId="51" applyNumberFormat="0" applyFill="0" applyAlignment="0" applyProtection="0"/>
    <xf numFmtId="168" fontId="93" fillId="0" borderId="51" applyNumberFormat="0" applyFill="0" applyAlignment="0" applyProtection="0"/>
    <xf numFmtId="168" fontId="93" fillId="0" borderId="51" applyNumberFormat="0" applyFill="0" applyAlignment="0" applyProtection="0"/>
    <xf numFmtId="169" fontId="93" fillId="0" borderId="51" applyNumberFormat="0" applyFill="0" applyAlignment="0" applyProtection="0"/>
    <xf numFmtId="168" fontId="93" fillId="0" borderId="51" applyNumberFormat="0" applyFill="0" applyAlignment="0" applyProtection="0"/>
    <xf numFmtId="0" fontId="46" fillId="0" borderId="51" applyNumberFormat="0" applyFill="0" applyAlignment="0" applyProtection="0"/>
    <xf numFmtId="0" fontId="24" fillId="0" borderId="52"/>
    <xf numFmtId="185" fontId="80"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5" fillId="0" borderId="0" applyFont="0" applyFill="0" applyBorder="0" applyAlignment="0" applyProtection="0"/>
    <xf numFmtId="192" fontId="2" fillId="0" borderId="0" applyFon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4" fillId="0" borderId="0" applyNumberFormat="0" applyFill="0" applyBorder="0" applyAlignment="0" applyProtection="0"/>
    <xf numFmtId="1" fontId="96" fillId="0" borderId="0" applyFill="0" applyProtection="0">
      <alignment horizontal="right"/>
    </xf>
    <xf numFmtId="42" fontId="97" fillId="0" borderId="0" applyFont="0" applyFill="0" applyBorder="0" applyAlignment="0" applyProtection="0"/>
    <xf numFmtId="44" fontId="97" fillId="0" borderId="0" applyFont="0" applyFill="0" applyBorder="0" applyAlignment="0" applyProtection="0"/>
    <xf numFmtId="0" fontId="98" fillId="0" borderId="0"/>
    <xf numFmtId="0" fontId="99" fillId="0" borderId="0"/>
    <xf numFmtId="38" fontId="25" fillId="0" borderId="0" applyFont="0" applyFill="0" applyBorder="0" applyAlignment="0" applyProtection="0"/>
    <xf numFmtId="40" fontId="25" fillId="0" borderId="0" applyFont="0" applyFill="0" applyBorder="0" applyAlignment="0" applyProtection="0"/>
    <xf numFmtId="41" fontId="97" fillId="0" borderId="0" applyFont="0" applyFill="0" applyBorder="0" applyAlignment="0" applyProtection="0"/>
    <xf numFmtId="43" fontId="97" fillId="0" borderId="0" applyFont="0" applyFill="0" applyBorder="0" applyAlignment="0" applyProtection="0"/>
    <xf numFmtId="0" fontId="2" fillId="0" borderId="0"/>
    <xf numFmtId="9" fontId="1" fillId="0" borderId="0" applyFont="0" applyFill="0" applyBorder="0" applyAlignment="0" applyProtection="0"/>
    <xf numFmtId="0" fontId="46" fillId="0" borderId="120" applyNumberFormat="0" applyFill="0" applyAlignment="0" applyProtection="0"/>
    <xf numFmtId="168" fontId="93" fillId="0" borderId="120" applyNumberFormat="0" applyFill="0" applyAlignment="0" applyProtection="0"/>
    <xf numFmtId="169"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9"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9"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9" fontId="93" fillId="0" borderId="120" applyNumberFormat="0" applyFill="0" applyAlignment="0" applyProtection="0"/>
    <xf numFmtId="168" fontId="93"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169" fontId="93"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168" fontId="93"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168" fontId="93"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188" fontId="2" fillId="70" borderId="115" applyFont="0">
      <alignment horizontal="right" vertical="center"/>
    </xf>
    <xf numFmtId="3" fontId="2" fillId="70" borderId="115" applyFont="0">
      <alignment horizontal="right" vertical="center"/>
    </xf>
    <xf numFmtId="0" fontId="82" fillId="64" borderId="119" applyNumberFormat="0" applyAlignment="0" applyProtection="0"/>
    <xf numFmtId="168" fontId="84" fillId="64" borderId="119" applyNumberFormat="0" applyAlignment="0" applyProtection="0"/>
    <xf numFmtId="169"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9"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9"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9" fontId="84" fillId="64" borderId="119" applyNumberFormat="0" applyAlignment="0" applyProtection="0"/>
    <xf numFmtId="168" fontId="84"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169" fontId="84"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168" fontId="84"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168" fontId="84"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3" fontId="2" fillId="75" borderId="115" applyFont="0">
      <alignment horizontal="right" vertical="center"/>
      <protection locked="0"/>
    </xf>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 fillId="74" borderId="118" applyNumberFormat="0" applyFont="0" applyAlignment="0" applyProtection="0"/>
    <xf numFmtId="0" fontId="26"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3" fontId="2" fillId="72" borderId="115" applyFont="0">
      <alignment horizontal="right" vertical="center"/>
      <protection locked="0"/>
    </xf>
    <xf numFmtId="0" fontId="65" fillId="43" borderId="117" applyNumberFormat="0" applyAlignment="0" applyProtection="0"/>
    <xf numFmtId="168" fontId="67" fillId="43" borderId="117" applyNumberFormat="0" applyAlignment="0" applyProtection="0"/>
    <xf numFmtId="169"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9"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9"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9" fontId="67" fillId="43" borderId="117" applyNumberFormat="0" applyAlignment="0" applyProtection="0"/>
    <xf numFmtId="168" fontId="67"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169" fontId="67"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168" fontId="67"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168" fontId="67"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2" fillId="71" borderId="116" applyNumberFormat="0" applyFont="0" applyBorder="0" applyProtection="0">
      <alignment horizontal="left" vertical="center"/>
    </xf>
    <xf numFmtId="9" fontId="2" fillId="71" borderId="115" applyFont="0" applyProtection="0">
      <alignment horizontal="right" vertical="center"/>
    </xf>
    <xf numFmtId="3" fontId="2" fillId="71" borderId="115" applyFont="0" applyProtection="0">
      <alignment horizontal="right" vertical="center"/>
    </xf>
    <xf numFmtId="0" fontId="61" fillId="70" borderId="116" applyFont="0" applyBorder="0">
      <alignment horizontal="center" wrapText="1"/>
    </xf>
    <xf numFmtId="168" fontId="53" fillId="0" borderId="113">
      <alignment horizontal="left" vertical="center"/>
    </xf>
    <xf numFmtId="0" fontId="53" fillId="0" borderId="113">
      <alignment horizontal="left" vertical="center"/>
    </xf>
    <xf numFmtId="0" fontId="53" fillId="0" borderId="113">
      <alignment horizontal="left" vertical="center"/>
    </xf>
    <xf numFmtId="0" fontId="2" fillId="69" borderId="115" applyNumberFormat="0" applyFont="0" applyBorder="0" applyProtection="0">
      <alignment horizontal="center" vertical="center"/>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7" fillId="64" borderId="117" applyNumberFormat="0" applyAlignment="0" applyProtection="0"/>
    <xf numFmtId="168" fontId="39" fillId="64" borderId="117" applyNumberFormat="0" applyAlignment="0" applyProtection="0"/>
    <xf numFmtId="169"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9"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9"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9" fontId="39" fillId="64" borderId="117" applyNumberFormat="0" applyAlignment="0" applyProtection="0"/>
    <xf numFmtId="168" fontId="39"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169" fontId="39"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168" fontId="39"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168" fontId="39"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1" fillId="0" borderId="0"/>
    <xf numFmtId="169" fontId="25" fillId="37" borderId="0"/>
    <xf numFmtId="0" fontId="2" fillId="0" borderId="0">
      <alignment vertical="center"/>
    </xf>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2" fillId="69" borderId="115" applyNumberFormat="0" applyFont="0" applyBorder="0" applyProtection="0">
      <alignment horizontal="center" vertical="center"/>
    </xf>
    <xf numFmtId="0" fontId="2" fillId="69" borderId="115" applyNumberFormat="0" applyFont="0" applyBorder="0" applyProtection="0">
      <alignment horizontal="center" vertical="center"/>
    </xf>
    <xf numFmtId="0" fontId="2" fillId="69" borderId="115" applyNumberFormat="0" applyFont="0" applyBorder="0" applyProtection="0">
      <alignment horizontal="center" vertical="center"/>
    </xf>
    <xf numFmtId="0" fontId="53" fillId="0" borderId="113">
      <alignment horizontal="left" vertical="center"/>
    </xf>
    <xf numFmtId="168" fontId="53" fillId="0" borderId="113">
      <alignment horizontal="left" vertical="center"/>
    </xf>
    <xf numFmtId="0" fontId="53" fillId="0" borderId="113">
      <alignment horizontal="left" vertical="center"/>
    </xf>
    <xf numFmtId="0" fontId="61" fillId="70" borderId="116" applyFont="0" applyBorder="0">
      <alignment horizontal="center" wrapText="1"/>
    </xf>
    <xf numFmtId="0" fontId="61" fillId="70" borderId="116" applyFont="0" applyBorder="0">
      <alignment horizontal="center" wrapText="1"/>
    </xf>
    <xf numFmtId="0" fontId="61" fillId="70" borderId="116" applyFont="0" applyBorder="0">
      <alignment horizontal="center" wrapText="1"/>
    </xf>
    <xf numFmtId="3" fontId="2" fillId="71" borderId="115" applyFont="0" applyProtection="0">
      <alignment horizontal="right" vertical="center"/>
    </xf>
    <xf numFmtId="3" fontId="2" fillId="71" borderId="115" applyFont="0" applyProtection="0">
      <alignment horizontal="right" vertical="center"/>
    </xf>
    <xf numFmtId="3" fontId="2" fillId="71" borderId="115" applyFont="0" applyProtection="0">
      <alignment horizontal="right" vertical="center"/>
    </xf>
    <xf numFmtId="9" fontId="2" fillId="71" borderId="115" applyFont="0" applyProtection="0">
      <alignment horizontal="right" vertical="center"/>
    </xf>
    <xf numFmtId="9" fontId="2" fillId="71" borderId="115" applyFont="0" applyProtection="0">
      <alignment horizontal="right" vertical="center"/>
    </xf>
    <xf numFmtId="9" fontId="2" fillId="71" borderId="115" applyFont="0" applyProtection="0">
      <alignment horizontal="right" vertical="center"/>
    </xf>
    <xf numFmtId="0" fontId="2" fillId="71" borderId="116" applyNumberFormat="0" applyFont="0" applyBorder="0" applyProtection="0">
      <alignment horizontal="left" vertical="center"/>
    </xf>
    <xf numFmtId="0" fontId="2" fillId="71" borderId="116" applyNumberFormat="0" applyFont="0" applyBorder="0" applyProtection="0">
      <alignment horizontal="left" vertical="center"/>
    </xf>
    <xf numFmtId="0" fontId="2" fillId="71" borderId="116" applyNumberFormat="0" applyFont="0" applyBorder="0" applyProtection="0">
      <alignment horizontal="left" vertical="center"/>
    </xf>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3" fontId="2" fillId="72" borderId="115" applyFont="0">
      <alignment horizontal="right" vertical="center"/>
      <protection locked="0"/>
    </xf>
    <xf numFmtId="3" fontId="2" fillId="72" borderId="115" applyFont="0">
      <alignment horizontal="right" vertical="center"/>
      <protection locked="0"/>
    </xf>
    <xf numFmtId="3" fontId="2" fillId="72" borderId="115" applyFont="0">
      <alignment horizontal="right" vertical="center"/>
      <protection locked="0"/>
    </xf>
    <xf numFmtId="0" fontId="98" fillId="0" borderId="0"/>
    <xf numFmtId="0" fontId="98" fillId="0" borderId="0"/>
    <xf numFmtId="0" fontId="98" fillId="0" borderId="0"/>
    <xf numFmtId="0" fontId="98" fillId="0" borderId="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3" fontId="2" fillId="75" borderId="115" applyFont="0">
      <alignment horizontal="right" vertical="center"/>
      <protection locked="0"/>
    </xf>
    <xf numFmtId="3" fontId="2" fillId="75" borderId="115" applyFont="0">
      <alignment horizontal="right" vertical="center"/>
      <protection locked="0"/>
    </xf>
    <xf numFmtId="3" fontId="2" fillId="75" borderId="115" applyFont="0">
      <alignment horizontal="right" vertical="center"/>
      <protection locked="0"/>
    </xf>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3" fontId="2" fillId="70" borderId="115" applyFont="0">
      <alignment horizontal="right" vertical="center"/>
    </xf>
    <xf numFmtId="3" fontId="2" fillId="70" borderId="115" applyFont="0">
      <alignment horizontal="right" vertical="center"/>
    </xf>
    <xf numFmtId="3" fontId="2" fillId="70" borderId="115" applyFont="0">
      <alignment horizontal="right" vertical="center"/>
    </xf>
    <xf numFmtId="188" fontId="2" fillId="70" borderId="115" applyFont="0">
      <alignment horizontal="right" vertical="center"/>
    </xf>
    <xf numFmtId="188" fontId="2" fillId="70" borderId="115" applyFont="0">
      <alignment horizontal="right" vertical="center"/>
    </xf>
    <xf numFmtId="188" fontId="2" fillId="70" borderId="115" applyFont="0">
      <alignment horizontal="right" vertical="center"/>
    </xf>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168" fontId="39"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168" fontId="39"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169" fontId="39"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168" fontId="39" fillId="64" borderId="140" applyNumberFormat="0" applyAlignment="0" applyProtection="0"/>
    <xf numFmtId="169" fontId="39" fillId="64" borderId="140" applyNumberFormat="0" applyAlignment="0" applyProtection="0"/>
    <xf numFmtId="168" fontId="39" fillId="64" borderId="140" applyNumberFormat="0" applyAlignment="0" applyProtection="0"/>
    <xf numFmtId="168" fontId="39" fillId="64" borderId="140" applyNumberFormat="0" applyAlignment="0" applyProtection="0"/>
    <xf numFmtId="169" fontId="39" fillId="64" borderId="140" applyNumberFormat="0" applyAlignment="0" applyProtection="0"/>
    <xf numFmtId="168" fontId="39" fillId="64" borderId="140" applyNumberFormat="0" applyAlignment="0" applyProtection="0"/>
    <xf numFmtId="168" fontId="39" fillId="64" borderId="140" applyNumberFormat="0" applyAlignment="0" applyProtection="0"/>
    <xf numFmtId="169" fontId="39" fillId="64" borderId="140" applyNumberFormat="0" applyAlignment="0" applyProtection="0"/>
    <xf numFmtId="168" fontId="39" fillId="64" borderId="140" applyNumberFormat="0" applyAlignment="0" applyProtection="0"/>
    <xf numFmtId="168" fontId="39" fillId="64" borderId="140" applyNumberFormat="0" applyAlignment="0" applyProtection="0"/>
    <xf numFmtId="169" fontId="39" fillId="64" borderId="140" applyNumberFormat="0" applyAlignment="0" applyProtection="0"/>
    <xf numFmtId="168" fontId="39" fillId="64" borderId="140" applyNumberFormat="0" applyAlignment="0" applyProtection="0"/>
    <xf numFmtId="0" fontId="37" fillId="64" borderId="140" applyNumberFormat="0" applyAlignment="0" applyProtection="0"/>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2" fillId="69" borderId="136" applyNumberFormat="0" applyFont="0" applyBorder="0" applyProtection="0">
      <alignment horizontal="center" vertical="center"/>
    </xf>
    <xf numFmtId="3" fontId="2" fillId="71" borderId="136" applyFont="0" applyProtection="0">
      <alignment horizontal="right" vertical="center"/>
    </xf>
    <xf numFmtId="9" fontId="2" fillId="71" borderId="136" applyFont="0" applyProtection="0">
      <alignment horizontal="right" vertical="center"/>
    </xf>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168" fontId="67"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168" fontId="67"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169" fontId="67"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168" fontId="67" fillId="43" borderId="140" applyNumberFormat="0" applyAlignment="0" applyProtection="0"/>
    <xf numFmtId="169" fontId="67" fillId="43" borderId="140" applyNumberFormat="0" applyAlignment="0" applyProtection="0"/>
    <xf numFmtId="168" fontId="67" fillId="43" borderId="140" applyNumberFormat="0" applyAlignment="0" applyProtection="0"/>
    <xf numFmtId="168" fontId="67" fillId="43" borderId="140" applyNumberFormat="0" applyAlignment="0" applyProtection="0"/>
    <xf numFmtId="169" fontId="67" fillId="43" borderId="140" applyNumberFormat="0" applyAlignment="0" applyProtection="0"/>
    <xf numFmtId="168" fontId="67" fillId="43" borderId="140" applyNumberFormat="0" applyAlignment="0" applyProtection="0"/>
    <xf numFmtId="168" fontId="67" fillId="43" borderId="140" applyNumberFormat="0" applyAlignment="0" applyProtection="0"/>
    <xf numFmtId="169" fontId="67" fillId="43" borderId="140" applyNumberFormat="0" applyAlignment="0" applyProtection="0"/>
    <xf numFmtId="168" fontId="67" fillId="43" borderId="140" applyNumberFormat="0" applyAlignment="0" applyProtection="0"/>
    <xf numFmtId="168" fontId="67" fillId="43" borderId="140" applyNumberFormat="0" applyAlignment="0" applyProtection="0"/>
    <xf numFmtId="169" fontId="67" fillId="43" borderId="140" applyNumberFormat="0" applyAlignment="0" applyProtection="0"/>
    <xf numFmtId="168" fontId="67" fillId="43" borderId="140" applyNumberFormat="0" applyAlignment="0" applyProtection="0"/>
    <xf numFmtId="0" fontId="65" fillId="43" borderId="140" applyNumberFormat="0" applyAlignment="0" applyProtection="0"/>
    <xf numFmtId="3" fontId="2" fillId="72" borderId="136" applyFont="0">
      <alignment horizontal="right" vertical="center"/>
      <protection locked="0"/>
    </xf>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6" fillId="74" borderId="141" applyNumberFormat="0" applyFont="0" applyAlignment="0" applyProtection="0"/>
    <xf numFmtId="0" fontId="2"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3" fontId="2" fillId="75" borderId="136" applyFont="0">
      <alignment horizontal="right" vertical="center"/>
      <protection locked="0"/>
    </xf>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168" fontId="84"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168" fontId="84"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169" fontId="84"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168" fontId="84" fillId="64" borderId="142" applyNumberFormat="0" applyAlignment="0" applyProtection="0"/>
    <xf numFmtId="169" fontId="84" fillId="64" borderId="142" applyNumberFormat="0" applyAlignment="0" applyProtection="0"/>
    <xf numFmtId="168" fontId="84" fillId="64" borderId="142" applyNumberFormat="0" applyAlignment="0" applyProtection="0"/>
    <xf numFmtId="168" fontId="84" fillId="64" borderId="142" applyNumberFormat="0" applyAlignment="0" applyProtection="0"/>
    <xf numFmtId="169" fontId="84" fillId="64" borderId="142" applyNumberFormat="0" applyAlignment="0" applyProtection="0"/>
    <xf numFmtId="168" fontId="84" fillId="64" borderId="142" applyNumberFormat="0" applyAlignment="0" applyProtection="0"/>
    <xf numFmtId="168" fontId="84" fillId="64" borderId="142" applyNumberFormat="0" applyAlignment="0" applyProtection="0"/>
    <xf numFmtId="169" fontId="84" fillId="64" borderId="142" applyNumberFormat="0" applyAlignment="0" applyProtection="0"/>
    <xf numFmtId="168" fontId="84" fillId="64" borderId="142" applyNumberFormat="0" applyAlignment="0" applyProtection="0"/>
    <xf numFmtId="168" fontId="84" fillId="64" borderId="142" applyNumberFormat="0" applyAlignment="0" applyProtection="0"/>
    <xf numFmtId="169" fontId="84" fillId="64" borderId="142" applyNumberFormat="0" applyAlignment="0" applyProtection="0"/>
    <xf numFmtId="168" fontId="84" fillId="64" borderId="142" applyNumberFormat="0" applyAlignment="0" applyProtection="0"/>
    <xf numFmtId="0" fontId="82" fillId="64" borderId="142" applyNumberFormat="0" applyAlignment="0" applyProtection="0"/>
    <xf numFmtId="3" fontId="2" fillId="70" borderId="136" applyFont="0">
      <alignment horizontal="right" vertical="center"/>
    </xf>
    <xf numFmtId="188" fontId="2" fillId="70" borderId="136" applyFont="0">
      <alignment horizontal="right" vertical="center"/>
    </xf>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168" fontId="93"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168" fontId="93"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169" fontId="93"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168" fontId="93" fillId="0" borderId="143" applyNumberFormat="0" applyFill="0" applyAlignment="0" applyProtection="0"/>
    <xf numFmtId="169" fontId="93" fillId="0" borderId="143" applyNumberFormat="0" applyFill="0" applyAlignment="0" applyProtection="0"/>
    <xf numFmtId="168" fontId="93" fillId="0" borderId="143" applyNumberFormat="0" applyFill="0" applyAlignment="0" applyProtection="0"/>
    <xf numFmtId="168" fontId="93" fillId="0" borderId="143" applyNumberFormat="0" applyFill="0" applyAlignment="0" applyProtection="0"/>
    <xf numFmtId="169" fontId="93" fillId="0" borderId="143" applyNumberFormat="0" applyFill="0" applyAlignment="0" applyProtection="0"/>
    <xf numFmtId="168" fontId="93" fillId="0" borderId="143" applyNumberFormat="0" applyFill="0" applyAlignment="0" applyProtection="0"/>
    <xf numFmtId="168" fontId="93" fillId="0" borderId="143" applyNumberFormat="0" applyFill="0" applyAlignment="0" applyProtection="0"/>
    <xf numFmtId="169" fontId="93" fillId="0" borderId="143" applyNumberFormat="0" applyFill="0" applyAlignment="0" applyProtection="0"/>
    <xf numFmtId="168" fontId="93" fillId="0" borderId="143" applyNumberFormat="0" applyFill="0" applyAlignment="0" applyProtection="0"/>
    <xf numFmtId="168" fontId="93" fillId="0" borderId="143" applyNumberFormat="0" applyFill="0" applyAlignment="0" applyProtection="0"/>
    <xf numFmtId="169" fontId="93" fillId="0" borderId="143" applyNumberFormat="0" applyFill="0" applyAlignment="0" applyProtection="0"/>
    <xf numFmtId="168" fontId="93"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168" fontId="93" fillId="0" borderId="143" applyNumberFormat="0" applyFill="0" applyAlignment="0" applyProtection="0"/>
    <xf numFmtId="169" fontId="93" fillId="0" borderId="143" applyNumberFormat="0" applyFill="0" applyAlignment="0" applyProtection="0"/>
    <xf numFmtId="168" fontId="93" fillId="0" borderId="143" applyNumberFormat="0" applyFill="0" applyAlignment="0" applyProtection="0"/>
    <xf numFmtId="168" fontId="93" fillId="0" borderId="143" applyNumberFormat="0" applyFill="0" applyAlignment="0" applyProtection="0"/>
    <xf numFmtId="169" fontId="93" fillId="0" borderId="143" applyNumberFormat="0" applyFill="0" applyAlignment="0" applyProtection="0"/>
    <xf numFmtId="168" fontId="93" fillId="0" borderId="143" applyNumberFormat="0" applyFill="0" applyAlignment="0" applyProtection="0"/>
    <xf numFmtId="168" fontId="93" fillId="0" borderId="143" applyNumberFormat="0" applyFill="0" applyAlignment="0" applyProtection="0"/>
    <xf numFmtId="169" fontId="93" fillId="0" borderId="143" applyNumberFormat="0" applyFill="0" applyAlignment="0" applyProtection="0"/>
    <xf numFmtId="168" fontId="93" fillId="0" borderId="143" applyNumberFormat="0" applyFill="0" applyAlignment="0" applyProtection="0"/>
    <xf numFmtId="168" fontId="93" fillId="0" borderId="143" applyNumberFormat="0" applyFill="0" applyAlignment="0" applyProtection="0"/>
    <xf numFmtId="169" fontId="93" fillId="0" borderId="143" applyNumberFormat="0" applyFill="0" applyAlignment="0" applyProtection="0"/>
    <xf numFmtId="168" fontId="93"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169" fontId="93"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168" fontId="93"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168" fontId="93"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188" fontId="2" fillId="70" borderId="144" applyFont="0">
      <alignment horizontal="right" vertical="center"/>
    </xf>
    <xf numFmtId="3" fontId="2" fillId="70" borderId="144" applyFont="0">
      <alignment horizontal="right" vertical="center"/>
    </xf>
    <xf numFmtId="0" fontId="82" fillId="64" borderId="142" applyNumberFormat="0" applyAlignment="0" applyProtection="0"/>
    <xf numFmtId="168" fontId="84" fillId="64" borderId="142" applyNumberFormat="0" applyAlignment="0" applyProtection="0"/>
    <xf numFmtId="169" fontId="84" fillId="64" borderId="142" applyNumberFormat="0" applyAlignment="0" applyProtection="0"/>
    <xf numFmtId="168" fontId="84" fillId="64" borderId="142" applyNumberFormat="0" applyAlignment="0" applyProtection="0"/>
    <xf numFmtId="168" fontId="84" fillId="64" borderId="142" applyNumberFormat="0" applyAlignment="0" applyProtection="0"/>
    <xf numFmtId="169" fontId="84" fillId="64" borderId="142" applyNumberFormat="0" applyAlignment="0" applyProtection="0"/>
    <xf numFmtId="168" fontId="84" fillId="64" borderId="142" applyNumberFormat="0" applyAlignment="0" applyProtection="0"/>
    <xf numFmtId="168" fontId="84" fillId="64" borderId="142" applyNumberFormat="0" applyAlignment="0" applyProtection="0"/>
    <xf numFmtId="169" fontId="84" fillId="64" borderId="142" applyNumberFormat="0" applyAlignment="0" applyProtection="0"/>
    <xf numFmtId="168" fontId="84" fillId="64" borderId="142" applyNumberFormat="0" applyAlignment="0" applyProtection="0"/>
    <xf numFmtId="168" fontId="84" fillId="64" borderId="142" applyNumberFormat="0" applyAlignment="0" applyProtection="0"/>
    <xf numFmtId="169" fontId="84" fillId="64" borderId="142" applyNumberFormat="0" applyAlignment="0" applyProtection="0"/>
    <xf numFmtId="168" fontId="84"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169" fontId="84"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168" fontId="84"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168" fontId="84"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3" fontId="2" fillId="75" borderId="144" applyFont="0">
      <alignment horizontal="right" vertical="center"/>
      <protection locked="0"/>
    </xf>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 fillId="74" borderId="141" applyNumberFormat="0" applyFont="0" applyAlignment="0" applyProtection="0"/>
    <xf numFmtId="0" fontId="26"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3" fontId="2" fillId="72" borderId="144" applyFont="0">
      <alignment horizontal="right" vertical="center"/>
      <protection locked="0"/>
    </xf>
    <xf numFmtId="0" fontId="65" fillId="43" borderId="140" applyNumberFormat="0" applyAlignment="0" applyProtection="0"/>
    <xf numFmtId="168" fontId="67" fillId="43" borderId="140" applyNumberFormat="0" applyAlignment="0" applyProtection="0"/>
    <xf numFmtId="169" fontId="67" fillId="43" borderId="140" applyNumberFormat="0" applyAlignment="0" applyProtection="0"/>
    <xf numFmtId="168" fontId="67" fillId="43" borderId="140" applyNumberFormat="0" applyAlignment="0" applyProtection="0"/>
    <xf numFmtId="168" fontId="67" fillId="43" borderId="140" applyNumberFormat="0" applyAlignment="0" applyProtection="0"/>
    <xf numFmtId="169" fontId="67" fillId="43" borderId="140" applyNumberFormat="0" applyAlignment="0" applyProtection="0"/>
    <xf numFmtId="168" fontId="67" fillId="43" borderId="140" applyNumberFormat="0" applyAlignment="0" applyProtection="0"/>
    <xf numFmtId="168" fontId="67" fillId="43" borderId="140" applyNumberFormat="0" applyAlignment="0" applyProtection="0"/>
    <xf numFmtId="169" fontId="67" fillId="43" borderId="140" applyNumberFormat="0" applyAlignment="0" applyProtection="0"/>
    <xf numFmtId="168" fontId="67" fillId="43" borderId="140" applyNumberFormat="0" applyAlignment="0" applyProtection="0"/>
    <xf numFmtId="168" fontId="67" fillId="43" borderId="140" applyNumberFormat="0" applyAlignment="0" applyProtection="0"/>
    <xf numFmtId="169" fontId="67" fillId="43" borderId="140" applyNumberFormat="0" applyAlignment="0" applyProtection="0"/>
    <xf numFmtId="168" fontId="67"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169" fontId="67"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168" fontId="67"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168" fontId="67"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2" fillId="71" borderId="145" applyNumberFormat="0" applyFont="0" applyBorder="0" applyProtection="0">
      <alignment horizontal="left" vertical="center"/>
    </xf>
    <xf numFmtId="9" fontId="2" fillId="71" borderId="144" applyFont="0" applyProtection="0">
      <alignment horizontal="right" vertical="center"/>
    </xf>
    <xf numFmtId="3" fontId="2" fillId="71" borderId="144" applyFont="0" applyProtection="0">
      <alignment horizontal="right" vertical="center"/>
    </xf>
    <xf numFmtId="0" fontId="61" fillId="70" borderId="145" applyFont="0" applyBorder="0">
      <alignment horizontal="center" wrapText="1"/>
    </xf>
    <xf numFmtId="0" fontId="2" fillId="69" borderId="144" applyNumberFormat="0" applyFont="0" applyBorder="0" applyProtection="0">
      <alignment horizontal="center" vertical="center"/>
    </xf>
    <xf numFmtId="0" fontId="35" fillId="0" borderId="144" applyNumberFormat="0" applyAlignment="0">
      <alignment horizontal="right"/>
      <protection locked="0"/>
    </xf>
    <xf numFmtId="0" fontId="35" fillId="0" borderId="144" applyNumberFormat="0" applyAlignment="0">
      <alignment horizontal="right"/>
      <protection locked="0"/>
    </xf>
    <xf numFmtId="0" fontId="35" fillId="0" borderId="144" applyNumberFormat="0" applyAlignment="0">
      <alignment horizontal="right"/>
      <protection locked="0"/>
    </xf>
    <xf numFmtId="0" fontId="35" fillId="0" borderId="144" applyNumberFormat="0" applyAlignment="0">
      <alignment horizontal="right"/>
      <protection locked="0"/>
    </xf>
    <xf numFmtId="0" fontId="35" fillId="0" borderId="144" applyNumberFormat="0" applyAlignment="0">
      <alignment horizontal="right"/>
      <protection locked="0"/>
    </xf>
    <xf numFmtId="0" fontId="35" fillId="0" borderId="144" applyNumberFormat="0" applyAlignment="0">
      <alignment horizontal="right"/>
      <protection locked="0"/>
    </xf>
    <xf numFmtId="0" fontId="35" fillId="0" borderId="144" applyNumberFormat="0" applyAlignment="0">
      <alignment horizontal="right"/>
      <protection locked="0"/>
    </xf>
    <xf numFmtId="0" fontId="35" fillId="0" borderId="144" applyNumberFormat="0" applyAlignment="0">
      <alignment horizontal="right"/>
      <protection locked="0"/>
    </xf>
    <xf numFmtId="0" fontId="35" fillId="0" borderId="144" applyNumberFormat="0" applyAlignment="0">
      <alignment horizontal="right"/>
      <protection locked="0"/>
    </xf>
    <xf numFmtId="0" fontId="35" fillId="0" borderId="144" applyNumberFormat="0" applyAlignment="0">
      <alignment horizontal="right"/>
      <protection locked="0"/>
    </xf>
    <xf numFmtId="0" fontId="37" fillId="64" borderId="140" applyNumberFormat="0" applyAlignment="0" applyProtection="0"/>
    <xf numFmtId="168" fontId="39" fillId="64" borderId="140" applyNumberFormat="0" applyAlignment="0" applyProtection="0"/>
    <xf numFmtId="169" fontId="39" fillId="64" borderId="140" applyNumberFormat="0" applyAlignment="0" applyProtection="0"/>
    <xf numFmtId="168" fontId="39" fillId="64" borderId="140" applyNumberFormat="0" applyAlignment="0" applyProtection="0"/>
    <xf numFmtId="168" fontId="39" fillId="64" borderId="140" applyNumberFormat="0" applyAlignment="0" applyProtection="0"/>
    <xf numFmtId="169" fontId="39" fillId="64" borderId="140" applyNumberFormat="0" applyAlignment="0" applyProtection="0"/>
    <xf numFmtId="168" fontId="39" fillId="64" borderId="140" applyNumberFormat="0" applyAlignment="0" applyProtection="0"/>
    <xf numFmtId="168" fontId="39" fillId="64" borderId="140" applyNumberFormat="0" applyAlignment="0" applyProtection="0"/>
    <xf numFmtId="169" fontId="39" fillId="64" borderId="140" applyNumberFormat="0" applyAlignment="0" applyProtection="0"/>
    <xf numFmtId="168" fontId="39" fillId="64" borderId="140" applyNumberFormat="0" applyAlignment="0" applyProtection="0"/>
    <xf numFmtId="168" fontId="39" fillId="64" borderId="140" applyNumberFormat="0" applyAlignment="0" applyProtection="0"/>
    <xf numFmtId="169" fontId="39" fillId="64" borderId="140" applyNumberFormat="0" applyAlignment="0" applyProtection="0"/>
    <xf numFmtId="168" fontId="39"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169" fontId="39"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168" fontId="39"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168" fontId="39"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1" fillId="0" borderId="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168" fontId="39"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168" fontId="39"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169" fontId="39"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168" fontId="39" fillId="64" borderId="152" applyNumberFormat="0" applyAlignment="0" applyProtection="0"/>
    <xf numFmtId="169"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9"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9"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9" fontId="39" fillId="64" borderId="152" applyNumberFormat="0" applyAlignment="0" applyProtection="0"/>
    <xf numFmtId="168" fontId="39" fillId="64" borderId="152" applyNumberFormat="0" applyAlignment="0" applyProtection="0"/>
    <xf numFmtId="0" fontId="37" fillId="64" borderId="152" applyNumberFormat="0" applyAlignment="0" applyProtection="0"/>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2" fillId="69" borderId="147" applyNumberFormat="0" applyFont="0" applyBorder="0" applyProtection="0">
      <alignment horizontal="center" vertical="center"/>
    </xf>
    <xf numFmtId="0" fontId="53" fillId="0" borderId="151">
      <alignment horizontal="left" vertical="center"/>
    </xf>
    <xf numFmtId="0" fontId="53" fillId="0" borderId="151">
      <alignment horizontal="left" vertical="center"/>
    </xf>
    <xf numFmtId="168" fontId="53" fillId="0" borderId="151">
      <alignment horizontal="left" vertical="center"/>
    </xf>
    <xf numFmtId="0" fontId="61" fillId="70" borderId="150" applyFont="0" applyBorder="0">
      <alignment horizontal="center" wrapText="1"/>
    </xf>
    <xf numFmtId="3" fontId="2" fillId="71" borderId="147" applyFont="0" applyProtection="0">
      <alignment horizontal="right" vertical="center"/>
    </xf>
    <xf numFmtId="9" fontId="2" fillId="71" borderId="147" applyFont="0" applyProtection="0">
      <alignment horizontal="right" vertical="center"/>
    </xf>
    <xf numFmtId="0" fontId="2" fillId="71" borderId="150" applyNumberFormat="0" applyFont="0" applyBorder="0" applyProtection="0">
      <alignment horizontal="left" vertical="center"/>
    </xf>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168" fontId="67"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168" fontId="67"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169" fontId="67"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168" fontId="67" fillId="43" borderId="152" applyNumberFormat="0" applyAlignment="0" applyProtection="0"/>
    <xf numFmtId="169"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9"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9"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9" fontId="67" fillId="43" borderId="152" applyNumberFormat="0" applyAlignment="0" applyProtection="0"/>
    <xf numFmtId="168" fontId="67" fillId="43" borderId="152" applyNumberFormat="0" applyAlignment="0" applyProtection="0"/>
    <xf numFmtId="0" fontId="65" fillId="43" borderId="152" applyNumberFormat="0" applyAlignment="0" applyProtection="0"/>
    <xf numFmtId="3" fontId="2" fillId="72" borderId="147" applyFont="0">
      <alignment horizontal="right" vertical="center"/>
      <protection locked="0"/>
    </xf>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 fillId="74" borderId="153" applyNumberFormat="0" applyFont="0" applyAlignment="0" applyProtection="0"/>
    <xf numFmtId="0" fontId="2" fillId="74" borderId="153" applyNumberFormat="0" applyFont="0" applyAlignment="0" applyProtection="0"/>
    <xf numFmtId="0" fontId="26" fillId="74" borderId="153" applyNumberFormat="0" applyFont="0" applyAlignment="0" applyProtection="0"/>
    <xf numFmtId="0" fontId="2"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 fillId="74" borderId="153" applyNumberFormat="0" applyFont="0" applyAlignment="0" applyProtection="0"/>
    <xf numFmtId="0" fontId="2" fillId="74" borderId="153" applyNumberFormat="0" applyFont="0" applyAlignment="0" applyProtection="0"/>
    <xf numFmtId="0" fontId="2" fillId="74" borderId="153" applyNumberFormat="0" applyFont="0" applyAlignment="0" applyProtection="0"/>
    <xf numFmtId="0" fontId="2" fillId="74" borderId="153" applyNumberFormat="0" applyFont="0" applyAlignment="0" applyProtection="0"/>
    <xf numFmtId="0" fontId="2" fillId="74" borderId="153" applyNumberFormat="0" applyFont="0" applyAlignment="0" applyProtection="0"/>
    <xf numFmtId="0" fontId="2" fillId="74" borderId="153" applyNumberFormat="0" applyFont="0" applyAlignment="0" applyProtection="0"/>
    <xf numFmtId="0" fontId="2" fillId="74" borderId="153" applyNumberFormat="0" applyFont="0" applyAlignment="0" applyProtection="0"/>
    <xf numFmtId="0" fontId="2" fillId="74" borderId="153" applyNumberFormat="0" applyFont="0" applyAlignment="0" applyProtection="0"/>
    <xf numFmtId="0" fontId="2" fillId="74" borderId="153" applyNumberFormat="0" applyFont="0" applyAlignment="0" applyProtection="0"/>
    <xf numFmtId="0" fontId="2" fillId="74" borderId="153" applyNumberFormat="0" applyFont="0" applyAlignment="0" applyProtection="0"/>
    <xf numFmtId="0" fontId="2" fillId="74" borderId="153" applyNumberFormat="0" applyFont="0" applyAlignment="0" applyProtection="0"/>
    <xf numFmtId="0" fontId="2" fillId="74" borderId="153" applyNumberFormat="0" applyFont="0" applyAlignment="0" applyProtection="0"/>
    <xf numFmtId="0" fontId="2" fillId="74" borderId="153" applyNumberFormat="0" applyFont="0" applyAlignment="0" applyProtection="0"/>
    <xf numFmtId="0" fontId="2" fillId="74" borderId="153" applyNumberFormat="0" applyFont="0" applyAlignment="0" applyProtection="0"/>
    <xf numFmtId="0" fontId="2" fillId="74" borderId="153" applyNumberFormat="0" applyFont="0" applyAlignment="0" applyProtection="0"/>
    <xf numFmtId="0" fontId="2" fillId="74" borderId="153" applyNumberFormat="0" applyFont="0" applyAlignment="0" applyProtection="0"/>
    <xf numFmtId="0" fontId="2" fillId="74" borderId="153" applyNumberFormat="0" applyFont="0" applyAlignment="0" applyProtection="0"/>
    <xf numFmtId="3" fontId="2" fillId="75" borderId="147" applyFont="0">
      <alignment horizontal="right" vertical="center"/>
      <protection locked="0"/>
    </xf>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168" fontId="84"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168" fontId="84"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169" fontId="84"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168" fontId="84" fillId="64" borderId="154" applyNumberFormat="0" applyAlignment="0" applyProtection="0"/>
    <xf numFmtId="169" fontId="84" fillId="64" borderId="154" applyNumberFormat="0" applyAlignment="0" applyProtection="0"/>
    <xf numFmtId="168" fontId="84" fillId="64" borderId="154" applyNumberFormat="0" applyAlignment="0" applyProtection="0"/>
    <xf numFmtId="168" fontId="84" fillId="64" borderId="154" applyNumberFormat="0" applyAlignment="0" applyProtection="0"/>
    <xf numFmtId="169" fontId="84" fillId="64" borderId="154" applyNumberFormat="0" applyAlignment="0" applyProtection="0"/>
    <xf numFmtId="168" fontId="84" fillId="64" borderId="154" applyNumberFormat="0" applyAlignment="0" applyProtection="0"/>
    <xf numFmtId="168" fontId="84" fillId="64" borderId="154" applyNumberFormat="0" applyAlignment="0" applyProtection="0"/>
    <xf numFmtId="169" fontId="84" fillId="64" borderId="154" applyNumberFormat="0" applyAlignment="0" applyProtection="0"/>
    <xf numFmtId="168" fontId="84" fillId="64" borderId="154" applyNumberFormat="0" applyAlignment="0" applyProtection="0"/>
    <xf numFmtId="168" fontId="84" fillId="64" borderId="154" applyNumberFormat="0" applyAlignment="0" applyProtection="0"/>
    <xf numFmtId="169" fontId="84" fillId="64" borderId="154" applyNumberFormat="0" applyAlignment="0" applyProtection="0"/>
    <xf numFmtId="168" fontId="84" fillId="64" borderId="154" applyNumberFormat="0" applyAlignment="0" applyProtection="0"/>
    <xf numFmtId="0" fontId="82" fillId="64" borderId="154" applyNumberFormat="0" applyAlignment="0" applyProtection="0"/>
    <xf numFmtId="3" fontId="2" fillId="70" borderId="147" applyFont="0">
      <alignment horizontal="right" vertical="center"/>
    </xf>
    <xf numFmtId="188" fontId="2" fillId="70" borderId="147" applyFont="0">
      <alignment horizontal="right" vertical="center"/>
    </xf>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168" fontId="93"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168" fontId="93"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169" fontId="93"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168" fontId="93" fillId="0" borderId="155" applyNumberFormat="0" applyFill="0" applyAlignment="0" applyProtection="0"/>
    <xf numFmtId="169" fontId="93" fillId="0" borderId="155" applyNumberFormat="0" applyFill="0" applyAlignment="0" applyProtection="0"/>
    <xf numFmtId="168" fontId="93" fillId="0" borderId="155" applyNumberFormat="0" applyFill="0" applyAlignment="0" applyProtection="0"/>
    <xf numFmtId="168" fontId="93" fillId="0" borderId="155" applyNumberFormat="0" applyFill="0" applyAlignment="0" applyProtection="0"/>
    <xf numFmtId="169" fontId="93" fillId="0" borderId="155" applyNumberFormat="0" applyFill="0" applyAlignment="0" applyProtection="0"/>
    <xf numFmtId="168" fontId="93" fillId="0" borderId="155" applyNumberFormat="0" applyFill="0" applyAlignment="0" applyProtection="0"/>
    <xf numFmtId="168" fontId="93" fillId="0" borderId="155" applyNumberFormat="0" applyFill="0" applyAlignment="0" applyProtection="0"/>
    <xf numFmtId="169" fontId="93" fillId="0" borderId="155" applyNumberFormat="0" applyFill="0" applyAlignment="0" applyProtection="0"/>
    <xf numFmtId="168" fontId="93" fillId="0" borderId="155" applyNumberFormat="0" applyFill="0" applyAlignment="0" applyProtection="0"/>
    <xf numFmtId="168" fontId="93" fillId="0" borderId="155" applyNumberFormat="0" applyFill="0" applyAlignment="0" applyProtection="0"/>
    <xf numFmtId="169" fontId="93" fillId="0" borderId="155" applyNumberFormat="0" applyFill="0" applyAlignment="0" applyProtection="0"/>
    <xf numFmtId="168" fontId="93" fillId="0" borderId="155" applyNumberFormat="0" applyFill="0" applyAlignment="0" applyProtection="0"/>
    <xf numFmtId="0" fontId="46" fillId="0" borderId="155" applyNumberFormat="0" applyFill="0" applyAlignment="0" applyProtection="0"/>
    <xf numFmtId="0" fontId="46"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9"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8"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8"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88" fontId="2" fillId="70" borderId="146" applyFont="0">
      <alignment horizontal="right" vertical="center"/>
    </xf>
    <xf numFmtId="3" fontId="2" fillId="70" borderId="146" applyFont="0">
      <alignment horizontal="right" vertical="center"/>
    </xf>
    <xf numFmtId="0" fontId="82"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9"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8"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8"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3" fontId="2" fillId="75" borderId="146" applyFont="0">
      <alignment horizontal="right" vertical="center"/>
      <protection locked="0"/>
    </xf>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3" fontId="2" fillId="72" borderId="146" applyFont="0">
      <alignment horizontal="right" vertical="center"/>
      <protection locked="0"/>
    </xf>
    <xf numFmtId="0" fontId="65"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9"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8"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8"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2" fillId="71" borderId="158" applyNumberFormat="0" applyFont="0" applyBorder="0" applyProtection="0">
      <alignment horizontal="left" vertical="center"/>
    </xf>
    <xf numFmtId="9" fontId="2" fillId="71" borderId="146" applyFont="0" applyProtection="0">
      <alignment horizontal="right" vertical="center"/>
    </xf>
    <xf numFmtId="3" fontId="2" fillId="71" borderId="146" applyFont="0" applyProtection="0">
      <alignment horizontal="right" vertical="center"/>
    </xf>
    <xf numFmtId="0" fontId="61" fillId="70" borderId="158" applyFont="0" applyBorder="0">
      <alignment horizontal="center" wrapText="1"/>
    </xf>
    <xf numFmtId="168" fontId="53" fillId="0" borderId="156">
      <alignment horizontal="left" vertical="center"/>
    </xf>
    <xf numFmtId="0" fontId="53" fillId="0" borderId="156">
      <alignment horizontal="left" vertical="center"/>
    </xf>
    <xf numFmtId="0" fontId="53" fillId="0" borderId="156">
      <alignment horizontal="left" vertical="center"/>
    </xf>
    <xf numFmtId="0" fontId="2" fillId="69" borderId="146" applyNumberFormat="0" applyFont="0" applyBorder="0" applyProtection="0">
      <alignment horizontal="center" vertical="center"/>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7"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9"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8"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8"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2" fillId="69" borderId="146" applyNumberFormat="0" applyFont="0" applyBorder="0" applyProtection="0">
      <alignment horizontal="center" vertical="center"/>
    </xf>
    <xf numFmtId="0" fontId="2" fillId="69" borderId="146" applyNumberFormat="0" applyFont="0" applyBorder="0" applyProtection="0">
      <alignment horizontal="center" vertical="center"/>
    </xf>
    <xf numFmtId="0" fontId="2" fillId="69" borderId="146" applyNumberFormat="0" applyFont="0" applyBorder="0" applyProtection="0">
      <alignment horizontal="center" vertical="center"/>
    </xf>
    <xf numFmtId="0" fontId="53" fillId="0" borderId="156">
      <alignment horizontal="left" vertical="center"/>
    </xf>
    <xf numFmtId="168" fontId="53" fillId="0" borderId="156">
      <alignment horizontal="left" vertical="center"/>
    </xf>
    <xf numFmtId="0" fontId="53" fillId="0" borderId="156">
      <alignment horizontal="left" vertical="center"/>
    </xf>
    <xf numFmtId="0" fontId="61" fillId="70" borderId="158" applyFont="0" applyBorder="0">
      <alignment horizontal="center" wrapText="1"/>
    </xf>
    <xf numFmtId="0" fontId="61" fillId="70" borderId="158" applyFont="0" applyBorder="0">
      <alignment horizontal="center" wrapText="1"/>
    </xf>
    <xf numFmtId="0" fontId="61" fillId="70" borderId="158" applyFont="0" applyBorder="0">
      <alignment horizontal="center" wrapText="1"/>
    </xf>
    <xf numFmtId="3" fontId="2" fillId="71" borderId="146" applyFont="0" applyProtection="0">
      <alignment horizontal="right" vertical="center"/>
    </xf>
    <xf numFmtId="3" fontId="2" fillId="71" borderId="146" applyFont="0" applyProtection="0">
      <alignment horizontal="right" vertical="center"/>
    </xf>
    <xf numFmtId="3" fontId="2" fillId="71" borderId="146" applyFont="0" applyProtection="0">
      <alignment horizontal="right" vertical="center"/>
    </xf>
    <xf numFmtId="9" fontId="2" fillId="71" borderId="146" applyFont="0" applyProtection="0">
      <alignment horizontal="right" vertical="center"/>
    </xf>
    <xf numFmtId="9" fontId="2" fillId="71" borderId="146" applyFont="0" applyProtection="0">
      <alignment horizontal="right" vertical="center"/>
    </xf>
    <xf numFmtId="9" fontId="2" fillId="71" borderId="146" applyFont="0" applyProtection="0">
      <alignment horizontal="right" vertical="center"/>
    </xf>
    <xf numFmtId="0" fontId="2" fillId="71" borderId="158" applyNumberFormat="0" applyFont="0" applyBorder="0" applyProtection="0">
      <alignment horizontal="left" vertical="center"/>
    </xf>
    <xf numFmtId="0" fontId="2" fillId="71" borderId="158" applyNumberFormat="0" applyFont="0" applyBorder="0" applyProtection="0">
      <alignment horizontal="left" vertical="center"/>
    </xf>
    <xf numFmtId="0" fontId="2" fillId="71" borderId="158" applyNumberFormat="0" applyFont="0" applyBorder="0" applyProtection="0">
      <alignment horizontal="left" vertical="center"/>
    </xf>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3" fontId="2" fillId="72" borderId="146" applyFont="0">
      <alignment horizontal="right" vertical="center"/>
      <protection locked="0"/>
    </xf>
    <xf numFmtId="3" fontId="2" fillId="72" borderId="146" applyFont="0">
      <alignment horizontal="right" vertical="center"/>
      <protection locked="0"/>
    </xf>
    <xf numFmtId="3" fontId="2" fillId="72" borderId="146" applyFont="0">
      <alignment horizontal="right" vertical="center"/>
      <protection locked="0"/>
    </xf>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3" fontId="2" fillId="75" borderId="146" applyFont="0">
      <alignment horizontal="right" vertical="center"/>
      <protection locked="0"/>
    </xf>
    <xf numFmtId="3" fontId="2" fillId="75" borderId="146" applyFont="0">
      <alignment horizontal="right" vertical="center"/>
      <protection locked="0"/>
    </xf>
    <xf numFmtId="3" fontId="2" fillId="75" borderId="146" applyFont="0">
      <alignment horizontal="right" vertical="center"/>
      <protection locked="0"/>
    </xf>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3" fontId="2" fillId="70" borderId="146" applyFont="0">
      <alignment horizontal="right" vertical="center"/>
    </xf>
    <xf numFmtId="3" fontId="2" fillId="70" borderId="146" applyFont="0">
      <alignment horizontal="right" vertical="center"/>
    </xf>
    <xf numFmtId="3" fontId="2" fillId="70" borderId="146" applyFont="0">
      <alignment horizontal="right" vertical="center"/>
    </xf>
    <xf numFmtId="188" fontId="2" fillId="70" borderId="146" applyFont="0">
      <alignment horizontal="right" vertical="center"/>
    </xf>
    <xf numFmtId="188" fontId="2" fillId="70" borderId="146" applyFont="0">
      <alignment horizontal="right" vertical="center"/>
    </xf>
    <xf numFmtId="188" fontId="2" fillId="70" borderId="146" applyFont="0">
      <alignment horizontal="right" vertical="center"/>
    </xf>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8"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8"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9"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0" fontId="37" fillId="64" borderId="159" applyNumberFormat="0" applyAlignment="0" applyProtection="0"/>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2" fillId="69" borderId="146" applyNumberFormat="0" applyFont="0" applyBorder="0" applyProtection="0">
      <alignment horizontal="center" vertical="center"/>
    </xf>
    <xf numFmtId="3" fontId="2" fillId="71" borderId="146" applyFont="0" applyProtection="0">
      <alignment horizontal="right" vertical="center"/>
    </xf>
    <xf numFmtId="9" fontId="2" fillId="71" borderId="146" applyFont="0" applyProtection="0">
      <alignment horizontal="right" vertical="center"/>
    </xf>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8"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8"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9"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0" fontId="65" fillId="43" borderId="159" applyNumberFormat="0" applyAlignment="0" applyProtection="0"/>
    <xf numFmtId="3" fontId="2" fillId="72" borderId="146" applyFont="0">
      <alignment horizontal="right" vertical="center"/>
      <protection locked="0"/>
    </xf>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3" fontId="2" fillId="75" borderId="146" applyFont="0">
      <alignment horizontal="right" vertical="center"/>
      <protection locked="0"/>
    </xf>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8"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8"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9"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0" fontId="82" fillId="64" borderId="161" applyNumberFormat="0" applyAlignment="0" applyProtection="0"/>
    <xf numFmtId="3" fontId="2" fillId="70" borderId="146" applyFont="0">
      <alignment horizontal="right" vertical="center"/>
    </xf>
    <xf numFmtId="188" fontId="2" fillId="70" borderId="146" applyFont="0">
      <alignment horizontal="right" vertical="center"/>
    </xf>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8"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8"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9"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9"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8"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8"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88" fontId="2" fillId="70" borderId="163" applyFont="0">
      <alignment horizontal="right" vertical="center"/>
    </xf>
    <xf numFmtId="3" fontId="2" fillId="70" borderId="163" applyFont="0">
      <alignment horizontal="right" vertical="center"/>
    </xf>
    <xf numFmtId="0" fontId="82"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9"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8"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8"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3" fontId="2" fillId="75" borderId="163" applyFont="0">
      <alignment horizontal="right" vertical="center"/>
      <protection locked="0"/>
    </xf>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3" fontId="2" fillId="72" borderId="163" applyFont="0">
      <alignment horizontal="right" vertical="center"/>
      <protection locked="0"/>
    </xf>
    <xf numFmtId="0" fontId="65"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9"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8"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8"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2" fillId="71" borderId="158" applyNumberFormat="0" applyFont="0" applyBorder="0" applyProtection="0">
      <alignment horizontal="left" vertical="center"/>
    </xf>
    <xf numFmtId="9" fontId="2" fillId="71" borderId="163" applyFont="0" applyProtection="0">
      <alignment horizontal="right" vertical="center"/>
    </xf>
    <xf numFmtId="3" fontId="2" fillId="71" borderId="163" applyFont="0" applyProtection="0">
      <alignment horizontal="right" vertical="center"/>
    </xf>
    <xf numFmtId="0" fontId="61" fillId="70" borderId="158" applyFont="0" applyBorder="0">
      <alignment horizontal="center" wrapText="1"/>
    </xf>
    <xf numFmtId="0" fontId="2" fillId="69" borderId="163" applyNumberFormat="0" applyFont="0" applyBorder="0" applyProtection="0">
      <alignment horizontal="center" vertical="center"/>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7"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9"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8"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8"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8"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2" fillId="69" borderId="163" applyNumberFormat="0" applyFont="0" applyBorder="0" applyProtection="0">
      <alignment horizontal="center" vertical="center"/>
    </xf>
    <xf numFmtId="0" fontId="2" fillId="69" borderId="163" applyNumberFormat="0" applyFont="0" applyBorder="0" applyProtection="0">
      <alignment horizontal="center" vertical="center"/>
    </xf>
    <xf numFmtId="0" fontId="2" fillId="69" borderId="163" applyNumberFormat="0" applyFont="0" applyBorder="0" applyProtection="0">
      <alignment horizontal="center" vertical="center"/>
    </xf>
    <xf numFmtId="0" fontId="2" fillId="69" borderId="163" applyNumberFormat="0" applyFont="0" applyBorder="0" applyProtection="0">
      <alignment horizontal="center" vertical="center"/>
    </xf>
    <xf numFmtId="0" fontId="2" fillId="69" borderId="163" applyNumberFormat="0" applyFont="0" applyBorder="0" applyProtection="0">
      <alignment horizontal="center" vertical="center"/>
    </xf>
    <xf numFmtId="0" fontId="2" fillId="69" borderId="163" applyNumberFormat="0" applyFont="0" applyBorder="0" applyProtection="0">
      <alignment horizontal="center" vertical="center"/>
    </xf>
    <xf numFmtId="0" fontId="2" fillId="69" borderId="163" applyNumberFormat="0" applyFont="0" applyBorder="0" applyProtection="0">
      <alignment horizontal="center" vertical="center"/>
    </xf>
    <xf numFmtId="0" fontId="53" fillId="0" borderId="164">
      <alignment horizontal="left" vertical="center"/>
    </xf>
    <xf numFmtId="0" fontId="53" fillId="0" borderId="164">
      <alignment horizontal="left" vertical="center"/>
    </xf>
    <xf numFmtId="0" fontId="53" fillId="0" borderId="164">
      <alignment horizontal="left" vertical="center"/>
    </xf>
    <xf numFmtId="0" fontId="53" fillId="0" borderId="164">
      <alignment horizontal="left" vertical="center"/>
    </xf>
    <xf numFmtId="168" fontId="53" fillId="0" borderId="164">
      <alignment horizontal="left" vertical="center"/>
    </xf>
    <xf numFmtId="168" fontId="53" fillId="0" borderId="164">
      <alignment horizontal="left" vertical="center"/>
    </xf>
    <xf numFmtId="168" fontId="53" fillId="0" borderId="164">
      <alignment horizontal="left" vertical="center"/>
    </xf>
    <xf numFmtId="0" fontId="53" fillId="0" borderId="164">
      <alignment horizontal="left" vertical="center"/>
    </xf>
    <xf numFmtId="0" fontId="53" fillId="0" borderId="164">
      <alignment horizontal="left" vertical="center"/>
    </xf>
    <xf numFmtId="0" fontId="61" fillId="70" borderId="158" applyFont="0" applyBorder="0">
      <alignment horizontal="center" wrapText="1"/>
    </xf>
    <xf numFmtId="0" fontId="61" fillId="70" borderId="158" applyFont="0" applyBorder="0">
      <alignment horizontal="center" wrapText="1"/>
    </xf>
    <xf numFmtId="0" fontId="61" fillId="70" borderId="158" applyFont="0" applyBorder="0">
      <alignment horizontal="center" wrapText="1"/>
    </xf>
    <xf numFmtId="0" fontId="61" fillId="70" borderId="158" applyFont="0" applyBorder="0">
      <alignment horizontal="center" wrapText="1"/>
    </xf>
    <xf numFmtId="0" fontId="61" fillId="70" borderId="158" applyFont="0" applyBorder="0">
      <alignment horizontal="center" wrapText="1"/>
    </xf>
    <xf numFmtId="0" fontId="61" fillId="70" borderId="158" applyFont="0" applyBorder="0">
      <alignment horizontal="center" wrapText="1"/>
    </xf>
    <xf numFmtId="3" fontId="2" fillId="71" borderId="163" applyFont="0" applyProtection="0">
      <alignment horizontal="right" vertical="center"/>
    </xf>
    <xf numFmtId="3" fontId="2" fillId="71" borderId="163" applyFont="0" applyProtection="0">
      <alignment horizontal="right" vertical="center"/>
    </xf>
    <xf numFmtId="3" fontId="2" fillId="71" borderId="163" applyFont="0" applyProtection="0">
      <alignment horizontal="right" vertical="center"/>
    </xf>
    <xf numFmtId="3" fontId="2" fillId="71" borderId="163" applyFont="0" applyProtection="0">
      <alignment horizontal="right" vertical="center"/>
    </xf>
    <xf numFmtId="3" fontId="2" fillId="71" borderId="163" applyFont="0" applyProtection="0">
      <alignment horizontal="right" vertical="center"/>
    </xf>
    <xf numFmtId="3" fontId="2" fillId="71" borderId="163" applyFont="0" applyProtection="0">
      <alignment horizontal="right" vertical="center"/>
    </xf>
    <xf numFmtId="3" fontId="2" fillId="71" borderId="163" applyFont="0" applyProtection="0">
      <alignment horizontal="right" vertical="center"/>
    </xf>
    <xf numFmtId="9" fontId="2" fillId="71" borderId="163" applyFont="0" applyProtection="0">
      <alignment horizontal="right" vertical="center"/>
    </xf>
    <xf numFmtId="9" fontId="2" fillId="71" borderId="163" applyFont="0" applyProtection="0">
      <alignment horizontal="right" vertical="center"/>
    </xf>
    <xf numFmtId="9" fontId="2" fillId="71" borderId="163" applyFont="0" applyProtection="0">
      <alignment horizontal="right" vertical="center"/>
    </xf>
    <xf numFmtId="9" fontId="2" fillId="71" borderId="163" applyFont="0" applyProtection="0">
      <alignment horizontal="right" vertical="center"/>
    </xf>
    <xf numFmtId="9" fontId="2" fillId="71" borderId="163" applyFont="0" applyProtection="0">
      <alignment horizontal="right" vertical="center"/>
    </xf>
    <xf numFmtId="9" fontId="2" fillId="71" borderId="163" applyFont="0" applyProtection="0">
      <alignment horizontal="right" vertical="center"/>
    </xf>
    <xf numFmtId="9" fontId="2" fillId="71" borderId="163" applyFont="0" applyProtection="0">
      <alignment horizontal="right" vertical="center"/>
    </xf>
    <xf numFmtId="0" fontId="2" fillId="71" borderId="158" applyNumberFormat="0" applyFont="0" applyBorder="0" applyProtection="0">
      <alignment horizontal="left" vertical="center"/>
    </xf>
    <xf numFmtId="0" fontId="2" fillId="71" borderId="158" applyNumberFormat="0" applyFont="0" applyBorder="0" applyProtection="0">
      <alignment horizontal="left" vertical="center"/>
    </xf>
    <xf numFmtId="0" fontId="2" fillId="71" borderId="158" applyNumberFormat="0" applyFont="0" applyBorder="0" applyProtection="0">
      <alignment horizontal="left" vertical="center"/>
    </xf>
    <xf numFmtId="0" fontId="2" fillId="71" borderId="158" applyNumberFormat="0" applyFont="0" applyBorder="0" applyProtection="0">
      <alignment horizontal="left" vertical="center"/>
    </xf>
    <xf numFmtId="0" fontId="2" fillId="71" borderId="158" applyNumberFormat="0" applyFont="0" applyBorder="0" applyProtection="0">
      <alignment horizontal="left" vertical="center"/>
    </xf>
    <xf numFmtId="0" fontId="2" fillId="71" borderId="158" applyNumberFormat="0" applyFont="0" applyBorder="0" applyProtection="0">
      <alignment horizontal="left" vertical="center"/>
    </xf>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8"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3" fontId="2" fillId="72" borderId="163" applyFont="0">
      <alignment horizontal="right" vertical="center"/>
      <protection locked="0"/>
    </xf>
    <xf numFmtId="3" fontId="2" fillId="72" borderId="163" applyFont="0">
      <alignment horizontal="right" vertical="center"/>
      <protection locked="0"/>
    </xf>
    <xf numFmtId="3" fontId="2" fillId="72" borderId="163" applyFont="0">
      <alignment horizontal="right" vertical="center"/>
      <protection locked="0"/>
    </xf>
    <xf numFmtId="3" fontId="2" fillId="72" borderId="163" applyFont="0">
      <alignment horizontal="right" vertical="center"/>
      <protection locked="0"/>
    </xf>
    <xf numFmtId="3" fontId="2" fillId="72" borderId="163" applyFont="0">
      <alignment horizontal="right" vertical="center"/>
      <protection locked="0"/>
    </xf>
    <xf numFmtId="3" fontId="2" fillId="72" borderId="163" applyFont="0">
      <alignment horizontal="right" vertical="center"/>
      <protection locked="0"/>
    </xf>
    <xf numFmtId="3" fontId="2" fillId="72" borderId="163" applyFont="0">
      <alignment horizontal="right" vertical="center"/>
      <protection locked="0"/>
    </xf>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3" fontId="2" fillId="75" borderId="163" applyFont="0">
      <alignment horizontal="right" vertical="center"/>
      <protection locked="0"/>
    </xf>
    <xf numFmtId="3" fontId="2" fillId="75" borderId="163" applyFont="0">
      <alignment horizontal="right" vertical="center"/>
      <protection locked="0"/>
    </xf>
    <xf numFmtId="3" fontId="2" fillId="75" borderId="163" applyFont="0">
      <alignment horizontal="right" vertical="center"/>
      <protection locked="0"/>
    </xf>
    <xf numFmtId="3" fontId="2" fillId="75" borderId="163" applyFont="0">
      <alignment horizontal="right" vertical="center"/>
      <protection locked="0"/>
    </xf>
    <xf numFmtId="3" fontId="2" fillId="75" borderId="163" applyFont="0">
      <alignment horizontal="right" vertical="center"/>
      <protection locked="0"/>
    </xf>
    <xf numFmtId="3" fontId="2" fillId="75" borderId="163" applyFont="0">
      <alignment horizontal="right" vertical="center"/>
      <protection locked="0"/>
    </xf>
    <xf numFmtId="3" fontId="2" fillId="75" borderId="163" applyFont="0">
      <alignment horizontal="right" vertical="center"/>
      <protection locked="0"/>
    </xf>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8"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3" fontId="2" fillId="70" borderId="163" applyFont="0">
      <alignment horizontal="right" vertical="center"/>
    </xf>
    <xf numFmtId="3" fontId="2" fillId="70" borderId="163" applyFont="0">
      <alignment horizontal="right" vertical="center"/>
    </xf>
    <xf numFmtId="3" fontId="2" fillId="70" borderId="163" applyFont="0">
      <alignment horizontal="right" vertical="center"/>
    </xf>
    <xf numFmtId="3" fontId="2" fillId="70" borderId="163" applyFont="0">
      <alignment horizontal="right" vertical="center"/>
    </xf>
    <xf numFmtId="3" fontId="2" fillId="70" borderId="163" applyFont="0">
      <alignment horizontal="right" vertical="center"/>
    </xf>
    <xf numFmtId="3" fontId="2" fillId="70" borderId="163" applyFont="0">
      <alignment horizontal="right" vertical="center"/>
    </xf>
    <xf numFmtId="3" fontId="2" fillId="70" borderId="163" applyFont="0">
      <alignment horizontal="right" vertical="center"/>
    </xf>
    <xf numFmtId="188" fontId="2" fillId="70" borderId="163" applyFont="0">
      <alignment horizontal="right" vertical="center"/>
    </xf>
    <xf numFmtId="188" fontId="2" fillId="70" borderId="163" applyFont="0">
      <alignment horizontal="right" vertical="center"/>
    </xf>
    <xf numFmtId="188" fontId="2" fillId="70" borderId="163" applyFont="0">
      <alignment horizontal="right" vertical="center"/>
    </xf>
    <xf numFmtId="188" fontId="2" fillId="70" borderId="163" applyFont="0">
      <alignment horizontal="right" vertical="center"/>
    </xf>
    <xf numFmtId="188" fontId="2" fillId="70" borderId="163" applyFont="0">
      <alignment horizontal="right" vertical="center"/>
    </xf>
    <xf numFmtId="188" fontId="2" fillId="70" borderId="163" applyFont="0">
      <alignment horizontal="right" vertical="center"/>
    </xf>
    <xf numFmtId="188" fontId="2" fillId="70" borderId="163" applyFont="0">
      <alignment horizontal="right" vertical="center"/>
    </xf>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8"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cellStyleXfs>
  <cellXfs count="698">
    <xf numFmtId="0" fontId="0" fillId="0" borderId="0" xfId="0"/>
    <xf numFmtId="0" fontId="0" fillId="0" borderId="0" xfId="0" applyBorder="1"/>
    <xf numFmtId="0" fontId="3" fillId="0" borderId="0" xfId="0" applyFont="1"/>
    <xf numFmtId="0" fontId="0" fillId="0" borderId="0" xfId="0" applyFill="1"/>
    <xf numFmtId="0" fontId="0" fillId="0" borderId="0" xfId="0" applyAlignment="1">
      <alignment wrapText="1"/>
    </xf>
    <xf numFmtId="0" fontId="3" fillId="0" borderId="0" xfId="0" applyFont="1" applyFill="1"/>
    <xf numFmtId="167" fontId="0" fillId="0" borderId="0" xfId="0" applyNumberFormat="1"/>
    <xf numFmtId="0" fontId="3" fillId="0" borderId="3" xfId="0" applyFont="1" applyBorder="1"/>
    <xf numFmtId="0" fontId="10" fillId="0" borderId="0" xfId="0" applyFont="1" applyBorder="1"/>
    <xf numFmtId="0" fontId="10" fillId="0" borderId="0" xfId="0" applyFont="1"/>
    <xf numFmtId="0" fontId="5" fillId="0" borderId="0" xfId="0" applyFont="1"/>
    <xf numFmtId="0" fontId="7" fillId="0" borderId="0" xfId="11" applyFont="1" applyFill="1" applyBorder="1" applyProtection="1"/>
    <xf numFmtId="0" fontId="3" fillId="0" borderId="0" xfId="0" applyFont="1" applyBorder="1"/>
    <xf numFmtId="0" fontId="7" fillId="0" borderId="0" xfId="0" applyFont="1"/>
    <xf numFmtId="0" fontId="7" fillId="0" borderId="0" xfId="0" applyFont="1" applyAlignment="1">
      <alignment horizontal="right"/>
    </xf>
    <xf numFmtId="0" fontId="7" fillId="0" borderId="0" xfId="11" applyFont="1" applyFill="1" applyBorder="1" applyAlignment="1" applyProtection="1"/>
    <xf numFmtId="0" fontId="3" fillId="0" borderId="7" xfId="0" applyFont="1" applyBorder="1"/>
    <xf numFmtId="0" fontId="3" fillId="0" borderId="0" xfId="0" applyFont="1" applyAlignment="1">
      <alignment wrapText="1"/>
    </xf>
    <xf numFmtId="0" fontId="10" fillId="0" borderId="0" xfId="0" applyFont="1" applyAlignment="1">
      <alignment wrapText="1"/>
    </xf>
    <xf numFmtId="0" fontId="10" fillId="0" borderId="0" xfId="0" applyFont="1" applyAlignment="1">
      <alignment horizontal="center"/>
    </xf>
    <xf numFmtId="0" fontId="8" fillId="0" borderId="0" xfId="11" applyFont="1" applyFill="1" applyBorder="1" applyAlignment="1" applyProtection="1"/>
    <xf numFmtId="0" fontId="5" fillId="0" borderId="0" xfId="0" applyFont="1" applyBorder="1"/>
    <xf numFmtId="0" fontId="8" fillId="0" borderId="0" xfId="0" applyFont="1" applyAlignment="1">
      <alignment horizontal="center"/>
    </xf>
    <xf numFmtId="0" fontId="5" fillId="0" borderId="3" xfId="0" applyFont="1" applyBorder="1" applyAlignment="1">
      <alignment vertical="center" wrapText="1"/>
    </xf>
    <xf numFmtId="0" fontId="13"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7" fillId="2" borderId="3" xfId="0" applyFont="1" applyFill="1" applyBorder="1" applyAlignment="1">
      <alignment vertical="center"/>
    </xf>
    <xf numFmtId="0" fontId="7" fillId="0" borderId="0" xfId="0" applyFont="1" applyFill="1" applyBorder="1" applyProtection="1"/>
    <xf numFmtId="10" fontId="7" fillId="0" borderId="0" xfId="6" applyNumberFormat="1" applyFont="1" applyFill="1" applyBorder="1" applyProtection="1">
      <protection locked="0"/>
    </xf>
    <xf numFmtId="0" fontId="7" fillId="0" borderId="0" xfId="0" applyFont="1" applyFill="1" applyBorder="1" applyProtection="1">
      <protection locked="0"/>
    </xf>
    <xf numFmtId="0" fontId="15" fillId="0" borderId="0" xfId="0" applyFont="1" applyFill="1" applyBorder="1" applyProtection="1">
      <protection locked="0"/>
    </xf>
    <xf numFmtId="0" fontId="8" fillId="0" borderId="18" xfId="0" applyFont="1" applyFill="1" applyBorder="1" applyAlignment="1" applyProtection="1">
      <alignment horizontal="center" vertical="center"/>
    </xf>
    <xf numFmtId="0" fontId="7" fillId="0" borderId="19" xfId="0" applyFont="1" applyFill="1" applyBorder="1" applyProtection="1"/>
    <xf numFmtId="0" fontId="7" fillId="0" borderId="21" xfId="0" applyFont="1" applyFill="1" applyBorder="1" applyAlignment="1" applyProtection="1">
      <alignment horizontal="left" indent="1"/>
    </xf>
    <xf numFmtId="0" fontId="8" fillId="0" borderId="8" xfId="0" applyFont="1" applyFill="1" applyBorder="1" applyAlignment="1" applyProtection="1">
      <alignment horizontal="center"/>
    </xf>
    <xf numFmtId="0" fontId="7" fillId="0" borderId="3"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wrapText="1"/>
    </xf>
    <xf numFmtId="0" fontId="7" fillId="0" borderId="8" xfId="0" applyFont="1" applyFill="1" applyBorder="1" applyAlignment="1" applyProtection="1">
      <alignment horizontal="left" indent="1"/>
    </xf>
    <xf numFmtId="0" fontId="7" fillId="0" borderId="8" xfId="0" applyFont="1" applyFill="1" applyBorder="1" applyAlignment="1" applyProtection="1">
      <alignment horizontal="left" indent="2"/>
    </xf>
    <xf numFmtId="0" fontId="8" fillId="0" borderId="8" xfId="0" applyFont="1" applyFill="1" applyBorder="1" applyAlignment="1" applyProtection="1"/>
    <xf numFmtId="0" fontId="7" fillId="0" borderId="24" xfId="0" applyFont="1" applyFill="1" applyBorder="1" applyAlignment="1" applyProtection="1">
      <alignment horizontal="left" indent="1"/>
    </xf>
    <xf numFmtId="0" fontId="8" fillId="0" borderId="27" xfId="0" applyFont="1" applyFill="1" applyBorder="1" applyAlignment="1" applyProtection="1"/>
    <xf numFmtId="0" fontId="16" fillId="0" borderId="0" xfId="0" applyFont="1" applyAlignment="1">
      <alignment vertical="center"/>
    </xf>
    <xf numFmtId="0" fontId="7" fillId="0" borderId="0" xfId="0" applyFont="1" applyFill="1" applyBorder="1"/>
    <xf numFmtId="0" fontId="15" fillId="0" borderId="0" xfId="0" applyFont="1" applyFill="1"/>
    <xf numFmtId="0" fontId="17" fillId="0" borderId="3" xfId="0" applyFont="1" applyFill="1" applyBorder="1" applyAlignment="1">
      <alignment horizontal="left" vertical="center"/>
    </xf>
    <xf numFmtId="0" fontId="17" fillId="0" borderId="3" xfId="0" applyFont="1" applyFill="1" applyBorder="1" applyAlignment="1">
      <alignment horizontal="center" vertical="center" wrapText="1"/>
    </xf>
    <xf numFmtId="0" fontId="17" fillId="0" borderId="3" xfId="0" applyFont="1" applyFill="1" applyBorder="1" applyAlignment="1">
      <alignment horizontal="left" indent="1"/>
    </xf>
    <xf numFmtId="0" fontId="18" fillId="0" borderId="3" xfId="0" applyFont="1" applyFill="1" applyBorder="1" applyAlignment="1">
      <alignment horizontal="center"/>
    </xf>
    <xf numFmtId="38" fontId="17" fillId="0" borderId="3" xfId="0" applyNumberFormat="1" applyFont="1" applyFill="1" applyBorder="1" applyAlignment="1" applyProtection="1">
      <alignment horizontal="right"/>
      <protection locked="0"/>
    </xf>
    <xf numFmtId="0" fontId="17" fillId="0" borderId="3" xfId="0" applyFont="1" applyFill="1" applyBorder="1" applyAlignment="1">
      <alignment horizontal="left" wrapText="1" indent="1"/>
    </xf>
    <xf numFmtId="0" fontId="17" fillId="0" borderId="3" xfId="0" applyFont="1" applyFill="1" applyBorder="1" applyAlignment="1">
      <alignment horizontal="left" wrapText="1" indent="2"/>
    </xf>
    <xf numFmtId="0" fontId="18" fillId="0" borderId="3" xfId="0" applyFont="1" applyFill="1" applyBorder="1" applyAlignment="1"/>
    <xf numFmtId="0" fontId="18" fillId="0" borderId="3" xfId="0" applyFont="1" applyFill="1" applyBorder="1" applyAlignment="1">
      <alignment horizontal="left"/>
    </xf>
    <xf numFmtId="0" fontId="18" fillId="0" borderId="3" xfId="0" applyFont="1" applyFill="1" applyBorder="1" applyAlignment="1">
      <alignment horizontal="left" indent="1"/>
    </xf>
    <xf numFmtId="0" fontId="18" fillId="0" borderId="3" xfId="0" applyFont="1" applyFill="1" applyBorder="1" applyAlignment="1">
      <alignment horizontal="center" vertical="center" wrapText="1"/>
    </xf>
    <xf numFmtId="0" fontId="4" fillId="0" borderId="0" xfId="0" applyFont="1" applyAlignment="1">
      <alignment horizontal="center"/>
    </xf>
    <xf numFmtId="0" fontId="22" fillId="0" borderId="0" xfId="0" applyFont="1" applyAlignment="1">
      <alignment horizontal="center" vertical="center"/>
    </xf>
    <xf numFmtId="0" fontId="2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2" fillId="0" borderId="0" xfId="0" applyFont="1"/>
    <xf numFmtId="0" fontId="7" fillId="0" borderId="1" xfId="0" applyFont="1" applyBorder="1"/>
    <xf numFmtId="0" fontId="8" fillId="0" borderId="0" xfId="0" applyFont="1" applyFill="1" applyBorder="1" applyAlignment="1" applyProtection="1">
      <alignment horizontal="center" vertical="center"/>
    </xf>
    <xf numFmtId="0" fontId="3" fillId="0" borderId="0" xfId="0" applyFont="1" applyBorder="1" applyAlignment="1">
      <alignment horizontal="center" vertical="center" wrapText="1"/>
    </xf>
    <xf numFmtId="0" fontId="5" fillId="3" borderId="3" xfId="13" applyFont="1" applyFill="1" applyBorder="1" applyAlignment="1" applyProtection="1">
      <alignment vertical="center" wrapText="1"/>
      <protection locked="0"/>
    </xf>
    <xf numFmtId="0" fontId="5" fillId="3" borderId="3" xfId="13" applyFont="1" applyFill="1" applyBorder="1" applyAlignment="1" applyProtection="1">
      <alignment horizontal="left" vertical="center" wrapText="1"/>
      <protection locked="0"/>
    </xf>
    <xf numFmtId="0" fontId="5" fillId="3" borderId="3" xfId="9" applyFont="1" applyFill="1" applyBorder="1" applyAlignment="1" applyProtection="1">
      <alignment horizontal="left" vertical="center" wrapText="1"/>
      <protection locked="0"/>
    </xf>
    <xf numFmtId="0" fontId="5" fillId="0" borderId="3" xfId="13" applyFont="1" applyBorder="1" applyAlignment="1" applyProtection="1">
      <alignment horizontal="left" vertical="center" wrapText="1"/>
      <protection locked="0"/>
    </xf>
    <xf numFmtId="0" fontId="5" fillId="0" borderId="3" xfId="13" applyFont="1" applyFill="1" applyBorder="1" applyAlignment="1" applyProtection="1">
      <alignment horizontal="left" vertical="center" wrapText="1"/>
      <protection locked="0"/>
    </xf>
    <xf numFmtId="0" fontId="13" fillId="3" borderId="3" xfId="13" applyFont="1" applyFill="1" applyBorder="1" applyAlignment="1" applyProtection="1">
      <alignment vertical="center" wrapText="1"/>
      <protection locked="0"/>
    </xf>
    <xf numFmtId="0" fontId="5" fillId="3" borderId="7" xfId="13" applyFont="1" applyFill="1" applyBorder="1" applyAlignment="1" applyProtection="1">
      <alignment vertical="center" wrapText="1"/>
      <protection locked="0"/>
    </xf>
    <xf numFmtId="0" fontId="5" fillId="3" borderId="2" xfId="13" applyFont="1" applyFill="1" applyBorder="1" applyAlignment="1" applyProtection="1">
      <alignment vertical="center" wrapText="1"/>
      <protection locked="0"/>
    </xf>
    <xf numFmtId="0" fontId="5" fillId="3" borderId="7" xfId="13" applyFont="1" applyFill="1" applyBorder="1" applyAlignment="1" applyProtection="1">
      <alignment horizontal="left" vertical="center" wrapText="1"/>
      <protection locked="0"/>
    </xf>
    <xf numFmtId="0" fontId="4" fillId="36" borderId="3" xfId="0" applyFont="1" applyFill="1" applyBorder="1" applyAlignment="1">
      <alignment horizontal="left" vertical="top" wrapText="1"/>
    </xf>
    <xf numFmtId="1" fontId="13" fillId="36" borderId="3" xfId="2" applyNumberFormat="1" applyFont="1" applyFill="1" applyBorder="1" applyAlignment="1" applyProtection="1">
      <alignment horizontal="left" vertical="top" wrapText="1"/>
    </xf>
    <xf numFmtId="0" fontId="13" fillId="36" borderId="3" xfId="13" applyFont="1" applyFill="1" applyBorder="1" applyAlignment="1" applyProtection="1">
      <alignment vertical="center" wrapText="1"/>
      <protection locked="0"/>
    </xf>
    <xf numFmtId="0" fontId="3" fillId="0" borderId="21" xfId="0" applyFont="1" applyBorder="1"/>
    <xf numFmtId="0" fontId="22" fillId="0" borderId="3" xfId="0" applyFont="1" applyBorder="1"/>
    <xf numFmtId="0" fontId="21" fillId="0" borderId="0" xfId="0" applyFont="1"/>
    <xf numFmtId="0" fontId="5" fillId="0" borderId="3" xfId="13" applyFont="1" applyBorder="1" applyAlignment="1" applyProtection="1">
      <alignment horizontal="center" vertical="center" wrapText="1"/>
      <protection locked="0"/>
    </xf>
    <xf numFmtId="0" fontId="3" fillId="0" borderId="0" xfId="0" applyFont="1" applyBorder="1" applyAlignment="1">
      <alignment vertical="center"/>
    </xf>
    <xf numFmtId="0" fontId="3" fillId="0" borderId="0" xfId="0" applyFont="1" applyBorder="1" applyAlignment="1">
      <alignment vertical="center" wrapText="1"/>
    </xf>
    <xf numFmtId="164" fontId="5" fillId="3" borderId="3" xfId="1" applyNumberFormat="1" applyFont="1" applyFill="1" applyBorder="1" applyAlignment="1" applyProtection="1">
      <alignment horizontal="center" vertical="center" wrapText="1"/>
      <protection locked="0"/>
    </xf>
    <xf numFmtId="164" fontId="5" fillId="3" borderId="21" xfId="1" applyNumberFormat="1" applyFont="1" applyFill="1" applyBorder="1" applyAlignment="1" applyProtection="1">
      <alignment horizontal="center" vertical="center" wrapText="1"/>
      <protection locked="0"/>
    </xf>
    <xf numFmtId="164" fontId="5" fillId="3" borderId="22" xfId="1" applyNumberFormat="1" applyFont="1" applyFill="1" applyBorder="1" applyAlignment="1" applyProtection="1">
      <alignment horizontal="center" vertical="center" wrapText="1"/>
      <protection locked="0"/>
    </xf>
    <xf numFmtId="0" fontId="3" fillId="0" borderId="18" xfId="0" applyFont="1" applyBorder="1"/>
    <xf numFmtId="0" fontId="3" fillId="0" borderId="20" xfId="0" applyFont="1" applyBorder="1"/>
    <xf numFmtId="0" fontId="5" fillId="3" borderId="24" xfId="9" applyFont="1" applyFill="1" applyBorder="1" applyAlignment="1" applyProtection="1">
      <alignment horizontal="left" vertical="center"/>
      <protection locked="0"/>
    </xf>
    <xf numFmtId="0" fontId="13" fillId="3" borderId="26" xfId="16" applyFont="1" applyFill="1" applyBorder="1" applyAlignment="1" applyProtection="1">
      <protection locked="0"/>
    </xf>
    <xf numFmtId="0" fontId="3" fillId="0" borderId="0" xfId="0" applyFont="1" applyFill="1" applyBorder="1" applyAlignment="1">
      <alignment wrapText="1"/>
    </xf>
    <xf numFmtId="0" fontId="7" fillId="3" borderId="3" xfId="5" applyFont="1" applyFill="1" applyBorder="1" applyProtection="1">
      <protection locked="0"/>
    </xf>
    <xf numFmtId="0" fontId="7" fillId="0" borderId="3" xfId="13" applyFont="1" applyFill="1" applyBorder="1" applyAlignment="1" applyProtection="1">
      <alignment horizontal="center" vertical="center" wrapText="1"/>
      <protection locked="0"/>
    </xf>
    <xf numFmtId="0" fontId="7" fillId="3" borderId="3" xfId="13" applyFont="1" applyFill="1" applyBorder="1" applyAlignment="1" applyProtection="1">
      <alignment horizontal="center" vertical="center" wrapText="1"/>
      <protection locked="0"/>
    </xf>
    <xf numFmtId="3" fontId="7" fillId="3" borderId="3" xfId="1" applyNumberFormat="1" applyFont="1" applyFill="1" applyBorder="1" applyAlignment="1" applyProtection="1">
      <alignment horizontal="center" vertical="center" wrapText="1"/>
      <protection locked="0"/>
    </xf>
    <xf numFmtId="9" fontId="7" fillId="3" borderId="3" xfId="15" applyNumberFormat="1" applyFont="1" applyFill="1" applyBorder="1" applyAlignment="1" applyProtection="1">
      <alignment horizontal="center" vertical="center"/>
      <protection locked="0"/>
    </xf>
    <xf numFmtId="0" fontId="8" fillId="3" borderId="3" xfId="13" applyFont="1" applyFill="1" applyBorder="1" applyAlignment="1" applyProtection="1">
      <alignment wrapText="1"/>
      <protection locked="0"/>
    </xf>
    <xf numFmtId="0" fontId="7" fillId="3" borderId="3" xfId="13" applyFont="1" applyFill="1" applyBorder="1" applyAlignment="1" applyProtection="1">
      <alignment horizontal="left" vertical="center" wrapText="1"/>
      <protection locked="0"/>
    </xf>
    <xf numFmtId="165" fontId="7" fillId="3" borderId="3" xfId="8" applyNumberFormat="1" applyFont="1" applyFill="1" applyBorder="1" applyAlignment="1" applyProtection="1">
      <alignment horizontal="right" wrapText="1"/>
      <protection locked="0"/>
    </xf>
    <xf numFmtId="0" fontId="7" fillId="0" borderId="3" xfId="13" applyFont="1" applyFill="1" applyBorder="1" applyAlignment="1" applyProtection="1">
      <alignment horizontal="left" vertical="center" wrapText="1"/>
      <protection locked="0"/>
    </xf>
    <xf numFmtId="165" fontId="7" fillId="4" borderId="3" xfId="8" applyNumberFormat="1" applyFont="1" applyFill="1" applyBorder="1" applyAlignment="1" applyProtection="1">
      <alignment horizontal="right" wrapText="1"/>
      <protection locked="0"/>
    </xf>
    <xf numFmtId="0" fontId="8" fillId="0" borderId="3" xfId="13" applyFont="1" applyFill="1" applyBorder="1" applyAlignment="1" applyProtection="1">
      <alignment wrapText="1"/>
      <protection locked="0"/>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5" fillId="0" borderId="0" xfId="11" applyFont="1" applyFill="1" applyBorder="1" applyAlignment="1" applyProtection="1">
      <alignment vertical="center"/>
    </xf>
    <xf numFmtId="0" fontId="3" fillId="0" borderId="21" xfId="0" applyFont="1" applyBorder="1" applyAlignment="1">
      <alignment vertical="center"/>
    </xf>
    <xf numFmtId="0" fontId="7" fillId="0" borderId="21" xfId="0" applyFont="1" applyBorder="1" applyAlignment="1">
      <alignment horizontal="right" vertical="center" wrapText="1"/>
    </xf>
    <xf numFmtId="0" fontId="7" fillId="0" borderId="21" xfId="0" applyFont="1" applyFill="1" applyBorder="1" applyAlignment="1">
      <alignment horizontal="center" vertical="center" wrapText="1"/>
    </xf>
    <xf numFmtId="0" fontId="7" fillId="0" borderId="21" xfId="0" applyFont="1" applyFill="1" applyBorder="1" applyAlignment="1">
      <alignment horizontal="right" vertical="center" wrapText="1"/>
    </xf>
    <xf numFmtId="0" fontId="7" fillId="2" borderId="21" xfId="0" applyFont="1" applyFill="1" applyBorder="1" applyAlignment="1">
      <alignment horizontal="right" vertical="center"/>
    </xf>
    <xf numFmtId="0" fontId="7" fillId="2" borderId="24" xfId="0" applyFont="1" applyFill="1" applyBorder="1" applyAlignment="1">
      <alignment horizontal="right" vertical="center"/>
    </xf>
    <xf numFmtId="0" fontId="17" fillId="0" borderId="18" xfId="0" applyFont="1" applyFill="1" applyBorder="1" applyAlignment="1">
      <alignment horizontal="left" vertical="center" indent="1"/>
    </xf>
    <xf numFmtId="0" fontId="17" fillId="0" borderId="19" xfId="0" applyFont="1" applyFill="1" applyBorder="1" applyAlignment="1">
      <alignment horizontal="left" vertical="center"/>
    </xf>
    <xf numFmtId="0" fontId="17" fillId="0" borderId="21" xfId="0" applyFont="1" applyFill="1" applyBorder="1" applyAlignment="1">
      <alignment horizontal="left" vertical="center" indent="1"/>
    </xf>
    <xf numFmtId="0" fontId="17" fillId="0" borderId="22" xfId="0" applyFont="1" applyFill="1" applyBorder="1" applyAlignment="1">
      <alignment horizontal="center" vertical="center" wrapText="1"/>
    </xf>
    <xf numFmtId="0" fontId="17" fillId="0" borderId="21" xfId="0" applyFont="1" applyFill="1" applyBorder="1" applyAlignment="1">
      <alignment horizontal="left" indent="1"/>
    </xf>
    <xf numFmtId="38" fontId="17" fillId="0" borderId="22" xfId="0" applyNumberFormat="1" applyFont="1" applyFill="1" applyBorder="1" applyAlignment="1" applyProtection="1">
      <alignment horizontal="right"/>
      <protection locked="0"/>
    </xf>
    <xf numFmtId="0" fontId="17" fillId="0" borderId="24" xfId="0" applyFont="1" applyFill="1" applyBorder="1" applyAlignment="1">
      <alignment horizontal="left" vertical="center" indent="1"/>
    </xf>
    <xf numFmtId="0" fontId="18" fillId="0" borderId="25" xfId="0" applyFont="1" applyFill="1" applyBorder="1" applyAlignment="1"/>
    <xf numFmtId="0" fontId="3" fillId="0" borderId="57" xfId="0" applyFont="1" applyBorder="1"/>
    <xf numFmtId="0" fontId="19" fillId="0" borderId="24" xfId="0" applyFont="1" applyBorder="1" applyAlignment="1">
      <alignment horizontal="center" vertical="center" wrapText="1"/>
    </xf>
    <xf numFmtId="0" fontId="19" fillId="0" borderId="25" xfId="0" applyFont="1" applyBorder="1" applyAlignment="1">
      <alignment vertical="center" wrapText="1"/>
    </xf>
    <xf numFmtId="0" fontId="3" fillId="0" borderId="58" xfId="0" applyFont="1" applyBorder="1"/>
    <xf numFmtId="0" fontId="5" fillId="0" borderId="18" xfId="9" applyFont="1" applyFill="1" applyBorder="1" applyAlignment="1" applyProtection="1">
      <alignment horizontal="center" vertical="center"/>
      <protection locked="0"/>
    </xf>
    <xf numFmtId="0" fontId="13" fillId="3" borderId="5" xfId="9" applyFont="1" applyFill="1" applyBorder="1" applyAlignment="1" applyProtection="1">
      <alignment horizontal="center" vertical="center" wrapText="1"/>
      <protection locked="0"/>
    </xf>
    <xf numFmtId="164" fontId="5" fillId="3" borderId="20" xfId="2" applyNumberFormat="1" applyFont="1" applyFill="1" applyBorder="1" applyAlignment="1" applyProtection="1">
      <alignment horizontal="center" vertical="center"/>
      <protection locked="0"/>
    </xf>
    <xf numFmtId="0" fontId="5" fillId="0" borderId="21" xfId="9" applyFont="1" applyFill="1" applyBorder="1" applyAlignment="1" applyProtection="1">
      <alignment horizontal="center" vertical="center"/>
      <protection locked="0"/>
    </xf>
    <xf numFmtId="0" fontId="5" fillId="0" borderId="0" xfId="13" applyFont="1" applyBorder="1" applyAlignment="1" applyProtection="1">
      <alignment wrapText="1"/>
      <protection locked="0"/>
    </xf>
    <xf numFmtId="0" fontId="5" fillId="0" borderId="21" xfId="9" applyFont="1" applyFill="1" applyBorder="1" applyAlignment="1" applyProtection="1">
      <alignment horizontal="center" vertical="center" wrapText="1"/>
      <protection locked="0"/>
    </xf>
    <xf numFmtId="0" fontId="5" fillId="0" borderId="24" xfId="9" applyFont="1" applyFill="1" applyBorder="1" applyAlignment="1" applyProtection="1">
      <alignment horizontal="center" vertical="center" wrapText="1"/>
      <protection locked="0"/>
    </xf>
    <xf numFmtId="0" fontId="13" fillId="36" borderId="25" xfId="13" applyFont="1" applyFill="1" applyBorder="1" applyAlignment="1" applyProtection="1">
      <alignment vertical="center" wrapText="1"/>
      <protection locked="0"/>
    </xf>
    <xf numFmtId="0" fontId="22" fillId="0" borderId="21" xfId="0" applyFont="1" applyBorder="1" applyAlignment="1">
      <alignment horizontal="center"/>
    </xf>
    <xf numFmtId="167" fontId="22" fillId="0" borderId="66" xfId="0" applyNumberFormat="1" applyFont="1" applyBorder="1" applyAlignment="1">
      <alignment horizontal="center"/>
    </xf>
    <xf numFmtId="167" fontId="22" fillId="0" borderId="64" xfId="0" applyNumberFormat="1" applyFont="1" applyBorder="1" applyAlignment="1">
      <alignment horizontal="center"/>
    </xf>
    <xf numFmtId="167" fontId="22" fillId="0" borderId="67" xfId="0" applyNumberFormat="1" applyFont="1" applyBorder="1" applyAlignment="1">
      <alignment horizontal="center"/>
    </xf>
    <xf numFmtId="167" fontId="21" fillId="36" borderId="59" xfId="0" applyNumberFormat="1" applyFont="1" applyFill="1" applyBorder="1" applyAlignment="1">
      <alignment horizontal="center"/>
    </xf>
    <xf numFmtId="167" fontId="22" fillId="0" borderId="63" xfId="0" applyNumberFormat="1" applyFont="1" applyBorder="1" applyAlignment="1">
      <alignment horizontal="center"/>
    </xf>
    <xf numFmtId="167" fontId="22" fillId="0" borderId="68" xfId="0" applyNumberFormat="1" applyFont="1" applyBorder="1" applyAlignment="1">
      <alignment horizontal="center"/>
    </xf>
    <xf numFmtId="0" fontId="22" fillId="0" borderId="24" xfId="0" applyFont="1" applyBorder="1" applyAlignment="1">
      <alignment horizontal="center"/>
    </xf>
    <xf numFmtId="167" fontId="21" fillId="36" borderId="62" xfId="0" applyNumberFormat="1" applyFont="1" applyFill="1" applyBorder="1" applyAlignment="1">
      <alignment horizontal="center"/>
    </xf>
    <xf numFmtId="0" fontId="3" fillId="0" borderId="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0" fillId="0" borderId="0" xfId="0" applyFont="1" applyFill="1"/>
    <xf numFmtId="0" fontId="3" fillId="0" borderId="69" xfId="0" applyFont="1" applyBorder="1"/>
    <xf numFmtId="0" fontId="3" fillId="0" borderId="19" xfId="0" applyFont="1" applyBorder="1"/>
    <xf numFmtId="0" fontId="3" fillId="0" borderId="24" xfId="0" applyFont="1" applyBorder="1"/>
    <xf numFmtId="0" fontId="5" fillId="3" borderId="22" xfId="13" applyFont="1" applyFill="1" applyBorder="1" applyAlignment="1" applyProtection="1">
      <alignment horizontal="left" vertical="center"/>
      <protection locked="0"/>
    </xf>
    <xf numFmtId="0" fontId="10" fillId="0" borderId="0" xfId="0" applyFont="1" applyAlignment="1"/>
    <xf numFmtId="0" fontId="5" fillId="3" borderId="21" xfId="5" applyFont="1" applyFill="1" applyBorder="1" applyAlignment="1" applyProtection="1">
      <alignment horizontal="right" vertical="center"/>
      <protection locked="0"/>
    </xf>
    <xf numFmtId="0" fontId="13" fillId="3" borderId="25" xfId="16" applyFont="1" applyFill="1" applyBorder="1" applyAlignment="1" applyProtection="1">
      <protection locked="0"/>
    </xf>
    <xf numFmtId="0" fontId="3" fillId="0" borderId="19" xfId="0" applyFont="1" applyBorder="1" applyAlignment="1">
      <alignment wrapText="1"/>
    </xf>
    <xf numFmtId="0" fontId="3" fillId="0" borderId="20" xfId="0" applyFont="1" applyBorder="1" applyAlignment="1">
      <alignment wrapText="1"/>
    </xf>
    <xf numFmtId="0" fontId="4" fillId="0" borderId="25" xfId="0" applyFont="1" applyBorder="1"/>
    <xf numFmtId="0" fontId="7" fillId="3" borderId="21" xfId="5" applyFont="1" applyFill="1" applyBorder="1" applyAlignment="1" applyProtection="1">
      <alignment horizontal="left" vertical="center"/>
      <protection locked="0"/>
    </xf>
    <xf numFmtId="0" fontId="7" fillId="3" borderId="22" xfId="13" applyFont="1" applyFill="1" applyBorder="1" applyAlignment="1" applyProtection="1">
      <alignment horizontal="center" vertical="center" wrapText="1"/>
      <protection locked="0"/>
    </xf>
    <xf numFmtId="0" fontId="7" fillId="3" borderId="21" xfId="5" applyFont="1" applyFill="1" applyBorder="1" applyAlignment="1" applyProtection="1">
      <alignment horizontal="right" vertical="center"/>
      <protection locked="0"/>
    </xf>
    <xf numFmtId="3" fontId="7" fillId="36" borderId="22" xfId="5" applyNumberFormat="1" applyFont="1" applyFill="1" applyBorder="1" applyProtection="1">
      <protection locked="0"/>
    </xf>
    <xf numFmtId="0" fontId="7" fillId="3" borderId="24" xfId="9" applyFont="1" applyFill="1" applyBorder="1" applyAlignment="1" applyProtection="1">
      <alignment horizontal="right" vertical="center"/>
      <protection locked="0"/>
    </xf>
    <xf numFmtId="0" fontId="8" fillId="3" borderId="25" xfId="16" applyFont="1" applyFill="1" applyBorder="1" applyAlignment="1" applyProtection="1">
      <protection locked="0"/>
    </xf>
    <xf numFmtId="3" fontId="8" fillId="36" borderId="25" xfId="16" applyNumberFormat="1" applyFont="1" applyFill="1" applyBorder="1" applyAlignment="1" applyProtection="1">
      <protection locked="0"/>
    </xf>
    <xf numFmtId="164" fontId="8" fillId="36" borderId="26" xfId="1" applyNumberFormat="1" applyFont="1" applyFill="1" applyBorder="1" applyAlignment="1" applyProtection="1">
      <protection locked="0"/>
    </xf>
    <xf numFmtId="0" fontId="3" fillId="0" borderId="57" xfId="0" applyFont="1" applyBorder="1" applyAlignment="1">
      <alignment horizontal="center"/>
    </xf>
    <xf numFmtId="0" fontId="3" fillId="0" borderId="5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5" fillId="3" borderId="3" xfId="13" applyFont="1" applyFill="1" applyBorder="1" applyAlignment="1" applyProtection="1">
      <alignment horizontal="left" vertical="center"/>
      <protection locked="0"/>
    </xf>
    <xf numFmtId="0" fontId="5" fillId="3" borderId="3" xfId="13" applyFont="1" applyFill="1" applyBorder="1" applyAlignment="1" applyProtection="1">
      <alignment horizontal="left" vertical="center" wrapText="1" indent="3"/>
      <protection locked="0"/>
    </xf>
    <xf numFmtId="0" fontId="3" fillId="0" borderId="22" xfId="0" applyFont="1" applyBorder="1" applyAlignment="1">
      <alignment horizontal="center" vertical="center"/>
    </xf>
    <xf numFmtId="0" fontId="0" fillId="0" borderId="0" xfId="0" applyAlignment="1"/>
    <xf numFmtId="0" fontId="1" fillId="0" borderId="0" xfId="0" applyFont="1"/>
    <xf numFmtId="0" fontId="7" fillId="3" borderId="3" xfId="20960" applyFont="1" applyFill="1" applyBorder="1" applyAlignment="1" applyProtection="1">
      <alignment horizontal="left" wrapText="1" indent="1"/>
    </xf>
    <xf numFmtId="0" fontId="7" fillId="0" borderId="3" xfId="20960" applyFont="1" applyFill="1" applyBorder="1" applyAlignment="1" applyProtection="1">
      <alignment horizontal="left" wrapText="1" indent="1"/>
    </xf>
    <xf numFmtId="0" fontId="101" fillId="0" borderId="3" xfId="20960" applyFont="1" applyFill="1" applyBorder="1" applyAlignment="1" applyProtection="1">
      <alignment horizontal="center" vertical="center"/>
    </xf>
    <xf numFmtId="0" fontId="102" fillId="0" borderId="0" xfId="0" applyFont="1" applyBorder="1" applyAlignment="1">
      <alignment wrapText="1"/>
    </xf>
    <xf numFmtId="0" fontId="7" fillId="0" borderId="2" xfId="20960" applyFont="1" applyFill="1" applyBorder="1" applyAlignment="1" applyProtection="1">
      <alignment horizontal="left" wrapText="1" indent="1"/>
    </xf>
    <xf numFmtId="0" fontId="13" fillId="0" borderId="19" xfId="11" applyFont="1" applyFill="1" applyBorder="1" applyAlignment="1" applyProtection="1">
      <alignment horizontal="center" vertical="center"/>
    </xf>
    <xf numFmtId="0" fontId="7" fillId="0" borderId="0" xfId="11" applyFont="1" applyFill="1" applyBorder="1" applyAlignment="1" applyProtection="1">
      <alignment horizontal="left"/>
    </xf>
    <xf numFmtId="0" fontId="15" fillId="0" borderId="0" xfId="11" applyFont="1" applyFill="1" applyBorder="1" applyAlignment="1" applyProtection="1">
      <alignment horizontal="right"/>
    </xf>
    <xf numFmtId="0" fontId="0" fillId="0" borderId="18" xfId="0" applyBorder="1" applyAlignment="1">
      <alignment horizontal="center" vertical="center"/>
    </xf>
    <xf numFmtId="0" fontId="4" fillId="36" borderId="30" xfId="0" applyFont="1" applyFill="1" applyBorder="1" applyAlignment="1">
      <alignment wrapText="1"/>
    </xf>
    <xf numFmtId="0" fontId="3" fillId="0" borderId="9" xfId="0" applyFont="1" applyFill="1" applyBorder="1" applyAlignment="1">
      <alignment vertical="center" wrapText="1"/>
    </xf>
    <xf numFmtId="0" fontId="4" fillId="36" borderId="9" xfId="0" applyFont="1" applyFill="1" applyBorder="1" applyAlignment="1">
      <alignment wrapText="1"/>
    </xf>
    <xf numFmtId="0" fontId="4" fillId="36" borderId="74" xfId="0" applyFont="1" applyFill="1" applyBorder="1" applyAlignment="1">
      <alignment wrapText="1"/>
    </xf>
    <xf numFmtId="0" fontId="13" fillId="0" borderId="0" xfId="11" applyFont="1" applyFill="1" applyBorder="1" applyAlignment="1" applyProtection="1">
      <alignment horizontal="center" vertical="center" wrapText="1"/>
    </xf>
    <xf numFmtId="0" fontId="3" fillId="0" borderId="21" xfId="0" applyFont="1" applyBorder="1" applyAlignment="1">
      <alignment horizontal="center" vertical="center" wrapText="1"/>
    </xf>
    <xf numFmtId="0" fontId="3" fillId="0" borderId="9" xfId="0" applyFont="1" applyFill="1" applyBorder="1" applyAlignment="1"/>
    <xf numFmtId="0" fontId="3" fillId="0" borderId="9" xfId="0" applyFont="1" applyBorder="1" applyAlignment="1">
      <alignment wrapText="1"/>
    </xf>
    <xf numFmtId="0" fontId="3" fillId="0" borderId="24" xfId="0" applyFont="1" applyBorder="1" applyAlignment="1">
      <alignment horizontal="center" vertical="center" wrapText="1"/>
    </xf>
    <xf numFmtId="0" fontId="3" fillId="0" borderId="9" xfId="0" applyFont="1" applyFill="1" applyBorder="1" applyAlignment="1">
      <alignment vertical="center"/>
    </xf>
    <xf numFmtId="0" fontId="3" fillId="0" borderId="6" xfId="0" applyFont="1" applyFill="1" applyBorder="1" applyAlignment="1">
      <alignment horizontal="center" vertical="center" wrapText="1"/>
    </xf>
    <xf numFmtId="0" fontId="15" fillId="0" borderId="0" xfId="0" applyFont="1" applyFill="1" applyBorder="1" applyAlignment="1" applyProtection="1">
      <alignment horizontal="right"/>
      <protection locked="0"/>
    </xf>
    <xf numFmtId="0" fontId="10" fillId="0" borderId="0" xfId="0" applyFont="1" applyAlignment="1">
      <alignment horizontal="left" indent="1"/>
    </xf>
    <xf numFmtId="0" fontId="8" fillId="0" borderId="1" xfId="0" applyFont="1" applyBorder="1" applyAlignment="1">
      <alignment horizontal="center"/>
    </xf>
    <xf numFmtId="0" fontId="13" fillId="0" borderId="1" xfId="0" applyFont="1" applyBorder="1" applyAlignment="1">
      <alignment horizontal="center" vertical="center"/>
    </xf>
    <xf numFmtId="0" fontId="7" fillId="0" borderId="0" xfId="0" applyFont="1" applyFill="1" applyBorder="1" applyAlignment="1">
      <alignment horizontal="center"/>
    </xf>
    <xf numFmtId="0" fontId="7" fillId="0" borderId="0" xfId="0" applyFont="1" applyFill="1" applyAlignment="1">
      <alignment horizontal="center"/>
    </xf>
    <xf numFmtId="0" fontId="15" fillId="0" borderId="0" xfId="0" applyFont="1" applyFill="1" applyAlignment="1">
      <alignment horizontal="center"/>
    </xf>
    <xf numFmtId="0" fontId="3" fillId="0" borderId="21" xfId="0" applyFont="1" applyFill="1" applyBorder="1" applyAlignment="1">
      <alignment horizontal="center" vertical="center"/>
    </xf>
    <xf numFmtId="0" fontId="13" fillId="0" borderId="10" xfId="0" applyNumberFormat="1" applyFont="1" applyFill="1" applyBorder="1" applyAlignment="1">
      <alignment vertical="center" wrapText="1"/>
    </xf>
    <xf numFmtId="0" fontId="5" fillId="0" borderId="10" xfId="0" applyNumberFormat="1" applyFont="1" applyFill="1" applyBorder="1" applyAlignment="1">
      <alignment horizontal="left" vertical="center" wrapText="1"/>
    </xf>
    <xf numFmtId="0" fontId="15" fillId="0" borderId="10" xfId="0" applyFont="1" applyFill="1" applyBorder="1" applyAlignment="1" applyProtection="1">
      <alignment horizontal="left" vertical="center" indent="1"/>
      <protection locked="0"/>
    </xf>
    <xf numFmtId="0" fontId="15" fillId="0" borderId="10" xfId="0" applyFont="1" applyFill="1" applyBorder="1" applyAlignment="1" applyProtection="1">
      <alignment horizontal="left" vertical="center"/>
      <protection locked="0"/>
    </xf>
    <xf numFmtId="0" fontId="3" fillId="0" borderId="24" xfId="0" applyFont="1" applyFill="1" applyBorder="1" applyAlignment="1">
      <alignment horizontal="center" vertical="center"/>
    </xf>
    <xf numFmtId="0" fontId="13" fillId="0" borderId="28" xfId="0" applyNumberFormat="1" applyFont="1" applyFill="1" applyBorder="1" applyAlignment="1">
      <alignment vertical="center" wrapText="1"/>
    </xf>
    <xf numFmtId="0" fontId="104" fillId="0" borderId="0" xfId="0" applyFont="1" applyFill="1" applyBorder="1" applyAlignment="1"/>
    <xf numFmtId="49" fontId="104" fillId="0" borderId="3" xfId="0" applyNumberFormat="1" applyFont="1" applyFill="1" applyBorder="1" applyAlignment="1">
      <alignment horizontal="right" vertical="center"/>
    </xf>
    <xf numFmtId="49" fontId="104" fillId="0" borderId="7" xfId="0" applyNumberFormat="1" applyFont="1" applyFill="1" applyBorder="1" applyAlignment="1">
      <alignment horizontal="right" vertical="center"/>
    </xf>
    <xf numFmtId="49" fontId="104" fillId="0" borderId="82" xfId="0" applyNumberFormat="1" applyFont="1" applyFill="1" applyBorder="1" applyAlignment="1">
      <alignment horizontal="right" vertical="center"/>
    </xf>
    <xf numFmtId="49" fontId="104" fillId="0" borderId="85" xfId="0" applyNumberFormat="1" applyFont="1" applyFill="1" applyBorder="1" applyAlignment="1">
      <alignment horizontal="right" vertical="center"/>
    </xf>
    <xf numFmtId="49" fontId="104" fillId="0" borderId="93" xfId="0" applyNumberFormat="1" applyFont="1" applyFill="1" applyBorder="1" applyAlignment="1">
      <alignment horizontal="right" vertical="center"/>
    </xf>
    <xf numFmtId="0" fontId="104" fillId="0" borderId="0" xfId="0" applyFont="1" applyFill="1" applyBorder="1" applyAlignment="1">
      <alignment horizontal="left"/>
    </xf>
    <xf numFmtId="49" fontId="104" fillId="0" borderId="96" xfId="0" applyNumberFormat="1" applyFont="1" applyFill="1" applyBorder="1" applyAlignment="1">
      <alignment horizontal="right" vertical="center"/>
    </xf>
    <xf numFmtId="0" fontId="104" fillId="0" borderId="93" xfId="0" applyNumberFormat="1" applyFont="1" applyFill="1" applyBorder="1" applyAlignment="1">
      <alignment vertical="center" wrapText="1"/>
    </xf>
    <xf numFmtId="0" fontId="104" fillId="0" borderId="93" xfId="0" applyFont="1" applyFill="1" applyBorder="1" applyAlignment="1">
      <alignment horizontal="left" vertical="center" wrapText="1"/>
    </xf>
    <xf numFmtId="0" fontId="104" fillId="0" borderId="93" xfId="12672" applyFont="1" applyFill="1" applyBorder="1" applyAlignment="1">
      <alignment horizontal="left" vertical="center" wrapText="1"/>
    </xf>
    <xf numFmtId="0" fontId="104" fillId="0" borderId="93" xfId="0" applyNumberFormat="1" applyFont="1" applyFill="1" applyBorder="1" applyAlignment="1">
      <alignment horizontal="left" vertical="center" wrapText="1"/>
    </xf>
    <xf numFmtId="0" fontId="104" fillId="0" borderId="93" xfId="0" applyNumberFormat="1" applyFont="1" applyFill="1" applyBorder="1" applyAlignment="1">
      <alignment horizontal="right" vertical="center" wrapText="1"/>
    </xf>
    <xf numFmtId="0" fontId="104" fillId="0" borderId="93" xfId="0" applyNumberFormat="1" applyFont="1" applyFill="1" applyBorder="1" applyAlignment="1">
      <alignment horizontal="right" vertical="center"/>
    </xf>
    <xf numFmtId="0" fontId="104" fillId="0" borderId="93" xfId="0" applyFont="1" applyFill="1" applyBorder="1" applyAlignment="1">
      <alignment vertical="center" wrapText="1"/>
    </xf>
    <xf numFmtId="0" fontId="104" fillId="0" borderId="96" xfId="0" applyNumberFormat="1" applyFont="1" applyFill="1" applyBorder="1" applyAlignment="1">
      <alignment horizontal="left" vertical="center" wrapText="1"/>
    </xf>
    <xf numFmtId="49" fontId="104" fillId="0" borderId="0" xfId="0" applyNumberFormat="1" applyFont="1" applyFill="1" applyBorder="1" applyAlignment="1">
      <alignment horizontal="right" vertical="center"/>
    </xf>
    <xf numFmtId="0" fontId="104" fillId="0" borderId="0" xfId="0" applyFont="1" applyFill="1" applyBorder="1" applyAlignment="1">
      <alignment vertical="center" wrapText="1"/>
    </xf>
    <xf numFmtId="0" fontId="104" fillId="0" borderId="0" xfId="0" applyFont="1" applyFill="1" applyBorder="1" applyAlignment="1">
      <alignment horizontal="left" vertical="center" wrapText="1"/>
    </xf>
    <xf numFmtId="0" fontId="104" fillId="0" borderId="21" xfId="0" applyFont="1" applyFill="1" applyBorder="1"/>
    <xf numFmtId="0" fontId="104" fillId="0" borderId="21" xfId="0" applyFont="1" applyFill="1" applyBorder="1" applyAlignment="1">
      <alignment horizontal="right"/>
    </xf>
    <xf numFmtId="49" fontId="104" fillId="0" borderId="21" xfId="0" applyNumberFormat="1" applyFont="1" applyFill="1" applyBorder="1" applyAlignment="1">
      <alignment horizontal="right" vertical="center"/>
    </xf>
    <xf numFmtId="49" fontId="104" fillId="0" borderId="24" xfId="0" applyNumberFormat="1" applyFont="1" applyFill="1" applyBorder="1" applyAlignment="1">
      <alignment horizontal="right" vertical="center"/>
    </xf>
    <xf numFmtId="0" fontId="7" fillId="0" borderId="1" xfId="11" applyFont="1" applyFill="1" applyBorder="1" applyAlignment="1" applyProtection="1"/>
    <xf numFmtId="0" fontId="13" fillId="0" borderId="1" xfId="11" applyFont="1" applyFill="1" applyBorder="1" applyAlignment="1" applyProtection="1">
      <alignment horizontal="left" vertical="center"/>
    </xf>
    <xf numFmtId="0" fontId="5" fillId="3" borderId="3" xfId="20960" applyFont="1" applyFill="1" applyBorder="1" applyAlignment="1" applyProtection="1">
      <alignment horizontal="right" indent="1"/>
    </xf>
    <xf numFmtId="0" fontId="5" fillId="3" borderId="2" xfId="20960" applyFont="1" applyFill="1" applyBorder="1" applyAlignment="1" applyProtection="1">
      <alignment horizontal="right" indent="1"/>
    </xf>
    <xf numFmtId="49" fontId="104" fillId="0" borderId="102" xfId="0" applyNumberFormat="1" applyFont="1" applyFill="1" applyBorder="1" applyAlignment="1">
      <alignment horizontal="right" vertical="center"/>
    </xf>
    <xf numFmtId="0" fontId="104" fillId="0" borderId="93" xfId="0" applyFont="1" applyFill="1" applyBorder="1" applyAlignment="1">
      <alignment horizontal="left" vertical="center" wrapText="1"/>
    </xf>
    <xf numFmtId="0" fontId="5" fillId="0" borderId="3" xfId="0" applyFont="1" applyFill="1" applyBorder="1" applyAlignment="1">
      <alignment vertical="center" wrapText="1"/>
    </xf>
    <xf numFmtId="0" fontId="104" fillId="0" borderId="100" xfId="0" applyFont="1" applyFill="1" applyBorder="1" applyAlignment="1">
      <alignment vertical="center" wrapText="1"/>
    </xf>
    <xf numFmtId="0" fontId="104" fillId="0" borderId="100" xfId="0" applyFont="1" applyFill="1" applyBorder="1" applyAlignment="1">
      <alignment horizontal="left" vertical="center" wrapText="1"/>
    </xf>
    <xf numFmtId="167" fontId="15" fillId="77" borderId="64" xfId="0" applyNumberFormat="1" applyFont="1" applyFill="1" applyBorder="1" applyAlignment="1">
      <alignment horizontal="center"/>
    </xf>
    <xf numFmtId="0" fontId="104" fillId="0" borderId="93" xfId="0" applyNumberFormat="1" applyFont="1" applyFill="1" applyBorder="1" applyAlignment="1">
      <alignment vertical="center"/>
    </xf>
    <xf numFmtId="0" fontId="104" fillId="0" borderId="93" xfId="0" applyNumberFormat="1" applyFont="1" applyFill="1" applyBorder="1" applyAlignment="1">
      <alignment horizontal="left" vertical="center" wrapText="1"/>
    </xf>
    <xf numFmtId="0" fontId="106" fillId="0" borderId="93" xfId="0" applyNumberFormat="1" applyFont="1" applyFill="1" applyBorder="1" applyAlignment="1">
      <alignment vertical="center" wrapText="1"/>
    </xf>
    <xf numFmtId="0" fontId="106" fillId="0" borderId="3" xfId="0" applyNumberFormat="1" applyFont="1" applyFill="1" applyBorder="1" applyAlignment="1">
      <alignment vertical="center" wrapText="1"/>
    </xf>
    <xf numFmtId="0" fontId="106" fillId="0" borderId="93" xfId="0" applyNumberFormat="1" applyFont="1" applyFill="1" applyBorder="1" applyAlignment="1">
      <alignment horizontal="left" vertical="center" wrapText="1"/>
    </xf>
    <xf numFmtId="193" fontId="7" fillId="2" borderId="3" xfId="0" applyNumberFormat="1" applyFont="1" applyFill="1" applyBorder="1" applyAlignment="1" applyProtection="1">
      <alignment vertical="center"/>
      <protection locked="0"/>
    </xf>
    <xf numFmtId="193" fontId="7" fillId="2" borderId="25" xfId="0" applyNumberFormat="1" applyFont="1" applyFill="1" applyBorder="1" applyAlignment="1" applyProtection="1">
      <alignment vertical="center"/>
      <protection locked="0"/>
    </xf>
    <xf numFmtId="193" fontId="7" fillId="0" borderId="3" xfId="7" applyNumberFormat="1" applyFont="1" applyFill="1" applyBorder="1" applyAlignment="1" applyProtection="1">
      <alignment horizontal="right"/>
    </xf>
    <xf numFmtId="193" fontId="7" fillId="36" borderId="3" xfId="7" applyNumberFormat="1" applyFont="1" applyFill="1" applyBorder="1" applyAlignment="1" applyProtection="1">
      <alignment horizontal="right"/>
    </xf>
    <xf numFmtId="193" fontId="7" fillId="0" borderId="3" xfId="0" applyNumberFormat="1" applyFont="1" applyFill="1" applyBorder="1" applyAlignment="1" applyProtection="1">
      <alignment horizontal="right"/>
    </xf>
    <xf numFmtId="193" fontId="7" fillId="0" borderId="3" xfId="7" applyNumberFormat="1" applyFont="1" applyFill="1" applyBorder="1" applyAlignment="1" applyProtection="1">
      <alignment horizontal="right"/>
      <protection locked="0"/>
    </xf>
    <xf numFmtId="193" fontId="7" fillId="36" borderId="25" xfId="7" applyNumberFormat="1" applyFont="1" applyFill="1" applyBorder="1" applyAlignment="1" applyProtection="1">
      <alignment horizontal="right"/>
    </xf>
    <xf numFmtId="193" fontId="17" fillId="0" borderId="3" xfId="0" applyNumberFormat="1" applyFont="1" applyFill="1" applyBorder="1" applyAlignment="1" applyProtection="1">
      <alignment horizontal="right"/>
      <protection locked="0"/>
    </xf>
    <xf numFmtId="193" fontId="18" fillId="0" borderId="3" xfId="0" applyNumberFormat="1" applyFont="1" applyFill="1" applyBorder="1" applyAlignment="1">
      <alignment horizontal="center"/>
    </xf>
    <xf numFmtId="193" fontId="7" fillId="36" borderId="3" xfId="7" applyNumberFormat="1" applyFont="1" applyFill="1" applyBorder="1" applyAlignment="1" applyProtection="1"/>
    <xf numFmtId="193" fontId="17" fillId="36" borderId="25" xfId="0" applyNumberFormat="1" applyFont="1" applyFill="1" applyBorder="1" applyAlignment="1">
      <alignment horizontal="right"/>
    </xf>
    <xf numFmtId="193" fontId="7" fillId="36" borderId="3" xfId="0" applyNumberFormat="1" applyFont="1" applyFill="1" applyBorder="1" applyAlignment="1" applyProtection="1">
      <alignment horizontal="right"/>
    </xf>
    <xf numFmtId="193" fontId="7" fillId="0" borderId="25" xfId="0" applyNumberFormat="1" applyFont="1" applyFill="1" applyBorder="1" applyAlignment="1" applyProtection="1">
      <alignment horizontal="right"/>
    </xf>
    <xf numFmtId="193" fontId="7" fillId="36" borderId="25" xfId="0" applyNumberFormat="1" applyFont="1" applyFill="1" applyBorder="1" applyAlignment="1" applyProtection="1">
      <alignment horizontal="right"/>
    </xf>
    <xf numFmtId="3" fontId="20" fillId="36" borderId="25" xfId="0" applyNumberFormat="1" applyFont="1" applyFill="1" applyBorder="1" applyAlignment="1">
      <alignment vertical="center" wrapText="1"/>
    </xf>
    <xf numFmtId="3" fontId="20" fillId="36" borderId="26" xfId="0" applyNumberFormat="1" applyFont="1" applyFill="1" applyBorder="1" applyAlignment="1">
      <alignment vertical="center" wrapText="1"/>
    </xf>
    <xf numFmtId="193" fontId="0" fillId="36" borderId="20" xfId="0" applyNumberFormat="1" applyFill="1" applyBorder="1" applyAlignment="1">
      <alignment horizontal="center" vertical="center"/>
    </xf>
    <xf numFmtId="193" fontId="0" fillId="36" borderId="22" xfId="0" applyNumberFormat="1" applyFill="1" applyBorder="1" applyAlignment="1">
      <alignment horizontal="center" vertical="center" wrapText="1"/>
    </xf>
    <xf numFmtId="193" fontId="0" fillId="36" borderId="26" xfId="0" applyNumberFormat="1" applyFill="1" applyBorder="1" applyAlignment="1">
      <alignment horizontal="center" vertical="center" wrapText="1"/>
    </xf>
    <xf numFmtId="193" fontId="5" fillId="36" borderId="22" xfId="2" applyNumberFormat="1" applyFont="1" applyFill="1" applyBorder="1" applyAlignment="1" applyProtection="1">
      <alignment vertical="top"/>
    </xf>
    <xf numFmtId="193" fontId="5" fillId="36" borderId="26" xfId="2" applyNumberFormat="1" applyFont="1" applyFill="1" applyBorder="1" applyAlignment="1" applyProtection="1">
      <alignment vertical="top" wrapText="1"/>
    </xf>
    <xf numFmtId="193" fontId="22" fillId="0" borderId="14" xfId="0" applyNumberFormat="1" applyFont="1" applyBorder="1" applyAlignment="1">
      <alignment vertical="center"/>
    </xf>
    <xf numFmtId="193" fontId="16" fillId="0" borderId="14" xfId="0" applyNumberFormat="1" applyFont="1" applyBorder="1" applyAlignment="1">
      <alignment vertical="center"/>
    </xf>
    <xf numFmtId="193" fontId="22" fillId="0" borderId="15" xfId="0" applyNumberFormat="1" applyFont="1" applyBorder="1" applyAlignment="1">
      <alignment vertical="center"/>
    </xf>
    <xf numFmtId="193" fontId="22" fillId="0" borderId="17" xfId="0" applyNumberFormat="1" applyFont="1" applyBorder="1" applyAlignment="1">
      <alignment vertical="center"/>
    </xf>
    <xf numFmtId="193" fontId="16" fillId="0" borderId="15" xfId="0" applyNumberFormat="1" applyFont="1" applyBorder="1" applyAlignment="1">
      <alignment vertical="center"/>
    </xf>
    <xf numFmtId="193" fontId="21" fillId="36" borderId="61" xfId="0" applyNumberFormat="1" applyFont="1" applyFill="1" applyBorder="1" applyAlignment="1">
      <alignment vertical="center"/>
    </xf>
    <xf numFmtId="193" fontId="22" fillId="36" borderId="14" xfId="0" applyNumberFormat="1" applyFont="1" applyFill="1" applyBorder="1" applyAlignment="1">
      <alignment vertical="center"/>
    </xf>
    <xf numFmtId="193" fontId="3" fillId="36" borderId="25" xfId="0" applyNumberFormat="1" applyFont="1" applyFill="1" applyBorder="1"/>
    <xf numFmtId="193" fontId="3" fillId="0" borderId="21" xfId="0" applyNumberFormat="1" applyFont="1" applyBorder="1" applyAlignment="1"/>
    <xf numFmtId="193" fontId="3" fillId="36" borderId="54" xfId="0" applyNumberFormat="1" applyFont="1" applyFill="1" applyBorder="1" applyAlignment="1"/>
    <xf numFmtId="193" fontId="3" fillId="36" borderId="24" xfId="0" applyNumberFormat="1" applyFont="1" applyFill="1" applyBorder="1"/>
    <xf numFmtId="193" fontId="3" fillId="36" borderId="26" xfId="0" applyNumberFormat="1" applyFont="1" applyFill="1" applyBorder="1"/>
    <xf numFmtId="193" fontId="3" fillId="36" borderId="55" xfId="0" applyNumberFormat="1" applyFont="1" applyFill="1" applyBorder="1"/>
    <xf numFmtId="193" fontId="7" fillId="36" borderId="3" xfId="5" applyNumberFormat="1" applyFont="1" applyFill="1" applyBorder="1" applyProtection="1">
      <protection locked="0"/>
    </xf>
    <xf numFmtId="193" fontId="7" fillId="3" borderId="3" xfId="5" applyNumberFormat="1" applyFont="1" applyFill="1" applyBorder="1" applyProtection="1">
      <protection locked="0"/>
    </xf>
    <xf numFmtId="193" fontId="8" fillId="36" borderId="25" xfId="16" applyNumberFormat="1" applyFont="1" applyFill="1" applyBorder="1" applyAlignment="1" applyProtection="1">
      <protection locked="0"/>
    </xf>
    <xf numFmtId="193" fontId="7" fillId="36" borderId="3" xfId="1" applyNumberFormat="1" applyFont="1" applyFill="1" applyBorder="1" applyProtection="1">
      <protection locked="0"/>
    </xf>
    <xf numFmtId="193" fontId="7" fillId="0" borderId="3" xfId="1" applyNumberFormat="1" applyFont="1" applyFill="1" applyBorder="1" applyProtection="1">
      <protection locked="0"/>
    </xf>
    <xf numFmtId="193" fontId="8" fillId="36" borderId="25" xfId="1" applyNumberFormat="1" applyFont="1" applyFill="1" applyBorder="1" applyAlignment="1" applyProtection="1">
      <protection locked="0"/>
    </xf>
    <xf numFmtId="193" fontId="7" fillId="3" borderId="25" xfId="5" applyNumberFormat="1" applyFont="1" applyFill="1" applyBorder="1" applyProtection="1">
      <protection locked="0"/>
    </xf>
    <xf numFmtId="193" fontId="22" fillId="0" borderId="0" xfId="0" applyNumberFormat="1" applyFont="1"/>
    <xf numFmtId="0" fontId="3" fillId="0" borderId="29" xfId="0" applyFont="1" applyBorder="1" applyAlignment="1">
      <alignment horizontal="center" vertical="center"/>
    </xf>
    <xf numFmtId="0" fontId="3" fillId="0" borderId="29" xfId="0" applyFont="1" applyBorder="1" applyAlignment="1">
      <alignment wrapText="1"/>
    </xf>
    <xf numFmtId="193" fontId="3" fillId="0" borderId="23" xfId="0" applyNumberFormat="1" applyFont="1" applyBorder="1" applyAlignment="1"/>
    <xf numFmtId="193" fontId="3" fillId="0" borderId="23" xfId="0" applyNumberFormat="1" applyFont="1" applyBorder="1" applyAlignment="1">
      <alignment wrapText="1"/>
    </xf>
    <xf numFmtId="0" fontId="3" fillId="0" borderId="3" xfId="0" applyFont="1" applyFill="1" applyBorder="1" applyAlignment="1">
      <alignment horizontal="center" vertical="center" wrapText="1"/>
    </xf>
    <xf numFmtId="0" fontId="4" fillId="0" borderId="0" xfId="0" applyFont="1" applyFill="1" applyAlignment="1">
      <alignment horizontal="center"/>
    </xf>
    <xf numFmtId="9" fontId="105" fillId="0" borderId="3" xfId="0" applyNumberFormat="1" applyFont="1" applyFill="1" applyBorder="1" applyAlignment="1">
      <alignment horizontal="center" vertical="center"/>
    </xf>
    <xf numFmtId="0" fontId="4" fillId="0" borderId="0" xfId="0" applyFont="1" applyFill="1" applyBorder="1" applyAlignment="1">
      <alignment horizontal="center" wrapText="1"/>
    </xf>
    <xf numFmtId="0" fontId="4" fillId="0" borderId="0" xfId="0" applyFont="1" applyFill="1" applyAlignment="1">
      <alignment horizontal="center" wrapText="1"/>
    </xf>
    <xf numFmtId="0" fontId="5" fillId="0" borderId="3" xfId="13" applyFont="1" applyFill="1" applyBorder="1" applyAlignment="1" applyProtection="1">
      <alignment horizontal="center" vertical="center" wrapText="1"/>
      <protection locked="0"/>
    </xf>
    <xf numFmtId="9" fontId="3" fillId="0" borderId="22" xfId="20961" applyFont="1" applyBorder="1"/>
    <xf numFmtId="9" fontId="3" fillId="36" borderId="26" xfId="20961" applyFont="1" applyFill="1" applyBorder="1"/>
    <xf numFmtId="167" fontId="3" fillId="0" borderId="22" xfId="0" applyNumberFormat="1" applyFont="1" applyBorder="1" applyAlignment="1"/>
    <xf numFmtId="0" fontId="5" fillId="0" borderId="0" xfId="0" applyFont="1" applyAlignment="1">
      <alignment wrapText="1"/>
    </xf>
    <xf numFmtId="0" fontId="5" fillId="0" borderId="3" xfId="0" applyFont="1" applyFill="1" applyBorder="1" applyAlignment="1">
      <alignment horizontal="left" vertical="center" wrapText="1"/>
    </xf>
    <xf numFmtId="0" fontId="7" fillId="0" borderId="18" xfId="0" applyFont="1" applyFill="1" applyBorder="1" applyAlignment="1">
      <alignment horizontal="right" vertical="center" wrapText="1"/>
    </xf>
    <xf numFmtId="0" fontId="5" fillId="0" borderId="19" xfId="0" applyFont="1" applyFill="1" applyBorder="1" applyAlignment="1">
      <alignment vertical="center" wrapText="1"/>
    </xf>
    <xf numFmtId="0" fontId="5" fillId="0" borderId="19" xfId="0" applyFont="1" applyFill="1" applyBorder="1" applyAlignment="1">
      <alignment horizontal="left" vertical="center" wrapText="1" indent="1"/>
    </xf>
    <xf numFmtId="169" fontId="25" fillId="37" borderId="0" xfId="20" applyBorder="1"/>
    <xf numFmtId="0" fontId="13" fillId="0" borderId="21" xfId="0" applyFont="1" applyFill="1" applyBorder="1" applyAlignment="1">
      <alignment horizontal="center" vertical="center" wrapText="1"/>
    </xf>
    <xf numFmtId="0" fontId="3" fillId="0" borderId="7" xfId="0" applyFont="1" applyFill="1" applyBorder="1" applyAlignment="1">
      <alignment vertical="center"/>
    </xf>
    <xf numFmtId="0" fontId="3" fillId="0" borderId="115" xfId="0" applyFont="1" applyFill="1" applyBorder="1" applyAlignment="1">
      <alignment vertical="center"/>
    </xf>
    <xf numFmtId="0" fontId="4" fillId="0" borderId="115" xfId="0" applyFont="1" applyFill="1" applyBorder="1" applyAlignment="1">
      <alignment vertical="center"/>
    </xf>
    <xf numFmtId="0" fontId="3" fillId="0" borderId="19" xfId="0" applyFont="1" applyFill="1" applyBorder="1" applyAlignment="1">
      <alignment vertical="center"/>
    </xf>
    <xf numFmtId="0" fontId="3" fillId="0" borderId="110" xfId="0" applyFont="1" applyFill="1" applyBorder="1" applyAlignment="1">
      <alignment vertical="center"/>
    </xf>
    <xf numFmtId="0" fontId="3" fillId="0" borderId="112" xfId="0" applyFont="1" applyFill="1" applyBorder="1" applyAlignment="1">
      <alignment vertical="center"/>
    </xf>
    <xf numFmtId="0" fontId="3" fillId="0" borderId="18" xfId="0" applyFont="1" applyFill="1" applyBorder="1" applyAlignment="1">
      <alignment horizontal="center" vertical="center"/>
    </xf>
    <xf numFmtId="0" fontId="3" fillId="0" borderId="122" xfId="0" applyFont="1" applyFill="1" applyBorder="1" applyAlignment="1">
      <alignment horizontal="center" vertical="center"/>
    </xf>
    <xf numFmtId="0" fontId="3" fillId="0" borderId="123" xfId="0" applyFont="1" applyFill="1" applyBorder="1" applyAlignment="1">
      <alignment horizontal="center" vertical="center"/>
    </xf>
    <xf numFmtId="0" fontId="3" fillId="3" borderId="69" xfId="0" applyFont="1" applyFill="1" applyBorder="1" applyAlignment="1">
      <alignment horizontal="center" vertical="center"/>
    </xf>
    <xf numFmtId="0" fontId="3" fillId="3" borderId="0" xfId="0" applyFont="1" applyFill="1" applyBorder="1" applyAlignment="1">
      <alignment vertical="center"/>
    </xf>
    <xf numFmtId="0" fontId="3" fillId="0" borderId="75" xfId="0" applyFont="1" applyFill="1" applyBorder="1" applyAlignment="1">
      <alignment horizontal="center" vertical="center"/>
    </xf>
    <xf numFmtId="0" fontId="3" fillId="3" borderId="113" xfId="0" applyFont="1" applyFill="1" applyBorder="1" applyAlignment="1">
      <alignment vertical="center"/>
    </xf>
    <xf numFmtId="0" fontId="12" fillId="3" borderId="126" xfId="0" applyFont="1" applyFill="1" applyBorder="1" applyAlignment="1">
      <alignment horizontal="left"/>
    </xf>
    <xf numFmtId="0" fontId="12" fillId="3" borderId="127" xfId="0" applyFont="1" applyFill="1" applyBorder="1" applyAlignment="1">
      <alignment horizontal="left"/>
    </xf>
    <xf numFmtId="0" fontId="3" fillId="0" borderId="0" xfId="0" applyFont="1"/>
    <xf numFmtId="0" fontId="3" fillId="0" borderId="0" xfId="0" applyFont="1" applyFill="1"/>
    <xf numFmtId="0" fontId="3" fillId="0" borderId="115" xfId="0" applyFont="1" applyFill="1" applyBorder="1" applyAlignment="1">
      <alignment horizontal="center" vertical="center" wrapText="1"/>
    </xf>
    <xf numFmtId="0" fontId="104" fillId="78" borderId="100" xfId="0" applyFont="1" applyFill="1" applyBorder="1" applyAlignment="1">
      <alignment horizontal="left" vertical="center"/>
    </xf>
    <xf numFmtId="0" fontId="104" fillId="78" borderId="93" xfId="0" applyFont="1" applyFill="1" applyBorder="1" applyAlignment="1">
      <alignment vertical="center" wrapText="1"/>
    </xf>
    <xf numFmtId="0" fontId="104" fillId="78" borderId="93" xfId="0" applyFont="1" applyFill="1" applyBorder="1" applyAlignment="1">
      <alignment horizontal="left" vertical="center" wrapText="1"/>
    </xf>
    <xf numFmtId="0" fontId="104" fillId="0" borderId="100" xfId="0" applyFont="1" applyFill="1" applyBorder="1" applyAlignment="1">
      <alignment horizontal="right" vertical="center"/>
    </xf>
    <xf numFmtId="0" fontId="3" fillId="0" borderId="131" xfId="0" applyFont="1" applyFill="1" applyBorder="1" applyAlignment="1">
      <alignment horizontal="center" vertical="center" wrapText="1"/>
    </xf>
    <xf numFmtId="0" fontId="4" fillId="3" borderId="132" xfId="0" applyFont="1" applyFill="1" applyBorder="1" applyAlignment="1">
      <alignment vertical="center"/>
    </xf>
    <xf numFmtId="0" fontId="3" fillId="3" borderId="23" xfId="0" applyFont="1" applyFill="1" applyBorder="1" applyAlignment="1">
      <alignment vertical="center"/>
    </xf>
    <xf numFmtId="0" fontId="3" fillId="0" borderId="133" xfId="0" applyFont="1" applyFill="1" applyBorder="1" applyAlignment="1">
      <alignment horizontal="center" vertical="center"/>
    </xf>
    <xf numFmtId="0" fontId="4" fillId="0" borderId="25" xfId="0" applyFont="1" applyFill="1" applyBorder="1" applyAlignment="1">
      <alignment vertical="center"/>
    </xf>
    <xf numFmtId="0" fontId="3" fillId="0" borderId="7"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5" fillId="0" borderId="18" xfId="11" applyFont="1" applyFill="1" applyBorder="1" applyAlignment="1" applyProtection="1">
      <alignment vertical="center"/>
    </xf>
    <xf numFmtId="0" fontId="5" fillId="0" borderId="19" xfId="11" applyFont="1" applyFill="1" applyBorder="1" applyAlignment="1" applyProtection="1">
      <alignment vertical="center"/>
    </xf>
    <xf numFmtId="0" fontId="13" fillId="0" borderId="20" xfId="11" applyFont="1" applyFill="1" applyBorder="1" applyAlignment="1" applyProtection="1">
      <alignment horizontal="center" vertical="center"/>
    </xf>
    <xf numFmtId="0" fontId="0" fillId="0" borderId="133" xfId="0" applyBorder="1"/>
    <xf numFmtId="0" fontId="0" fillId="0" borderId="133" xfId="0" applyBorder="1" applyAlignment="1">
      <alignment horizontal="center"/>
    </xf>
    <xf numFmtId="0" fontId="3" fillId="0" borderId="114" xfId="0" applyFont="1" applyBorder="1" applyAlignment="1">
      <alignment vertical="center" wrapText="1"/>
    </xf>
    <xf numFmtId="0" fontId="12" fillId="0" borderId="114" xfId="0" applyFont="1" applyBorder="1" applyAlignment="1">
      <alignment vertical="center" wrapText="1"/>
    </xf>
    <xf numFmtId="0" fontId="0" fillId="0" borderId="24" xfId="0" applyBorder="1"/>
    <xf numFmtId="0" fontId="4" fillId="36" borderId="134" xfId="0" applyFont="1" applyFill="1" applyBorder="1" applyAlignment="1">
      <alignment vertical="center" wrapText="1"/>
    </xf>
    <xf numFmtId="0" fontId="5" fillId="0" borderId="0" xfId="0" applyFont="1" applyFill="1" applyAlignment="1">
      <alignment wrapText="1"/>
    </xf>
    <xf numFmtId="0" fontId="4" fillId="36" borderId="19" xfId="0" applyFont="1" applyFill="1" applyBorder="1" applyAlignment="1">
      <alignment horizontal="center" vertical="center" wrapText="1"/>
    </xf>
    <xf numFmtId="0" fontId="4" fillId="36" borderId="133" xfId="0" applyFont="1" applyFill="1" applyBorder="1" applyAlignment="1">
      <alignment horizontal="left" vertical="center" wrapText="1"/>
    </xf>
    <xf numFmtId="0" fontId="4" fillId="36" borderId="115" xfId="0" applyFont="1" applyFill="1" applyBorder="1" applyAlignment="1">
      <alignment horizontal="left" vertical="center" wrapText="1"/>
    </xf>
    <xf numFmtId="0" fontId="3" fillId="0" borderId="133" xfId="0" applyFont="1" applyFill="1" applyBorder="1" applyAlignment="1">
      <alignment horizontal="right" vertical="center" wrapText="1"/>
    </xf>
    <xf numFmtId="0" fontId="3" fillId="0" borderId="115" xfId="0" applyFont="1" applyFill="1" applyBorder="1" applyAlignment="1">
      <alignment horizontal="left" vertical="center" wrapText="1"/>
    </xf>
    <xf numFmtId="0" fontId="108" fillId="0" borderId="133" xfId="0" applyFont="1" applyFill="1" applyBorder="1" applyAlignment="1">
      <alignment horizontal="right" vertical="center" wrapText="1"/>
    </xf>
    <xf numFmtId="0" fontId="108" fillId="0" borderId="115" xfId="0" applyFont="1" applyFill="1" applyBorder="1" applyAlignment="1">
      <alignment horizontal="left" vertical="center" wrapText="1"/>
    </xf>
    <xf numFmtId="0" fontId="4" fillId="0" borderId="133" xfId="0" applyFont="1" applyFill="1" applyBorder="1" applyAlignment="1">
      <alignment horizontal="left" vertical="center" wrapText="1"/>
    </xf>
    <xf numFmtId="0" fontId="4" fillId="0" borderId="0" xfId="21410"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8" fillId="0" borderId="0" xfId="0" applyFont="1" applyFill="1" applyAlignment="1">
      <alignment horizontal="left" vertical="center"/>
    </xf>
    <xf numFmtId="49" fontId="109" fillId="0" borderId="24" xfId="5" applyNumberFormat="1" applyFont="1" applyFill="1" applyBorder="1" applyAlignment="1" applyProtection="1">
      <alignment horizontal="left" vertical="center"/>
      <protection locked="0"/>
    </xf>
    <xf numFmtId="0" fontId="110" fillId="0" borderId="25" xfId="9" applyFont="1" applyFill="1" applyBorder="1" applyAlignment="1" applyProtection="1">
      <alignment horizontal="left" vertical="center" wrapText="1"/>
      <protection locked="0"/>
    </xf>
    <xf numFmtId="0" fontId="19" fillId="0" borderId="133" xfId="0" applyFont="1" applyBorder="1" applyAlignment="1">
      <alignment horizontal="center" vertical="center" wrapText="1"/>
    </xf>
    <xf numFmtId="0" fontId="9" fillId="0" borderId="115" xfId="17" applyFill="1" applyBorder="1" applyAlignment="1" applyProtection="1"/>
    <xf numFmtId="49" fontId="108" fillId="0" borderId="133" xfId="0" applyNumberFormat="1" applyFont="1" applyFill="1" applyBorder="1" applyAlignment="1">
      <alignment horizontal="right" vertical="center" wrapText="1"/>
    </xf>
    <xf numFmtId="0" fontId="5" fillId="3" borderId="115" xfId="20960" applyFont="1" applyFill="1" applyBorder="1" applyAlignment="1" applyProtection="1"/>
    <xf numFmtId="0" fontId="101" fillId="0" borderId="115" xfId="20960" applyFont="1" applyFill="1" applyBorder="1" applyAlignment="1" applyProtection="1">
      <alignment horizontal="center" vertical="center"/>
    </xf>
    <xf numFmtId="0" fontId="3" fillId="0" borderId="115" xfId="0" applyFont="1" applyBorder="1"/>
    <xf numFmtId="0" fontId="9" fillId="0" borderId="115" xfId="17" applyFill="1" applyBorder="1" applyAlignment="1" applyProtection="1">
      <alignment horizontal="left" vertical="center" wrapText="1"/>
    </xf>
    <xf numFmtId="49" fontId="108" fillId="0" borderId="115" xfId="0" applyNumberFormat="1" applyFont="1" applyFill="1" applyBorder="1" applyAlignment="1">
      <alignment horizontal="right" vertical="center" wrapText="1"/>
    </xf>
    <xf numFmtId="0" fontId="9" fillId="0" borderId="115" xfId="17" applyFill="1" applyBorder="1" applyAlignment="1" applyProtection="1">
      <alignment horizontal="left" vertical="center"/>
    </xf>
    <xf numFmtId="0" fontId="9" fillId="0" borderId="115" xfId="17" applyBorder="1" applyAlignment="1" applyProtection="1"/>
    <xf numFmtId="0" fontId="3" fillId="0" borderId="115" xfId="0" applyFont="1" applyFill="1" applyBorder="1"/>
    <xf numFmtId="0" fontId="19" fillId="0" borderId="133" xfId="0" applyFont="1" applyFill="1" applyBorder="1" applyAlignment="1">
      <alignment horizontal="center" vertical="center" wrapText="1"/>
    </xf>
    <xf numFmtId="0" fontId="111" fillId="79" borderId="116" xfId="21412" applyFont="1" applyFill="1" applyBorder="1" applyAlignment="1" applyProtection="1">
      <alignment vertical="center" wrapText="1"/>
      <protection locked="0"/>
    </xf>
    <xf numFmtId="0" fontId="112" fillId="70" borderId="110" xfId="21412" applyFont="1" applyFill="1" applyBorder="1" applyAlignment="1" applyProtection="1">
      <alignment horizontal="center" vertical="center"/>
      <protection locked="0"/>
    </xf>
    <xf numFmtId="0" fontId="111" fillId="80" borderId="115" xfId="21412" applyFont="1" applyFill="1" applyBorder="1" applyAlignment="1" applyProtection="1">
      <alignment horizontal="center" vertical="center"/>
      <protection locked="0"/>
    </xf>
    <xf numFmtId="0" fontId="111" fillId="79" borderId="116" xfId="21412" applyFont="1" applyFill="1" applyBorder="1" applyAlignment="1" applyProtection="1">
      <alignment vertical="center"/>
      <protection locked="0"/>
    </xf>
    <xf numFmtId="0" fontId="113" fillId="70" borderId="110" xfId="21412" applyFont="1" applyFill="1" applyBorder="1" applyAlignment="1" applyProtection="1">
      <alignment horizontal="center" vertical="center"/>
      <protection locked="0"/>
    </xf>
    <xf numFmtId="0" fontId="113" fillId="3" borderId="110" xfId="21412" applyFont="1" applyFill="1" applyBorder="1" applyAlignment="1" applyProtection="1">
      <alignment horizontal="center" vertical="center"/>
      <protection locked="0"/>
    </xf>
    <xf numFmtId="0" fontId="113" fillId="0" borderId="110" xfId="21412" applyFont="1" applyFill="1" applyBorder="1" applyAlignment="1" applyProtection="1">
      <alignment horizontal="center" vertical="center"/>
      <protection locked="0"/>
    </xf>
    <xf numFmtId="0" fontId="114" fillId="80" borderId="115" xfId="21412" applyFont="1" applyFill="1" applyBorder="1" applyAlignment="1" applyProtection="1">
      <alignment horizontal="center" vertical="center"/>
      <protection locked="0"/>
    </xf>
    <xf numFmtId="0" fontId="111" fillId="79" borderId="116" xfId="21412" applyFont="1" applyFill="1" applyBorder="1" applyAlignment="1" applyProtection="1">
      <alignment horizontal="center" vertical="center"/>
      <protection locked="0"/>
    </xf>
    <xf numFmtId="0" fontId="61" fillId="79" borderId="116" xfId="21412" applyFont="1" applyFill="1" applyBorder="1" applyAlignment="1" applyProtection="1">
      <alignment vertical="center"/>
      <protection locked="0"/>
    </xf>
    <xf numFmtId="0" fontId="113" fillId="70" borderId="115" xfId="21412" applyFont="1" applyFill="1" applyBorder="1" applyAlignment="1" applyProtection="1">
      <alignment horizontal="center" vertical="center"/>
      <protection locked="0"/>
    </xf>
    <xf numFmtId="0" fontId="35" fillId="70" borderId="115" xfId="21412" applyFont="1" applyFill="1" applyBorder="1" applyAlignment="1" applyProtection="1">
      <alignment horizontal="center" vertical="center"/>
      <protection locked="0"/>
    </xf>
    <xf numFmtId="0" fontId="61" fillId="79" borderId="114" xfId="21412" applyFont="1" applyFill="1" applyBorder="1" applyAlignment="1" applyProtection="1">
      <alignment vertical="center"/>
      <protection locked="0"/>
    </xf>
    <xf numFmtId="0" fontId="112" fillId="0" borderId="114" xfId="21412" applyFont="1" applyFill="1" applyBorder="1" applyAlignment="1" applyProtection="1">
      <alignment horizontal="left" vertical="center" wrapText="1"/>
      <protection locked="0"/>
    </xf>
    <xf numFmtId="164" fontId="112" fillId="0" borderId="115" xfId="948" applyNumberFormat="1" applyFont="1" applyFill="1" applyBorder="1" applyAlignment="1" applyProtection="1">
      <alignment horizontal="right" vertical="center"/>
      <protection locked="0"/>
    </xf>
    <xf numFmtId="0" fontId="111" fillId="80" borderId="114" xfId="21412" applyFont="1" applyFill="1" applyBorder="1" applyAlignment="1" applyProtection="1">
      <alignment vertical="top" wrapText="1"/>
      <protection locked="0"/>
    </xf>
    <xf numFmtId="164" fontId="112" fillId="80" borderId="115" xfId="948" applyNumberFormat="1" applyFont="1" applyFill="1" applyBorder="1" applyAlignment="1" applyProtection="1">
      <alignment horizontal="right" vertical="center"/>
    </xf>
    <xf numFmtId="164" fontId="61" fillId="79" borderId="114" xfId="948" applyNumberFormat="1" applyFont="1" applyFill="1" applyBorder="1" applyAlignment="1" applyProtection="1">
      <alignment horizontal="right" vertical="center"/>
      <protection locked="0"/>
    </xf>
    <xf numFmtId="0" fontId="112" fillId="70" borderId="114" xfId="21412" applyFont="1" applyFill="1" applyBorder="1" applyAlignment="1" applyProtection="1">
      <alignment vertical="center" wrapText="1"/>
      <protection locked="0"/>
    </xf>
    <xf numFmtId="0" fontId="112" fillId="70" borderId="114" xfId="21412" applyFont="1" applyFill="1" applyBorder="1" applyAlignment="1" applyProtection="1">
      <alignment horizontal="left" vertical="center" wrapText="1"/>
      <protection locked="0"/>
    </xf>
    <xf numFmtId="0" fontId="112" fillId="0" borderId="114" xfId="21412" applyFont="1" applyFill="1" applyBorder="1" applyAlignment="1" applyProtection="1">
      <alignment vertical="center" wrapText="1"/>
      <protection locked="0"/>
    </xf>
    <xf numFmtId="0" fontId="112" fillId="3" borderId="114" xfId="21412" applyFont="1" applyFill="1" applyBorder="1" applyAlignment="1" applyProtection="1">
      <alignment horizontal="left" vertical="center" wrapText="1"/>
      <protection locked="0"/>
    </xf>
    <xf numFmtId="0" fontId="111" fillId="80" borderId="114" xfId="21412" applyFont="1" applyFill="1" applyBorder="1" applyAlignment="1" applyProtection="1">
      <alignment vertical="center" wrapText="1"/>
      <protection locked="0"/>
    </xf>
    <xf numFmtId="164" fontId="111" fillId="79" borderId="114" xfId="948" applyNumberFormat="1" applyFont="1" applyFill="1" applyBorder="1" applyAlignment="1" applyProtection="1">
      <alignment horizontal="right" vertical="center"/>
      <protection locked="0"/>
    </xf>
    <xf numFmtId="164" fontId="112" fillId="3" borderId="115" xfId="948" applyNumberFormat="1" applyFont="1" applyFill="1" applyBorder="1" applyAlignment="1" applyProtection="1">
      <alignment horizontal="right" vertical="center"/>
      <protection locked="0"/>
    </xf>
    <xf numFmtId="10" fontId="5" fillId="0" borderId="115" xfId="20961" applyNumberFormat="1" applyFont="1" applyFill="1" applyBorder="1" applyAlignment="1">
      <alignment horizontal="left" vertical="center" wrapText="1"/>
    </xf>
    <xf numFmtId="10" fontId="3" fillId="0" borderId="115" xfId="20961" applyNumberFormat="1" applyFont="1" applyFill="1" applyBorder="1" applyAlignment="1">
      <alignment horizontal="left" vertical="center" wrapText="1"/>
    </xf>
    <xf numFmtId="10" fontId="4" fillId="36" borderId="115" xfId="0" applyNumberFormat="1" applyFont="1" applyFill="1" applyBorder="1" applyAlignment="1">
      <alignment horizontal="left" vertical="center" wrapText="1"/>
    </xf>
    <xf numFmtId="10" fontId="108" fillId="0" borderId="115" xfId="20961" applyNumberFormat="1" applyFont="1" applyFill="1" applyBorder="1" applyAlignment="1">
      <alignment horizontal="left" vertical="center" wrapText="1"/>
    </xf>
    <xf numFmtId="10" fontId="4" fillId="36" borderId="115" xfId="20961" applyNumberFormat="1" applyFont="1" applyFill="1" applyBorder="1" applyAlignment="1">
      <alignment horizontal="left" vertical="center" wrapText="1"/>
    </xf>
    <xf numFmtId="10" fontId="4" fillId="36" borderId="115" xfId="0" applyNumberFormat="1" applyFont="1" applyFill="1" applyBorder="1" applyAlignment="1">
      <alignment horizontal="center" vertical="center" wrapText="1"/>
    </xf>
    <xf numFmtId="10" fontId="110" fillId="0" borderId="25" xfId="20961" applyNumberFormat="1" applyFont="1" applyFill="1" applyBorder="1" applyAlignment="1" applyProtection="1">
      <alignment horizontal="left" vertical="center"/>
    </xf>
    <xf numFmtId="43" fontId="5" fillId="0" borderId="0" xfId="7" applyFont="1"/>
    <xf numFmtId="193" fontId="7" fillId="0" borderId="115" xfId="7" applyNumberFormat="1" applyFont="1" applyFill="1" applyBorder="1" applyAlignment="1" applyProtection="1">
      <alignment horizontal="right"/>
    </xf>
    <xf numFmtId="193" fontId="7" fillId="36" borderId="115" xfId="7" applyNumberFormat="1" applyFont="1" applyFill="1" applyBorder="1" applyAlignment="1" applyProtection="1">
      <alignment horizontal="right"/>
    </xf>
    <xf numFmtId="193" fontId="7" fillId="0" borderId="115" xfId="7" applyNumberFormat="1" applyFont="1" applyFill="1" applyBorder="1" applyAlignment="1" applyProtection="1">
      <alignment horizontal="right"/>
      <protection locked="0"/>
    </xf>
    <xf numFmtId="193" fontId="17" fillId="0" borderId="115" xfId="0" applyNumberFormat="1" applyFont="1" applyFill="1" applyBorder="1" applyAlignment="1" applyProtection="1">
      <alignment horizontal="right"/>
      <protection locked="0"/>
    </xf>
    <xf numFmtId="193" fontId="17" fillId="36" borderId="115" xfId="0" applyNumberFormat="1" applyFont="1" applyFill="1" applyBorder="1" applyAlignment="1">
      <alignment horizontal="right"/>
    </xf>
    <xf numFmtId="193" fontId="18" fillId="0" borderId="115" xfId="0" applyNumberFormat="1" applyFont="1" applyFill="1" applyBorder="1" applyAlignment="1">
      <alignment horizontal="center"/>
    </xf>
    <xf numFmtId="193" fontId="17" fillId="36" borderId="115" xfId="0" applyNumberFormat="1" applyFont="1" applyFill="1" applyBorder="1" applyAlignment="1" applyProtection="1">
      <alignment horizontal="right"/>
    </xf>
    <xf numFmtId="193" fontId="17" fillId="0" borderId="115" xfId="0" applyNumberFormat="1" applyFont="1" applyFill="1" applyBorder="1" applyAlignment="1" applyProtection="1">
      <alignment horizontal="right" vertical="center"/>
      <protection locked="0"/>
    </xf>
    <xf numFmtId="193" fontId="7" fillId="0" borderId="115" xfId="0" applyNumberFormat="1" applyFont="1" applyFill="1" applyBorder="1" applyAlignment="1" applyProtection="1">
      <alignment horizontal="right"/>
    </xf>
    <xf numFmtId="193" fontId="7" fillId="81" borderId="115" xfId="0" applyNumberFormat="1" applyFont="1" applyFill="1" applyBorder="1" applyAlignment="1" applyProtection="1">
      <alignment horizontal="right"/>
    </xf>
    <xf numFmtId="38" fontId="17" fillId="0" borderId="48" xfId="0" applyNumberFormat="1" applyFont="1" applyFill="1" applyBorder="1" applyAlignment="1" applyProtection="1">
      <alignment horizontal="right"/>
      <protection locked="0"/>
    </xf>
    <xf numFmtId="3" fontId="0" fillId="0" borderId="137" xfId="0" applyNumberFormat="1" applyBorder="1" applyAlignment="1"/>
    <xf numFmtId="3" fontId="0" fillId="0" borderId="137" xfId="0" applyNumberFormat="1" applyBorder="1" applyAlignment="1">
      <alignment wrapText="1"/>
    </xf>
    <xf numFmtId="193" fontId="5" fillId="3" borderId="137" xfId="2" applyNumberFormat="1" applyFont="1" applyFill="1" applyBorder="1" applyAlignment="1" applyProtection="1">
      <alignment vertical="top"/>
      <protection locked="0"/>
    </xf>
    <xf numFmtId="193" fontId="5" fillId="36" borderId="137" xfId="2" applyNumberFormat="1" applyFont="1" applyFill="1" applyBorder="1" applyAlignment="1" applyProtection="1">
      <alignment vertical="top" wrapText="1"/>
    </xf>
    <xf numFmtId="193" fontId="5" fillId="3" borderId="137" xfId="2" applyNumberFormat="1" applyFont="1" applyFill="1" applyBorder="1" applyAlignment="1" applyProtection="1">
      <alignment vertical="top" wrapText="1"/>
      <protection locked="0"/>
    </xf>
    <xf numFmtId="193" fontId="5" fillId="36" borderId="137" xfId="2" applyNumberFormat="1" applyFont="1" applyFill="1" applyBorder="1" applyAlignment="1" applyProtection="1">
      <alignment vertical="top" wrapText="1"/>
      <protection locked="0"/>
    </xf>
    <xf numFmtId="0" fontId="22" fillId="0" borderId="133" xfId="0" applyFont="1" applyBorder="1" applyAlignment="1">
      <alignment horizontal="center"/>
    </xf>
    <xf numFmtId="193" fontId="22" fillId="0" borderId="138" xfId="0" applyNumberFormat="1" applyFont="1" applyBorder="1" applyAlignment="1">
      <alignment vertical="center"/>
    </xf>
    <xf numFmtId="193" fontId="21" fillId="36" borderId="139" xfId="0" applyNumberFormat="1" applyFont="1" applyFill="1" applyBorder="1" applyAlignment="1">
      <alignment vertical="center"/>
    </xf>
    <xf numFmtId="193" fontId="3" fillId="0" borderId="136" xfId="0" applyNumberFormat="1" applyFont="1" applyBorder="1" applyAlignment="1"/>
    <xf numFmtId="193" fontId="3" fillId="0" borderId="116" xfId="0" applyNumberFormat="1" applyFont="1" applyBorder="1" applyAlignment="1"/>
    <xf numFmtId="193" fontId="3" fillId="0" borderId="136" xfId="0" applyNumberFormat="1" applyFont="1" applyBorder="1"/>
    <xf numFmtId="193" fontId="3" fillId="0" borderId="136" xfId="0" applyNumberFormat="1" applyFont="1" applyFill="1" applyBorder="1"/>
    <xf numFmtId="193" fontId="3" fillId="0" borderId="116" xfId="0" applyNumberFormat="1" applyFont="1" applyBorder="1"/>
    <xf numFmtId="193" fontId="7" fillId="3" borderId="136" xfId="5" applyNumberFormat="1" applyFont="1" applyFill="1" applyBorder="1" applyProtection="1">
      <protection locked="0"/>
    </xf>
    <xf numFmtId="193" fontId="7" fillId="36" borderId="144" xfId="0" applyNumberFormat="1" applyFont="1" applyFill="1" applyBorder="1" applyAlignment="1" applyProtection="1">
      <alignment horizontal="right"/>
    </xf>
    <xf numFmtId="193" fontId="7" fillId="36" borderId="144" xfId="7" applyNumberFormat="1" applyFont="1" applyFill="1" applyBorder="1" applyAlignment="1" applyProtection="1"/>
    <xf numFmtId="193" fontId="17" fillId="0" borderId="144" xfId="0" applyNumberFormat="1" applyFont="1" applyFill="1" applyBorder="1" applyAlignment="1" applyProtection="1">
      <alignment horizontal="left" indent="1"/>
      <protection locked="0"/>
    </xf>
    <xf numFmtId="193" fontId="17" fillId="36" borderId="144" xfId="0" applyNumberFormat="1" applyFont="1" applyFill="1" applyBorder="1" applyAlignment="1" applyProtection="1">
      <alignment horizontal="right"/>
    </xf>
    <xf numFmtId="193" fontId="18" fillId="0" borderId="144" xfId="0" applyNumberFormat="1" applyFont="1" applyFill="1" applyBorder="1" applyAlignment="1">
      <alignment horizontal="center"/>
    </xf>
    <xf numFmtId="193" fontId="17" fillId="36" borderId="144" xfId="0" applyNumberFormat="1" applyFont="1" applyFill="1" applyBorder="1" applyAlignment="1">
      <alignment horizontal="right"/>
    </xf>
    <xf numFmtId="193" fontId="7" fillId="36" borderId="144" xfId="7" applyNumberFormat="1" applyFont="1" applyFill="1" applyBorder="1" applyAlignment="1" applyProtection="1">
      <alignment horizontal="right"/>
    </xf>
    <xf numFmtId="193" fontId="7" fillId="0" borderId="136" xfId="7" applyNumberFormat="1" applyFont="1" applyFill="1" applyBorder="1" applyAlignment="1" applyProtection="1">
      <alignment horizontal="right"/>
    </xf>
    <xf numFmtId="193" fontId="7" fillId="36" borderId="136" xfId="7" applyNumberFormat="1" applyFont="1" applyFill="1" applyBorder="1" applyAlignment="1" applyProtection="1">
      <alignment horizontal="right"/>
    </xf>
    <xf numFmtId="193" fontId="7" fillId="0" borderId="136" xfId="7" applyNumberFormat="1" applyFont="1" applyFill="1" applyBorder="1" applyAlignment="1" applyProtection="1">
      <alignment horizontal="right"/>
      <protection locked="0"/>
    </xf>
    <xf numFmtId="193" fontId="7" fillId="36" borderId="25" xfId="7" applyNumberFormat="1" applyFont="1" applyFill="1" applyBorder="1" applyAlignment="1" applyProtection="1">
      <alignment horizontal="right"/>
    </xf>
    <xf numFmtId="193" fontId="17" fillId="36" borderId="25" xfId="0" applyNumberFormat="1" applyFont="1" applyFill="1" applyBorder="1" applyAlignment="1">
      <alignment horizontal="right"/>
    </xf>
    <xf numFmtId="193" fontId="7" fillId="0" borderId="25" xfId="0" applyNumberFormat="1" applyFont="1" applyFill="1" applyBorder="1" applyAlignment="1" applyProtection="1">
      <alignment horizontal="right"/>
    </xf>
    <xf numFmtId="193" fontId="7" fillId="36" borderId="25" xfId="0" applyNumberFormat="1" applyFont="1" applyFill="1" applyBorder="1" applyAlignment="1" applyProtection="1">
      <alignment horizontal="right"/>
    </xf>
    <xf numFmtId="193" fontId="7" fillId="0" borderId="144" xfId="7" applyNumberFormat="1" applyFont="1" applyFill="1" applyBorder="1" applyAlignment="1" applyProtection="1">
      <alignment horizontal="right"/>
    </xf>
    <xf numFmtId="193" fontId="17" fillId="0" borderId="144" xfId="0" applyNumberFormat="1" applyFont="1" applyFill="1" applyBorder="1" applyAlignment="1" applyProtection="1">
      <alignment horizontal="right"/>
      <protection locked="0"/>
    </xf>
    <xf numFmtId="193" fontId="17" fillId="0" borderId="144" xfId="0" applyNumberFormat="1" applyFont="1" applyFill="1" applyBorder="1" applyAlignment="1" applyProtection="1">
      <alignment horizontal="right" vertical="center"/>
      <protection locked="0"/>
    </xf>
    <xf numFmtId="193" fontId="7" fillId="0" borderId="144" xfId="0" applyNumberFormat="1" applyFont="1" applyFill="1" applyBorder="1" applyAlignment="1" applyProtection="1">
      <alignment horizontal="right"/>
    </xf>
    <xf numFmtId="3" fontId="3" fillId="0" borderId="0" xfId="0" applyNumberFormat="1" applyFont="1"/>
    <xf numFmtId="3" fontId="7" fillId="0" borderId="0" xfId="11" applyNumberFormat="1" applyFont="1" applyFill="1" applyBorder="1" applyAlignment="1" applyProtection="1"/>
    <xf numFmtId="3" fontId="4" fillId="36" borderId="20" xfId="0" applyNumberFormat="1" applyFont="1" applyFill="1" applyBorder="1" applyAlignment="1">
      <alignment horizontal="center" vertical="center" wrapText="1"/>
    </xf>
    <xf numFmtId="3" fontId="4" fillId="36" borderId="131" xfId="0" applyNumberFormat="1" applyFont="1" applyFill="1" applyBorder="1" applyAlignment="1">
      <alignment horizontal="left" vertical="center" wrapText="1"/>
    </xf>
    <xf numFmtId="3" fontId="3" fillId="0" borderId="131" xfId="0" applyNumberFormat="1" applyFont="1" applyFill="1" applyBorder="1" applyAlignment="1">
      <alignment horizontal="right" vertical="center" wrapText="1"/>
    </xf>
    <xf numFmtId="3" fontId="4" fillId="36" borderId="131" xfId="0" applyNumberFormat="1" applyFont="1" applyFill="1" applyBorder="1" applyAlignment="1">
      <alignment horizontal="right" vertical="center" wrapText="1"/>
    </xf>
    <xf numFmtId="3" fontId="108" fillId="0" borderId="131" xfId="0" applyNumberFormat="1" applyFont="1" applyFill="1" applyBorder="1" applyAlignment="1">
      <alignment horizontal="right" vertical="center" wrapText="1"/>
    </xf>
    <xf numFmtId="3" fontId="4" fillId="36" borderId="131" xfId="0" applyNumberFormat="1" applyFont="1" applyFill="1" applyBorder="1" applyAlignment="1">
      <alignment horizontal="center" vertical="center" wrapText="1"/>
    </xf>
    <xf numFmtId="3" fontId="5" fillId="0" borderId="26" xfId="1" applyNumberFormat="1" applyFont="1" applyFill="1" applyBorder="1" applyAlignment="1" applyProtection="1">
      <alignment horizontal="right" vertical="center"/>
    </xf>
    <xf numFmtId="193" fontId="3" fillId="0" borderId="0" xfId="0" applyNumberFormat="1" applyFont="1"/>
    <xf numFmtId="167" fontId="10" fillId="0" borderId="0" xfId="0" applyNumberFormat="1" applyFont="1" applyAlignment="1"/>
    <xf numFmtId="10" fontId="112" fillId="80" borderId="115" xfId="20961" applyNumberFormat="1" applyFont="1" applyFill="1" applyBorder="1" applyAlignment="1" applyProtection="1">
      <alignment horizontal="right" vertical="center"/>
    </xf>
    <xf numFmtId="0" fontId="116" fillId="80" borderId="146" xfId="0" applyFont="1" applyFill="1" applyBorder="1" applyAlignment="1" applyProtection="1">
      <alignment horizontal="right" vertical="center"/>
      <protection locked="0"/>
    </xf>
    <xf numFmtId="0" fontId="116" fillId="70" borderId="146" xfId="0" applyFont="1" applyFill="1" applyBorder="1" applyAlignment="1" applyProtection="1">
      <alignment horizontal="right" vertical="center"/>
      <protection locked="0"/>
    </xf>
    <xf numFmtId="14" fontId="5" fillId="0" borderId="0" xfId="0" applyNumberFormat="1" applyFont="1"/>
    <xf numFmtId="14" fontId="3" fillId="0" borderId="0" xfId="0" applyNumberFormat="1" applyFont="1"/>
    <xf numFmtId="14" fontId="0" fillId="0" borderId="0" xfId="0" applyNumberFormat="1"/>
    <xf numFmtId="14" fontId="7" fillId="0" borderId="0" xfId="11" applyNumberFormat="1" applyFont="1" applyFill="1" applyBorder="1" applyAlignment="1" applyProtection="1"/>
    <xf numFmtId="14" fontId="3" fillId="0" borderId="0" xfId="0" applyNumberFormat="1" applyFont="1" applyFill="1"/>
    <xf numFmtId="14" fontId="22" fillId="0" borderId="0" xfId="0" applyNumberFormat="1" applyFont="1"/>
    <xf numFmtId="14" fontId="5" fillId="0" borderId="0" xfId="0" applyNumberFormat="1" applyFont="1" applyAlignment="1">
      <alignment horizontal="left"/>
    </xf>
    <xf numFmtId="10" fontId="3" fillId="0" borderId="0" xfId="0" applyNumberFormat="1" applyFont="1" applyFill="1" applyAlignment="1">
      <alignment horizontal="left" vertical="center"/>
    </xf>
    <xf numFmtId="193" fontId="10" fillId="0" borderId="0" xfId="0" applyNumberFormat="1" applyFont="1"/>
    <xf numFmtId="14" fontId="3" fillId="0" borderId="0" xfId="0" applyNumberFormat="1" applyFont="1" applyAlignment="1">
      <alignment horizontal="left"/>
    </xf>
    <xf numFmtId="0" fontId="4" fillId="0" borderId="0" xfId="0" applyFont="1" applyBorder="1" applyAlignment="1">
      <alignment horizontal="center"/>
    </xf>
    <xf numFmtId="0" fontId="15" fillId="0" borderId="0" xfId="0" applyFont="1" applyFill="1" applyBorder="1" applyAlignment="1">
      <alignment horizontal="center"/>
    </xf>
    <xf numFmtId="0" fontId="19" fillId="0" borderId="147" xfId="0" applyFont="1" applyBorder="1" applyAlignment="1">
      <alignment vertical="center" wrapText="1"/>
    </xf>
    <xf numFmtId="3" fontId="20" fillId="36" borderId="147" xfId="0" applyNumberFormat="1" applyFont="1" applyFill="1" applyBorder="1" applyAlignment="1">
      <alignment vertical="center" wrapText="1"/>
    </xf>
    <xf numFmtId="14" fontId="5" fillId="3" borderId="147" xfId="8" quotePrefix="1" applyNumberFormat="1" applyFont="1" applyFill="1" applyBorder="1" applyAlignment="1" applyProtection="1">
      <alignment horizontal="left" vertical="center" wrapText="1" indent="2"/>
      <protection locked="0"/>
    </xf>
    <xf numFmtId="3" fontId="20" fillId="0" borderId="147" xfId="0" applyNumberFormat="1" applyFont="1" applyBorder="1" applyAlignment="1">
      <alignment vertical="center" wrapText="1"/>
    </xf>
    <xf numFmtId="14" fontId="5" fillId="3" borderId="147" xfId="8" quotePrefix="1" applyNumberFormat="1" applyFont="1" applyFill="1" applyBorder="1" applyAlignment="1" applyProtection="1">
      <alignment horizontal="left" vertical="center" wrapText="1" indent="3"/>
      <protection locked="0"/>
    </xf>
    <xf numFmtId="0" fontId="19" fillId="0" borderId="147" xfId="0" applyFont="1" applyFill="1" applyBorder="1" applyAlignment="1">
      <alignment horizontal="left" vertical="center" wrapText="1" indent="2"/>
    </xf>
    <xf numFmtId="3" fontId="20" fillId="0" borderId="147" xfId="0" applyNumberFormat="1" applyFont="1" applyFill="1" applyBorder="1" applyAlignment="1">
      <alignment vertical="center" wrapText="1"/>
    </xf>
    <xf numFmtId="0" fontId="19" fillId="0" borderId="147" xfId="0" applyFont="1" applyFill="1" applyBorder="1" applyAlignment="1">
      <alignment vertical="center" wrapText="1"/>
    </xf>
    <xf numFmtId="0" fontId="3" fillId="0" borderId="18" xfId="0" applyFont="1" applyBorder="1" applyAlignment="1">
      <alignment vertical="center" wrapText="1"/>
    </xf>
    <xf numFmtId="0" fontId="4" fillId="0" borderId="19" xfId="0" applyFont="1" applyBorder="1" applyAlignment="1">
      <alignment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3" fontId="20" fillId="36" borderId="149" xfId="0" applyNumberFormat="1" applyFont="1" applyFill="1" applyBorder="1" applyAlignment="1">
      <alignment vertical="center" wrapText="1"/>
    </xf>
    <xf numFmtId="164" fontId="3" fillId="0" borderId="111" xfId="7" applyNumberFormat="1" applyFont="1" applyFill="1" applyBorder="1" applyAlignment="1">
      <alignment vertical="center"/>
    </xf>
    <xf numFmtId="164" fontId="3" fillId="0" borderId="20" xfId="7" applyNumberFormat="1" applyFont="1" applyFill="1" applyBorder="1" applyAlignment="1">
      <alignment vertical="center"/>
    </xf>
    <xf numFmtId="164" fontId="3" fillId="0" borderId="29" xfId="7" applyNumberFormat="1" applyFont="1" applyFill="1" applyBorder="1" applyAlignment="1">
      <alignment vertical="center"/>
    </xf>
    <xf numFmtId="164" fontId="3" fillId="3" borderId="166" xfId="7" applyNumberFormat="1" applyFont="1" applyFill="1" applyBorder="1" applyAlignment="1">
      <alignment vertical="center"/>
    </xf>
    <xf numFmtId="10" fontId="7" fillId="83" borderId="165" xfId="0" applyNumberFormat="1" applyFont="1" applyFill="1" applyBorder="1" applyAlignment="1" applyProtection="1">
      <alignment vertical="center"/>
      <protection locked="0"/>
    </xf>
    <xf numFmtId="10" fontId="7" fillId="83" borderId="148" xfId="0" applyNumberFormat="1" applyFont="1" applyFill="1" applyBorder="1" applyAlignment="1" applyProtection="1">
      <alignment vertical="center"/>
      <protection locked="0"/>
    </xf>
    <xf numFmtId="3" fontId="7" fillId="83" borderId="11" xfId="0" applyNumberFormat="1" applyFont="1" applyFill="1" applyBorder="1" applyAlignment="1" applyProtection="1">
      <alignment vertical="center"/>
      <protection locked="0"/>
    </xf>
    <xf numFmtId="3" fontId="7" fillId="83" borderId="7" xfId="0" applyNumberFormat="1" applyFont="1" applyFill="1" applyBorder="1" applyAlignment="1" applyProtection="1">
      <alignment vertical="center"/>
      <protection locked="0"/>
    </xf>
    <xf numFmtId="3" fontId="7" fillId="83" borderId="157" xfId="0" applyNumberFormat="1" applyFont="1" applyFill="1" applyBorder="1" applyAlignment="1" applyProtection="1">
      <alignment vertical="center"/>
      <protection locked="0"/>
    </xf>
    <xf numFmtId="10" fontId="7" fillId="83" borderId="11" xfId="0" applyNumberFormat="1" applyFont="1" applyFill="1" applyBorder="1" applyAlignment="1" applyProtection="1">
      <alignment vertical="center"/>
      <protection locked="0"/>
    </xf>
    <xf numFmtId="10" fontId="7" fillId="83" borderId="7" xfId="0" applyNumberFormat="1" applyFont="1" applyFill="1" applyBorder="1" applyAlignment="1" applyProtection="1">
      <alignment vertical="center"/>
      <protection locked="0"/>
    </xf>
    <xf numFmtId="10" fontId="7" fillId="83" borderId="157" xfId="0" applyNumberFormat="1" applyFont="1" applyFill="1" applyBorder="1" applyAlignment="1" applyProtection="1">
      <alignment vertical="center"/>
      <protection locked="0"/>
    </xf>
    <xf numFmtId="10" fontId="25" fillId="82" borderId="0" xfId="0" applyNumberFormat="1" applyFont="1" applyFill="1"/>
    <xf numFmtId="10" fontId="117" fillId="0" borderId="11" xfId="0" applyNumberFormat="1" applyFont="1" applyBorder="1" applyAlignment="1" applyProtection="1">
      <alignment horizontal="right" vertical="center" wrapText="1"/>
      <protection locked="0"/>
    </xf>
    <xf numFmtId="10" fontId="117" fillId="0" borderId="7" xfId="0" applyNumberFormat="1" applyFont="1" applyBorder="1" applyAlignment="1" applyProtection="1">
      <alignment horizontal="right" vertical="center" wrapText="1"/>
      <protection locked="0"/>
    </xf>
    <xf numFmtId="10" fontId="117" fillId="0" borderId="157" xfId="0" applyNumberFormat="1" applyFont="1" applyBorder="1" applyAlignment="1" applyProtection="1">
      <alignment horizontal="right" vertical="center" wrapText="1"/>
      <protection locked="0"/>
    </xf>
    <xf numFmtId="193" fontId="5" fillId="0" borderId="157" xfId="0" applyNumberFormat="1" applyFont="1" applyBorder="1" applyAlignment="1" applyProtection="1">
      <alignment horizontal="right" vertical="center" wrapText="1"/>
      <protection locked="0"/>
    </xf>
    <xf numFmtId="169" fontId="25" fillId="82" borderId="0" xfId="0" applyNumberFormat="1" applyFont="1" applyFill="1"/>
    <xf numFmtId="193" fontId="5" fillId="0" borderId="11" xfId="0" applyNumberFormat="1" applyFont="1" applyBorder="1" applyAlignment="1" applyProtection="1">
      <alignment vertical="center" wrapText="1"/>
      <protection locked="0"/>
    </xf>
    <xf numFmtId="193" fontId="5" fillId="0" borderId="7" xfId="0" applyNumberFormat="1" applyFont="1" applyBorder="1" applyAlignment="1" applyProtection="1">
      <alignment vertical="center" wrapText="1"/>
      <protection locked="0"/>
    </xf>
    <xf numFmtId="193" fontId="5" fillId="0" borderId="157" xfId="0" applyNumberFormat="1" applyFont="1" applyBorder="1" applyAlignment="1" applyProtection="1">
      <alignment vertical="center" wrapText="1"/>
      <protection locked="0"/>
    </xf>
    <xf numFmtId="193" fontId="0" fillId="0" borderId="0" xfId="0" applyNumberFormat="1"/>
    <xf numFmtId="10" fontId="3" fillId="0" borderId="0" xfId="0" applyNumberFormat="1" applyFont="1"/>
    <xf numFmtId="0" fontId="0" fillId="0" borderId="0" xfId="0"/>
    <xf numFmtId="0" fontId="3" fillId="0" borderId="0" xfId="0" applyFont="1"/>
    <xf numFmtId="169" fontId="25" fillId="37" borderId="0" xfId="20" applyBorder="1"/>
    <xf numFmtId="169" fontId="25" fillId="37" borderId="33" xfId="20" applyBorder="1"/>
    <xf numFmtId="169" fontId="25" fillId="37" borderId="125" xfId="20" applyBorder="1"/>
    <xf numFmtId="169" fontId="25" fillId="37" borderId="134" xfId="20" applyBorder="1"/>
    <xf numFmtId="169" fontId="25" fillId="37" borderId="58" xfId="20" applyBorder="1"/>
    <xf numFmtId="0" fontId="3" fillId="3" borderId="0" xfId="0" applyFont="1" applyFill="1" applyBorder="1" applyAlignment="1">
      <alignment vertical="center"/>
    </xf>
    <xf numFmtId="169" fontId="25" fillId="37" borderId="27" xfId="20" applyBorder="1"/>
    <xf numFmtId="164" fontId="3" fillId="0" borderId="56" xfId="7" applyNumberFormat="1" applyFont="1" applyFill="1" applyBorder="1" applyAlignment="1">
      <alignment vertical="center"/>
    </xf>
    <xf numFmtId="164" fontId="3" fillId="0" borderId="70" xfId="7" applyNumberFormat="1" applyFont="1" applyFill="1" applyBorder="1" applyAlignment="1">
      <alignment vertical="center"/>
    </xf>
    <xf numFmtId="164" fontId="3" fillId="0" borderId="158" xfId="7" applyNumberFormat="1" applyFont="1" applyFill="1" applyBorder="1" applyAlignment="1">
      <alignment vertical="center"/>
    </xf>
    <xf numFmtId="164" fontId="3" fillId="0" borderId="149"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26" xfId="7" applyNumberFormat="1" applyFont="1" applyFill="1" applyBorder="1" applyAlignment="1">
      <alignment vertical="center"/>
    </xf>
    <xf numFmtId="164" fontId="3" fillId="0" borderId="25" xfId="7" applyNumberFormat="1" applyFont="1" applyFill="1" applyBorder="1" applyAlignment="1">
      <alignment vertical="center"/>
    </xf>
    <xf numFmtId="10" fontId="3" fillId="0" borderId="109" xfId="20961" applyNumberFormat="1" applyFont="1" applyFill="1" applyBorder="1" applyAlignment="1">
      <alignment vertical="center"/>
    </xf>
    <xf numFmtId="10" fontId="3" fillId="0" borderId="124" xfId="20961" applyNumberFormat="1" applyFont="1" applyFill="1" applyBorder="1" applyAlignment="1">
      <alignment vertical="center"/>
    </xf>
    <xf numFmtId="14" fontId="3" fillId="0" borderId="0" xfId="0" applyNumberFormat="1" applyFont="1"/>
    <xf numFmtId="3" fontId="0" fillId="0" borderId="0" xfId="0" applyNumberFormat="1"/>
    <xf numFmtId="0" fontId="7" fillId="0" borderId="0" xfId="0" applyFont="1" applyAlignment="1">
      <alignment horizontal="left"/>
    </xf>
    <xf numFmtId="14" fontId="7" fillId="0" borderId="0" xfId="11" applyNumberFormat="1" applyFont="1" applyFill="1" applyBorder="1" applyAlignment="1" applyProtection="1">
      <alignment horizontal="left"/>
    </xf>
    <xf numFmtId="0" fontId="8" fillId="0" borderId="0" xfId="11" applyFont="1" applyFill="1" applyBorder="1" applyAlignment="1" applyProtection="1">
      <alignment horizontal="left"/>
    </xf>
    <xf numFmtId="0" fontId="3" fillId="0" borderId="5" xfId="0" applyFont="1" applyFill="1" applyBorder="1" applyAlignment="1">
      <alignment horizontal="left" vertical="center" wrapText="1"/>
    </xf>
    <xf numFmtId="0" fontId="22" fillId="0" borderId="34" xfId="0" applyFont="1" applyBorder="1" applyAlignment="1">
      <alignment horizontal="left" wrapText="1"/>
    </xf>
    <xf numFmtId="0" fontId="22" fillId="0" borderId="12" xfId="0" applyFont="1" applyBorder="1" applyAlignment="1">
      <alignment horizontal="left" wrapText="1"/>
    </xf>
    <xf numFmtId="0" fontId="16" fillId="0" borderId="12" xfId="0" applyFont="1" applyBorder="1" applyAlignment="1">
      <alignment horizontal="left" wrapText="1"/>
    </xf>
    <xf numFmtId="0" fontId="22" fillId="0" borderId="13" xfId="0" applyFont="1" applyBorder="1" applyAlignment="1">
      <alignment horizontal="left" wrapText="1"/>
    </xf>
    <xf numFmtId="0" fontId="21" fillId="36" borderId="16" xfId="0" applyFont="1" applyFill="1" applyBorder="1" applyAlignment="1">
      <alignment horizontal="left" wrapText="1"/>
    </xf>
    <xf numFmtId="0" fontId="16" fillId="0" borderId="13" xfId="0" applyFont="1" applyBorder="1" applyAlignment="1">
      <alignment horizontal="left" wrapText="1"/>
    </xf>
    <xf numFmtId="0" fontId="21" fillId="36" borderId="60" xfId="0" applyFont="1" applyFill="1" applyBorder="1" applyAlignment="1">
      <alignment horizontal="left" wrapText="1"/>
    </xf>
    <xf numFmtId="0" fontId="22" fillId="0" borderId="0" xfId="0" applyFont="1" applyAlignment="1">
      <alignment horizontal="left"/>
    </xf>
    <xf numFmtId="3" fontId="3" fillId="0" borderId="0" xfId="0" applyNumberFormat="1" applyFont="1" applyBorder="1" applyAlignment="1">
      <alignment horizontal="center" vertical="center" wrapText="1"/>
    </xf>
    <xf numFmtId="0" fontId="7" fillId="0" borderId="147" xfId="0" applyFont="1" applyBorder="1" applyAlignment="1">
      <alignment wrapText="1"/>
    </xf>
    <xf numFmtId="0" fontId="7" fillId="0" borderId="147" xfId="11" applyFont="1" applyFill="1" applyBorder="1" applyAlignment="1" applyProtection="1">
      <alignment horizontal="left"/>
      <protection locked="0"/>
    </xf>
    <xf numFmtId="0" fontId="17" fillId="0" borderId="147" xfId="0" applyFont="1" applyFill="1" applyBorder="1" applyAlignment="1" applyProtection="1">
      <alignment horizontal="left"/>
      <protection locked="0"/>
    </xf>
    <xf numFmtId="0" fontId="7" fillId="0" borderId="18" xfId="0" applyFont="1" applyBorder="1" applyAlignment="1">
      <alignment horizontal="left" wrapText="1"/>
    </xf>
    <xf numFmtId="0" fontId="8" fillId="0" borderId="19" xfId="0" applyFont="1" applyFill="1" applyBorder="1" applyAlignment="1">
      <alignment horizontal="center" wrapText="1"/>
    </xf>
    <xf numFmtId="0" fontId="7" fillId="0" borderId="20" xfId="0" applyFont="1" applyBorder="1" applyAlignment="1">
      <alignment horizontal="right" wrapText="1"/>
    </xf>
    <xf numFmtId="0" fontId="7" fillId="0" borderId="133" xfId="0" applyFont="1" applyBorder="1"/>
    <xf numFmtId="0" fontId="7" fillId="0" borderId="133" xfId="0" applyFont="1" applyBorder="1" applyAlignment="1">
      <alignment vertical="center"/>
    </xf>
    <xf numFmtId="0" fontId="7" fillId="0" borderId="149" xfId="0" applyFont="1" applyBorder="1" applyAlignment="1">
      <alignment wrapText="1"/>
    </xf>
    <xf numFmtId="0" fontId="7" fillId="0" borderId="24" xfId="0" applyFont="1" applyBorder="1"/>
    <xf numFmtId="0" fontId="7" fillId="0" borderId="25" xfId="0" applyFont="1" applyBorder="1" applyAlignment="1">
      <alignment horizontal="left" vertical="center" wrapText="1"/>
    </xf>
    <xf numFmtId="10" fontId="115" fillId="0" borderId="26" xfId="0" applyNumberFormat="1" applyFont="1" applyBorder="1" applyAlignment="1">
      <alignment horizontal="right" vertical="center"/>
    </xf>
    <xf numFmtId="194" fontId="10" fillId="0" borderId="0" xfId="20961" applyNumberFormat="1" applyFont="1"/>
    <xf numFmtId="0" fontId="3" fillId="3" borderId="164" xfId="0" applyFont="1" applyFill="1" applyBorder="1" applyAlignment="1">
      <alignment vertical="center"/>
    </xf>
    <xf numFmtId="164" fontId="3" fillId="3" borderId="164" xfId="7" applyNumberFormat="1" applyFont="1" applyFill="1" applyBorder="1" applyAlignment="1">
      <alignment vertical="center"/>
    </xf>
    <xf numFmtId="164" fontId="3" fillId="0" borderId="73" xfId="7" applyNumberFormat="1" applyFont="1" applyFill="1" applyBorder="1" applyAlignment="1">
      <alignment vertical="center"/>
    </xf>
    <xf numFmtId="10" fontId="115" fillId="0" borderId="149" xfId="0" applyNumberFormat="1" applyFont="1" applyBorder="1" applyAlignment="1">
      <alignment horizontal="right" vertical="center"/>
    </xf>
    <xf numFmtId="193" fontId="5" fillId="0" borderId="147" xfId="0" applyNumberFormat="1" applyFont="1" applyBorder="1" applyAlignment="1" applyProtection="1">
      <alignment vertical="center" wrapText="1"/>
      <protection locked="0"/>
    </xf>
    <xf numFmtId="193" fontId="5" fillId="0" borderId="147" xfId="0" applyNumberFormat="1" applyFont="1" applyBorder="1" applyAlignment="1" applyProtection="1">
      <alignment horizontal="right" vertical="center" wrapText="1"/>
      <protection locked="0"/>
    </xf>
    <xf numFmtId="10" fontId="117" fillId="0" borderId="147" xfId="0" applyNumberFormat="1" applyFont="1" applyBorder="1" applyAlignment="1" applyProtection="1">
      <alignment horizontal="right" vertical="center" wrapText="1"/>
      <protection locked="0"/>
    </xf>
    <xf numFmtId="10" fontId="7" fillId="83" borderId="147" xfId="0" applyNumberFormat="1" applyFont="1" applyFill="1" applyBorder="1" applyAlignment="1" applyProtection="1">
      <alignment vertical="center"/>
      <protection locked="0"/>
    </xf>
    <xf numFmtId="3" fontId="7" fillId="83" borderId="147" xfId="0" applyNumberFormat="1" applyFont="1" applyFill="1" applyBorder="1" applyAlignment="1" applyProtection="1">
      <alignment vertical="center"/>
      <protection locked="0"/>
    </xf>
    <xf numFmtId="10" fontId="7" fillId="83" borderId="7" xfId="20961" applyNumberFormat="1" applyFont="1" applyFill="1" applyBorder="1" applyAlignment="1" applyProtection="1">
      <alignment vertical="center"/>
      <protection locked="0"/>
    </xf>
    <xf numFmtId="10" fontId="7" fillId="83" borderId="11" xfId="20961" applyNumberFormat="1" applyFont="1" applyFill="1" applyBorder="1" applyAlignment="1" applyProtection="1">
      <alignment vertical="center"/>
      <protection locked="0"/>
    </xf>
    <xf numFmtId="164" fontId="3" fillId="0" borderId="147" xfId="7" applyNumberFormat="1" applyFont="1" applyFill="1" applyBorder="1" applyAlignment="1">
      <alignment vertical="center"/>
    </xf>
    <xf numFmtId="0" fontId="7" fillId="0" borderId="147" xfId="0" applyFont="1" applyFill="1" applyBorder="1" applyAlignment="1">
      <alignment wrapText="1"/>
    </xf>
    <xf numFmtId="0" fontId="7" fillId="0" borderId="149" xfId="0" applyFont="1" applyFill="1" applyBorder="1" applyAlignment="1">
      <alignment wrapText="1"/>
    </xf>
    <xf numFmtId="0" fontId="11" fillId="0" borderId="147" xfId="0" applyFont="1" applyBorder="1" applyAlignment="1">
      <alignment wrapText="1"/>
    </xf>
    <xf numFmtId="0" fontId="3" fillId="0" borderId="149" xfId="0" applyFont="1" applyBorder="1" applyAlignment="1"/>
    <xf numFmtId="3" fontId="10" fillId="0" borderId="0" xfId="0" applyNumberFormat="1" applyFont="1"/>
    <xf numFmtId="167" fontId="3" fillId="36" borderId="26" xfId="0" applyNumberFormat="1" applyFont="1" applyFill="1" applyBorder="1"/>
    <xf numFmtId="167" fontId="3" fillId="0" borderId="0" xfId="0" applyNumberFormat="1" applyFont="1"/>
    <xf numFmtId="3" fontId="118" fillId="0" borderId="147" xfId="0" applyNumberFormat="1" applyFont="1" applyBorder="1" applyAlignment="1">
      <alignment vertical="center" wrapText="1"/>
    </xf>
    <xf numFmtId="3" fontId="118" fillId="0" borderId="7" xfId="0" applyNumberFormat="1" applyFont="1" applyBorder="1" applyAlignment="1">
      <alignment vertical="center" wrapText="1"/>
    </xf>
    <xf numFmtId="195" fontId="3" fillId="0" borderId="0" xfId="0" applyNumberFormat="1" applyFont="1"/>
    <xf numFmtId="3" fontId="119" fillId="3" borderId="147" xfId="1" applyNumberFormat="1" applyFont="1" applyFill="1" applyBorder="1" applyProtection="1">
      <protection locked="0"/>
    </xf>
    <xf numFmtId="0" fontId="102" fillId="0" borderId="72" xfId="0" applyFont="1" applyBorder="1" applyAlignment="1">
      <alignment horizontal="left" vertical="center" wrapText="1"/>
    </xf>
    <xf numFmtId="0" fontId="102" fillId="0" borderId="71" xfId="0" applyFont="1" applyBorder="1" applyAlignment="1">
      <alignment horizontal="left" vertical="center" wrapText="1"/>
    </xf>
    <xf numFmtId="0" fontId="7" fillId="0" borderId="29" xfId="0" applyFont="1" applyFill="1" applyBorder="1" applyAlignment="1" applyProtection="1">
      <alignment horizontal="center"/>
    </xf>
    <xf numFmtId="0" fontId="7" fillId="0" borderId="30" xfId="0" applyFont="1" applyFill="1" applyBorder="1" applyAlignment="1" applyProtection="1">
      <alignment horizontal="center"/>
    </xf>
    <xf numFmtId="0" fontId="7" fillId="0" borderId="32" xfId="0" applyFont="1" applyFill="1" applyBorder="1" applyAlignment="1" applyProtection="1">
      <alignment horizontal="center"/>
    </xf>
    <xf numFmtId="0" fontId="7" fillId="0" borderId="31" xfId="0" applyFont="1" applyFill="1" applyBorder="1" applyAlignment="1" applyProtection="1">
      <alignment horizontal="center"/>
    </xf>
    <xf numFmtId="0" fontId="4" fillId="0" borderId="4" xfId="0" applyFont="1" applyBorder="1" applyAlignment="1">
      <alignment horizontal="center" vertical="center"/>
    </xf>
    <xf numFmtId="0" fontId="4" fillId="0" borderId="75" xfId="0" applyFont="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9" xfId="0" applyFont="1" applyFill="1" applyBorder="1" applyAlignment="1" applyProtection="1">
      <alignment horizontal="center"/>
    </xf>
    <xf numFmtId="0" fontId="8" fillId="0" borderId="20" xfId="0" applyFont="1" applyFill="1" applyBorder="1" applyAlignment="1" applyProtection="1">
      <alignment horizontal="center"/>
    </xf>
    <xf numFmtId="0" fontId="8" fillId="0" borderId="147" xfId="0" applyFont="1" applyBorder="1" applyAlignment="1">
      <alignment horizontal="center" vertical="center" wrapText="1"/>
    </xf>
    <xf numFmtId="0" fontId="8" fillId="0" borderId="149" xfId="0" applyFont="1" applyBorder="1" applyAlignment="1">
      <alignment horizontal="center" vertical="center" wrapText="1"/>
    </xf>
    <xf numFmtId="0" fontId="8" fillId="0" borderId="147" xfId="0" applyFont="1" applyBorder="1" applyAlignment="1">
      <alignment horizontal="left" vertical="center" wrapText="1"/>
    </xf>
    <xf numFmtId="0" fontId="8" fillId="0" borderId="149" xfId="0" applyFont="1" applyBorder="1" applyAlignment="1">
      <alignment horizontal="left" vertical="center" wrapText="1"/>
    </xf>
    <xf numFmtId="0" fontId="11" fillId="0" borderId="147" xfId="0" applyFont="1" applyBorder="1" applyAlignment="1">
      <alignment wrapText="1"/>
    </xf>
    <xf numFmtId="0" fontId="3" fillId="0" borderId="149" xfId="0" applyFont="1" applyBorder="1" applyAlignment="1"/>
    <xf numFmtId="0" fontId="8" fillId="0" borderId="147" xfId="0" applyFont="1" applyBorder="1" applyAlignment="1">
      <alignment horizontal="center" wrapText="1"/>
    </xf>
    <xf numFmtId="0" fontId="7" fillId="0" borderId="149" xfId="0" applyFont="1" applyBorder="1" applyAlignment="1">
      <alignment horizontal="center"/>
    </xf>
    <xf numFmtId="0" fontId="7" fillId="0" borderId="147" xfId="0" applyFont="1" applyFill="1" applyBorder="1" applyAlignment="1">
      <alignment wrapText="1"/>
    </xf>
    <xf numFmtId="0" fontId="7" fillId="0" borderId="149" xfId="0" applyFont="1" applyFill="1" applyBorder="1" applyAlignment="1">
      <alignment wrapText="1"/>
    </xf>
    <xf numFmtId="0" fontId="11" fillId="0" borderId="147" xfId="0" applyFont="1" applyFill="1" applyBorder="1" applyAlignment="1">
      <alignment wrapText="1"/>
    </xf>
    <xf numFmtId="0" fontId="3" fillId="0" borderId="149" xfId="0" applyFont="1" applyFill="1" applyBorder="1" applyAlignment="1"/>
    <xf numFmtId="0" fontId="3" fillId="0" borderId="115" xfId="0" applyFont="1" applyFill="1" applyBorder="1" applyAlignment="1">
      <alignment horizontal="center" vertical="center" wrapText="1"/>
    </xf>
    <xf numFmtId="0" fontId="3" fillId="0" borderId="116" xfId="0" applyFont="1" applyFill="1" applyBorder="1" applyAlignment="1">
      <alignment horizontal="center"/>
    </xf>
    <xf numFmtId="0" fontId="3" fillId="0" borderId="23" xfId="0" applyFont="1" applyFill="1" applyBorder="1" applyAlignment="1">
      <alignment horizontal="center"/>
    </xf>
    <xf numFmtId="0" fontId="4" fillId="36" borderId="135" xfId="0" applyFont="1" applyFill="1" applyBorder="1" applyAlignment="1">
      <alignment horizontal="center" vertical="center" wrapText="1"/>
    </xf>
    <xf numFmtId="0" fontId="4" fillId="36" borderId="32" xfId="0" applyFont="1" applyFill="1" applyBorder="1" applyAlignment="1">
      <alignment horizontal="center" vertical="center" wrapText="1"/>
    </xf>
    <xf numFmtId="0" fontId="4" fillId="36" borderId="132" xfId="0" applyFont="1" applyFill="1" applyBorder="1" applyAlignment="1">
      <alignment horizontal="center" vertical="center" wrapText="1"/>
    </xf>
    <xf numFmtId="0" fontId="4" fillId="36" borderId="114" xfId="0" applyFont="1" applyFill="1" applyBorder="1" applyAlignment="1">
      <alignment horizontal="center" vertical="center" wrapText="1"/>
    </xf>
    <xf numFmtId="0" fontId="100" fillId="3" borderId="73" xfId="13" applyFont="1" applyFill="1" applyBorder="1" applyAlignment="1" applyProtection="1">
      <alignment horizontal="center" vertical="center" wrapText="1"/>
      <protection locked="0"/>
    </xf>
    <xf numFmtId="0" fontId="100" fillId="3" borderId="70" xfId="13" applyFont="1" applyFill="1" applyBorder="1" applyAlignment="1" applyProtection="1">
      <alignment horizontal="center" vertical="center" wrapText="1"/>
      <protection locked="0"/>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13" fillId="3" borderId="18" xfId="1" applyNumberFormat="1" applyFont="1" applyFill="1" applyBorder="1" applyAlignment="1" applyProtection="1">
      <alignment horizontal="center"/>
      <protection locked="0"/>
    </xf>
    <xf numFmtId="164" fontId="13" fillId="3" borderId="19" xfId="1" applyNumberFormat="1" applyFont="1" applyFill="1" applyBorder="1" applyAlignment="1" applyProtection="1">
      <alignment horizontal="center"/>
      <protection locked="0"/>
    </xf>
    <xf numFmtId="164" fontId="13" fillId="3" borderId="20" xfId="1" applyNumberFormat="1" applyFont="1" applyFill="1" applyBorder="1" applyAlignment="1" applyProtection="1">
      <alignment horizontal="center"/>
      <protection locked="0"/>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164" fontId="13" fillId="0" borderId="107" xfId="1" applyNumberFormat="1" applyFont="1" applyFill="1" applyBorder="1" applyAlignment="1" applyProtection="1">
      <alignment horizontal="center" vertical="center" wrapText="1"/>
      <protection locked="0"/>
    </xf>
    <xf numFmtId="164" fontId="13" fillId="0" borderId="108" xfId="1" applyNumberFormat="1"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3" fillId="0" borderId="65"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121" xfId="0" applyFont="1" applyFill="1" applyBorder="1" applyAlignment="1">
      <alignment horizontal="center" vertical="center" wrapText="1"/>
    </xf>
    <xf numFmtId="0" fontId="12" fillId="0" borderId="57" xfId="0" applyFont="1" applyFill="1" applyBorder="1" applyAlignment="1">
      <alignment horizontal="left" vertical="center"/>
    </xf>
    <xf numFmtId="0" fontId="12" fillId="0" borderId="58" xfId="0" applyFont="1" applyFill="1" applyBorder="1" applyAlignment="1">
      <alignment horizontal="left" vertical="center"/>
    </xf>
    <xf numFmtId="0" fontId="104" fillId="78" borderId="8" xfId="0" applyFont="1" applyFill="1" applyBorder="1" applyAlignment="1">
      <alignment vertical="center" wrapText="1"/>
    </xf>
    <xf numFmtId="0" fontId="104" fillId="78" borderId="10" xfId="0" applyFont="1" applyFill="1" applyBorder="1" applyAlignment="1">
      <alignment vertical="center" wrapText="1"/>
    </xf>
    <xf numFmtId="0" fontId="104" fillId="0" borderId="8" xfId="0" applyFont="1" applyFill="1" applyBorder="1" applyAlignment="1">
      <alignment vertical="center" wrapText="1"/>
    </xf>
    <xf numFmtId="0" fontId="104" fillId="0" borderId="10" xfId="0" applyFont="1" applyFill="1" applyBorder="1" applyAlignment="1">
      <alignment vertical="center" wrapText="1"/>
    </xf>
    <xf numFmtId="0" fontId="104" fillId="0" borderId="8" xfId="0" applyFont="1" applyFill="1" applyBorder="1" applyAlignment="1">
      <alignment horizontal="left" vertical="center" wrapText="1"/>
    </xf>
    <xf numFmtId="0" fontId="104" fillId="0" borderId="10" xfId="0" applyFont="1" applyFill="1" applyBorder="1" applyAlignment="1">
      <alignment horizontal="left" vertical="center" wrapText="1"/>
    </xf>
    <xf numFmtId="0" fontId="103" fillId="76" borderId="88" xfId="0" applyFont="1" applyFill="1" applyBorder="1" applyAlignment="1">
      <alignment horizontal="center" vertical="center" wrapText="1"/>
    </xf>
    <xf numFmtId="0" fontId="103" fillId="76" borderId="0" xfId="0" applyFont="1" applyFill="1" applyBorder="1" applyAlignment="1">
      <alignment horizontal="center" vertical="center" wrapText="1"/>
    </xf>
    <xf numFmtId="0" fontId="103" fillId="76" borderId="89" xfId="0" applyFont="1" applyFill="1" applyBorder="1" applyAlignment="1">
      <alignment horizontal="center" vertical="center" wrapText="1"/>
    </xf>
    <xf numFmtId="0" fontId="103" fillId="0" borderId="101" xfId="0" applyFont="1" applyFill="1" applyBorder="1" applyAlignment="1">
      <alignment horizontal="center" vertical="center"/>
    </xf>
    <xf numFmtId="0" fontId="104" fillId="0" borderId="94" xfId="0" applyFont="1" applyFill="1" applyBorder="1" applyAlignment="1">
      <alignment horizontal="left" vertical="center"/>
    </xf>
    <xf numFmtId="0" fontId="104" fillId="0" borderId="95" xfId="0" applyFont="1" applyFill="1" applyBorder="1" applyAlignment="1">
      <alignment horizontal="left" vertical="center"/>
    </xf>
    <xf numFmtId="0" fontId="103" fillId="76" borderId="104" xfId="0" applyFont="1" applyFill="1" applyBorder="1" applyAlignment="1">
      <alignment horizontal="center" vertical="center"/>
    </xf>
    <xf numFmtId="0" fontId="103" fillId="76" borderId="105" xfId="0" applyFont="1" applyFill="1" applyBorder="1" applyAlignment="1">
      <alignment horizontal="center" vertical="center"/>
    </xf>
    <xf numFmtId="0" fontId="103" fillId="76" borderId="106" xfId="0" applyFont="1" applyFill="1" applyBorder="1" applyAlignment="1">
      <alignment horizontal="center" vertical="center"/>
    </xf>
    <xf numFmtId="0" fontId="104" fillId="0" borderId="97" xfId="0" applyFont="1" applyFill="1" applyBorder="1" applyAlignment="1">
      <alignment horizontal="left" vertical="center" wrapText="1"/>
    </xf>
    <xf numFmtId="0" fontId="104" fillId="0" borderId="98" xfId="0" applyFont="1" applyFill="1" applyBorder="1" applyAlignment="1">
      <alignment horizontal="left" vertical="center" wrapText="1"/>
    </xf>
    <xf numFmtId="0" fontId="104" fillId="0" borderId="93" xfId="0" applyFont="1" applyFill="1" applyBorder="1" applyAlignment="1">
      <alignment horizontal="left" vertical="center" wrapText="1"/>
    </xf>
    <xf numFmtId="0" fontId="104" fillId="0" borderId="102" xfId="0" applyFont="1" applyFill="1" applyBorder="1" applyAlignment="1">
      <alignment horizontal="left" vertical="center" wrapText="1"/>
    </xf>
    <xf numFmtId="0" fontId="103" fillId="76" borderId="90" xfId="0" applyFont="1" applyFill="1" applyBorder="1" applyAlignment="1">
      <alignment horizontal="center" vertical="center" wrapText="1"/>
    </xf>
    <xf numFmtId="0" fontId="103" fillId="76" borderId="91" xfId="0" applyFont="1" applyFill="1" applyBorder="1" applyAlignment="1">
      <alignment horizontal="center" vertical="center" wrapText="1"/>
    </xf>
    <xf numFmtId="0" fontId="103" fillId="76" borderId="92" xfId="0" applyFont="1" applyFill="1" applyBorder="1" applyAlignment="1">
      <alignment horizontal="center" vertical="center" wrapText="1"/>
    </xf>
    <xf numFmtId="0" fontId="103" fillId="0" borderId="103" xfId="0" applyFont="1" applyFill="1" applyBorder="1" applyAlignment="1">
      <alignment horizontal="center" vertical="center"/>
    </xf>
    <xf numFmtId="0" fontId="103" fillId="0" borderId="104" xfId="0" applyFont="1" applyFill="1" applyBorder="1" applyAlignment="1">
      <alignment horizontal="center" vertical="center"/>
    </xf>
    <xf numFmtId="0" fontId="103" fillId="0" borderId="105" xfId="0" applyFont="1" applyFill="1" applyBorder="1" applyAlignment="1">
      <alignment horizontal="center" vertical="center"/>
    </xf>
    <xf numFmtId="0" fontId="103" fillId="0" borderId="106" xfId="0" applyFont="1" applyFill="1" applyBorder="1" applyAlignment="1">
      <alignment horizontal="center" vertical="center"/>
    </xf>
    <xf numFmtId="0" fontId="103" fillId="0" borderId="99" xfId="0" applyFont="1" applyFill="1" applyBorder="1" applyAlignment="1">
      <alignment horizontal="center" vertical="center"/>
    </xf>
    <xf numFmtId="0" fontId="104" fillId="0" borderId="96" xfId="0" applyFont="1" applyFill="1" applyBorder="1" applyAlignment="1">
      <alignment horizontal="left" vertical="center" wrapText="1"/>
    </xf>
    <xf numFmtId="0" fontId="104" fillId="3" borderId="8" xfId="0" applyFont="1" applyFill="1" applyBorder="1" applyAlignment="1">
      <alignment horizontal="left" vertical="center" wrapText="1"/>
    </xf>
    <xf numFmtId="0" fontId="104" fillId="3" borderId="10" xfId="0" applyFont="1" applyFill="1" applyBorder="1" applyAlignment="1">
      <alignment horizontal="left" vertical="center" wrapText="1"/>
    </xf>
    <xf numFmtId="0" fontId="104" fillId="0" borderId="83" xfId="0" applyFont="1" applyFill="1" applyBorder="1" applyAlignment="1">
      <alignment horizontal="left" vertical="center" wrapText="1"/>
    </xf>
    <xf numFmtId="0" fontId="104" fillId="0" borderId="84" xfId="0" applyFont="1" applyFill="1" applyBorder="1" applyAlignment="1">
      <alignment horizontal="left" vertical="center" wrapText="1"/>
    </xf>
    <xf numFmtId="0" fontId="103" fillId="76" borderId="128" xfId="0" applyFont="1" applyFill="1" applyBorder="1" applyAlignment="1">
      <alignment horizontal="center" vertical="center" wrapText="1"/>
    </xf>
    <xf numFmtId="0" fontId="103" fillId="76" borderId="129" xfId="0" applyFont="1" applyFill="1" applyBorder="1" applyAlignment="1">
      <alignment horizontal="center" vertical="center" wrapText="1"/>
    </xf>
    <xf numFmtId="0" fontId="103" fillId="76" borderId="130" xfId="0" applyFont="1" applyFill="1" applyBorder="1" applyAlignment="1">
      <alignment horizontal="center" vertical="center" wrapText="1"/>
    </xf>
    <xf numFmtId="0" fontId="103" fillId="0" borderId="76" xfId="0" applyFont="1" applyFill="1" applyBorder="1" applyAlignment="1">
      <alignment horizontal="center" vertical="center"/>
    </xf>
    <xf numFmtId="0" fontId="103" fillId="0" borderId="77" xfId="0" applyFont="1" applyFill="1" applyBorder="1" applyAlignment="1">
      <alignment horizontal="center" vertical="center"/>
    </xf>
    <xf numFmtId="0" fontId="103" fillId="0" borderId="78" xfId="0" applyFont="1" applyFill="1" applyBorder="1" applyAlignment="1">
      <alignment horizontal="center" vertical="center"/>
    </xf>
    <xf numFmtId="49" fontId="104" fillId="0" borderId="94" xfId="0" applyNumberFormat="1" applyFont="1" applyFill="1" applyBorder="1" applyAlignment="1">
      <alignment horizontal="left" vertical="center" wrapText="1"/>
    </xf>
    <xf numFmtId="49" fontId="104" fillId="0" borderId="95" xfId="0" applyNumberFormat="1" applyFont="1" applyFill="1" applyBorder="1" applyAlignment="1">
      <alignment horizontal="left" vertical="center" wrapText="1"/>
    </xf>
    <xf numFmtId="0" fontId="103" fillId="76" borderId="79" xfId="0" applyFont="1" applyFill="1" applyBorder="1" applyAlignment="1">
      <alignment horizontal="center" vertical="center" wrapText="1"/>
    </xf>
    <xf numFmtId="0" fontId="103" fillId="76" borderId="80" xfId="0" applyFont="1" applyFill="1" applyBorder="1" applyAlignment="1">
      <alignment horizontal="center" vertical="center" wrapText="1"/>
    </xf>
    <xf numFmtId="0" fontId="103" fillId="76" borderId="81" xfId="0" applyFont="1" applyFill="1" applyBorder="1" applyAlignment="1">
      <alignment horizontal="center" vertical="center" wrapText="1"/>
    </xf>
    <xf numFmtId="0" fontId="104" fillId="0" borderId="56" xfId="0" applyFont="1" applyFill="1" applyBorder="1" applyAlignment="1">
      <alignment horizontal="left" vertical="center" wrapText="1"/>
    </xf>
    <xf numFmtId="0" fontId="104" fillId="0" borderId="11" xfId="0" applyFont="1" applyFill="1" applyBorder="1" applyAlignment="1">
      <alignment horizontal="left" vertical="center" wrapText="1"/>
    </xf>
    <xf numFmtId="0" fontId="104" fillId="0" borderId="116" xfId="0" applyFont="1" applyFill="1" applyBorder="1" applyAlignment="1">
      <alignment horizontal="left" vertical="center" wrapText="1"/>
    </xf>
    <xf numFmtId="0" fontId="104" fillId="0" borderId="114" xfId="0" applyFont="1" applyFill="1" applyBorder="1" applyAlignment="1">
      <alignment horizontal="left" vertical="center" wrapText="1"/>
    </xf>
    <xf numFmtId="0" fontId="104" fillId="3" borderId="8" xfId="0" applyFont="1" applyFill="1" applyBorder="1" applyAlignment="1">
      <alignment vertical="center" wrapText="1"/>
    </xf>
    <xf numFmtId="0" fontId="104" fillId="3" borderId="10" xfId="0" applyFont="1" applyFill="1" applyBorder="1" applyAlignment="1">
      <alignment vertical="center" wrapText="1"/>
    </xf>
    <xf numFmtId="0" fontId="104" fillId="0" borderId="83" xfId="0" applyFont="1" applyFill="1" applyBorder="1" applyAlignment="1">
      <alignment vertical="center" wrapText="1"/>
    </xf>
    <xf numFmtId="0" fontId="104" fillId="0" borderId="84" xfId="0" applyFont="1" applyFill="1" applyBorder="1" applyAlignment="1">
      <alignment vertical="center" wrapText="1"/>
    </xf>
    <xf numFmtId="0" fontId="104" fillId="0" borderId="56" xfId="0" applyFont="1" applyFill="1" applyBorder="1" applyAlignment="1">
      <alignment vertical="center" wrapText="1"/>
    </xf>
    <xf numFmtId="0" fontId="104" fillId="0" borderId="11" xfId="0" applyFont="1" applyFill="1" applyBorder="1" applyAlignment="1">
      <alignment vertical="center" wrapText="1"/>
    </xf>
    <xf numFmtId="0" fontId="104" fillId="3" borderId="83" xfId="0" applyFont="1" applyFill="1" applyBorder="1" applyAlignment="1">
      <alignment horizontal="left" vertical="center" wrapText="1"/>
    </xf>
    <xf numFmtId="0" fontId="104" fillId="3" borderId="84" xfId="0" applyFont="1" applyFill="1" applyBorder="1" applyAlignment="1">
      <alignment horizontal="left" vertical="center" wrapText="1"/>
    </xf>
    <xf numFmtId="0" fontId="104" fillId="0" borderId="3" xfId="0" applyFont="1" applyFill="1" applyBorder="1" applyAlignment="1">
      <alignment horizontal="left" vertical="center" wrapText="1"/>
    </xf>
    <xf numFmtId="0" fontId="104" fillId="0" borderId="8" xfId="0" applyFont="1" applyFill="1" applyBorder="1" applyAlignment="1">
      <alignment horizontal="left"/>
    </xf>
    <xf numFmtId="0" fontId="104" fillId="0" borderId="10" xfId="0" applyFont="1" applyFill="1" applyBorder="1" applyAlignment="1">
      <alignment horizontal="left"/>
    </xf>
    <xf numFmtId="0" fontId="104" fillId="0" borderId="86" xfId="0" applyFont="1" applyFill="1" applyBorder="1" applyAlignment="1">
      <alignment horizontal="left" vertical="center" wrapText="1"/>
    </xf>
    <xf numFmtId="0" fontId="104" fillId="0" borderId="87" xfId="0" applyFont="1" applyFill="1" applyBorder="1" applyAlignment="1">
      <alignment horizontal="left" vertical="center" wrapText="1"/>
    </xf>
    <xf numFmtId="164" fontId="3" fillId="0" borderId="115" xfId="7" applyNumberFormat="1" applyFont="1" applyBorder="1" applyAlignment="1">
      <alignment horizontal="center" vertical="center"/>
    </xf>
    <xf numFmtId="164" fontId="3" fillId="0" borderId="136" xfId="7" applyNumberFormat="1" applyFont="1" applyBorder="1" applyAlignment="1">
      <alignment horizontal="center" vertical="center"/>
    </xf>
    <xf numFmtId="164" fontId="3" fillId="0" borderId="137" xfId="7" applyNumberFormat="1" applyFont="1" applyBorder="1" applyAlignment="1">
      <alignment horizontal="center" vertical="center"/>
    </xf>
    <xf numFmtId="164" fontId="4" fillId="36" borderId="25" xfId="7" applyNumberFormat="1" applyFont="1" applyFill="1" applyBorder="1" applyAlignment="1">
      <alignment horizontal="center" vertical="center"/>
    </xf>
    <xf numFmtId="164" fontId="4" fillId="36" borderId="26" xfId="7" applyNumberFormat="1" applyFont="1" applyFill="1" applyBorder="1" applyAlignment="1">
      <alignment horizontal="center" vertical="center"/>
    </xf>
  </cellXfs>
  <cellStyles count="31166">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2 2 2" xfId="21413"/>
    <cellStyle name="Calculation 2 10 2 2 2 2" xfId="27621"/>
    <cellStyle name="Calculation 2 10 2 2 2 3" xfId="24966"/>
    <cellStyle name="Calculation 2 10 2 2 3" xfId="21414"/>
    <cellStyle name="Calculation 2 10 2 2 3 2" xfId="27622"/>
    <cellStyle name="Calculation 2 10 2 2 3 3" xfId="24967"/>
    <cellStyle name="Calculation 2 10 2 2 4" xfId="24067"/>
    <cellStyle name="Calculation 2 10 2 2 4 2" xfId="27623"/>
    <cellStyle name="Calculation 2 10 2 2 4 3" xfId="27616"/>
    <cellStyle name="Calculation 2 10 2 2 5" xfId="27620"/>
    <cellStyle name="Calculation 2 10 2 2 6" xfId="24964"/>
    <cellStyle name="Calculation 2 10 2 3" xfId="21415"/>
    <cellStyle name="Calculation 2 10 2 3 2" xfId="27624"/>
    <cellStyle name="Calculation 2 10 2 3 3" xfId="24968"/>
    <cellStyle name="Calculation 2 10 2 4" xfId="21416"/>
    <cellStyle name="Calculation 2 10 2 4 2" xfId="27625"/>
    <cellStyle name="Calculation 2 10 2 4 3" xfId="24969"/>
    <cellStyle name="Calculation 2 10 2 5" xfId="23182"/>
    <cellStyle name="Calculation 2 10 2 5 2" xfId="27626"/>
    <cellStyle name="Calculation 2 10 2 5 3" xfId="26731"/>
    <cellStyle name="Calculation 2 10 2 6" xfId="27619"/>
    <cellStyle name="Calculation 2 10 2 7" xfId="24071"/>
    <cellStyle name="Calculation 2 10 3" xfId="724"/>
    <cellStyle name="Calculation 2 10 3 2" xfId="21407"/>
    <cellStyle name="Calculation 2 10 3 2 2" xfId="21417"/>
    <cellStyle name="Calculation 2 10 3 2 2 2" xfId="27629"/>
    <cellStyle name="Calculation 2 10 3 2 2 3" xfId="24970"/>
    <cellStyle name="Calculation 2 10 3 2 3" xfId="21418"/>
    <cellStyle name="Calculation 2 10 3 2 3 2" xfId="27630"/>
    <cellStyle name="Calculation 2 10 3 2 3 3" xfId="24971"/>
    <cellStyle name="Calculation 2 10 3 2 4" xfId="24066"/>
    <cellStyle name="Calculation 2 10 3 2 4 2" xfId="27631"/>
    <cellStyle name="Calculation 2 10 3 2 4 3" xfId="27615"/>
    <cellStyle name="Calculation 2 10 3 2 5" xfId="27628"/>
    <cellStyle name="Calculation 2 10 3 2 6" xfId="24963"/>
    <cellStyle name="Calculation 2 10 3 3" xfId="21419"/>
    <cellStyle name="Calculation 2 10 3 3 2" xfId="27632"/>
    <cellStyle name="Calculation 2 10 3 3 3" xfId="24972"/>
    <cellStyle name="Calculation 2 10 3 4" xfId="21420"/>
    <cellStyle name="Calculation 2 10 3 4 2" xfId="27633"/>
    <cellStyle name="Calculation 2 10 3 4 3" xfId="24973"/>
    <cellStyle name="Calculation 2 10 3 5" xfId="23183"/>
    <cellStyle name="Calculation 2 10 3 5 2" xfId="27634"/>
    <cellStyle name="Calculation 2 10 3 5 3" xfId="26732"/>
    <cellStyle name="Calculation 2 10 3 6" xfId="27627"/>
    <cellStyle name="Calculation 2 10 3 7" xfId="24072"/>
    <cellStyle name="Calculation 2 10 4" xfId="725"/>
    <cellStyle name="Calculation 2 10 4 2" xfId="21406"/>
    <cellStyle name="Calculation 2 10 4 2 2" xfId="21421"/>
    <cellStyle name="Calculation 2 10 4 2 2 2" xfId="27637"/>
    <cellStyle name="Calculation 2 10 4 2 2 3" xfId="24974"/>
    <cellStyle name="Calculation 2 10 4 2 3" xfId="21422"/>
    <cellStyle name="Calculation 2 10 4 2 3 2" xfId="27638"/>
    <cellStyle name="Calculation 2 10 4 2 3 3" xfId="24975"/>
    <cellStyle name="Calculation 2 10 4 2 4" xfId="24065"/>
    <cellStyle name="Calculation 2 10 4 2 4 2" xfId="27639"/>
    <cellStyle name="Calculation 2 10 4 2 4 3" xfId="27614"/>
    <cellStyle name="Calculation 2 10 4 2 5" xfId="27636"/>
    <cellStyle name="Calculation 2 10 4 2 6" xfId="24962"/>
    <cellStyle name="Calculation 2 10 4 3" xfId="21423"/>
    <cellStyle name="Calculation 2 10 4 3 2" xfId="27640"/>
    <cellStyle name="Calculation 2 10 4 3 3" xfId="24976"/>
    <cellStyle name="Calculation 2 10 4 4" xfId="21424"/>
    <cellStyle name="Calculation 2 10 4 4 2" xfId="27641"/>
    <cellStyle name="Calculation 2 10 4 4 3" xfId="24977"/>
    <cellStyle name="Calculation 2 10 4 5" xfId="23184"/>
    <cellStyle name="Calculation 2 10 4 5 2" xfId="27642"/>
    <cellStyle name="Calculation 2 10 4 5 3" xfId="26733"/>
    <cellStyle name="Calculation 2 10 4 6" xfId="27635"/>
    <cellStyle name="Calculation 2 10 4 7" xfId="24073"/>
    <cellStyle name="Calculation 2 10 5" xfId="726"/>
    <cellStyle name="Calculation 2 10 5 2" xfId="21405"/>
    <cellStyle name="Calculation 2 10 5 2 2" xfId="21425"/>
    <cellStyle name="Calculation 2 10 5 2 2 2" xfId="27645"/>
    <cellStyle name="Calculation 2 10 5 2 2 3" xfId="24978"/>
    <cellStyle name="Calculation 2 10 5 2 3" xfId="21426"/>
    <cellStyle name="Calculation 2 10 5 2 3 2" xfId="27646"/>
    <cellStyle name="Calculation 2 10 5 2 3 3" xfId="24979"/>
    <cellStyle name="Calculation 2 10 5 2 4" xfId="24064"/>
    <cellStyle name="Calculation 2 10 5 2 4 2" xfId="27647"/>
    <cellStyle name="Calculation 2 10 5 2 4 3" xfId="27613"/>
    <cellStyle name="Calculation 2 10 5 2 5" xfId="27644"/>
    <cellStyle name="Calculation 2 10 5 2 6" xfId="24961"/>
    <cellStyle name="Calculation 2 10 5 3" xfId="21427"/>
    <cellStyle name="Calculation 2 10 5 3 2" xfId="27648"/>
    <cellStyle name="Calculation 2 10 5 3 3" xfId="24980"/>
    <cellStyle name="Calculation 2 10 5 4" xfId="21428"/>
    <cellStyle name="Calculation 2 10 5 4 2" xfId="27649"/>
    <cellStyle name="Calculation 2 10 5 4 3" xfId="24981"/>
    <cellStyle name="Calculation 2 10 5 5" xfId="23185"/>
    <cellStyle name="Calculation 2 10 5 5 2" xfId="27650"/>
    <cellStyle name="Calculation 2 10 5 5 3" xfId="26734"/>
    <cellStyle name="Calculation 2 10 5 6" xfId="27643"/>
    <cellStyle name="Calculation 2 10 5 7" xfId="24074"/>
    <cellStyle name="Calculation 2 11" xfId="727"/>
    <cellStyle name="Calculation 2 11 10" xfId="27651"/>
    <cellStyle name="Calculation 2 11 11" xfId="24075"/>
    <cellStyle name="Calculation 2 11 2" xfId="728"/>
    <cellStyle name="Calculation 2 11 2 2" xfId="21403"/>
    <cellStyle name="Calculation 2 11 2 2 2" xfId="21429"/>
    <cellStyle name="Calculation 2 11 2 2 2 2" xfId="27654"/>
    <cellStyle name="Calculation 2 11 2 2 2 3" xfId="24982"/>
    <cellStyle name="Calculation 2 11 2 2 3" xfId="21430"/>
    <cellStyle name="Calculation 2 11 2 2 3 2" xfId="27655"/>
    <cellStyle name="Calculation 2 11 2 2 3 3" xfId="24983"/>
    <cellStyle name="Calculation 2 11 2 2 4" xfId="24062"/>
    <cellStyle name="Calculation 2 11 2 2 4 2" xfId="27656"/>
    <cellStyle name="Calculation 2 11 2 2 4 3" xfId="27611"/>
    <cellStyle name="Calculation 2 11 2 2 5" xfId="27653"/>
    <cellStyle name="Calculation 2 11 2 2 6" xfId="24959"/>
    <cellStyle name="Calculation 2 11 2 3" xfId="21431"/>
    <cellStyle name="Calculation 2 11 2 3 2" xfId="27657"/>
    <cellStyle name="Calculation 2 11 2 3 3" xfId="24984"/>
    <cellStyle name="Calculation 2 11 2 4" xfId="21432"/>
    <cellStyle name="Calculation 2 11 2 4 2" xfId="27658"/>
    <cellStyle name="Calculation 2 11 2 4 3" xfId="24985"/>
    <cellStyle name="Calculation 2 11 2 5" xfId="23187"/>
    <cellStyle name="Calculation 2 11 2 5 2" xfId="27659"/>
    <cellStyle name="Calculation 2 11 2 5 3" xfId="26736"/>
    <cellStyle name="Calculation 2 11 2 6" xfId="27652"/>
    <cellStyle name="Calculation 2 11 2 7" xfId="24076"/>
    <cellStyle name="Calculation 2 11 3" xfId="729"/>
    <cellStyle name="Calculation 2 11 3 2" xfId="21402"/>
    <cellStyle name="Calculation 2 11 3 2 2" xfId="21433"/>
    <cellStyle name="Calculation 2 11 3 2 2 2" xfId="27662"/>
    <cellStyle name="Calculation 2 11 3 2 2 3" xfId="24986"/>
    <cellStyle name="Calculation 2 11 3 2 3" xfId="21434"/>
    <cellStyle name="Calculation 2 11 3 2 3 2" xfId="27663"/>
    <cellStyle name="Calculation 2 11 3 2 3 3" xfId="24987"/>
    <cellStyle name="Calculation 2 11 3 2 4" xfId="24061"/>
    <cellStyle name="Calculation 2 11 3 2 4 2" xfId="27664"/>
    <cellStyle name="Calculation 2 11 3 2 4 3" xfId="27610"/>
    <cellStyle name="Calculation 2 11 3 2 5" xfId="27661"/>
    <cellStyle name="Calculation 2 11 3 2 6" xfId="24958"/>
    <cellStyle name="Calculation 2 11 3 3" xfId="21435"/>
    <cellStyle name="Calculation 2 11 3 3 2" xfId="27665"/>
    <cellStyle name="Calculation 2 11 3 3 3" xfId="24988"/>
    <cellStyle name="Calculation 2 11 3 4" xfId="21436"/>
    <cellStyle name="Calculation 2 11 3 4 2" xfId="27666"/>
    <cellStyle name="Calculation 2 11 3 4 3" xfId="24989"/>
    <cellStyle name="Calculation 2 11 3 5" xfId="23188"/>
    <cellStyle name="Calculation 2 11 3 5 2" xfId="27667"/>
    <cellStyle name="Calculation 2 11 3 5 3" xfId="26737"/>
    <cellStyle name="Calculation 2 11 3 6" xfId="27660"/>
    <cellStyle name="Calculation 2 11 3 7" xfId="24077"/>
    <cellStyle name="Calculation 2 11 4" xfId="730"/>
    <cellStyle name="Calculation 2 11 4 2" xfId="21401"/>
    <cellStyle name="Calculation 2 11 4 2 2" xfId="21437"/>
    <cellStyle name="Calculation 2 11 4 2 2 2" xfId="27670"/>
    <cellStyle name="Calculation 2 11 4 2 2 3" xfId="24990"/>
    <cellStyle name="Calculation 2 11 4 2 3" xfId="21438"/>
    <cellStyle name="Calculation 2 11 4 2 3 2" xfId="27671"/>
    <cellStyle name="Calculation 2 11 4 2 3 3" xfId="24991"/>
    <cellStyle name="Calculation 2 11 4 2 4" xfId="24060"/>
    <cellStyle name="Calculation 2 11 4 2 4 2" xfId="27672"/>
    <cellStyle name="Calculation 2 11 4 2 4 3" xfId="27609"/>
    <cellStyle name="Calculation 2 11 4 2 5" xfId="27669"/>
    <cellStyle name="Calculation 2 11 4 2 6" xfId="24957"/>
    <cellStyle name="Calculation 2 11 4 3" xfId="21439"/>
    <cellStyle name="Calculation 2 11 4 3 2" xfId="27673"/>
    <cellStyle name="Calculation 2 11 4 3 3" xfId="24992"/>
    <cellStyle name="Calculation 2 11 4 4" xfId="21440"/>
    <cellStyle name="Calculation 2 11 4 4 2" xfId="27674"/>
    <cellStyle name="Calculation 2 11 4 4 3" xfId="24993"/>
    <cellStyle name="Calculation 2 11 4 5" xfId="23189"/>
    <cellStyle name="Calculation 2 11 4 5 2" xfId="27675"/>
    <cellStyle name="Calculation 2 11 4 5 3" xfId="26738"/>
    <cellStyle name="Calculation 2 11 4 6" xfId="27668"/>
    <cellStyle name="Calculation 2 11 4 7" xfId="24078"/>
    <cellStyle name="Calculation 2 11 5" xfId="731"/>
    <cellStyle name="Calculation 2 11 5 2" xfId="21400"/>
    <cellStyle name="Calculation 2 11 5 2 2" xfId="21441"/>
    <cellStyle name="Calculation 2 11 5 2 2 2" xfId="27678"/>
    <cellStyle name="Calculation 2 11 5 2 2 3" xfId="24994"/>
    <cellStyle name="Calculation 2 11 5 2 3" xfId="21442"/>
    <cellStyle name="Calculation 2 11 5 2 3 2" xfId="27679"/>
    <cellStyle name="Calculation 2 11 5 2 3 3" xfId="24995"/>
    <cellStyle name="Calculation 2 11 5 2 4" xfId="24059"/>
    <cellStyle name="Calculation 2 11 5 2 4 2" xfId="27680"/>
    <cellStyle name="Calculation 2 11 5 2 4 3" xfId="27608"/>
    <cellStyle name="Calculation 2 11 5 2 5" xfId="27677"/>
    <cellStyle name="Calculation 2 11 5 2 6" xfId="24956"/>
    <cellStyle name="Calculation 2 11 5 3" xfId="21443"/>
    <cellStyle name="Calculation 2 11 5 3 2" xfId="27681"/>
    <cellStyle name="Calculation 2 11 5 3 3" xfId="24996"/>
    <cellStyle name="Calculation 2 11 5 4" xfId="21444"/>
    <cellStyle name="Calculation 2 11 5 4 2" xfId="27682"/>
    <cellStyle name="Calculation 2 11 5 4 3" xfId="24997"/>
    <cellStyle name="Calculation 2 11 5 5" xfId="23190"/>
    <cellStyle name="Calculation 2 11 5 5 2" xfId="27683"/>
    <cellStyle name="Calculation 2 11 5 5 3" xfId="26739"/>
    <cellStyle name="Calculation 2 11 5 6" xfId="27676"/>
    <cellStyle name="Calculation 2 11 5 7" xfId="24079"/>
    <cellStyle name="Calculation 2 11 6" xfId="21404"/>
    <cellStyle name="Calculation 2 11 6 2" xfId="21445"/>
    <cellStyle name="Calculation 2 11 6 2 2" xfId="27685"/>
    <cellStyle name="Calculation 2 11 6 2 3" xfId="24998"/>
    <cellStyle name="Calculation 2 11 6 3" xfId="21446"/>
    <cellStyle name="Calculation 2 11 6 3 2" xfId="27686"/>
    <cellStyle name="Calculation 2 11 6 3 3" xfId="24999"/>
    <cellStyle name="Calculation 2 11 6 4" xfId="24063"/>
    <cellStyle name="Calculation 2 11 6 4 2" xfId="27687"/>
    <cellStyle name="Calculation 2 11 6 4 3" xfId="27612"/>
    <cellStyle name="Calculation 2 11 6 5" xfId="27684"/>
    <cellStyle name="Calculation 2 11 6 6" xfId="24960"/>
    <cellStyle name="Calculation 2 11 7" xfId="21447"/>
    <cellStyle name="Calculation 2 11 7 2" xfId="27688"/>
    <cellStyle name="Calculation 2 11 7 3" xfId="25000"/>
    <cellStyle name="Calculation 2 11 8" xfId="21448"/>
    <cellStyle name="Calculation 2 11 8 2" xfId="27689"/>
    <cellStyle name="Calculation 2 11 8 3" xfId="25001"/>
    <cellStyle name="Calculation 2 11 9" xfId="23186"/>
    <cellStyle name="Calculation 2 11 9 2" xfId="27690"/>
    <cellStyle name="Calculation 2 11 9 3" xfId="26735"/>
    <cellStyle name="Calculation 2 12" xfId="732"/>
    <cellStyle name="Calculation 2 12 10" xfId="27691"/>
    <cellStyle name="Calculation 2 12 11" xfId="24080"/>
    <cellStyle name="Calculation 2 12 2" xfId="733"/>
    <cellStyle name="Calculation 2 12 2 2" xfId="21398"/>
    <cellStyle name="Calculation 2 12 2 2 2" xfId="21449"/>
    <cellStyle name="Calculation 2 12 2 2 2 2" xfId="27694"/>
    <cellStyle name="Calculation 2 12 2 2 2 3" xfId="25002"/>
    <cellStyle name="Calculation 2 12 2 2 3" xfId="21450"/>
    <cellStyle name="Calculation 2 12 2 2 3 2" xfId="27695"/>
    <cellStyle name="Calculation 2 12 2 2 3 3" xfId="25003"/>
    <cellStyle name="Calculation 2 12 2 2 4" xfId="24057"/>
    <cellStyle name="Calculation 2 12 2 2 4 2" xfId="27696"/>
    <cellStyle name="Calculation 2 12 2 2 4 3" xfId="27606"/>
    <cellStyle name="Calculation 2 12 2 2 5" xfId="27693"/>
    <cellStyle name="Calculation 2 12 2 2 6" xfId="24954"/>
    <cellStyle name="Calculation 2 12 2 3" xfId="21451"/>
    <cellStyle name="Calculation 2 12 2 3 2" xfId="27697"/>
    <cellStyle name="Calculation 2 12 2 3 3" xfId="25004"/>
    <cellStyle name="Calculation 2 12 2 4" xfId="21452"/>
    <cellStyle name="Calculation 2 12 2 4 2" xfId="27698"/>
    <cellStyle name="Calculation 2 12 2 4 3" xfId="25005"/>
    <cellStyle name="Calculation 2 12 2 5" xfId="23192"/>
    <cellStyle name="Calculation 2 12 2 5 2" xfId="27699"/>
    <cellStyle name="Calculation 2 12 2 5 3" xfId="26741"/>
    <cellStyle name="Calculation 2 12 2 6" xfId="27692"/>
    <cellStyle name="Calculation 2 12 2 7" xfId="24081"/>
    <cellStyle name="Calculation 2 12 3" xfId="734"/>
    <cellStyle name="Calculation 2 12 3 2" xfId="21397"/>
    <cellStyle name="Calculation 2 12 3 2 2" xfId="21453"/>
    <cellStyle name="Calculation 2 12 3 2 2 2" xfId="27702"/>
    <cellStyle name="Calculation 2 12 3 2 2 3" xfId="25006"/>
    <cellStyle name="Calculation 2 12 3 2 3" xfId="21454"/>
    <cellStyle name="Calculation 2 12 3 2 3 2" xfId="27703"/>
    <cellStyle name="Calculation 2 12 3 2 3 3" xfId="25007"/>
    <cellStyle name="Calculation 2 12 3 2 4" xfId="24056"/>
    <cellStyle name="Calculation 2 12 3 2 4 2" xfId="27704"/>
    <cellStyle name="Calculation 2 12 3 2 4 3" xfId="27605"/>
    <cellStyle name="Calculation 2 12 3 2 5" xfId="27701"/>
    <cellStyle name="Calculation 2 12 3 2 6" xfId="24953"/>
    <cellStyle name="Calculation 2 12 3 3" xfId="21455"/>
    <cellStyle name="Calculation 2 12 3 3 2" xfId="27705"/>
    <cellStyle name="Calculation 2 12 3 3 3" xfId="25008"/>
    <cellStyle name="Calculation 2 12 3 4" xfId="21456"/>
    <cellStyle name="Calculation 2 12 3 4 2" xfId="27706"/>
    <cellStyle name="Calculation 2 12 3 4 3" xfId="25009"/>
    <cellStyle name="Calculation 2 12 3 5" xfId="23193"/>
    <cellStyle name="Calculation 2 12 3 5 2" xfId="27707"/>
    <cellStyle name="Calculation 2 12 3 5 3" xfId="26742"/>
    <cellStyle name="Calculation 2 12 3 6" xfId="27700"/>
    <cellStyle name="Calculation 2 12 3 7" xfId="24082"/>
    <cellStyle name="Calculation 2 12 4" xfId="735"/>
    <cellStyle name="Calculation 2 12 4 2" xfId="21396"/>
    <cellStyle name="Calculation 2 12 4 2 2" xfId="21457"/>
    <cellStyle name="Calculation 2 12 4 2 2 2" xfId="27710"/>
    <cellStyle name="Calculation 2 12 4 2 2 3" xfId="25010"/>
    <cellStyle name="Calculation 2 12 4 2 3" xfId="21458"/>
    <cellStyle name="Calculation 2 12 4 2 3 2" xfId="27711"/>
    <cellStyle name="Calculation 2 12 4 2 3 3" xfId="25011"/>
    <cellStyle name="Calculation 2 12 4 2 4" xfId="24055"/>
    <cellStyle name="Calculation 2 12 4 2 4 2" xfId="27712"/>
    <cellStyle name="Calculation 2 12 4 2 4 3" xfId="27604"/>
    <cellStyle name="Calculation 2 12 4 2 5" xfId="27709"/>
    <cellStyle name="Calculation 2 12 4 2 6" xfId="24952"/>
    <cellStyle name="Calculation 2 12 4 3" xfId="21459"/>
    <cellStyle name="Calculation 2 12 4 3 2" xfId="27713"/>
    <cellStyle name="Calculation 2 12 4 3 3" xfId="25012"/>
    <cellStyle name="Calculation 2 12 4 4" xfId="21460"/>
    <cellStyle name="Calculation 2 12 4 4 2" xfId="27714"/>
    <cellStyle name="Calculation 2 12 4 4 3" xfId="25013"/>
    <cellStyle name="Calculation 2 12 4 5" xfId="23194"/>
    <cellStyle name="Calculation 2 12 4 5 2" xfId="27715"/>
    <cellStyle name="Calculation 2 12 4 5 3" xfId="26743"/>
    <cellStyle name="Calculation 2 12 4 6" xfId="27708"/>
    <cellStyle name="Calculation 2 12 4 7" xfId="24083"/>
    <cellStyle name="Calculation 2 12 5" xfId="736"/>
    <cellStyle name="Calculation 2 12 5 2" xfId="21395"/>
    <cellStyle name="Calculation 2 12 5 2 2" xfId="21461"/>
    <cellStyle name="Calculation 2 12 5 2 2 2" xfId="27718"/>
    <cellStyle name="Calculation 2 12 5 2 2 3" xfId="25014"/>
    <cellStyle name="Calculation 2 12 5 2 3" xfId="21462"/>
    <cellStyle name="Calculation 2 12 5 2 3 2" xfId="27719"/>
    <cellStyle name="Calculation 2 12 5 2 3 3" xfId="25015"/>
    <cellStyle name="Calculation 2 12 5 2 4" xfId="24054"/>
    <cellStyle name="Calculation 2 12 5 2 4 2" xfId="27720"/>
    <cellStyle name="Calculation 2 12 5 2 4 3" xfId="27603"/>
    <cellStyle name="Calculation 2 12 5 2 5" xfId="27717"/>
    <cellStyle name="Calculation 2 12 5 2 6" xfId="24951"/>
    <cellStyle name="Calculation 2 12 5 3" xfId="21463"/>
    <cellStyle name="Calculation 2 12 5 3 2" xfId="27721"/>
    <cellStyle name="Calculation 2 12 5 3 3" xfId="25016"/>
    <cellStyle name="Calculation 2 12 5 4" xfId="21464"/>
    <cellStyle name="Calculation 2 12 5 4 2" xfId="27722"/>
    <cellStyle name="Calculation 2 12 5 4 3" xfId="25017"/>
    <cellStyle name="Calculation 2 12 5 5" xfId="23195"/>
    <cellStyle name="Calculation 2 12 5 5 2" xfId="27723"/>
    <cellStyle name="Calculation 2 12 5 5 3" xfId="26744"/>
    <cellStyle name="Calculation 2 12 5 6" xfId="27716"/>
    <cellStyle name="Calculation 2 12 5 7" xfId="24084"/>
    <cellStyle name="Calculation 2 12 6" xfId="21399"/>
    <cellStyle name="Calculation 2 12 6 2" xfId="21465"/>
    <cellStyle name="Calculation 2 12 6 2 2" xfId="27725"/>
    <cellStyle name="Calculation 2 12 6 2 3" xfId="25018"/>
    <cellStyle name="Calculation 2 12 6 3" xfId="21466"/>
    <cellStyle name="Calculation 2 12 6 3 2" xfId="27726"/>
    <cellStyle name="Calculation 2 12 6 3 3" xfId="25019"/>
    <cellStyle name="Calculation 2 12 6 4" xfId="24058"/>
    <cellStyle name="Calculation 2 12 6 4 2" xfId="27727"/>
    <cellStyle name="Calculation 2 12 6 4 3" xfId="27607"/>
    <cellStyle name="Calculation 2 12 6 5" xfId="27724"/>
    <cellStyle name="Calculation 2 12 6 6" xfId="24955"/>
    <cellStyle name="Calculation 2 12 7" xfId="21467"/>
    <cellStyle name="Calculation 2 12 7 2" xfId="27728"/>
    <cellStyle name="Calculation 2 12 7 3" xfId="25020"/>
    <cellStyle name="Calculation 2 12 8" xfId="21468"/>
    <cellStyle name="Calculation 2 12 8 2" xfId="27729"/>
    <cellStyle name="Calculation 2 12 8 3" xfId="25021"/>
    <cellStyle name="Calculation 2 12 9" xfId="23191"/>
    <cellStyle name="Calculation 2 12 9 2" xfId="27730"/>
    <cellStyle name="Calculation 2 12 9 3" xfId="26740"/>
    <cellStyle name="Calculation 2 13" xfId="737"/>
    <cellStyle name="Calculation 2 13 10" xfId="24085"/>
    <cellStyle name="Calculation 2 13 2" xfId="738"/>
    <cellStyle name="Calculation 2 13 2 2" xfId="21393"/>
    <cellStyle name="Calculation 2 13 2 2 2" xfId="21469"/>
    <cellStyle name="Calculation 2 13 2 2 2 2" xfId="27734"/>
    <cellStyle name="Calculation 2 13 2 2 2 3" xfId="25022"/>
    <cellStyle name="Calculation 2 13 2 2 3" xfId="21470"/>
    <cellStyle name="Calculation 2 13 2 2 3 2" xfId="27735"/>
    <cellStyle name="Calculation 2 13 2 2 3 3" xfId="25023"/>
    <cellStyle name="Calculation 2 13 2 2 4" xfId="24052"/>
    <cellStyle name="Calculation 2 13 2 2 4 2" xfId="27736"/>
    <cellStyle name="Calculation 2 13 2 2 4 3" xfId="27601"/>
    <cellStyle name="Calculation 2 13 2 2 5" xfId="27733"/>
    <cellStyle name="Calculation 2 13 2 2 6" xfId="24949"/>
    <cellStyle name="Calculation 2 13 2 3" xfId="21471"/>
    <cellStyle name="Calculation 2 13 2 3 2" xfId="27737"/>
    <cellStyle name="Calculation 2 13 2 3 3" xfId="25024"/>
    <cellStyle name="Calculation 2 13 2 4" xfId="21472"/>
    <cellStyle name="Calculation 2 13 2 4 2" xfId="27738"/>
    <cellStyle name="Calculation 2 13 2 4 3" xfId="25025"/>
    <cellStyle name="Calculation 2 13 2 5" xfId="23197"/>
    <cellStyle name="Calculation 2 13 2 5 2" xfId="27739"/>
    <cellStyle name="Calculation 2 13 2 5 3" xfId="26746"/>
    <cellStyle name="Calculation 2 13 2 6" xfId="27732"/>
    <cellStyle name="Calculation 2 13 2 7" xfId="24086"/>
    <cellStyle name="Calculation 2 13 3" xfId="739"/>
    <cellStyle name="Calculation 2 13 3 2" xfId="21392"/>
    <cellStyle name="Calculation 2 13 3 2 2" xfId="21473"/>
    <cellStyle name="Calculation 2 13 3 2 2 2" xfId="27742"/>
    <cellStyle name="Calculation 2 13 3 2 2 3" xfId="25026"/>
    <cellStyle name="Calculation 2 13 3 2 3" xfId="21474"/>
    <cellStyle name="Calculation 2 13 3 2 3 2" xfId="27743"/>
    <cellStyle name="Calculation 2 13 3 2 3 3" xfId="25027"/>
    <cellStyle name="Calculation 2 13 3 2 4" xfId="24051"/>
    <cellStyle name="Calculation 2 13 3 2 4 2" xfId="27744"/>
    <cellStyle name="Calculation 2 13 3 2 4 3" xfId="27600"/>
    <cellStyle name="Calculation 2 13 3 2 5" xfId="27741"/>
    <cellStyle name="Calculation 2 13 3 2 6" xfId="24948"/>
    <cellStyle name="Calculation 2 13 3 3" xfId="21475"/>
    <cellStyle name="Calculation 2 13 3 3 2" xfId="27745"/>
    <cellStyle name="Calculation 2 13 3 3 3" xfId="25028"/>
    <cellStyle name="Calculation 2 13 3 4" xfId="21476"/>
    <cellStyle name="Calculation 2 13 3 4 2" xfId="27746"/>
    <cellStyle name="Calculation 2 13 3 4 3" xfId="25029"/>
    <cellStyle name="Calculation 2 13 3 5" xfId="23198"/>
    <cellStyle name="Calculation 2 13 3 5 2" xfId="27747"/>
    <cellStyle name="Calculation 2 13 3 5 3" xfId="26747"/>
    <cellStyle name="Calculation 2 13 3 6" xfId="27740"/>
    <cellStyle name="Calculation 2 13 3 7" xfId="24087"/>
    <cellStyle name="Calculation 2 13 4" xfId="740"/>
    <cellStyle name="Calculation 2 13 4 2" xfId="21391"/>
    <cellStyle name="Calculation 2 13 4 2 2" xfId="21477"/>
    <cellStyle name="Calculation 2 13 4 2 2 2" xfId="27750"/>
    <cellStyle name="Calculation 2 13 4 2 2 3" xfId="25030"/>
    <cellStyle name="Calculation 2 13 4 2 3" xfId="21478"/>
    <cellStyle name="Calculation 2 13 4 2 3 2" xfId="27751"/>
    <cellStyle name="Calculation 2 13 4 2 3 3" xfId="25031"/>
    <cellStyle name="Calculation 2 13 4 2 4" xfId="24050"/>
    <cellStyle name="Calculation 2 13 4 2 4 2" xfId="27752"/>
    <cellStyle name="Calculation 2 13 4 2 4 3" xfId="27599"/>
    <cellStyle name="Calculation 2 13 4 2 5" xfId="27749"/>
    <cellStyle name="Calculation 2 13 4 2 6" xfId="24947"/>
    <cellStyle name="Calculation 2 13 4 3" xfId="21479"/>
    <cellStyle name="Calculation 2 13 4 3 2" xfId="27753"/>
    <cellStyle name="Calculation 2 13 4 3 3" xfId="25032"/>
    <cellStyle name="Calculation 2 13 4 4" xfId="21480"/>
    <cellStyle name="Calculation 2 13 4 4 2" xfId="27754"/>
    <cellStyle name="Calculation 2 13 4 4 3" xfId="25033"/>
    <cellStyle name="Calculation 2 13 4 5" xfId="23199"/>
    <cellStyle name="Calculation 2 13 4 5 2" xfId="27755"/>
    <cellStyle name="Calculation 2 13 4 5 3" xfId="26748"/>
    <cellStyle name="Calculation 2 13 4 6" xfId="27748"/>
    <cellStyle name="Calculation 2 13 4 7" xfId="24088"/>
    <cellStyle name="Calculation 2 13 5" xfId="21394"/>
    <cellStyle name="Calculation 2 13 5 2" xfId="21481"/>
    <cellStyle name="Calculation 2 13 5 2 2" xfId="27757"/>
    <cellStyle name="Calculation 2 13 5 2 3" xfId="25034"/>
    <cellStyle name="Calculation 2 13 5 3" xfId="21482"/>
    <cellStyle name="Calculation 2 13 5 3 2" xfId="27758"/>
    <cellStyle name="Calculation 2 13 5 3 3" xfId="25035"/>
    <cellStyle name="Calculation 2 13 5 4" xfId="24053"/>
    <cellStyle name="Calculation 2 13 5 4 2" xfId="27759"/>
    <cellStyle name="Calculation 2 13 5 4 3" xfId="27602"/>
    <cellStyle name="Calculation 2 13 5 5" xfId="27756"/>
    <cellStyle name="Calculation 2 13 5 6" xfId="24950"/>
    <cellStyle name="Calculation 2 13 6" xfId="21483"/>
    <cellStyle name="Calculation 2 13 6 2" xfId="27760"/>
    <cellStyle name="Calculation 2 13 6 3" xfId="25036"/>
    <cellStyle name="Calculation 2 13 7" xfId="21484"/>
    <cellStyle name="Calculation 2 13 7 2" xfId="27761"/>
    <cellStyle name="Calculation 2 13 7 3" xfId="25037"/>
    <cellStyle name="Calculation 2 13 8" xfId="23196"/>
    <cellStyle name="Calculation 2 13 8 2" xfId="27762"/>
    <cellStyle name="Calculation 2 13 8 3" xfId="26745"/>
    <cellStyle name="Calculation 2 13 9" xfId="27731"/>
    <cellStyle name="Calculation 2 14" xfId="741"/>
    <cellStyle name="Calculation 2 14 2" xfId="21390"/>
    <cellStyle name="Calculation 2 14 2 2" xfId="21485"/>
    <cellStyle name="Calculation 2 14 2 2 2" xfId="27765"/>
    <cellStyle name="Calculation 2 14 2 2 3" xfId="25038"/>
    <cellStyle name="Calculation 2 14 2 3" xfId="21486"/>
    <cellStyle name="Calculation 2 14 2 3 2" xfId="27766"/>
    <cellStyle name="Calculation 2 14 2 3 3" xfId="25039"/>
    <cellStyle name="Calculation 2 14 2 4" xfId="24049"/>
    <cellStyle name="Calculation 2 14 2 4 2" xfId="27767"/>
    <cellStyle name="Calculation 2 14 2 4 3" xfId="27598"/>
    <cellStyle name="Calculation 2 14 2 5" xfId="27764"/>
    <cellStyle name="Calculation 2 14 2 6" xfId="24946"/>
    <cellStyle name="Calculation 2 14 3" xfId="21487"/>
    <cellStyle name="Calculation 2 14 3 2" xfId="27768"/>
    <cellStyle name="Calculation 2 14 3 3" xfId="25040"/>
    <cellStyle name="Calculation 2 14 4" xfId="21488"/>
    <cellStyle name="Calculation 2 14 4 2" xfId="27769"/>
    <cellStyle name="Calculation 2 14 4 3" xfId="25041"/>
    <cellStyle name="Calculation 2 14 5" xfId="23200"/>
    <cellStyle name="Calculation 2 14 5 2" xfId="27770"/>
    <cellStyle name="Calculation 2 14 5 3" xfId="26749"/>
    <cellStyle name="Calculation 2 14 6" xfId="27763"/>
    <cellStyle name="Calculation 2 14 7" xfId="24089"/>
    <cellStyle name="Calculation 2 15" xfId="742"/>
    <cellStyle name="Calculation 2 15 2" xfId="21389"/>
    <cellStyle name="Calculation 2 15 2 2" xfId="21489"/>
    <cellStyle name="Calculation 2 15 2 2 2" xfId="27773"/>
    <cellStyle name="Calculation 2 15 2 2 3" xfId="25042"/>
    <cellStyle name="Calculation 2 15 2 3" xfId="21490"/>
    <cellStyle name="Calculation 2 15 2 3 2" xfId="27774"/>
    <cellStyle name="Calculation 2 15 2 3 3" xfId="25043"/>
    <cellStyle name="Calculation 2 15 2 4" xfId="24048"/>
    <cellStyle name="Calculation 2 15 2 4 2" xfId="27775"/>
    <cellStyle name="Calculation 2 15 2 4 3" xfId="27597"/>
    <cellStyle name="Calculation 2 15 2 5" xfId="27772"/>
    <cellStyle name="Calculation 2 15 2 6" xfId="24945"/>
    <cellStyle name="Calculation 2 15 3" xfId="21491"/>
    <cellStyle name="Calculation 2 15 3 2" xfId="27776"/>
    <cellStyle name="Calculation 2 15 3 3" xfId="25044"/>
    <cellStyle name="Calculation 2 15 4" xfId="21492"/>
    <cellStyle name="Calculation 2 15 4 2" xfId="27777"/>
    <cellStyle name="Calculation 2 15 4 3" xfId="25045"/>
    <cellStyle name="Calculation 2 15 5" xfId="23201"/>
    <cellStyle name="Calculation 2 15 5 2" xfId="27778"/>
    <cellStyle name="Calculation 2 15 5 3" xfId="26750"/>
    <cellStyle name="Calculation 2 15 6" xfId="27771"/>
    <cellStyle name="Calculation 2 15 7" xfId="24090"/>
    <cellStyle name="Calculation 2 16" xfId="743"/>
    <cellStyle name="Calculation 2 16 2" xfId="21388"/>
    <cellStyle name="Calculation 2 16 2 2" xfId="21493"/>
    <cellStyle name="Calculation 2 16 2 2 2" xfId="27781"/>
    <cellStyle name="Calculation 2 16 2 2 3" xfId="25046"/>
    <cellStyle name="Calculation 2 16 2 3" xfId="21494"/>
    <cellStyle name="Calculation 2 16 2 3 2" xfId="27782"/>
    <cellStyle name="Calculation 2 16 2 3 3" xfId="25047"/>
    <cellStyle name="Calculation 2 16 2 4" xfId="24047"/>
    <cellStyle name="Calculation 2 16 2 4 2" xfId="27783"/>
    <cellStyle name="Calculation 2 16 2 4 3" xfId="27596"/>
    <cellStyle name="Calculation 2 16 2 5" xfId="27780"/>
    <cellStyle name="Calculation 2 16 2 6" xfId="24944"/>
    <cellStyle name="Calculation 2 16 3" xfId="21495"/>
    <cellStyle name="Calculation 2 16 3 2" xfId="27784"/>
    <cellStyle name="Calculation 2 16 3 3" xfId="25048"/>
    <cellStyle name="Calculation 2 16 4" xfId="21496"/>
    <cellStyle name="Calculation 2 16 4 2" xfId="27785"/>
    <cellStyle name="Calculation 2 16 4 3" xfId="25049"/>
    <cellStyle name="Calculation 2 16 5" xfId="23202"/>
    <cellStyle name="Calculation 2 16 5 2" xfId="27786"/>
    <cellStyle name="Calculation 2 16 5 3" xfId="26751"/>
    <cellStyle name="Calculation 2 16 6" xfId="27779"/>
    <cellStyle name="Calculation 2 16 7" xfId="24091"/>
    <cellStyle name="Calculation 2 17" xfId="21409"/>
    <cellStyle name="Calculation 2 17 2" xfId="21497"/>
    <cellStyle name="Calculation 2 17 2 2" xfId="27788"/>
    <cellStyle name="Calculation 2 17 2 3" xfId="25050"/>
    <cellStyle name="Calculation 2 17 3" xfId="21498"/>
    <cellStyle name="Calculation 2 17 3 2" xfId="27789"/>
    <cellStyle name="Calculation 2 17 3 3" xfId="25051"/>
    <cellStyle name="Calculation 2 17 4" xfId="24068"/>
    <cellStyle name="Calculation 2 17 4 2" xfId="27790"/>
    <cellStyle name="Calculation 2 17 4 3" xfId="27617"/>
    <cellStyle name="Calculation 2 17 5" xfId="27787"/>
    <cellStyle name="Calculation 2 17 6" xfId="24965"/>
    <cellStyle name="Calculation 2 18" xfId="21499"/>
    <cellStyle name="Calculation 2 18 2" xfId="27791"/>
    <cellStyle name="Calculation 2 18 3" xfId="25052"/>
    <cellStyle name="Calculation 2 19" xfId="21500"/>
    <cellStyle name="Calculation 2 19 2" xfId="27792"/>
    <cellStyle name="Calculation 2 19 3" xfId="25053"/>
    <cellStyle name="Calculation 2 2" xfId="744"/>
    <cellStyle name="Calculation 2 2 10" xfId="21387"/>
    <cellStyle name="Calculation 2 2 10 2" xfId="21501"/>
    <cellStyle name="Calculation 2 2 10 2 2" xfId="27795"/>
    <cellStyle name="Calculation 2 2 10 2 3" xfId="25054"/>
    <cellStyle name="Calculation 2 2 10 3" xfId="21502"/>
    <cellStyle name="Calculation 2 2 10 3 2" xfId="27796"/>
    <cellStyle name="Calculation 2 2 10 3 3" xfId="25055"/>
    <cellStyle name="Calculation 2 2 10 4" xfId="24046"/>
    <cellStyle name="Calculation 2 2 10 4 2" xfId="27797"/>
    <cellStyle name="Calculation 2 2 10 4 3" xfId="27595"/>
    <cellStyle name="Calculation 2 2 10 5" xfId="27794"/>
    <cellStyle name="Calculation 2 2 10 6" xfId="24943"/>
    <cellStyle name="Calculation 2 2 11" xfId="21503"/>
    <cellStyle name="Calculation 2 2 11 2" xfId="27798"/>
    <cellStyle name="Calculation 2 2 11 3" xfId="25056"/>
    <cellStyle name="Calculation 2 2 12" xfId="21504"/>
    <cellStyle name="Calculation 2 2 12 2" xfId="27799"/>
    <cellStyle name="Calculation 2 2 12 3" xfId="25057"/>
    <cellStyle name="Calculation 2 2 13" xfId="23203"/>
    <cellStyle name="Calculation 2 2 13 2" xfId="27800"/>
    <cellStyle name="Calculation 2 2 13 3" xfId="26752"/>
    <cellStyle name="Calculation 2 2 14" xfId="27793"/>
    <cellStyle name="Calculation 2 2 15" xfId="24092"/>
    <cellStyle name="Calculation 2 2 2" xfId="745"/>
    <cellStyle name="Calculation 2 2 2 10" xfId="24093"/>
    <cellStyle name="Calculation 2 2 2 2" xfId="746"/>
    <cellStyle name="Calculation 2 2 2 2 2" xfId="21385"/>
    <cellStyle name="Calculation 2 2 2 2 2 2" xfId="21505"/>
    <cellStyle name="Calculation 2 2 2 2 2 2 2" xfId="27804"/>
    <cellStyle name="Calculation 2 2 2 2 2 2 3" xfId="25058"/>
    <cellStyle name="Calculation 2 2 2 2 2 3" xfId="21506"/>
    <cellStyle name="Calculation 2 2 2 2 2 3 2" xfId="27805"/>
    <cellStyle name="Calculation 2 2 2 2 2 3 3" xfId="25059"/>
    <cellStyle name="Calculation 2 2 2 2 2 4" xfId="24044"/>
    <cellStyle name="Calculation 2 2 2 2 2 4 2" xfId="27806"/>
    <cellStyle name="Calculation 2 2 2 2 2 4 3" xfId="27593"/>
    <cellStyle name="Calculation 2 2 2 2 2 5" xfId="27803"/>
    <cellStyle name="Calculation 2 2 2 2 2 6" xfId="24941"/>
    <cellStyle name="Calculation 2 2 2 2 3" xfId="21507"/>
    <cellStyle name="Calculation 2 2 2 2 3 2" xfId="27807"/>
    <cellStyle name="Calculation 2 2 2 2 3 3" xfId="25060"/>
    <cellStyle name="Calculation 2 2 2 2 4" xfId="21508"/>
    <cellStyle name="Calculation 2 2 2 2 4 2" xfId="27808"/>
    <cellStyle name="Calculation 2 2 2 2 4 3" xfId="25061"/>
    <cellStyle name="Calculation 2 2 2 2 5" xfId="23205"/>
    <cellStyle name="Calculation 2 2 2 2 5 2" xfId="27809"/>
    <cellStyle name="Calculation 2 2 2 2 5 3" xfId="26754"/>
    <cellStyle name="Calculation 2 2 2 2 6" xfId="27802"/>
    <cellStyle name="Calculation 2 2 2 2 7" xfId="24094"/>
    <cellStyle name="Calculation 2 2 2 3" xfId="747"/>
    <cellStyle name="Calculation 2 2 2 3 2" xfId="21384"/>
    <cellStyle name="Calculation 2 2 2 3 2 2" xfId="21509"/>
    <cellStyle name="Calculation 2 2 2 3 2 2 2" xfId="27812"/>
    <cellStyle name="Calculation 2 2 2 3 2 2 3" xfId="25062"/>
    <cellStyle name="Calculation 2 2 2 3 2 3" xfId="21510"/>
    <cellStyle name="Calculation 2 2 2 3 2 3 2" xfId="27813"/>
    <cellStyle name="Calculation 2 2 2 3 2 3 3" xfId="25063"/>
    <cellStyle name="Calculation 2 2 2 3 2 4" xfId="24043"/>
    <cellStyle name="Calculation 2 2 2 3 2 4 2" xfId="27814"/>
    <cellStyle name="Calculation 2 2 2 3 2 4 3" xfId="27592"/>
    <cellStyle name="Calculation 2 2 2 3 2 5" xfId="27811"/>
    <cellStyle name="Calculation 2 2 2 3 2 6" xfId="24940"/>
    <cellStyle name="Calculation 2 2 2 3 3" xfId="21511"/>
    <cellStyle name="Calculation 2 2 2 3 3 2" xfId="27815"/>
    <cellStyle name="Calculation 2 2 2 3 3 3" xfId="25064"/>
    <cellStyle name="Calculation 2 2 2 3 4" xfId="21512"/>
    <cellStyle name="Calculation 2 2 2 3 4 2" xfId="27816"/>
    <cellStyle name="Calculation 2 2 2 3 4 3" xfId="25065"/>
    <cellStyle name="Calculation 2 2 2 3 5" xfId="23206"/>
    <cellStyle name="Calculation 2 2 2 3 5 2" xfId="27817"/>
    <cellStyle name="Calculation 2 2 2 3 5 3" xfId="26755"/>
    <cellStyle name="Calculation 2 2 2 3 6" xfId="27810"/>
    <cellStyle name="Calculation 2 2 2 3 7" xfId="24095"/>
    <cellStyle name="Calculation 2 2 2 4" xfId="748"/>
    <cellStyle name="Calculation 2 2 2 4 2" xfId="21383"/>
    <cellStyle name="Calculation 2 2 2 4 2 2" xfId="21513"/>
    <cellStyle name="Calculation 2 2 2 4 2 2 2" xfId="27820"/>
    <cellStyle name="Calculation 2 2 2 4 2 2 3" xfId="25066"/>
    <cellStyle name="Calculation 2 2 2 4 2 3" xfId="21514"/>
    <cellStyle name="Calculation 2 2 2 4 2 3 2" xfId="27821"/>
    <cellStyle name="Calculation 2 2 2 4 2 3 3" xfId="25067"/>
    <cellStyle name="Calculation 2 2 2 4 2 4" xfId="24042"/>
    <cellStyle name="Calculation 2 2 2 4 2 4 2" xfId="27822"/>
    <cellStyle name="Calculation 2 2 2 4 2 4 3" xfId="27591"/>
    <cellStyle name="Calculation 2 2 2 4 2 5" xfId="27819"/>
    <cellStyle name="Calculation 2 2 2 4 2 6" xfId="24939"/>
    <cellStyle name="Calculation 2 2 2 4 3" xfId="21515"/>
    <cellStyle name="Calculation 2 2 2 4 3 2" xfId="27823"/>
    <cellStyle name="Calculation 2 2 2 4 3 3" xfId="25068"/>
    <cellStyle name="Calculation 2 2 2 4 4" xfId="21516"/>
    <cellStyle name="Calculation 2 2 2 4 4 2" xfId="27824"/>
    <cellStyle name="Calculation 2 2 2 4 4 3" xfId="25069"/>
    <cellStyle name="Calculation 2 2 2 4 5" xfId="23207"/>
    <cellStyle name="Calculation 2 2 2 4 5 2" xfId="27825"/>
    <cellStyle name="Calculation 2 2 2 4 5 3" xfId="26756"/>
    <cellStyle name="Calculation 2 2 2 4 6" xfId="27818"/>
    <cellStyle name="Calculation 2 2 2 4 7" xfId="24096"/>
    <cellStyle name="Calculation 2 2 2 5" xfId="21386"/>
    <cellStyle name="Calculation 2 2 2 5 2" xfId="21517"/>
    <cellStyle name="Calculation 2 2 2 5 2 2" xfId="27827"/>
    <cellStyle name="Calculation 2 2 2 5 2 3" xfId="25070"/>
    <cellStyle name="Calculation 2 2 2 5 3" xfId="21518"/>
    <cellStyle name="Calculation 2 2 2 5 3 2" xfId="27828"/>
    <cellStyle name="Calculation 2 2 2 5 3 3" xfId="25071"/>
    <cellStyle name="Calculation 2 2 2 5 4" xfId="24045"/>
    <cellStyle name="Calculation 2 2 2 5 4 2" xfId="27829"/>
    <cellStyle name="Calculation 2 2 2 5 4 3" xfId="27594"/>
    <cellStyle name="Calculation 2 2 2 5 5" xfId="27826"/>
    <cellStyle name="Calculation 2 2 2 5 6" xfId="24942"/>
    <cellStyle name="Calculation 2 2 2 6" xfId="21519"/>
    <cellStyle name="Calculation 2 2 2 6 2" xfId="27830"/>
    <cellStyle name="Calculation 2 2 2 6 3" xfId="25072"/>
    <cellStyle name="Calculation 2 2 2 7" xfId="21520"/>
    <cellStyle name="Calculation 2 2 2 7 2" xfId="27831"/>
    <cellStyle name="Calculation 2 2 2 7 3" xfId="25073"/>
    <cellStyle name="Calculation 2 2 2 8" xfId="23204"/>
    <cellStyle name="Calculation 2 2 2 8 2" xfId="27832"/>
    <cellStyle name="Calculation 2 2 2 8 3" xfId="26753"/>
    <cellStyle name="Calculation 2 2 2 9" xfId="27801"/>
    <cellStyle name="Calculation 2 2 3" xfId="749"/>
    <cellStyle name="Calculation 2 2 3 10" xfId="24097"/>
    <cellStyle name="Calculation 2 2 3 2" xfId="750"/>
    <cellStyle name="Calculation 2 2 3 2 2" xfId="21381"/>
    <cellStyle name="Calculation 2 2 3 2 2 2" xfId="21521"/>
    <cellStyle name="Calculation 2 2 3 2 2 2 2" xfId="27836"/>
    <cellStyle name="Calculation 2 2 3 2 2 2 3" xfId="25074"/>
    <cellStyle name="Calculation 2 2 3 2 2 3" xfId="21522"/>
    <cellStyle name="Calculation 2 2 3 2 2 3 2" xfId="27837"/>
    <cellStyle name="Calculation 2 2 3 2 2 3 3" xfId="25075"/>
    <cellStyle name="Calculation 2 2 3 2 2 4" xfId="24040"/>
    <cellStyle name="Calculation 2 2 3 2 2 4 2" xfId="27838"/>
    <cellStyle name="Calculation 2 2 3 2 2 4 3" xfId="27589"/>
    <cellStyle name="Calculation 2 2 3 2 2 5" xfId="27835"/>
    <cellStyle name="Calculation 2 2 3 2 2 6" xfId="24937"/>
    <cellStyle name="Calculation 2 2 3 2 3" xfId="21523"/>
    <cellStyle name="Calculation 2 2 3 2 3 2" xfId="27839"/>
    <cellStyle name="Calculation 2 2 3 2 3 3" xfId="25076"/>
    <cellStyle name="Calculation 2 2 3 2 4" xfId="21524"/>
    <cellStyle name="Calculation 2 2 3 2 4 2" xfId="27840"/>
    <cellStyle name="Calculation 2 2 3 2 4 3" xfId="25077"/>
    <cellStyle name="Calculation 2 2 3 2 5" xfId="23209"/>
    <cellStyle name="Calculation 2 2 3 2 5 2" xfId="27841"/>
    <cellStyle name="Calculation 2 2 3 2 5 3" xfId="26758"/>
    <cellStyle name="Calculation 2 2 3 2 6" xfId="27834"/>
    <cellStyle name="Calculation 2 2 3 2 7" xfId="24098"/>
    <cellStyle name="Calculation 2 2 3 3" xfId="751"/>
    <cellStyle name="Calculation 2 2 3 3 2" xfId="21380"/>
    <cellStyle name="Calculation 2 2 3 3 2 2" xfId="21525"/>
    <cellStyle name="Calculation 2 2 3 3 2 2 2" xfId="27844"/>
    <cellStyle name="Calculation 2 2 3 3 2 2 3" xfId="25078"/>
    <cellStyle name="Calculation 2 2 3 3 2 3" xfId="21526"/>
    <cellStyle name="Calculation 2 2 3 3 2 3 2" xfId="27845"/>
    <cellStyle name="Calculation 2 2 3 3 2 3 3" xfId="25079"/>
    <cellStyle name="Calculation 2 2 3 3 2 4" xfId="24039"/>
    <cellStyle name="Calculation 2 2 3 3 2 4 2" xfId="27846"/>
    <cellStyle name="Calculation 2 2 3 3 2 4 3" xfId="27588"/>
    <cellStyle name="Calculation 2 2 3 3 2 5" xfId="27843"/>
    <cellStyle name="Calculation 2 2 3 3 2 6" xfId="24936"/>
    <cellStyle name="Calculation 2 2 3 3 3" xfId="21527"/>
    <cellStyle name="Calculation 2 2 3 3 3 2" xfId="27847"/>
    <cellStyle name="Calculation 2 2 3 3 3 3" xfId="25080"/>
    <cellStyle name="Calculation 2 2 3 3 4" xfId="21528"/>
    <cellStyle name="Calculation 2 2 3 3 4 2" xfId="27848"/>
    <cellStyle name="Calculation 2 2 3 3 4 3" xfId="25081"/>
    <cellStyle name="Calculation 2 2 3 3 5" xfId="23210"/>
    <cellStyle name="Calculation 2 2 3 3 5 2" xfId="27849"/>
    <cellStyle name="Calculation 2 2 3 3 5 3" xfId="26759"/>
    <cellStyle name="Calculation 2 2 3 3 6" xfId="27842"/>
    <cellStyle name="Calculation 2 2 3 3 7" xfId="24099"/>
    <cellStyle name="Calculation 2 2 3 4" xfId="752"/>
    <cellStyle name="Calculation 2 2 3 4 2" xfId="21379"/>
    <cellStyle name="Calculation 2 2 3 4 2 2" xfId="21529"/>
    <cellStyle name="Calculation 2 2 3 4 2 2 2" xfId="27852"/>
    <cellStyle name="Calculation 2 2 3 4 2 2 3" xfId="25082"/>
    <cellStyle name="Calculation 2 2 3 4 2 3" xfId="21530"/>
    <cellStyle name="Calculation 2 2 3 4 2 3 2" xfId="27853"/>
    <cellStyle name="Calculation 2 2 3 4 2 3 3" xfId="25083"/>
    <cellStyle name="Calculation 2 2 3 4 2 4" xfId="24038"/>
    <cellStyle name="Calculation 2 2 3 4 2 4 2" xfId="27854"/>
    <cellStyle name="Calculation 2 2 3 4 2 4 3" xfId="27587"/>
    <cellStyle name="Calculation 2 2 3 4 2 5" xfId="27851"/>
    <cellStyle name="Calculation 2 2 3 4 2 6" xfId="24935"/>
    <cellStyle name="Calculation 2 2 3 4 3" xfId="21531"/>
    <cellStyle name="Calculation 2 2 3 4 3 2" xfId="27855"/>
    <cellStyle name="Calculation 2 2 3 4 3 3" xfId="25084"/>
    <cellStyle name="Calculation 2 2 3 4 4" xfId="21532"/>
    <cellStyle name="Calculation 2 2 3 4 4 2" xfId="27856"/>
    <cellStyle name="Calculation 2 2 3 4 4 3" xfId="25085"/>
    <cellStyle name="Calculation 2 2 3 4 5" xfId="23211"/>
    <cellStyle name="Calculation 2 2 3 4 5 2" xfId="27857"/>
    <cellStyle name="Calculation 2 2 3 4 5 3" xfId="26760"/>
    <cellStyle name="Calculation 2 2 3 4 6" xfId="27850"/>
    <cellStyle name="Calculation 2 2 3 4 7" xfId="24100"/>
    <cellStyle name="Calculation 2 2 3 5" xfId="21382"/>
    <cellStyle name="Calculation 2 2 3 5 2" xfId="21533"/>
    <cellStyle name="Calculation 2 2 3 5 2 2" xfId="27859"/>
    <cellStyle name="Calculation 2 2 3 5 2 3" xfId="25086"/>
    <cellStyle name="Calculation 2 2 3 5 3" xfId="21534"/>
    <cellStyle name="Calculation 2 2 3 5 3 2" xfId="27860"/>
    <cellStyle name="Calculation 2 2 3 5 3 3" xfId="25087"/>
    <cellStyle name="Calculation 2 2 3 5 4" xfId="24041"/>
    <cellStyle name="Calculation 2 2 3 5 4 2" xfId="27861"/>
    <cellStyle name="Calculation 2 2 3 5 4 3" xfId="27590"/>
    <cellStyle name="Calculation 2 2 3 5 5" xfId="27858"/>
    <cellStyle name="Calculation 2 2 3 5 6" xfId="24938"/>
    <cellStyle name="Calculation 2 2 3 6" xfId="21535"/>
    <cellStyle name="Calculation 2 2 3 6 2" xfId="27862"/>
    <cellStyle name="Calculation 2 2 3 6 3" xfId="25088"/>
    <cellStyle name="Calculation 2 2 3 7" xfId="21536"/>
    <cellStyle name="Calculation 2 2 3 7 2" xfId="27863"/>
    <cellStyle name="Calculation 2 2 3 7 3" xfId="25089"/>
    <cellStyle name="Calculation 2 2 3 8" xfId="23208"/>
    <cellStyle name="Calculation 2 2 3 8 2" xfId="27864"/>
    <cellStyle name="Calculation 2 2 3 8 3" xfId="26757"/>
    <cellStyle name="Calculation 2 2 3 9" xfId="27833"/>
    <cellStyle name="Calculation 2 2 4" xfId="753"/>
    <cellStyle name="Calculation 2 2 4 10" xfId="24101"/>
    <cellStyle name="Calculation 2 2 4 2" xfId="754"/>
    <cellStyle name="Calculation 2 2 4 2 2" xfId="21377"/>
    <cellStyle name="Calculation 2 2 4 2 2 2" xfId="21537"/>
    <cellStyle name="Calculation 2 2 4 2 2 2 2" xfId="27868"/>
    <cellStyle name="Calculation 2 2 4 2 2 2 3" xfId="25090"/>
    <cellStyle name="Calculation 2 2 4 2 2 3" xfId="21538"/>
    <cellStyle name="Calculation 2 2 4 2 2 3 2" xfId="27869"/>
    <cellStyle name="Calculation 2 2 4 2 2 3 3" xfId="25091"/>
    <cellStyle name="Calculation 2 2 4 2 2 4" xfId="24036"/>
    <cellStyle name="Calculation 2 2 4 2 2 4 2" xfId="27870"/>
    <cellStyle name="Calculation 2 2 4 2 2 4 3" xfId="27585"/>
    <cellStyle name="Calculation 2 2 4 2 2 5" xfId="27867"/>
    <cellStyle name="Calculation 2 2 4 2 2 6" xfId="24933"/>
    <cellStyle name="Calculation 2 2 4 2 3" xfId="21539"/>
    <cellStyle name="Calculation 2 2 4 2 3 2" xfId="27871"/>
    <cellStyle name="Calculation 2 2 4 2 3 3" xfId="25092"/>
    <cellStyle name="Calculation 2 2 4 2 4" xfId="21540"/>
    <cellStyle name="Calculation 2 2 4 2 4 2" xfId="27872"/>
    <cellStyle name="Calculation 2 2 4 2 4 3" xfId="25093"/>
    <cellStyle name="Calculation 2 2 4 2 5" xfId="23213"/>
    <cellStyle name="Calculation 2 2 4 2 5 2" xfId="27873"/>
    <cellStyle name="Calculation 2 2 4 2 5 3" xfId="26762"/>
    <cellStyle name="Calculation 2 2 4 2 6" xfId="27866"/>
    <cellStyle name="Calculation 2 2 4 2 7" xfId="24102"/>
    <cellStyle name="Calculation 2 2 4 3" xfId="755"/>
    <cellStyle name="Calculation 2 2 4 3 2" xfId="21376"/>
    <cellStyle name="Calculation 2 2 4 3 2 2" xfId="21541"/>
    <cellStyle name="Calculation 2 2 4 3 2 2 2" xfId="27876"/>
    <cellStyle name="Calculation 2 2 4 3 2 2 3" xfId="25094"/>
    <cellStyle name="Calculation 2 2 4 3 2 3" xfId="21542"/>
    <cellStyle name="Calculation 2 2 4 3 2 3 2" xfId="27877"/>
    <cellStyle name="Calculation 2 2 4 3 2 3 3" xfId="25095"/>
    <cellStyle name="Calculation 2 2 4 3 2 4" xfId="24035"/>
    <cellStyle name="Calculation 2 2 4 3 2 4 2" xfId="27878"/>
    <cellStyle name="Calculation 2 2 4 3 2 4 3" xfId="27584"/>
    <cellStyle name="Calculation 2 2 4 3 2 5" xfId="27875"/>
    <cellStyle name="Calculation 2 2 4 3 2 6" xfId="24932"/>
    <cellStyle name="Calculation 2 2 4 3 3" xfId="21543"/>
    <cellStyle name="Calculation 2 2 4 3 3 2" xfId="27879"/>
    <cellStyle name="Calculation 2 2 4 3 3 3" xfId="25096"/>
    <cellStyle name="Calculation 2 2 4 3 4" xfId="21544"/>
    <cellStyle name="Calculation 2 2 4 3 4 2" xfId="27880"/>
    <cellStyle name="Calculation 2 2 4 3 4 3" xfId="25097"/>
    <cellStyle name="Calculation 2 2 4 3 5" xfId="23214"/>
    <cellStyle name="Calculation 2 2 4 3 5 2" xfId="27881"/>
    <cellStyle name="Calculation 2 2 4 3 5 3" xfId="26763"/>
    <cellStyle name="Calculation 2 2 4 3 6" xfId="27874"/>
    <cellStyle name="Calculation 2 2 4 3 7" xfId="24103"/>
    <cellStyle name="Calculation 2 2 4 4" xfId="756"/>
    <cellStyle name="Calculation 2 2 4 4 2" xfId="21375"/>
    <cellStyle name="Calculation 2 2 4 4 2 2" xfId="21545"/>
    <cellStyle name="Calculation 2 2 4 4 2 2 2" xfId="27884"/>
    <cellStyle name="Calculation 2 2 4 4 2 2 3" xfId="25098"/>
    <cellStyle name="Calculation 2 2 4 4 2 3" xfId="21546"/>
    <cellStyle name="Calculation 2 2 4 4 2 3 2" xfId="27885"/>
    <cellStyle name="Calculation 2 2 4 4 2 3 3" xfId="25099"/>
    <cellStyle name="Calculation 2 2 4 4 2 4" xfId="24034"/>
    <cellStyle name="Calculation 2 2 4 4 2 4 2" xfId="27886"/>
    <cellStyle name="Calculation 2 2 4 4 2 4 3" xfId="27583"/>
    <cellStyle name="Calculation 2 2 4 4 2 5" xfId="27883"/>
    <cellStyle name="Calculation 2 2 4 4 2 6" xfId="24931"/>
    <cellStyle name="Calculation 2 2 4 4 3" xfId="21547"/>
    <cellStyle name="Calculation 2 2 4 4 3 2" xfId="27887"/>
    <cellStyle name="Calculation 2 2 4 4 3 3" xfId="25100"/>
    <cellStyle name="Calculation 2 2 4 4 4" xfId="21548"/>
    <cellStyle name="Calculation 2 2 4 4 4 2" xfId="27888"/>
    <cellStyle name="Calculation 2 2 4 4 4 3" xfId="25101"/>
    <cellStyle name="Calculation 2 2 4 4 5" xfId="23215"/>
    <cellStyle name="Calculation 2 2 4 4 5 2" xfId="27889"/>
    <cellStyle name="Calculation 2 2 4 4 5 3" xfId="26764"/>
    <cellStyle name="Calculation 2 2 4 4 6" xfId="27882"/>
    <cellStyle name="Calculation 2 2 4 4 7" xfId="24104"/>
    <cellStyle name="Calculation 2 2 4 5" xfId="21378"/>
    <cellStyle name="Calculation 2 2 4 5 2" xfId="21549"/>
    <cellStyle name="Calculation 2 2 4 5 2 2" xfId="27891"/>
    <cellStyle name="Calculation 2 2 4 5 2 3" xfId="25102"/>
    <cellStyle name="Calculation 2 2 4 5 3" xfId="21550"/>
    <cellStyle name="Calculation 2 2 4 5 3 2" xfId="27892"/>
    <cellStyle name="Calculation 2 2 4 5 3 3" xfId="25103"/>
    <cellStyle name="Calculation 2 2 4 5 4" xfId="24037"/>
    <cellStyle name="Calculation 2 2 4 5 4 2" xfId="27893"/>
    <cellStyle name="Calculation 2 2 4 5 4 3" xfId="27586"/>
    <cellStyle name="Calculation 2 2 4 5 5" xfId="27890"/>
    <cellStyle name="Calculation 2 2 4 5 6" xfId="24934"/>
    <cellStyle name="Calculation 2 2 4 6" xfId="21551"/>
    <cellStyle name="Calculation 2 2 4 6 2" xfId="27894"/>
    <cellStyle name="Calculation 2 2 4 6 3" xfId="25104"/>
    <cellStyle name="Calculation 2 2 4 7" xfId="21552"/>
    <cellStyle name="Calculation 2 2 4 7 2" xfId="27895"/>
    <cellStyle name="Calculation 2 2 4 7 3" xfId="25105"/>
    <cellStyle name="Calculation 2 2 4 8" xfId="23212"/>
    <cellStyle name="Calculation 2 2 4 8 2" xfId="27896"/>
    <cellStyle name="Calculation 2 2 4 8 3" xfId="26761"/>
    <cellStyle name="Calculation 2 2 4 9" xfId="27865"/>
    <cellStyle name="Calculation 2 2 5" xfId="757"/>
    <cellStyle name="Calculation 2 2 5 10" xfId="24105"/>
    <cellStyle name="Calculation 2 2 5 2" xfId="758"/>
    <cellStyle name="Calculation 2 2 5 2 2" xfId="21373"/>
    <cellStyle name="Calculation 2 2 5 2 2 2" xfId="21553"/>
    <cellStyle name="Calculation 2 2 5 2 2 2 2" xfId="27900"/>
    <cellStyle name="Calculation 2 2 5 2 2 2 3" xfId="25106"/>
    <cellStyle name="Calculation 2 2 5 2 2 3" xfId="21554"/>
    <cellStyle name="Calculation 2 2 5 2 2 3 2" xfId="27901"/>
    <cellStyle name="Calculation 2 2 5 2 2 3 3" xfId="25107"/>
    <cellStyle name="Calculation 2 2 5 2 2 4" xfId="24032"/>
    <cellStyle name="Calculation 2 2 5 2 2 4 2" xfId="27902"/>
    <cellStyle name="Calculation 2 2 5 2 2 4 3" xfId="27581"/>
    <cellStyle name="Calculation 2 2 5 2 2 5" xfId="27899"/>
    <cellStyle name="Calculation 2 2 5 2 2 6" xfId="24929"/>
    <cellStyle name="Calculation 2 2 5 2 3" xfId="21555"/>
    <cellStyle name="Calculation 2 2 5 2 3 2" xfId="27903"/>
    <cellStyle name="Calculation 2 2 5 2 3 3" xfId="25108"/>
    <cellStyle name="Calculation 2 2 5 2 4" xfId="21556"/>
    <cellStyle name="Calculation 2 2 5 2 4 2" xfId="27904"/>
    <cellStyle name="Calculation 2 2 5 2 4 3" xfId="25109"/>
    <cellStyle name="Calculation 2 2 5 2 5" xfId="23217"/>
    <cellStyle name="Calculation 2 2 5 2 5 2" xfId="27905"/>
    <cellStyle name="Calculation 2 2 5 2 5 3" xfId="26766"/>
    <cellStyle name="Calculation 2 2 5 2 6" xfId="27898"/>
    <cellStyle name="Calculation 2 2 5 2 7" xfId="24106"/>
    <cellStyle name="Calculation 2 2 5 3" xfId="759"/>
    <cellStyle name="Calculation 2 2 5 3 2" xfId="21372"/>
    <cellStyle name="Calculation 2 2 5 3 2 2" xfId="21557"/>
    <cellStyle name="Calculation 2 2 5 3 2 2 2" xfId="27908"/>
    <cellStyle name="Calculation 2 2 5 3 2 2 3" xfId="25110"/>
    <cellStyle name="Calculation 2 2 5 3 2 3" xfId="21558"/>
    <cellStyle name="Calculation 2 2 5 3 2 3 2" xfId="27909"/>
    <cellStyle name="Calculation 2 2 5 3 2 3 3" xfId="25111"/>
    <cellStyle name="Calculation 2 2 5 3 2 4" xfId="24031"/>
    <cellStyle name="Calculation 2 2 5 3 2 4 2" xfId="27910"/>
    <cellStyle name="Calculation 2 2 5 3 2 4 3" xfId="27580"/>
    <cellStyle name="Calculation 2 2 5 3 2 5" xfId="27907"/>
    <cellStyle name="Calculation 2 2 5 3 2 6" xfId="24928"/>
    <cellStyle name="Calculation 2 2 5 3 3" xfId="21559"/>
    <cellStyle name="Calculation 2 2 5 3 3 2" xfId="27911"/>
    <cellStyle name="Calculation 2 2 5 3 3 3" xfId="25112"/>
    <cellStyle name="Calculation 2 2 5 3 4" xfId="21560"/>
    <cellStyle name="Calculation 2 2 5 3 4 2" xfId="27912"/>
    <cellStyle name="Calculation 2 2 5 3 4 3" xfId="25113"/>
    <cellStyle name="Calculation 2 2 5 3 5" xfId="23218"/>
    <cellStyle name="Calculation 2 2 5 3 5 2" xfId="27913"/>
    <cellStyle name="Calculation 2 2 5 3 5 3" xfId="26767"/>
    <cellStyle name="Calculation 2 2 5 3 6" xfId="27906"/>
    <cellStyle name="Calculation 2 2 5 3 7" xfId="24107"/>
    <cellStyle name="Calculation 2 2 5 4" xfId="760"/>
    <cellStyle name="Calculation 2 2 5 4 2" xfId="21371"/>
    <cellStyle name="Calculation 2 2 5 4 2 2" xfId="21561"/>
    <cellStyle name="Calculation 2 2 5 4 2 2 2" xfId="27916"/>
    <cellStyle name="Calculation 2 2 5 4 2 2 3" xfId="25114"/>
    <cellStyle name="Calculation 2 2 5 4 2 3" xfId="21562"/>
    <cellStyle name="Calculation 2 2 5 4 2 3 2" xfId="27917"/>
    <cellStyle name="Calculation 2 2 5 4 2 3 3" xfId="25115"/>
    <cellStyle name="Calculation 2 2 5 4 2 4" xfId="24030"/>
    <cellStyle name="Calculation 2 2 5 4 2 4 2" xfId="27918"/>
    <cellStyle name="Calculation 2 2 5 4 2 4 3" xfId="27579"/>
    <cellStyle name="Calculation 2 2 5 4 2 5" xfId="27915"/>
    <cellStyle name="Calculation 2 2 5 4 2 6" xfId="24927"/>
    <cellStyle name="Calculation 2 2 5 4 3" xfId="21563"/>
    <cellStyle name="Calculation 2 2 5 4 3 2" xfId="27919"/>
    <cellStyle name="Calculation 2 2 5 4 3 3" xfId="25116"/>
    <cellStyle name="Calculation 2 2 5 4 4" xfId="21564"/>
    <cellStyle name="Calculation 2 2 5 4 4 2" xfId="27920"/>
    <cellStyle name="Calculation 2 2 5 4 4 3" xfId="25117"/>
    <cellStyle name="Calculation 2 2 5 4 5" xfId="23219"/>
    <cellStyle name="Calculation 2 2 5 4 5 2" xfId="27921"/>
    <cellStyle name="Calculation 2 2 5 4 5 3" xfId="26768"/>
    <cellStyle name="Calculation 2 2 5 4 6" xfId="27914"/>
    <cellStyle name="Calculation 2 2 5 4 7" xfId="24108"/>
    <cellStyle name="Calculation 2 2 5 5" xfId="21374"/>
    <cellStyle name="Calculation 2 2 5 5 2" xfId="21565"/>
    <cellStyle name="Calculation 2 2 5 5 2 2" xfId="27923"/>
    <cellStyle name="Calculation 2 2 5 5 2 3" xfId="25118"/>
    <cellStyle name="Calculation 2 2 5 5 3" xfId="21566"/>
    <cellStyle name="Calculation 2 2 5 5 3 2" xfId="27924"/>
    <cellStyle name="Calculation 2 2 5 5 3 3" xfId="25119"/>
    <cellStyle name="Calculation 2 2 5 5 4" xfId="24033"/>
    <cellStyle name="Calculation 2 2 5 5 4 2" xfId="27925"/>
    <cellStyle name="Calculation 2 2 5 5 4 3" xfId="27582"/>
    <cellStyle name="Calculation 2 2 5 5 5" xfId="27922"/>
    <cellStyle name="Calculation 2 2 5 5 6" xfId="24930"/>
    <cellStyle name="Calculation 2 2 5 6" xfId="21567"/>
    <cellStyle name="Calculation 2 2 5 6 2" xfId="27926"/>
    <cellStyle name="Calculation 2 2 5 6 3" xfId="25120"/>
    <cellStyle name="Calculation 2 2 5 7" xfId="21568"/>
    <cellStyle name="Calculation 2 2 5 7 2" xfId="27927"/>
    <cellStyle name="Calculation 2 2 5 7 3" xfId="25121"/>
    <cellStyle name="Calculation 2 2 5 8" xfId="23216"/>
    <cellStyle name="Calculation 2 2 5 8 2" xfId="27928"/>
    <cellStyle name="Calculation 2 2 5 8 3" xfId="26765"/>
    <cellStyle name="Calculation 2 2 5 9" xfId="27897"/>
    <cellStyle name="Calculation 2 2 6" xfId="761"/>
    <cellStyle name="Calculation 2 2 6 2" xfId="21370"/>
    <cellStyle name="Calculation 2 2 6 2 2" xfId="21569"/>
    <cellStyle name="Calculation 2 2 6 2 2 2" xfId="27931"/>
    <cellStyle name="Calculation 2 2 6 2 2 3" xfId="25122"/>
    <cellStyle name="Calculation 2 2 6 2 3" xfId="21570"/>
    <cellStyle name="Calculation 2 2 6 2 3 2" xfId="27932"/>
    <cellStyle name="Calculation 2 2 6 2 3 3" xfId="25123"/>
    <cellStyle name="Calculation 2 2 6 2 4" xfId="24029"/>
    <cellStyle name="Calculation 2 2 6 2 4 2" xfId="27933"/>
    <cellStyle name="Calculation 2 2 6 2 4 3" xfId="27578"/>
    <cellStyle name="Calculation 2 2 6 2 5" xfId="27930"/>
    <cellStyle name="Calculation 2 2 6 2 6" xfId="24926"/>
    <cellStyle name="Calculation 2 2 6 3" xfId="21571"/>
    <cellStyle name="Calculation 2 2 6 3 2" xfId="27934"/>
    <cellStyle name="Calculation 2 2 6 3 3" xfId="25124"/>
    <cellStyle name="Calculation 2 2 6 4" xfId="21572"/>
    <cellStyle name="Calculation 2 2 6 4 2" xfId="27935"/>
    <cellStyle name="Calculation 2 2 6 4 3" xfId="25125"/>
    <cellStyle name="Calculation 2 2 6 5" xfId="23220"/>
    <cellStyle name="Calculation 2 2 6 5 2" xfId="27936"/>
    <cellStyle name="Calculation 2 2 6 5 3" xfId="26769"/>
    <cellStyle name="Calculation 2 2 6 6" xfId="27929"/>
    <cellStyle name="Calculation 2 2 6 7" xfId="24109"/>
    <cellStyle name="Calculation 2 2 7" xfId="762"/>
    <cellStyle name="Calculation 2 2 7 2" xfId="21369"/>
    <cellStyle name="Calculation 2 2 7 2 2" xfId="21573"/>
    <cellStyle name="Calculation 2 2 7 2 2 2" xfId="27939"/>
    <cellStyle name="Calculation 2 2 7 2 2 3" xfId="25126"/>
    <cellStyle name="Calculation 2 2 7 2 3" xfId="21574"/>
    <cellStyle name="Calculation 2 2 7 2 3 2" xfId="27940"/>
    <cellStyle name="Calculation 2 2 7 2 3 3" xfId="25127"/>
    <cellStyle name="Calculation 2 2 7 2 4" xfId="24028"/>
    <cellStyle name="Calculation 2 2 7 2 4 2" xfId="27941"/>
    <cellStyle name="Calculation 2 2 7 2 4 3" xfId="27577"/>
    <cellStyle name="Calculation 2 2 7 2 5" xfId="27938"/>
    <cellStyle name="Calculation 2 2 7 2 6" xfId="24925"/>
    <cellStyle name="Calculation 2 2 7 3" xfId="21575"/>
    <cellStyle name="Calculation 2 2 7 3 2" xfId="27942"/>
    <cellStyle name="Calculation 2 2 7 3 3" xfId="25128"/>
    <cellStyle name="Calculation 2 2 7 4" xfId="21576"/>
    <cellStyle name="Calculation 2 2 7 4 2" xfId="27943"/>
    <cellStyle name="Calculation 2 2 7 4 3" xfId="25129"/>
    <cellStyle name="Calculation 2 2 7 5" xfId="23221"/>
    <cellStyle name="Calculation 2 2 7 5 2" xfId="27944"/>
    <cellStyle name="Calculation 2 2 7 5 3" xfId="26770"/>
    <cellStyle name="Calculation 2 2 7 6" xfId="27937"/>
    <cellStyle name="Calculation 2 2 7 7" xfId="24110"/>
    <cellStyle name="Calculation 2 2 8" xfId="763"/>
    <cellStyle name="Calculation 2 2 8 2" xfId="21368"/>
    <cellStyle name="Calculation 2 2 8 2 2" xfId="21577"/>
    <cellStyle name="Calculation 2 2 8 2 2 2" xfId="27947"/>
    <cellStyle name="Calculation 2 2 8 2 2 3" xfId="25130"/>
    <cellStyle name="Calculation 2 2 8 2 3" xfId="21578"/>
    <cellStyle name="Calculation 2 2 8 2 3 2" xfId="27948"/>
    <cellStyle name="Calculation 2 2 8 2 3 3" xfId="25131"/>
    <cellStyle name="Calculation 2 2 8 2 4" xfId="24027"/>
    <cellStyle name="Calculation 2 2 8 2 4 2" xfId="27949"/>
    <cellStyle name="Calculation 2 2 8 2 4 3" xfId="27576"/>
    <cellStyle name="Calculation 2 2 8 2 5" xfId="27946"/>
    <cellStyle name="Calculation 2 2 8 2 6" xfId="24924"/>
    <cellStyle name="Calculation 2 2 8 3" xfId="21579"/>
    <cellStyle name="Calculation 2 2 8 3 2" xfId="27950"/>
    <cellStyle name="Calculation 2 2 8 3 3" xfId="25132"/>
    <cellStyle name="Calculation 2 2 8 4" xfId="21580"/>
    <cellStyle name="Calculation 2 2 8 4 2" xfId="27951"/>
    <cellStyle name="Calculation 2 2 8 4 3" xfId="25133"/>
    <cellStyle name="Calculation 2 2 8 5" xfId="23222"/>
    <cellStyle name="Calculation 2 2 8 5 2" xfId="27952"/>
    <cellStyle name="Calculation 2 2 8 5 3" xfId="26771"/>
    <cellStyle name="Calculation 2 2 8 6" xfId="27945"/>
    <cellStyle name="Calculation 2 2 8 7" xfId="24111"/>
    <cellStyle name="Calculation 2 2 9" xfId="764"/>
    <cellStyle name="Calculation 2 2 9 2" xfId="21367"/>
    <cellStyle name="Calculation 2 2 9 2 2" xfId="21581"/>
    <cellStyle name="Calculation 2 2 9 2 2 2" xfId="27955"/>
    <cellStyle name="Calculation 2 2 9 2 2 3" xfId="25134"/>
    <cellStyle name="Calculation 2 2 9 2 3" xfId="21582"/>
    <cellStyle name="Calculation 2 2 9 2 3 2" xfId="27956"/>
    <cellStyle name="Calculation 2 2 9 2 3 3" xfId="25135"/>
    <cellStyle name="Calculation 2 2 9 2 4" xfId="24026"/>
    <cellStyle name="Calculation 2 2 9 2 4 2" xfId="27957"/>
    <cellStyle name="Calculation 2 2 9 2 4 3" xfId="27575"/>
    <cellStyle name="Calculation 2 2 9 2 5" xfId="27954"/>
    <cellStyle name="Calculation 2 2 9 2 6" xfId="24923"/>
    <cellStyle name="Calculation 2 2 9 3" xfId="21583"/>
    <cellStyle name="Calculation 2 2 9 3 2" xfId="27958"/>
    <cellStyle name="Calculation 2 2 9 3 3" xfId="25136"/>
    <cellStyle name="Calculation 2 2 9 4" xfId="21584"/>
    <cellStyle name="Calculation 2 2 9 4 2" xfId="27959"/>
    <cellStyle name="Calculation 2 2 9 4 3" xfId="25137"/>
    <cellStyle name="Calculation 2 2 9 5" xfId="23223"/>
    <cellStyle name="Calculation 2 2 9 5 2" xfId="27960"/>
    <cellStyle name="Calculation 2 2 9 5 3" xfId="26772"/>
    <cellStyle name="Calculation 2 2 9 6" xfId="27953"/>
    <cellStyle name="Calculation 2 2 9 7" xfId="24112"/>
    <cellStyle name="Calculation 2 20" xfId="23181"/>
    <cellStyle name="Calculation 2 20 2" xfId="27961"/>
    <cellStyle name="Calculation 2 20 3" xfId="26730"/>
    <cellStyle name="Calculation 2 21" xfId="27618"/>
    <cellStyle name="Calculation 2 22" xfId="24070"/>
    <cellStyle name="Calculation 2 3" xfId="765"/>
    <cellStyle name="Calculation 2 3 2" xfId="766"/>
    <cellStyle name="Calculation 2 3 2 2" xfId="21366"/>
    <cellStyle name="Calculation 2 3 2 2 2" xfId="21585"/>
    <cellStyle name="Calculation 2 3 2 2 2 2" xfId="27964"/>
    <cellStyle name="Calculation 2 3 2 2 2 3" xfId="25138"/>
    <cellStyle name="Calculation 2 3 2 2 3" xfId="21586"/>
    <cellStyle name="Calculation 2 3 2 2 3 2" xfId="27965"/>
    <cellStyle name="Calculation 2 3 2 2 3 3" xfId="25139"/>
    <cellStyle name="Calculation 2 3 2 2 4" xfId="24025"/>
    <cellStyle name="Calculation 2 3 2 2 4 2" xfId="27966"/>
    <cellStyle name="Calculation 2 3 2 2 4 3" xfId="27574"/>
    <cellStyle name="Calculation 2 3 2 2 5" xfId="27963"/>
    <cellStyle name="Calculation 2 3 2 2 6" xfId="24922"/>
    <cellStyle name="Calculation 2 3 2 3" xfId="21587"/>
    <cellStyle name="Calculation 2 3 2 3 2" xfId="27967"/>
    <cellStyle name="Calculation 2 3 2 3 3" xfId="25140"/>
    <cellStyle name="Calculation 2 3 2 4" xfId="21588"/>
    <cellStyle name="Calculation 2 3 2 4 2" xfId="27968"/>
    <cellStyle name="Calculation 2 3 2 4 3" xfId="25141"/>
    <cellStyle name="Calculation 2 3 2 5" xfId="23224"/>
    <cellStyle name="Calculation 2 3 2 5 2" xfId="27969"/>
    <cellStyle name="Calculation 2 3 2 5 3" xfId="26773"/>
    <cellStyle name="Calculation 2 3 2 6" xfId="27962"/>
    <cellStyle name="Calculation 2 3 2 7" xfId="24113"/>
    <cellStyle name="Calculation 2 3 3" xfId="767"/>
    <cellStyle name="Calculation 2 3 3 2" xfId="21365"/>
    <cellStyle name="Calculation 2 3 3 2 2" xfId="21589"/>
    <cellStyle name="Calculation 2 3 3 2 2 2" xfId="27972"/>
    <cellStyle name="Calculation 2 3 3 2 2 3" xfId="25142"/>
    <cellStyle name="Calculation 2 3 3 2 3" xfId="21590"/>
    <cellStyle name="Calculation 2 3 3 2 3 2" xfId="27973"/>
    <cellStyle name="Calculation 2 3 3 2 3 3" xfId="25143"/>
    <cellStyle name="Calculation 2 3 3 2 4" xfId="24024"/>
    <cellStyle name="Calculation 2 3 3 2 4 2" xfId="27974"/>
    <cellStyle name="Calculation 2 3 3 2 4 3" xfId="27573"/>
    <cellStyle name="Calculation 2 3 3 2 5" xfId="27971"/>
    <cellStyle name="Calculation 2 3 3 2 6" xfId="24921"/>
    <cellStyle name="Calculation 2 3 3 3" xfId="21591"/>
    <cellStyle name="Calculation 2 3 3 3 2" xfId="27975"/>
    <cellStyle name="Calculation 2 3 3 3 3" xfId="25144"/>
    <cellStyle name="Calculation 2 3 3 4" xfId="21592"/>
    <cellStyle name="Calculation 2 3 3 4 2" xfId="27976"/>
    <cellStyle name="Calculation 2 3 3 4 3" xfId="25145"/>
    <cellStyle name="Calculation 2 3 3 5" xfId="23225"/>
    <cellStyle name="Calculation 2 3 3 5 2" xfId="27977"/>
    <cellStyle name="Calculation 2 3 3 5 3" xfId="26774"/>
    <cellStyle name="Calculation 2 3 3 6" xfId="27970"/>
    <cellStyle name="Calculation 2 3 3 7" xfId="24114"/>
    <cellStyle name="Calculation 2 3 4" xfId="768"/>
    <cellStyle name="Calculation 2 3 4 2" xfId="21364"/>
    <cellStyle name="Calculation 2 3 4 2 2" xfId="21593"/>
    <cellStyle name="Calculation 2 3 4 2 2 2" xfId="27980"/>
    <cellStyle name="Calculation 2 3 4 2 2 3" xfId="25146"/>
    <cellStyle name="Calculation 2 3 4 2 3" xfId="21594"/>
    <cellStyle name="Calculation 2 3 4 2 3 2" xfId="27981"/>
    <cellStyle name="Calculation 2 3 4 2 3 3" xfId="25147"/>
    <cellStyle name="Calculation 2 3 4 2 4" xfId="24023"/>
    <cellStyle name="Calculation 2 3 4 2 4 2" xfId="27982"/>
    <cellStyle name="Calculation 2 3 4 2 4 3" xfId="27572"/>
    <cellStyle name="Calculation 2 3 4 2 5" xfId="27979"/>
    <cellStyle name="Calculation 2 3 4 2 6" xfId="24920"/>
    <cellStyle name="Calculation 2 3 4 3" xfId="21595"/>
    <cellStyle name="Calculation 2 3 4 3 2" xfId="27983"/>
    <cellStyle name="Calculation 2 3 4 3 3" xfId="25148"/>
    <cellStyle name="Calculation 2 3 4 4" xfId="21596"/>
    <cellStyle name="Calculation 2 3 4 4 2" xfId="27984"/>
    <cellStyle name="Calculation 2 3 4 4 3" xfId="25149"/>
    <cellStyle name="Calculation 2 3 4 5" xfId="23226"/>
    <cellStyle name="Calculation 2 3 4 5 2" xfId="27985"/>
    <cellStyle name="Calculation 2 3 4 5 3" xfId="26775"/>
    <cellStyle name="Calculation 2 3 4 6" xfId="27978"/>
    <cellStyle name="Calculation 2 3 4 7" xfId="24115"/>
    <cellStyle name="Calculation 2 3 5" xfId="769"/>
    <cellStyle name="Calculation 2 3 5 2" xfId="21363"/>
    <cellStyle name="Calculation 2 3 5 2 2" xfId="21597"/>
    <cellStyle name="Calculation 2 3 5 2 2 2" xfId="27988"/>
    <cellStyle name="Calculation 2 3 5 2 2 3" xfId="25150"/>
    <cellStyle name="Calculation 2 3 5 2 3" xfId="21598"/>
    <cellStyle name="Calculation 2 3 5 2 3 2" xfId="27989"/>
    <cellStyle name="Calculation 2 3 5 2 3 3" xfId="25151"/>
    <cellStyle name="Calculation 2 3 5 2 4" xfId="24022"/>
    <cellStyle name="Calculation 2 3 5 2 4 2" xfId="27990"/>
    <cellStyle name="Calculation 2 3 5 2 4 3" xfId="27571"/>
    <cellStyle name="Calculation 2 3 5 2 5" xfId="27987"/>
    <cellStyle name="Calculation 2 3 5 2 6" xfId="24919"/>
    <cellStyle name="Calculation 2 3 5 3" xfId="21599"/>
    <cellStyle name="Calculation 2 3 5 3 2" xfId="27991"/>
    <cellStyle name="Calculation 2 3 5 3 3" xfId="25152"/>
    <cellStyle name="Calculation 2 3 5 4" xfId="21600"/>
    <cellStyle name="Calculation 2 3 5 4 2" xfId="27992"/>
    <cellStyle name="Calculation 2 3 5 4 3" xfId="25153"/>
    <cellStyle name="Calculation 2 3 5 5" xfId="23227"/>
    <cellStyle name="Calculation 2 3 5 5 2" xfId="27993"/>
    <cellStyle name="Calculation 2 3 5 5 3" xfId="26776"/>
    <cellStyle name="Calculation 2 3 5 6" xfId="27986"/>
    <cellStyle name="Calculation 2 3 5 7" xfId="24116"/>
    <cellStyle name="Calculation 2 4" xfId="770"/>
    <cellStyle name="Calculation 2 4 2" xfId="771"/>
    <cellStyle name="Calculation 2 4 2 2" xfId="21362"/>
    <cellStyle name="Calculation 2 4 2 2 2" xfId="21601"/>
    <cellStyle name="Calculation 2 4 2 2 2 2" xfId="27996"/>
    <cellStyle name="Calculation 2 4 2 2 2 3" xfId="25154"/>
    <cellStyle name="Calculation 2 4 2 2 3" xfId="21602"/>
    <cellStyle name="Calculation 2 4 2 2 3 2" xfId="27997"/>
    <cellStyle name="Calculation 2 4 2 2 3 3" xfId="25155"/>
    <cellStyle name="Calculation 2 4 2 2 4" xfId="24021"/>
    <cellStyle name="Calculation 2 4 2 2 4 2" xfId="27998"/>
    <cellStyle name="Calculation 2 4 2 2 4 3" xfId="27570"/>
    <cellStyle name="Calculation 2 4 2 2 5" xfId="27995"/>
    <cellStyle name="Calculation 2 4 2 2 6" xfId="24918"/>
    <cellStyle name="Calculation 2 4 2 3" xfId="21603"/>
    <cellStyle name="Calculation 2 4 2 3 2" xfId="27999"/>
    <cellStyle name="Calculation 2 4 2 3 3" xfId="25156"/>
    <cellStyle name="Calculation 2 4 2 4" xfId="21604"/>
    <cellStyle name="Calculation 2 4 2 4 2" xfId="28000"/>
    <cellStyle name="Calculation 2 4 2 4 3" xfId="25157"/>
    <cellStyle name="Calculation 2 4 2 5" xfId="23228"/>
    <cellStyle name="Calculation 2 4 2 5 2" xfId="28001"/>
    <cellStyle name="Calculation 2 4 2 5 3" xfId="26777"/>
    <cellStyle name="Calculation 2 4 2 6" xfId="27994"/>
    <cellStyle name="Calculation 2 4 2 7" xfId="24117"/>
    <cellStyle name="Calculation 2 4 3" xfId="772"/>
    <cellStyle name="Calculation 2 4 3 2" xfId="21361"/>
    <cellStyle name="Calculation 2 4 3 2 2" xfId="21605"/>
    <cellStyle name="Calculation 2 4 3 2 2 2" xfId="28004"/>
    <cellStyle name="Calculation 2 4 3 2 2 3" xfId="25158"/>
    <cellStyle name="Calculation 2 4 3 2 3" xfId="21606"/>
    <cellStyle name="Calculation 2 4 3 2 3 2" xfId="28005"/>
    <cellStyle name="Calculation 2 4 3 2 3 3" xfId="25159"/>
    <cellStyle name="Calculation 2 4 3 2 4" xfId="24020"/>
    <cellStyle name="Calculation 2 4 3 2 4 2" xfId="28006"/>
    <cellStyle name="Calculation 2 4 3 2 4 3" xfId="27569"/>
    <cellStyle name="Calculation 2 4 3 2 5" xfId="28003"/>
    <cellStyle name="Calculation 2 4 3 2 6" xfId="24917"/>
    <cellStyle name="Calculation 2 4 3 3" xfId="21607"/>
    <cellStyle name="Calculation 2 4 3 3 2" xfId="28007"/>
    <cellStyle name="Calculation 2 4 3 3 3" xfId="25160"/>
    <cellStyle name="Calculation 2 4 3 4" xfId="21608"/>
    <cellStyle name="Calculation 2 4 3 4 2" xfId="28008"/>
    <cellStyle name="Calculation 2 4 3 4 3" xfId="25161"/>
    <cellStyle name="Calculation 2 4 3 5" xfId="23229"/>
    <cellStyle name="Calculation 2 4 3 5 2" xfId="28009"/>
    <cellStyle name="Calculation 2 4 3 5 3" xfId="26778"/>
    <cellStyle name="Calculation 2 4 3 6" xfId="28002"/>
    <cellStyle name="Calculation 2 4 3 7" xfId="24118"/>
    <cellStyle name="Calculation 2 4 4" xfId="773"/>
    <cellStyle name="Calculation 2 4 4 2" xfId="21360"/>
    <cellStyle name="Calculation 2 4 4 2 2" xfId="21609"/>
    <cellStyle name="Calculation 2 4 4 2 2 2" xfId="28012"/>
    <cellStyle name="Calculation 2 4 4 2 2 3" xfId="25162"/>
    <cellStyle name="Calculation 2 4 4 2 3" xfId="21610"/>
    <cellStyle name="Calculation 2 4 4 2 3 2" xfId="28013"/>
    <cellStyle name="Calculation 2 4 4 2 3 3" xfId="25163"/>
    <cellStyle name="Calculation 2 4 4 2 4" xfId="24019"/>
    <cellStyle name="Calculation 2 4 4 2 4 2" xfId="28014"/>
    <cellStyle name="Calculation 2 4 4 2 4 3" xfId="27568"/>
    <cellStyle name="Calculation 2 4 4 2 5" xfId="28011"/>
    <cellStyle name="Calculation 2 4 4 2 6" xfId="24916"/>
    <cellStyle name="Calculation 2 4 4 3" xfId="21611"/>
    <cellStyle name="Calculation 2 4 4 3 2" xfId="28015"/>
    <cellStyle name="Calculation 2 4 4 3 3" xfId="25164"/>
    <cellStyle name="Calculation 2 4 4 4" xfId="21612"/>
    <cellStyle name="Calculation 2 4 4 4 2" xfId="28016"/>
    <cellStyle name="Calculation 2 4 4 4 3" xfId="25165"/>
    <cellStyle name="Calculation 2 4 4 5" xfId="23230"/>
    <cellStyle name="Calculation 2 4 4 5 2" xfId="28017"/>
    <cellStyle name="Calculation 2 4 4 5 3" xfId="26779"/>
    <cellStyle name="Calculation 2 4 4 6" xfId="28010"/>
    <cellStyle name="Calculation 2 4 4 7" xfId="24119"/>
    <cellStyle name="Calculation 2 4 5" xfId="774"/>
    <cellStyle name="Calculation 2 4 5 2" xfId="21359"/>
    <cellStyle name="Calculation 2 4 5 2 2" xfId="21613"/>
    <cellStyle name="Calculation 2 4 5 2 2 2" xfId="28020"/>
    <cellStyle name="Calculation 2 4 5 2 2 3" xfId="25166"/>
    <cellStyle name="Calculation 2 4 5 2 3" xfId="21614"/>
    <cellStyle name="Calculation 2 4 5 2 3 2" xfId="28021"/>
    <cellStyle name="Calculation 2 4 5 2 3 3" xfId="25167"/>
    <cellStyle name="Calculation 2 4 5 2 4" xfId="24018"/>
    <cellStyle name="Calculation 2 4 5 2 4 2" xfId="28022"/>
    <cellStyle name="Calculation 2 4 5 2 4 3" xfId="27567"/>
    <cellStyle name="Calculation 2 4 5 2 5" xfId="28019"/>
    <cellStyle name="Calculation 2 4 5 2 6" xfId="24915"/>
    <cellStyle name="Calculation 2 4 5 3" xfId="21615"/>
    <cellStyle name="Calculation 2 4 5 3 2" xfId="28023"/>
    <cellStyle name="Calculation 2 4 5 3 3" xfId="25168"/>
    <cellStyle name="Calculation 2 4 5 4" xfId="21616"/>
    <cellStyle name="Calculation 2 4 5 4 2" xfId="28024"/>
    <cellStyle name="Calculation 2 4 5 4 3" xfId="25169"/>
    <cellStyle name="Calculation 2 4 5 5" xfId="23231"/>
    <cellStyle name="Calculation 2 4 5 5 2" xfId="28025"/>
    <cellStyle name="Calculation 2 4 5 5 3" xfId="26780"/>
    <cellStyle name="Calculation 2 4 5 6" xfId="28018"/>
    <cellStyle name="Calculation 2 4 5 7" xfId="24120"/>
    <cellStyle name="Calculation 2 5" xfId="775"/>
    <cellStyle name="Calculation 2 5 2" xfId="776"/>
    <cellStyle name="Calculation 2 5 2 2" xfId="21358"/>
    <cellStyle name="Calculation 2 5 2 2 2" xfId="21617"/>
    <cellStyle name="Calculation 2 5 2 2 2 2" xfId="28028"/>
    <cellStyle name="Calculation 2 5 2 2 2 3" xfId="25170"/>
    <cellStyle name="Calculation 2 5 2 2 3" xfId="21618"/>
    <cellStyle name="Calculation 2 5 2 2 3 2" xfId="28029"/>
    <cellStyle name="Calculation 2 5 2 2 3 3" xfId="25171"/>
    <cellStyle name="Calculation 2 5 2 2 4" xfId="24017"/>
    <cellStyle name="Calculation 2 5 2 2 4 2" xfId="28030"/>
    <cellStyle name="Calculation 2 5 2 2 4 3" xfId="27566"/>
    <cellStyle name="Calculation 2 5 2 2 5" xfId="28027"/>
    <cellStyle name="Calculation 2 5 2 2 6" xfId="24914"/>
    <cellStyle name="Calculation 2 5 2 3" xfId="21619"/>
    <cellStyle name="Calculation 2 5 2 3 2" xfId="28031"/>
    <cellStyle name="Calculation 2 5 2 3 3" xfId="25172"/>
    <cellStyle name="Calculation 2 5 2 4" xfId="21620"/>
    <cellStyle name="Calculation 2 5 2 4 2" xfId="28032"/>
    <cellStyle name="Calculation 2 5 2 4 3" xfId="25173"/>
    <cellStyle name="Calculation 2 5 2 5" xfId="23232"/>
    <cellStyle name="Calculation 2 5 2 5 2" xfId="28033"/>
    <cellStyle name="Calculation 2 5 2 5 3" xfId="26781"/>
    <cellStyle name="Calculation 2 5 2 6" xfId="28026"/>
    <cellStyle name="Calculation 2 5 2 7" xfId="24121"/>
    <cellStyle name="Calculation 2 5 3" xfId="777"/>
    <cellStyle name="Calculation 2 5 3 2" xfId="21357"/>
    <cellStyle name="Calculation 2 5 3 2 2" xfId="21621"/>
    <cellStyle name="Calculation 2 5 3 2 2 2" xfId="28036"/>
    <cellStyle name="Calculation 2 5 3 2 2 3" xfId="25174"/>
    <cellStyle name="Calculation 2 5 3 2 3" xfId="21622"/>
    <cellStyle name="Calculation 2 5 3 2 3 2" xfId="28037"/>
    <cellStyle name="Calculation 2 5 3 2 3 3" xfId="25175"/>
    <cellStyle name="Calculation 2 5 3 2 4" xfId="24016"/>
    <cellStyle name="Calculation 2 5 3 2 4 2" xfId="28038"/>
    <cellStyle name="Calculation 2 5 3 2 4 3" xfId="27565"/>
    <cellStyle name="Calculation 2 5 3 2 5" xfId="28035"/>
    <cellStyle name="Calculation 2 5 3 2 6" xfId="24913"/>
    <cellStyle name="Calculation 2 5 3 3" xfId="21623"/>
    <cellStyle name="Calculation 2 5 3 3 2" xfId="28039"/>
    <cellStyle name="Calculation 2 5 3 3 3" xfId="25176"/>
    <cellStyle name="Calculation 2 5 3 4" xfId="21624"/>
    <cellStyle name="Calculation 2 5 3 4 2" xfId="28040"/>
    <cellStyle name="Calculation 2 5 3 4 3" xfId="25177"/>
    <cellStyle name="Calculation 2 5 3 5" xfId="23233"/>
    <cellStyle name="Calculation 2 5 3 5 2" xfId="28041"/>
    <cellStyle name="Calculation 2 5 3 5 3" xfId="26782"/>
    <cellStyle name="Calculation 2 5 3 6" xfId="28034"/>
    <cellStyle name="Calculation 2 5 3 7" xfId="24122"/>
    <cellStyle name="Calculation 2 5 4" xfId="778"/>
    <cellStyle name="Calculation 2 5 4 2" xfId="21356"/>
    <cellStyle name="Calculation 2 5 4 2 2" xfId="21625"/>
    <cellStyle name="Calculation 2 5 4 2 2 2" xfId="28044"/>
    <cellStyle name="Calculation 2 5 4 2 2 3" xfId="25178"/>
    <cellStyle name="Calculation 2 5 4 2 3" xfId="21626"/>
    <cellStyle name="Calculation 2 5 4 2 3 2" xfId="28045"/>
    <cellStyle name="Calculation 2 5 4 2 3 3" xfId="25179"/>
    <cellStyle name="Calculation 2 5 4 2 4" xfId="24015"/>
    <cellStyle name="Calculation 2 5 4 2 4 2" xfId="28046"/>
    <cellStyle name="Calculation 2 5 4 2 4 3" xfId="27564"/>
    <cellStyle name="Calculation 2 5 4 2 5" xfId="28043"/>
    <cellStyle name="Calculation 2 5 4 2 6" xfId="24912"/>
    <cellStyle name="Calculation 2 5 4 3" xfId="21627"/>
    <cellStyle name="Calculation 2 5 4 3 2" xfId="28047"/>
    <cellStyle name="Calculation 2 5 4 3 3" xfId="25180"/>
    <cellStyle name="Calculation 2 5 4 4" xfId="21628"/>
    <cellStyle name="Calculation 2 5 4 4 2" xfId="28048"/>
    <cellStyle name="Calculation 2 5 4 4 3" xfId="25181"/>
    <cellStyle name="Calculation 2 5 4 5" xfId="23234"/>
    <cellStyle name="Calculation 2 5 4 5 2" xfId="28049"/>
    <cellStyle name="Calculation 2 5 4 5 3" xfId="26783"/>
    <cellStyle name="Calculation 2 5 4 6" xfId="28042"/>
    <cellStyle name="Calculation 2 5 4 7" xfId="24123"/>
    <cellStyle name="Calculation 2 5 5" xfId="779"/>
    <cellStyle name="Calculation 2 5 5 2" xfId="21355"/>
    <cellStyle name="Calculation 2 5 5 2 2" xfId="21629"/>
    <cellStyle name="Calculation 2 5 5 2 2 2" xfId="28052"/>
    <cellStyle name="Calculation 2 5 5 2 2 3" xfId="25182"/>
    <cellStyle name="Calculation 2 5 5 2 3" xfId="21630"/>
    <cellStyle name="Calculation 2 5 5 2 3 2" xfId="28053"/>
    <cellStyle name="Calculation 2 5 5 2 3 3" xfId="25183"/>
    <cellStyle name="Calculation 2 5 5 2 4" xfId="24014"/>
    <cellStyle name="Calculation 2 5 5 2 4 2" xfId="28054"/>
    <cellStyle name="Calculation 2 5 5 2 4 3" xfId="27563"/>
    <cellStyle name="Calculation 2 5 5 2 5" xfId="28051"/>
    <cellStyle name="Calculation 2 5 5 2 6" xfId="24911"/>
    <cellStyle name="Calculation 2 5 5 3" xfId="21631"/>
    <cellStyle name="Calculation 2 5 5 3 2" xfId="28055"/>
    <cellStyle name="Calculation 2 5 5 3 3" xfId="25184"/>
    <cellStyle name="Calculation 2 5 5 4" xfId="21632"/>
    <cellStyle name="Calculation 2 5 5 4 2" xfId="28056"/>
    <cellStyle name="Calculation 2 5 5 4 3" xfId="25185"/>
    <cellStyle name="Calculation 2 5 5 5" xfId="23235"/>
    <cellStyle name="Calculation 2 5 5 5 2" xfId="28057"/>
    <cellStyle name="Calculation 2 5 5 5 3" xfId="26784"/>
    <cellStyle name="Calculation 2 5 5 6" xfId="28050"/>
    <cellStyle name="Calculation 2 5 5 7" xfId="24124"/>
    <cellStyle name="Calculation 2 6" xfId="780"/>
    <cellStyle name="Calculation 2 6 2" xfId="781"/>
    <cellStyle name="Calculation 2 6 2 2" xfId="21354"/>
    <cellStyle name="Calculation 2 6 2 2 2" xfId="21633"/>
    <cellStyle name="Calculation 2 6 2 2 2 2" xfId="28060"/>
    <cellStyle name="Calculation 2 6 2 2 2 3" xfId="25186"/>
    <cellStyle name="Calculation 2 6 2 2 3" xfId="21634"/>
    <cellStyle name="Calculation 2 6 2 2 3 2" xfId="28061"/>
    <cellStyle name="Calculation 2 6 2 2 3 3" xfId="25187"/>
    <cellStyle name="Calculation 2 6 2 2 4" xfId="24013"/>
    <cellStyle name="Calculation 2 6 2 2 4 2" xfId="28062"/>
    <cellStyle name="Calculation 2 6 2 2 4 3" xfId="27562"/>
    <cellStyle name="Calculation 2 6 2 2 5" xfId="28059"/>
    <cellStyle name="Calculation 2 6 2 2 6" xfId="24910"/>
    <cellStyle name="Calculation 2 6 2 3" xfId="21635"/>
    <cellStyle name="Calculation 2 6 2 3 2" xfId="28063"/>
    <cellStyle name="Calculation 2 6 2 3 3" xfId="25188"/>
    <cellStyle name="Calculation 2 6 2 4" xfId="21636"/>
    <cellStyle name="Calculation 2 6 2 4 2" xfId="28064"/>
    <cellStyle name="Calculation 2 6 2 4 3" xfId="25189"/>
    <cellStyle name="Calculation 2 6 2 5" xfId="23236"/>
    <cellStyle name="Calculation 2 6 2 5 2" xfId="28065"/>
    <cellStyle name="Calculation 2 6 2 5 3" xfId="26785"/>
    <cellStyle name="Calculation 2 6 2 6" xfId="28058"/>
    <cellStyle name="Calculation 2 6 2 7" xfId="24125"/>
    <cellStyle name="Calculation 2 6 3" xfId="782"/>
    <cellStyle name="Calculation 2 6 3 2" xfId="21353"/>
    <cellStyle name="Calculation 2 6 3 2 2" xfId="21637"/>
    <cellStyle name="Calculation 2 6 3 2 2 2" xfId="28068"/>
    <cellStyle name="Calculation 2 6 3 2 2 3" xfId="25190"/>
    <cellStyle name="Calculation 2 6 3 2 3" xfId="21638"/>
    <cellStyle name="Calculation 2 6 3 2 3 2" xfId="28069"/>
    <cellStyle name="Calculation 2 6 3 2 3 3" xfId="25191"/>
    <cellStyle name="Calculation 2 6 3 2 4" xfId="24012"/>
    <cellStyle name="Calculation 2 6 3 2 4 2" xfId="28070"/>
    <cellStyle name="Calculation 2 6 3 2 4 3" xfId="27561"/>
    <cellStyle name="Calculation 2 6 3 2 5" xfId="28067"/>
    <cellStyle name="Calculation 2 6 3 2 6" xfId="24909"/>
    <cellStyle name="Calculation 2 6 3 3" xfId="21639"/>
    <cellStyle name="Calculation 2 6 3 3 2" xfId="28071"/>
    <cellStyle name="Calculation 2 6 3 3 3" xfId="25192"/>
    <cellStyle name="Calculation 2 6 3 4" xfId="21640"/>
    <cellStyle name="Calculation 2 6 3 4 2" xfId="28072"/>
    <cellStyle name="Calculation 2 6 3 4 3" xfId="25193"/>
    <cellStyle name="Calculation 2 6 3 5" xfId="23237"/>
    <cellStyle name="Calculation 2 6 3 5 2" xfId="28073"/>
    <cellStyle name="Calculation 2 6 3 5 3" xfId="26786"/>
    <cellStyle name="Calculation 2 6 3 6" xfId="28066"/>
    <cellStyle name="Calculation 2 6 3 7" xfId="24126"/>
    <cellStyle name="Calculation 2 6 4" xfId="783"/>
    <cellStyle name="Calculation 2 6 4 2" xfId="21352"/>
    <cellStyle name="Calculation 2 6 4 2 2" xfId="21641"/>
    <cellStyle name="Calculation 2 6 4 2 2 2" xfId="28076"/>
    <cellStyle name="Calculation 2 6 4 2 2 3" xfId="25194"/>
    <cellStyle name="Calculation 2 6 4 2 3" xfId="21642"/>
    <cellStyle name="Calculation 2 6 4 2 3 2" xfId="28077"/>
    <cellStyle name="Calculation 2 6 4 2 3 3" xfId="25195"/>
    <cellStyle name="Calculation 2 6 4 2 4" xfId="24011"/>
    <cellStyle name="Calculation 2 6 4 2 4 2" xfId="28078"/>
    <cellStyle name="Calculation 2 6 4 2 4 3" xfId="27560"/>
    <cellStyle name="Calculation 2 6 4 2 5" xfId="28075"/>
    <cellStyle name="Calculation 2 6 4 2 6" xfId="24908"/>
    <cellStyle name="Calculation 2 6 4 3" xfId="21643"/>
    <cellStyle name="Calculation 2 6 4 3 2" xfId="28079"/>
    <cellStyle name="Calculation 2 6 4 3 3" xfId="25196"/>
    <cellStyle name="Calculation 2 6 4 4" xfId="21644"/>
    <cellStyle name="Calculation 2 6 4 4 2" xfId="28080"/>
    <cellStyle name="Calculation 2 6 4 4 3" xfId="25197"/>
    <cellStyle name="Calculation 2 6 4 5" xfId="23238"/>
    <cellStyle name="Calculation 2 6 4 5 2" xfId="28081"/>
    <cellStyle name="Calculation 2 6 4 5 3" xfId="26787"/>
    <cellStyle name="Calculation 2 6 4 6" xfId="28074"/>
    <cellStyle name="Calculation 2 6 4 7" xfId="24127"/>
    <cellStyle name="Calculation 2 6 5" xfId="784"/>
    <cellStyle name="Calculation 2 6 5 2" xfId="21351"/>
    <cellStyle name="Calculation 2 6 5 2 2" xfId="21645"/>
    <cellStyle name="Calculation 2 6 5 2 2 2" xfId="28084"/>
    <cellStyle name="Calculation 2 6 5 2 2 3" xfId="25198"/>
    <cellStyle name="Calculation 2 6 5 2 3" xfId="21646"/>
    <cellStyle name="Calculation 2 6 5 2 3 2" xfId="28085"/>
    <cellStyle name="Calculation 2 6 5 2 3 3" xfId="25199"/>
    <cellStyle name="Calculation 2 6 5 2 4" xfId="24010"/>
    <cellStyle name="Calculation 2 6 5 2 4 2" xfId="28086"/>
    <cellStyle name="Calculation 2 6 5 2 4 3" xfId="27559"/>
    <cellStyle name="Calculation 2 6 5 2 5" xfId="28083"/>
    <cellStyle name="Calculation 2 6 5 2 6" xfId="24907"/>
    <cellStyle name="Calculation 2 6 5 3" xfId="21647"/>
    <cellStyle name="Calculation 2 6 5 3 2" xfId="28087"/>
    <cellStyle name="Calculation 2 6 5 3 3" xfId="25200"/>
    <cellStyle name="Calculation 2 6 5 4" xfId="21648"/>
    <cellStyle name="Calculation 2 6 5 4 2" xfId="28088"/>
    <cellStyle name="Calculation 2 6 5 4 3" xfId="25201"/>
    <cellStyle name="Calculation 2 6 5 5" xfId="23239"/>
    <cellStyle name="Calculation 2 6 5 5 2" xfId="28089"/>
    <cellStyle name="Calculation 2 6 5 5 3" xfId="26788"/>
    <cellStyle name="Calculation 2 6 5 6" xfId="28082"/>
    <cellStyle name="Calculation 2 6 5 7" xfId="24128"/>
    <cellStyle name="Calculation 2 7" xfId="785"/>
    <cellStyle name="Calculation 2 7 2" xfId="786"/>
    <cellStyle name="Calculation 2 7 2 2" xfId="21350"/>
    <cellStyle name="Calculation 2 7 2 2 2" xfId="21649"/>
    <cellStyle name="Calculation 2 7 2 2 2 2" xfId="28092"/>
    <cellStyle name="Calculation 2 7 2 2 2 3" xfId="25202"/>
    <cellStyle name="Calculation 2 7 2 2 3" xfId="21650"/>
    <cellStyle name="Calculation 2 7 2 2 3 2" xfId="28093"/>
    <cellStyle name="Calculation 2 7 2 2 3 3" xfId="25203"/>
    <cellStyle name="Calculation 2 7 2 2 4" xfId="24009"/>
    <cellStyle name="Calculation 2 7 2 2 4 2" xfId="28094"/>
    <cellStyle name="Calculation 2 7 2 2 4 3" xfId="27558"/>
    <cellStyle name="Calculation 2 7 2 2 5" xfId="28091"/>
    <cellStyle name="Calculation 2 7 2 2 6" xfId="24906"/>
    <cellStyle name="Calculation 2 7 2 3" xfId="21651"/>
    <cellStyle name="Calculation 2 7 2 3 2" xfId="28095"/>
    <cellStyle name="Calculation 2 7 2 3 3" xfId="25204"/>
    <cellStyle name="Calculation 2 7 2 4" xfId="21652"/>
    <cellStyle name="Calculation 2 7 2 4 2" xfId="28096"/>
    <cellStyle name="Calculation 2 7 2 4 3" xfId="25205"/>
    <cellStyle name="Calculation 2 7 2 5" xfId="23240"/>
    <cellStyle name="Calculation 2 7 2 5 2" xfId="28097"/>
    <cellStyle name="Calculation 2 7 2 5 3" xfId="26789"/>
    <cellStyle name="Calculation 2 7 2 6" xfId="28090"/>
    <cellStyle name="Calculation 2 7 2 7" xfId="24129"/>
    <cellStyle name="Calculation 2 7 3" xfId="787"/>
    <cellStyle name="Calculation 2 7 3 2" xfId="21349"/>
    <cellStyle name="Calculation 2 7 3 2 2" xfId="21653"/>
    <cellStyle name="Calculation 2 7 3 2 2 2" xfId="28100"/>
    <cellStyle name="Calculation 2 7 3 2 2 3" xfId="25206"/>
    <cellStyle name="Calculation 2 7 3 2 3" xfId="21654"/>
    <cellStyle name="Calculation 2 7 3 2 3 2" xfId="28101"/>
    <cellStyle name="Calculation 2 7 3 2 3 3" xfId="25207"/>
    <cellStyle name="Calculation 2 7 3 2 4" xfId="24008"/>
    <cellStyle name="Calculation 2 7 3 2 4 2" xfId="28102"/>
    <cellStyle name="Calculation 2 7 3 2 4 3" xfId="27557"/>
    <cellStyle name="Calculation 2 7 3 2 5" xfId="28099"/>
    <cellStyle name="Calculation 2 7 3 2 6" xfId="24905"/>
    <cellStyle name="Calculation 2 7 3 3" xfId="21655"/>
    <cellStyle name="Calculation 2 7 3 3 2" xfId="28103"/>
    <cellStyle name="Calculation 2 7 3 3 3" xfId="25208"/>
    <cellStyle name="Calculation 2 7 3 4" xfId="21656"/>
    <cellStyle name="Calculation 2 7 3 4 2" xfId="28104"/>
    <cellStyle name="Calculation 2 7 3 4 3" xfId="25209"/>
    <cellStyle name="Calculation 2 7 3 5" xfId="23241"/>
    <cellStyle name="Calculation 2 7 3 5 2" xfId="28105"/>
    <cellStyle name="Calculation 2 7 3 5 3" xfId="26790"/>
    <cellStyle name="Calculation 2 7 3 6" xfId="28098"/>
    <cellStyle name="Calculation 2 7 3 7" xfId="24130"/>
    <cellStyle name="Calculation 2 7 4" xfId="788"/>
    <cellStyle name="Calculation 2 7 4 2" xfId="21348"/>
    <cellStyle name="Calculation 2 7 4 2 2" xfId="21657"/>
    <cellStyle name="Calculation 2 7 4 2 2 2" xfId="28108"/>
    <cellStyle name="Calculation 2 7 4 2 2 3" xfId="25210"/>
    <cellStyle name="Calculation 2 7 4 2 3" xfId="21658"/>
    <cellStyle name="Calculation 2 7 4 2 3 2" xfId="28109"/>
    <cellStyle name="Calculation 2 7 4 2 3 3" xfId="25211"/>
    <cellStyle name="Calculation 2 7 4 2 4" xfId="24007"/>
    <cellStyle name="Calculation 2 7 4 2 4 2" xfId="28110"/>
    <cellStyle name="Calculation 2 7 4 2 4 3" xfId="27556"/>
    <cellStyle name="Calculation 2 7 4 2 5" xfId="28107"/>
    <cellStyle name="Calculation 2 7 4 2 6" xfId="24904"/>
    <cellStyle name="Calculation 2 7 4 3" xfId="21659"/>
    <cellStyle name="Calculation 2 7 4 3 2" xfId="28111"/>
    <cellStyle name="Calculation 2 7 4 3 3" xfId="25212"/>
    <cellStyle name="Calculation 2 7 4 4" xfId="21660"/>
    <cellStyle name="Calculation 2 7 4 4 2" xfId="28112"/>
    <cellStyle name="Calculation 2 7 4 4 3" xfId="25213"/>
    <cellStyle name="Calculation 2 7 4 5" xfId="23242"/>
    <cellStyle name="Calculation 2 7 4 5 2" xfId="28113"/>
    <cellStyle name="Calculation 2 7 4 5 3" xfId="26791"/>
    <cellStyle name="Calculation 2 7 4 6" xfId="28106"/>
    <cellStyle name="Calculation 2 7 4 7" xfId="24131"/>
    <cellStyle name="Calculation 2 7 5" xfId="789"/>
    <cellStyle name="Calculation 2 7 5 2" xfId="21347"/>
    <cellStyle name="Calculation 2 7 5 2 2" xfId="21661"/>
    <cellStyle name="Calculation 2 7 5 2 2 2" xfId="28116"/>
    <cellStyle name="Calculation 2 7 5 2 2 3" xfId="25214"/>
    <cellStyle name="Calculation 2 7 5 2 3" xfId="21662"/>
    <cellStyle name="Calculation 2 7 5 2 3 2" xfId="28117"/>
    <cellStyle name="Calculation 2 7 5 2 3 3" xfId="25215"/>
    <cellStyle name="Calculation 2 7 5 2 4" xfId="24006"/>
    <cellStyle name="Calculation 2 7 5 2 4 2" xfId="28118"/>
    <cellStyle name="Calculation 2 7 5 2 4 3" xfId="27555"/>
    <cellStyle name="Calculation 2 7 5 2 5" xfId="28115"/>
    <cellStyle name="Calculation 2 7 5 2 6" xfId="24903"/>
    <cellStyle name="Calculation 2 7 5 3" xfId="21663"/>
    <cellStyle name="Calculation 2 7 5 3 2" xfId="28119"/>
    <cellStyle name="Calculation 2 7 5 3 3" xfId="25216"/>
    <cellStyle name="Calculation 2 7 5 4" xfId="21664"/>
    <cellStyle name="Calculation 2 7 5 4 2" xfId="28120"/>
    <cellStyle name="Calculation 2 7 5 4 3" xfId="25217"/>
    <cellStyle name="Calculation 2 7 5 5" xfId="23243"/>
    <cellStyle name="Calculation 2 7 5 5 2" xfId="28121"/>
    <cellStyle name="Calculation 2 7 5 5 3" xfId="26792"/>
    <cellStyle name="Calculation 2 7 5 6" xfId="28114"/>
    <cellStyle name="Calculation 2 7 5 7" xfId="24132"/>
    <cellStyle name="Calculation 2 8" xfId="790"/>
    <cellStyle name="Calculation 2 8 2" xfId="791"/>
    <cellStyle name="Calculation 2 8 2 2" xfId="21346"/>
    <cellStyle name="Calculation 2 8 2 2 2" xfId="21665"/>
    <cellStyle name="Calculation 2 8 2 2 2 2" xfId="28124"/>
    <cellStyle name="Calculation 2 8 2 2 2 3" xfId="25218"/>
    <cellStyle name="Calculation 2 8 2 2 3" xfId="21666"/>
    <cellStyle name="Calculation 2 8 2 2 3 2" xfId="28125"/>
    <cellStyle name="Calculation 2 8 2 2 3 3" xfId="25219"/>
    <cellStyle name="Calculation 2 8 2 2 4" xfId="24005"/>
    <cellStyle name="Calculation 2 8 2 2 4 2" xfId="28126"/>
    <cellStyle name="Calculation 2 8 2 2 4 3" xfId="27554"/>
    <cellStyle name="Calculation 2 8 2 2 5" xfId="28123"/>
    <cellStyle name="Calculation 2 8 2 2 6" xfId="24902"/>
    <cellStyle name="Calculation 2 8 2 3" xfId="21667"/>
    <cellStyle name="Calculation 2 8 2 3 2" xfId="28127"/>
    <cellStyle name="Calculation 2 8 2 3 3" xfId="25220"/>
    <cellStyle name="Calculation 2 8 2 4" xfId="21668"/>
    <cellStyle name="Calculation 2 8 2 4 2" xfId="28128"/>
    <cellStyle name="Calculation 2 8 2 4 3" xfId="25221"/>
    <cellStyle name="Calculation 2 8 2 5" xfId="23244"/>
    <cellStyle name="Calculation 2 8 2 5 2" xfId="28129"/>
    <cellStyle name="Calculation 2 8 2 5 3" xfId="26793"/>
    <cellStyle name="Calculation 2 8 2 6" xfId="28122"/>
    <cellStyle name="Calculation 2 8 2 7" xfId="24133"/>
    <cellStyle name="Calculation 2 8 3" xfId="792"/>
    <cellStyle name="Calculation 2 8 3 2" xfId="21345"/>
    <cellStyle name="Calculation 2 8 3 2 2" xfId="21669"/>
    <cellStyle name="Calculation 2 8 3 2 2 2" xfId="28132"/>
    <cellStyle name="Calculation 2 8 3 2 2 3" xfId="25222"/>
    <cellStyle name="Calculation 2 8 3 2 3" xfId="21670"/>
    <cellStyle name="Calculation 2 8 3 2 3 2" xfId="28133"/>
    <cellStyle name="Calculation 2 8 3 2 3 3" xfId="25223"/>
    <cellStyle name="Calculation 2 8 3 2 4" xfId="24004"/>
    <cellStyle name="Calculation 2 8 3 2 4 2" xfId="28134"/>
    <cellStyle name="Calculation 2 8 3 2 4 3" xfId="27553"/>
    <cellStyle name="Calculation 2 8 3 2 5" xfId="28131"/>
    <cellStyle name="Calculation 2 8 3 2 6" xfId="24901"/>
    <cellStyle name="Calculation 2 8 3 3" xfId="21671"/>
    <cellStyle name="Calculation 2 8 3 3 2" xfId="28135"/>
    <cellStyle name="Calculation 2 8 3 3 3" xfId="25224"/>
    <cellStyle name="Calculation 2 8 3 4" xfId="21672"/>
    <cellStyle name="Calculation 2 8 3 4 2" xfId="28136"/>
    <cellStyle name="Calculation 2 8 3 4 3" xfId="25225"/>
    <cellStyle name="Calculation 2 8 3 5" xfId="23245"/>
    <cellStyle name="Calculation 2 8 3 5 2" xfId="28137"/>
    <cellStyle name="Calculation 2 8 3 5 3" xfId="26794"/>
    <cellStyle name="Calculation 2 8 3 6" xfId="28130"/>
    <cellStyle name="Calculation 2 8 3 7" xfId="24134"/>
    <cellStyle name="Calculation 2 8 4" xfId="793"/>
    <cellStyle name="Calculation 2 8 4 2" xfId="21344"/>
    <cellStyle name="Calculation 2 8 4 2 2" xfId="21673"/>
    <cellStyle name="Calculation 2 8 4 2 2 2" xfId="28140"/>
    <cellStyle name="Calculation 2 8 4 2 2 3" xfId="25226"/>
    <cellStyle name="Calculation 2 8 4 2 3" xfId="21674"/>
    <cellStyle name="Calculation 2 8 4 2 3 2" xfId="28141"/>
    <cellStyle name="Calculation 2 8 4 2 3 3" xfId="25227"/>
    <cellStyle name="Calculation 2 8 4 2 4" xfId="24003"/>
    <cellStyle name="Calculation 2 8 4 2 4 2" xfId="28142"/>
    <cellStyle name="Calculation 2 8 4 2 4 3" xfId="27552"/>
    <cellStyle name="Calculation 2 8 4 2 5" xfId="28139"/>
    <cellStyle name="Calculation 2 8 4 2 6" xfId="24900"/>
    <cellStyle name="Calculation 2 8 4 3" xfId="21675"/>
    <cellStyle name="Calculation 2 8 4 3 2" xfId="28143"/>
    <cellStyle name="Calculation 2 8 4 3 3" xfId="25228"/>
    <cellStyle name="Calculation 2 8 4 4" xfId="21676"/>
    <cellStyle name="Calculation 2 8 4 4 2" xfId="28144"/>
    <cellStyle name="Calculation 2 8 4 4 3" xfId="25229"/>
    <cellStyle name="Calculation 2 8 4 5" xfId="23246"/>
    <cellStyle name="Calculation 2 8 4 5 2" xfId="28145"/>
    <cellStyle name="Calculation 2 8 4 5 3" xfId="26795"/>
    <cellStyle name="Calculation 2 8 4 6" xfId="28138"/>
    <cellStyle name="Calculation 2 8 4 7" xfId="24135"/>
    <cellStyle name="Calculation 2 8 5" xfId="794"/>
    <cellStyle name="Calculation 2 8 5 2" xfId="21343"/>
    <cellStyle name="Calculation 2 8 5 2 2" xfId="21677"/>
    <cellStyle name="Calculation 2 8 5 2 2 2" xfId="28148"/>
    <cellStyle name="Calculation 2 8 5 2 2 3" xfId="25230"/>
    <cellStyle name="Calculation 2 8 5 2 3" xfId="21678"/>
    <cellStyle name="Calculation 2 8 5 2 3 2" xfId="28149"/>
    <cellStyle name="Calculation 2 8 5 2 3 3" xfId="25231"/>
    <cellStyle name="Calculation 2 8 5 2 4" xfId="24002"/>
    <cellStyle name="Calculation 2 8 5 2 4 2" xfId="28150"/>
    <cellStyle name="Calculation 2 8 5 2 4 3" xfId="27551"/>
    <cellStyle name="Calculation 2 8 5 2 5" xfId="28147"/>
    <cellStyle name="Calculation 2 8 5 2 6" xfId="24899"/>
    <cellStyle name="Calculation 2 8 5 3" xfId="21679"/>
    <cellStyle name="Calculation 2 8 5 3 2" xfId="28151"/>
    <cellStyle name="Calculation 2 8 5 3 3" xfId="25232"/>
    <cellStyle name="Calculation 2 8 5 4" xfId="21680"/>
    <cellStyle name="Calculation 2 8 5 4 2" xfId="28152"/>
    <cellStyle name="Calculation 2 8 5 4 3" xfId="25233"/>
    <cellStyle name="Calculation 2 8 5 5" xfId="23247"/>
    <cellStyle name="Calculation 2 8 5 5 2" xfId="28153"/>
    <cellStyle name="Calculation 2 8 5 5 3" xfId="26796"/>
    <cellStyle name="Calculation 2 8 5 6" xfId="28146"/>
    <cellStyle name="Calculation 2 8 5 7" xfId="24136"/>
    <cellStyle name="Calculation 2 9" xfId="795"/>
    <cellStyle name="Calculation 2 9 2" xfId="796"/>
    <cellStyle name="Calculation 2 9 2 2" xfId="21342"/>
    <cellStyle name="Calculation 2 9 2 2 2" xfId="21681"/>
    <cellStyle name="Calculation 2 9 2 2 2 2" xfId="28156"/>
    <cellStyle name="Calculation 2 9 2 2 2 3" xfId="25234"/>
    <cellStyle name="Calculation 2 9 2 2 3" xfId="21682"/>
    <cellStyle name="Calculation 2 9 2 2 3 2" xfId="28157"/>
    <cellStyle name="Calculation 2 9 2 2 3 3" xfId="25235"/>
    <cellStyle name="Calculation 2 9 2 2 4" xfId="24001"/>
    <cellStyle name="Calculation 2 9 2 2 4 2" xfId="28158"/>
    <cellStyle name="Calculation 2 9 2 2 4 3" xfId="27550"/>
    <cellStyle name="Calculation 2 9 2 2 5" xfId="28155"/>
    <cellStyle name="Calculation 2 9 2 2 6" xfId="24898"/>
    <cellStyle name="Calculation 2 9 2 3" xfId="21683"/>
    <cellStyle name="Calculation 2 9 2 3 2" xfId="28159"/>
    <cellStyle name="Calculation 2 9 2 3 3" xfId="25236"/>
    <cellStyle name="Calculation 2 9 2 4" xfId="21684"/>
    <cellStyle name="Calculation 2 9 2 4 2" xfId="28160"/>
    <cellStyle name="Calculation 2 9 2 4 3" xfId="25237"/>
    <cellStyle name="Calculation 2 9 2 5" xfId="23248"/>
    <cellStyle name="Calculation 2 9 2 5 2" xfId="28161"/>
    <cellStyle name="Calculation 2 9 2 5 3" xfId="26797"/>
    <cellStyle name="Calculation 2 9 2 6" xfId="28154"/>
    <cellStyle name="Calculation 2 9 2 7" xfId="24137"/>
    <cellStyle name="Calculation 2 9 3" xfId="797"/>
    <cellStyle name="Calculation 2 9 3 2" xfId="21341"/>
    <cellStyle name="Calculation 2 9 3 2 2" xfId="21685"/>
    <cellStyle name="Calculation 2 9 3 2 2 2" xfId="28164"/>
    <cellStyle name="Calculation 2 9 3 2 2 3" xfId="25238"/>
    <cellStyle name="Calculation 2 9 3 2 3" xfId="21686"/>
    <cellStyle name="Calculation 2 9 3 2 3 2" xfId="28165"/>
    <cellStyle name="Calculation 2 9 3 2 3 3" xfId="25239"/>
    <cellStyle name="Calculation 2 9 3 2 4" xfId="24000"/>
    <cellStyle name="Calculation 2 9 3 2 4 2" xfId="28166"/>
    <cellStyle name="Calculation 2 9 3 2 4 3" xfId="27549"/>
    <cellStyle name="Calculation 2 9 3 2 5" xfId="28163"/>
    <cellStyle name="Calculation 2 9 3 2 6" xfId="24897"/>
    <cellStyle name="Calculation 2 9 3 3" xfId="21687"/>
    <cellStyle name="Calculation 2 9 3 3 2" xfId="28167"/>
    <cellStyle name="Calculation 2 9 3 3 3" xfId="25240"/>
    <cellStyle name="Calculation 2 9 3 4" xfId="21688"/>
    <cellStyle name="Calculation 2 9 3 4 2" xfId="28168"/>
    <cellStyle name="Calculation 2 9 3 4 3" xfId="25241"/>
    <cellStyle name="Calculation 2 9 3 5" xfId="23249"/>
    <cellStyle name="Calculation 2 9 3 5 2" xfId="28169"/>
    <cellStyle name="Calculation 2 9 3 5 3" xfId="26798"/>
    <cellStyle name="Calculation 2 9 3 6" xfId="28162"/>
    <cellStyle name="Calculation 2 9 3 7" xfId="24138"/>
    <cellStyle name="Calculation 2 9 4" xfId="798"/>
    <cellStyle name="Calculation 2 9 4 2" xfId="21340"/>
    <cellStyle name="Calculation 2 9 4 2 2" xfId="21689"/>
    <cellStyle name="Calculation 2 9 4 2 2 2" xfId="28172"/>
    <cellStyle name="Calculation 2 9 4 2 2 3" xfId="25242"/>
    <cellStyle name="Calculation 2 9 4 2 3" xfId="21690"/>
    <cellStyle name="Calculation 2 9 4 2 3 2" xfId="28173"/>
    <cellStyle name="Calculation 2 9 4 2 3 3" xfId="25243"/>
    <cellStyle name="Calculation 2 9 4 2 4" xfId="23999"/>
    <cellStyle name="Calculation 2 9 4 2 4 2" xfId="28174"/>
    <cellStyle name="Calculation 2 9 4 2 4 3" xfId="27548"/>
    <cellStyle name="Calculation 2 9 4 2 5" xfId="28171"/>
    <cellStyle name="Calculation 2 9 4 2 6" xfId="24896"/>
    <cellStyle name="Calculation 2 9 4 3" xfId="21691"/>
    <cellStyle name="Calculation 2 9 4 3 2" xfId="28175"/>
    <cellStyle name="Calculation 2 9 4 3 3" xfId="25244"/>
    <cellStyle name="Calculation 2 9 4 4" xfId="21692"/>
    <cellStyle name="Calculation 2 9 4 4 2" xfId="28176"/>
    <cellStyle name="Calculation 2 9 4 4 3" xfId="25245"/>
    <cellStyle name="Calculation 2 9 4 5" xfId="23250"/>
    <cellStyle name="Calculation 2 9 4 5 2" xfId="28177"/>
    <cellStyle name="Calculation 2 9 4 5 3" xfId="26799"/>
    <cellStyle name="Calculation 2 9 4 6" xfId="28170"/>
    <cellStyle name="Calculation 2 9 4 7" xfId="24139"/>
    <cellStyle name="Calculation 2 9 5" xfId="799"/>
    <cellStyle name="Calculation 2 9 5 2" xfId="21339"/>
    <cellStyle name="Calculation 2 9 5 2 2" xfId="21693"/>
    <cellStyle name="Calculation 2 9 5 2 2 2" xfId="28180"/>
    <cellStyle name="Calculation 2 9 5 2 2 3" xfId="25246"/>
    <cellStyle name="Calculation 2 9 5 2 3" xfId="21694"/>
    <cellStyle name="Calculation 2 9 5 2 3 2" xfId="28181"/>
    <cellStyle name="Calculation 2 9 5 2 3 3" xfId="25247"/>
    <cellStyle name="Calculation 2 9 5 2 4" xfId="23998"/>
    <cellStyle name="Calculation 2 9 5 2 4 2" xfId="28182"/>
    <cellStyle name="Calculation 2 9 5 2 4 3" xfId="27547"/>
    <cellStyle name="Calculation 2 9 5 2 5" xfId="28179"/>
    <cellStyle name="Calculation 2 9 5 2 6" xfId="24895"/>
    <cellStyle name="Calculation 2 9 5 3" xfId="21695"/>
    <cellStyle name="Calculation 2 9 5 3 2" xfId="28183"/>
    <cellStyle name="Calculation 2 9 5 3 3" xfId="25248"/>
    <cellStyle name="Calculation 2 9 5 4" xfId="21696"/>
    <cellStyle name="Calculation 2 9 5 4 2" xfId="28184"/>
    <cellStyle name="Calculation 2 9 5 4 3" xfId="25249"/>
    <cellStyle name="Calculation 2 9 5 5" xfId="23251"/>
    <cellStyle name="Calculation 2 9 5 5 2" xfId="28185"/>
    <cellStyle name="Calculation 2 9 5 5 3" xfId="26800"/>
    <cellStyle name="Calculation 2 9 5 6" xfId="28178"/>
    <cellStyle name="Calculation 2 9 5 7" xfId="24140"/>
    <cellStyle name="Calculation 3" xfId="800"/>
    <cellStyle name="Calculation 3 2" xfId="801"/>
    <cellStyle name="Calculation 3 2 2" xfId="21337"/>
    <cellStyle name="Calculation 3 2 2 2" xfId="21697"/>
    <cellStyle name="Calculation 3 2 2 2 2" xfId="28189"/>
    <cellStyle name="Calculation 3 2 2 2 3" xfId="25250"/>
    <cellStyle name="Calculation 3 2 2 3" xfId="21698"/>
    <cellStyle name="Calculation 3 2 2 3 2" xfId="28190"/>
    <cellStyle name="Calculation 3 2 2 3 3" xfId="25251"/>
    <cellStyle name="Calculation 3 2 2 4" xfId="23996"/>
    <cellStyle name="Calculation 3 2 2 4 2" xfId="28191"/>
    <cellStyle name="Calculation 3 2 2 4 3" xfId="27545"/>
    <cellStyle name="Calculation 3 2 2 5" xfId="28188"/>
    <cellStyle name="Calculation 3 2 2 6" xfId="24893"/>
    <cellStyle name="Calculation 3 2 3" xfId="21699"/>
    <cellStyle name="Calculation 3 2 3 2" xfId="28192"/>
    <cellStyle name="Calculation 3 2 3 3" xfId="25252"/>
    <cellStyle name="Calculation 3 2 4" xfId="21700"/>
    <cellStyle name="Calculation 3 2 4 2" xfId="28193"/>
    <cellStyle name="Calculation 3 2 4 3" xfId="25253"/>
    <cellStyle name="Calculation 3 2 5" xfId="23253"/>
    <cellStyle name="Calculation 3 2 5 2" xfId="28194"/>
    <cellStyle name="Calculation 3 2 5 3" xfId="26802"/>
    <cellStyle name="Calculation 3 2 6" xfId="28187"/>
    <cellStyle name="Calculation 3 2 7" xfId="24142"/>
    <cellStyle name="Calculation 3 3" xfId="802"/>
    <cellStyle name="Calculation 3 3 2" xfId="21336"/>
    <cellStyle name="Calculation 3 3 2 2" xfId="21701"/>
    <cellStyle name="Calculation 3 3 2 2 2" xfId="28197"/>
    <cellStyle name="Calculation 3 3 2 2 3" xfId="25254"/>
    <cellStyle name="Calculation 3 3 2 3" xfId="21702"/>
    <cellStyle name="Calculation 3 3 2 3 2" xfId="28198"/>
    <cellStyle name="Calculation 3 3 2 3 3" xfId="25255"/>
    <cellStyle name="Calculation 3 3 2 4" xfId="23995"/>
    <cellStyle name="Calculation 3 3 2 4 2" xfId="28199"/>
    <cellStyle name="Calculation 3 3 2 4 3" xfId="27544"/>
    <cellStyle name="Calculation 3 3 2 5" xfId="28196"/>
    <cellStyle name="Calculation 3 3 2 6" xfId="24892"/>
    <cellStyle name="Calculation 3 3 3" xfId="21703"/>
    <cellStyle name="Calculation 3 3 3 2" xfId="28200"/>
    <cellStyle name="Calculation 3 3 3 3" xfId="25256"/>
    <cellStyle name="Calculation 3 3 4" xfId="21704"/>
    <cellStyle name="Calculation 3 3 4 2" xfId="28201"/>
    <cellStyle name="Calculation 3 3 4 3" xfId="25257"/>
    <cellStyle name="Calculation 3 3 5" xfId="23254"/>
    <cellStyle name="Calculation 3 3 5 2" xfId="28202"/>
    <cellStyle name="Calculation 3 3 5 3" xfId="26803"/>
    <cellStyle name="Calculation 3 3 6" xfId="28195"/>
    <cellStyle name="Calculation 3 3 7" xfId="24143"/>
    <cellStyle name="Calculation 3 4" xfId="21338"/>
    <cellStyle name="Calculation 3 4 2" xfId="21705"/>
    <cellStyle name="Calculation 3 4 2 2" xfId="28204"/>
    <cellStyle name="Calculation 3 4 2 3" xfId="25258"/>
    <cellStyle name="Calculation 3 4 3" xfId="21706"/>
    <cellStyle name="Calculation 3 4 3 2" xfId="28205"/>
    <cellStyle name="Calculation 3 4 3 3" xfId="25259"/>
    <cellStyle name="Calculation 3 4 4" xfId="23997"/>
    <cellStyle name="Calculation 3 4 4 2" xfId="28206"/>
    <cellStyle name="Calculation 3 4 4 3" xfId="27546"/>
    <cellStyle name="Calculation 3 4 5" xfId="28203"/>
    <cellStyle name="Calculation 3 4 6" xfId="24894"/>
    <cellStyle name="Calculation 3 5" xfId="21707"/>
    <cellStyle name="Calculation 3 5 2" xfId="28207"/>
    <cellStyle name="Calculation 3 5 3" xfId="25260"/>
    <cellStyle name="Calculation 3 6" xfId="21708"/>
    <cellStyle name="Calculation 3 6 2" xfId="28208"/>
    <cellStyle name="Calculation 3 6 3" xfId="25261"/>
    <cellStyle name="Calculation 3 7" xfId="23252"/>
    <cellStyle name="Calculation 3 7 2" xfId="28209"/>
    <cellStyle name="Calculation 3 7 3" xfId="26801"/>
    <cellStyle name="Calculation 3 8" xfId="28186"/>
    <cellStyle name="Calculation 3 9" xfId="24141"/>
    <cellStyle name="Calculation 4" xfId="803"/>
    <cellStyle name="Calculation 4 2" xfId="804"/>
    <cellStyle name="Calculation 4 2 2" xfId="21334"/>
    <cellStyle name="Calculation 4 2 2 2" xfId="21709"/>
    <cellStyle name="Calculation 4 2 2 2 2" xfId="28213"/>
    <cellStyle name="Calculation 4 2 2 2 3" xfId="25262"/>
    <cellStyle name="Calculation 4 2 2 3" xfId="21710"/>
    <cellStyle name="Calculation 4 2 2 3 2" xfId="28214"/>
    <cellStyle name="Calculation 4 2 2 3 3" xfId="25263"/>
    <cellStyle name="Calculation 4 2 2 4" xfId="23993"/>
    <cellStyle name="Calculation 4 2 2 4 2" xfId="28215"/>
    <cellStyle name="Calculation 4 2 2 4 3" xfId="27542"/>
    <cellStyle name="Calculation 4 2 2 5" xfId="28212"/>
    <cellStyle name="Calculation 4 2 2 6" xfId="24890"/>
    <cellStyle name="Calculation 4 2 3" xfId="21711"/>
    <cellStyle name="Calculation 4 2 3 2" xfId="28216"/>
    <cellStyle name="Calculation 4 2 3 3" xfId="25264"/>
    <cellStyle name="Calculation 4 2 4" xfId="21712"/>
    <cellStyle name="Calculation 4 2 4 2" xfId="28217"/>
    <cellStyle name="Calculation 4 2 4 3" xfId="25265"/>
    <cellStyle name="Calculation 4 2 5" xfId="23256"/>
    <cellStyle name="Calculation 4 2 5 2" xfId="28218"/>
    <cellStyle name="Calculation 4 2 5 3" xfId="26805"/>
    <cellStyle name="Calculation 4 2 6" xfId="28211"/>
    <cellStyle name="Calculation 4 2 7" xfId="24145"/>
    <cellStyle name="Calculation 4 3" xfId="805"/>
    <cellStyle name="Calculation 4 3 2" xfId="21333"/>
    <cellStyle name="Calculation 4 3 2 2" xfId="21713"/>
    <cellStyle name="Calculation 4 3 2 2 2" xfId="28221"/>
    <cellStyle name="Calculation 4 3 2 2 3" xfId="25266"/>
    <cellStyle name="Calculation 4 3 2 3" xfId="21714"/>
    <cellStyle name="Calculation 4 3 2 3 2" xfId="28222"/>
    <cellStyle name="Calculation 4 3 2 3 3" xfId="25267"/>
    <cellStyle name="Calculation 4 3 2 4" xfId="23992"/>
    <cellStyle name="Calculation 4 3 2 4 2" xfId="28223"/>
    <cellStyle name="Calculation 4 3 2 4 3" xfId="27541"/>
    <cellStyle name="Calculation 4 3 2 5" xfId="28220"/>
    <cellStyle name="Calculation 4 3 2 6" xfId="24889"/>
    <cellStyle name="Calculation 4 3 3" xfId="21715"/>
    <cellStyle name="Calculation 4 3 3 2" xfId="28224"/>
    <cellStyle name="Calculation 4 3 3 3" xfId="25268"/>
    <cellStyle name="Calculation 4 3 4" xfId="21716"/>
    <cellStyle name="Calculation 4 3 4 2" xfId="28225"/>
    <cellStyle name="Calculation 4 3 4 3" xfId="25269"/>
    <cellStyle name="Calculation 4 3 5" xfId="23257"/>
    <cellStyle name="Calculation 4 3 5 2" xfId="28226"/>
    <cellStyle name="Calculation 4 3 5 3" xfId="26806"/>
    <cellStyle name="Calculation 4 3 6" xfId="28219"/>
    <cellStyle name="Calculation 4 3 7" xfId="24146"/>
    <cellStyle name="Calculation 4 4" xfId="21335"/>
    <cellStyle name="Calculation 4 4 2" xfId="21717"/>
    <cellStyle name="Calculation 4 4 2 2" xfId="28228"/>
    <cellStyle name="Calculation 4 4 2 3" xfId="25270"/>
    <cellStyle name="Calculation 4 4 3" xfId="21718"/>
    <cellStyle name="Calculation 4 4 3 2" xfId="28229"/>
    <cellStyle name="Calculation 4 4 3 3" xfId="25271"/>
    <cellStyle name="Calculation 4 4 4" xfId="23994"/>
    <cellStyle name="Calculation 4 4 4 2" xfId="28230"/>
    <cellStyle name="Calculation 4 4 4 3" xfId="27543"/>
    <cellStyle name="Calculation 4 4 5" xfId="28227"/>
    <cellStyle name="Calculation 4 4 6" xfId="24891"/>
    <cellStyle name="Calculation 4 5" xfId="21719"/>
    <cellStyle name="Calculation 4 5 2" xfId="28231"/>
    <cellStyle name="Calculation 4 5 3" xfId="25272"/>
    <cellStyle name="Calculation 4 6" xfId="21720"/>
    <cellStyle name="Calculation 4 6 2" xfId="28232"/>
    <cellStyle name="Calculation 4 6 3" xfId="25273"/>
    <cellStyle name="Calculation 4 7" xfId="23255"/>
    <cellStyle name="Calculation 4 7 2" xfId="28233"/>
    <cellStyle name="Calculation 4 7 3" xfId="26804"/>
    <cellStyle name="Calculation 4 8" xfId="28210"/>
    <cellStyle name="Calculation 4 9" xfId="24144"/>
    <cellStyle name="Calculation 5" xfId="806"/>
    <cellStyle name="Calculation 5 2" xfId="807"/>
    <cellStyle name="Calculation 5 2 2" xfId="21331"/>
    <cellStyle name="Calculation 5 2 2 2" xfId="21721"/>
    <cellStyle name="Calculation 5 2 2 2 2" xfId="28237"/>
    <cellStyle name="Calculation 5 2 2 2 3" xfId="25274"/>
    <cellStyle name="Calculation 5 2 2 3" xfId="21722"/>
    <cellStyle name="Calculation 5 2 2 3 2" xfId="28238"/>
    <cellStyle name="Calculation 5 2 2 3 3" xfId="25275"/>
    <cellStyle name="Calculation 5 2 2 4" xfId="23990"/>
    <cellStyle name="Calculation 5 2 2 4 2" xfId="28239"/>
    <cellStyle name="Calculation 5 2 2 4 3" xfId="27539"/>
    <cellStyle name="Calculation 5 2 2 5" xfId="28236"/>
    <cellStyle name="Calculation 5 2 2 6" xfId="24887"/>
    <cellStyle name="Calculation 5 2 3" xfId="21723"/>
    <cellStyle name="Calculation 5 2 3 2" xfId="28240"/>
    <cellStyle name="Calculation 5 2 3 3" xfId="25276"/>
    <cellStyle name="Calculation 5 2 4" xfId="21724"/>
    <cellStyle name="Calculation 5 2 4 2" xfId="28241"/>
    <cellStyle name="Calculation 5 2 4 3" xfId="25277"/>
    <cellStyle name="Calculation 5 2 5" xfId="23259"/>
    <cellStyle name="Calculation 5 2 5 2" xfId="28242"/>
    <cellStyle name="Calculation 5 2 5 3" xfId="26808"/>
    <cellStyle name="Calculation 5 2 6" xfId="28235"/>
    <cellStyle name="Calculation 5 2 7" xfId="24148"/>
    <cellStyle name="Calculation 5 3" xfId="808"/>
    <cellStyle name="Calculation 5 3 2" xfId="21330"/>
    <cellStyle name="Calculation 5 3 2 2" xfId="21725"/>
    <cellStyle name="Calculation 5 3 2 2 2" xfId="28245"/>
    <cellStyle name="Calculation 5 3 2 2 3" xfId="25278"/>
    <cellStyle name="Calculation 5 3 2 3" xfId="21726"/>
    <cellStyle name="Calculation 5 3 2 3 2" xfId="28246"/>
    <cellStyle name="Calculation 5 3 2 3 3" xfId="25279"/>
    <cellStyle name="Calculation 5 3 2 4" xfId="23989"/>
    <cellStyle name="Calculation 5 3 2 4 2" xfId="28247"/>
    <cellStyle name="Calculation 5 3 2 4 3" xfId="27538"/>
    <cellStyle name="Calculation 5 3 2 5" xfId="28244"/>
    <cellStyle name="Calculation 5 3 2 6" xfId="24886"/>
    <cellStyle name="Calculation 5 3 3" xfId="21727"/>
    <cellStyle name="Calculation 5 3 3 2" xfId="28248"/>
    <cellStyle name="Calculation 5 3 3 3" xfId="25280"/>
    <cellStyle name="Calculation 5 3 4" xfId="21728"/>
    <cellStyle name="Calculation 5 3 4 2" xfId="28249"/>
    <cellStyle name="Calculation 5 3 4 3" xfId="25281"/>
    <cellStyle name="Calculation 5 3 5" xfId="23260"/>
    <cellStyle name="Calculation 5 3 5 2" xfId="28250"/>
    <cellStyle name="Calculation 5 3 5 3" xfId="26809"/>
    <cellStyle name="Calculation 5 3 6" xfId="28243"/>
    <cellStyle name="Calculation 5 3 7" xfId="24149"/>
    <cellStyle name="Calculation 5 4" xfId="21332"/>
    <cellStyle name="Calculation 5 4 2" xfId="21729"/>
    <cellStyle name="Calculation 5 4 2 2" xfId="28252"/>
    <cellStyle name="Calculation 5 4 2 3" xfId="25282"/>
    <cellStyle name="Calculation 5 4 3" xfId="21730"/>
    <cellStyle name="Calculation 5 4 3 2" xfId="28253"/>
    <cellStyle name="Calculation 5 4 3 3" xfId="25283"/>
    <cellStyle name="Calculation 5 4 4" xfId="23991"/>
    <cellStyle name="Calculation 5 4 4 2" xfId="28254"/>
    <cellStyle name="Calculation 5 4 4 3" xfId="27540"/>
    <cellStyle name="Calculation 5 4 5" xfId="28251"/>
    <cellStyle name="Calculation 5 4 6" xfId="24888"/>
    <cellStyle name="Calculation 5 5" xfId="21731"/>
    <cellStyle name="Calculation 5 5 2" xfId="28255"/>
    <cellStyle name="Calculation 5 5 3" xfId="25284"/>
    <cellStyle name="Calculation 5 6" xfId="21732"/>
    <cellStyle name="Calculation 5 6 2" xfId="28256"/>
    <cellStyle name="Calculation 5 6 3" xfId="25285"/>
    <cellStyle name="Calculation 5 7" xfId="23258"/>
    <cellStyle name="Calculation 5 7 2" xfId="28257"/>
    <cellStyle name="Calculation 5 7 3" xfId="26807"/>
    <cellStyle name="Calculation 5 8" xfId="28234"/>
    <cellStyle name="Calculation 5 9" xfId="24147"/>
    <cellStyle name="Calculation 6" xfId="809"/>
    <cellStyle name="Calculation 6 2" xfId="810"/>
    <cellStyle name="Calculation 6 2 2" xfId="21328"/>
    <cellStyle name="Calculation 6 2 2 2" xfId="21733"/>
    <cellStyle name="Calculation 6 2 2 2 2" xfId="28261"/>
    <cellStyle name="Calculation 6 2 2 2 3" xfId="25286"/>
    <cellStyle name="Calculation 6 2 2 3" xfId="21734"/>
    <cellStyle name="Calculation 6 2 2 3 2" xfId="28262"/>
    <cellStyle name="Calculation 6 2 2 3 3" xfId="25287"/>
    <cellStyle name="Calculation 6 2 2 4" xfId="23987"/>
    <cellStyle name="Calculation 6 2 2 4 2" xfId="28263"/>
    <cellStyle name="Calculation 6 2 2 4 3" xfId="27536"/>
    <cellStyle name="Calculation 6 2 2 5" xfId="28260"/>
    <cellStyle name="Calculation 6 2 2 6" xfId="24884"/>
    <cellStyle name="Calculation 6 2 3" xfId="21735"/>
    <cellStyle name="Calculation 6 2 3 2" xfId="28264"/>
    <cellStyle name="Calculation 6 2 3 3" xfId="25288"/>
    <cellStyle name="Calculation 6 2 4" xfId="21736"/>
    <cellStyle name="Calculation 6 2 4 2" xfId="28265"/>
    <cellStyle name="Calculation 6 2 4 3" xfId="25289"/>
    <cellStyle name="Calculation 6 2 5" xfId="23262"/>
    <cellStyle name="Calculation 6 2 5 2" xfId="28266"/>
    <cellStyle name="Calculation 6 2 5 3" xfId="26811"/>
    <cellStyle name="Calculation 6 2 6" xfId="28259"/>
    <cellStyle name="Calculation 6 2 7" xfId="24151"/>
    <cellStyle name="Calculation 6 3" xfId="811"/>
    <cellStyle name="Calculation 6 3 2" xfId="21327"/>
    <cellStyle name="Calculation 6 3 2 2" xfId="21737"/>
    <cellStyle name="Calculation 6 3 2 2 2" xfId="28269"/>
    <cellStyle name="Calculation 6 3 2 2 3" xfId="25290"/>
    <cellStyle name="Calculation 6 3 2 3" xfId="21738"/>
    <cellStyle name="Calculation 6 3 2 3 2" xfId="28270"/>
    <cellStyle name="Calculation 6 3 2 3 3" xfId="25291"/>
    <cellStyle name="Calculation 6 3 2 4" xfId="23986"/>
    <cellStyle name="Calculation 6 3 2 4 2" xfId="28271"/>
    <cellStyle name="Calculation 6 3 2 4 3" xfId="27535"/>
    <cellStyle name="Calculation 6 3 2 5" xfId="28268"/>
    <cellStyle name="Calculation 6 3 2 6" xfId="24883"/>
    <cellStyle name="Calculation 6 3 3" xfId="21739"/>
    <cellStyle name="Calculation 6 3 3 2" xfId="28272"/>
    <cellStyle name="Calculation 6 3 3 3" xfId="25292"/>
    <cellStyle name="Calculation 6 3 4" xfId="21740"/>
    <cellStyle name="Calculation 6 3 4 2" xfId="28273"/>
    <cellStyle name="Calculation 6 3 4 3" xfId="25293"/>
    <cellStyle name="Calculation 6 3 5" xfId="23263"/>
    <cellStyle name="Calculation 6 3 5 2" xfId="28274"/>
    <cellStyle name="Calculation 6 3 5 3" xfId="26812"/>
    <cellStyle name="Calculation 6 3 6" xfId="28267"/>
    <cellStyle name="Calculation 6 3 7" xfId="24152"/>
    <cellStyle name="Calculation 6 4" xfId="21329"/>
    <cellStyle name="Calculation 6 4 2" xfId="21741"/>
    <cellStyle name="Calculation 6 4 2 2" xfId="28276"/>
    <cellStyle name="Calculation 6 4 2 3" xfId="25294"/>
    <cellStyle name="Calculation 6 4 3" xfId="21742"/>
    <cellStyle name="Calculation 6 4 3 2" xfId="28277"/>
    <cellStyle name="Calculation 6 4 3 3" xfId="25295"/>
    <cellStyle name="Calculation 6 4 4" xfId="23988"/>
    <cellStyle name="Calculation 6 4 4 2" xfId="28278"/>
    <cellStyle name="Calculation 6 4 4 3" xfId="27537"/>
    <cellStyle name="Calculation 6 4 5" xfId="28275"/>
    <cellStyle name="Calculation 6 4 6" xfId="24885"/>
    <cellStyle name="Calculation 6 5" xfId="21743"/>
    <cellStyle name="Calculation 6 5 2" xfId="28279"/>
    <cellStyle name="Calculation 6 5 3" xfId="25296"/>
    <cellStyle name="Calculation 6 6" xfId="21744"/>
    <cellStyle name="Calculation 6 6 2" xfId="28280"/>
    <cellStyle name="Calculation 6 6 3" xfId="25297"/>
    <cellStyle name="Calculation 6 7" xfId="23261"/>
    <cellStyle name="Calculation 6 7 2" xfId="28281"/>
    <cellStyle name="Calculation 6 7 3" xfId="26810"/>
    <cellStyle name="Calculation 6 8" xfId="28258"/>
    <cellStyle name="Calculation 6 9" xfId="24150"/>
    <cellStyle name="Calculation 7" xfId="812"/>
    <cellStyle name="Calculation 7 2" xfId="21326"/>
    <cellStyle name="Calculation 7 2 2" xfId="21745"/>
    <cellStyle name="Calculation 7 2 2 2" xfId="28284"/>
    <cellStyle name="Calculation 7 2 2 3" xfId="25298"/>
    <cellStyle name="Calculation 7 2 3" xfId="21746"/>
    <cellStyle name="Calculation 7 2 3 2" xfId="28285"/>
    <cellStyle name="Calculation 7 2 3 3" xfId="25299"/>
    <cellStyle name="Calculation 7 2 4" xfId="23985"/>
    <cellStyle name="Calculation 7 2 4 2" xfId="28286"/>
    <cellStyle name="Calculation 7 2 4 3" xfId="27534"/>
    <cellStyle name="Calculation 7 2 5" xfId="28283"/>
    <cellStyle name="Calculation 7 2 6" xfId="24882"/>
    <cellStyle name="Calculation 7 3" xfId="21747"/>
    <cellStyle name="Calculation 7 3 2" xfId="28287"/>
    <cellStyle name="Calculation 7 3 3" xfId="25300"/>
    <cellStyle name="Calculation 7 4" xfId="21748"/>
    <cellStyle name="Calculation 7 4 2" xfId="28288"/>
    <cellStyle name="Calculation 7 4 3" xfId="25301"/>
    <cellStyle name="Calculation 7 5" xfId="23264"/>
    <cellStyle name="Calculation 7 5 2" xfId="28289"/>
    <cellStyle name="Calculation 7 5 3" xfId="26813"/>
    <cellStyle name="Calculation 7 6" xfId="28282"/>
    <cellStyle name="Calculation 7 7" xfId="24153"/>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0 2 2" xfId="21749"/>
    <cellStyle name="Gia's 10 2 2 2" xfId="28293"/>
    <cellStyle name="Gia's 10 2 2 3" xfId="25302"/>
    <cellStyle name="Gia's 10 2 3" xfId="21750"/>
    <cellStyle name="Gia's 10 2 3 2" xfId="28294"/>
    <cellStyle name="Gia's 10 2 3 3" xfId="25303"/>
    <cellStyle name="Gia's 10 2 4" xfId="23983"/>
    <cellStyle name="Gia's 10 2 4 2" xfId="28295"/>
    <cellStyle name="Gia's 10 2 4 3" xfId="27532"/>
    <cellStyle name="Gia's 10 2 5" xfId="28292"/>
    <cellStyle name="Gia's 10 2 6" xfId="24880"/>
    <cellStyle name="Gia's 10 3" xfId="21751"/>
    <cellStyle name="Gia's 10 3 2" xfId="28296"/>
    <cellStyle name="Gia's 10 3 3" xfId="25304"/>
    <cellStyle name="Gia's 10 4" xfId="23266"/>
    <cellStyle name="Gia's 10 4 2" xfId="28297"/>
    <cellStyle name="Gia's 10 4 3" xfId="26815"/>
    <cellStyle name="Gia's 10 5" xfId="28291"/>
    <cellStyle name="Gia's 10 6" xfId="24155"/>
    <cellStyle name="Gia's 11" xfId="21325"/>
    <cellStyle name="Gia's 11 2" xfId="21752"/>
    <cellStyle name="Gia's 11 2 2" xfId="28299"/>
    <cellStyle name="Gia's 11 2 3" xfId="25305"/>
    <cellStyle name="Gia's 11 3" xfId="21753"/>
    <cellStyle name="Gia's 11 3 2" xfId="28300"/>
    <cellStyle name="Gia's 11 3 3" xfId="25306"/>
    <cellStyle name="Gia's 11 4" xfId="23984"/>
    <cellStyle name="Gia's 11 4 2" xfId="28301"/>
    <cellStyle name="Gia's 11 4 3" xfId="27533"/>
    <cellStyle name="Gia's 11 5" xfId="28298"/>
    <cellStyle name="Gia's 11 6" xfId="24881"/>
    <cellStyle name="Gia's 12" xfId="21754"/>
    <cellStyle name="Gia's 12 2" xfId="28302"/>
    <cellStyle name="Gia's 12 3" xfId="25307"/>
    <cellStyle name="Gia's 13" xfId="23265"/>
    <cellStyle name="Gia's 13 2" xfId="28303"/>
    <cellStyle name="Gia's 13 3" xfId="26814"/>
    <cellStyle name="Gia's 14" xfId="28290"/>
    <cellStyle name="Gia's 15" xfId="24154"/>
    <cellStyle name="Gia's 2" xfId="9187"/>
    <cellStyle name="Gia's 2 2" xfId="21323"/>
    <cellStyle name="Gia's 2 2 2" xfId="21755"/>
    <cellStyle name="Gia's 2 2 2 2" xfId="28306"/>
    <cellStyle name="Gia's 2 2 2 3" xfId="25308"/>
    <cellStyle name="Gia's 2 2 3" xfId="21756"/>
    <cellStyle name="Gia's 2 2 3 2" xfId="28307"/>
    <cellStyle name="Gia's 2 2 3 3" xfId="25309"/>
    <cellStyle name="Gia's 2 2 4" xfId="23982"/>
    <cellStyle name="Gia's 2 2 4 2" xfId="28308"/>
    <cellStyle name="Gia's 2 2 4 3" xfId="27531"/>
    <cellStyle name="Gia's 2 2 5" xfId="28305"/>
    <cellStyle name="Gia's 2 2 6" xfId="24879"/>
    <cellStyle name="Gia's 2 3" xfId="21757"/>
    <cellStyle name="Gia's 2 3 2" xfId="28309"/>
    <cellStyle name="Gia's 2 3 3" xfId="25310"/>
    <cellStyle name="Gia's 2 4" xfId="23267"/>
    <cellStyle name="Gia's 2 4 2" xfId="28310"/>
    <cellStyle name="Gia's 2 4 3" xfId="26816"/>
    <cellStyle name="Gia's 2 5" xfId="28304"/>
    <cellStyle name="Gia's 2 6" xfId="24156"/>
    <cellStyle name="Gia's 3" xfId="9188"/>
    <cellStyle name="Gia's 3 2" xfId="21322"/>
    <cellStyle name="Gia's 3 2 2" xfId="21758"/>
    <cellStyle name="Gia's 3 2 2 2" xfId="28313"/>
    <cellStyle name="Gia's 3 2 2 3" xfId="25311"/>
    <cellStyle name="Gia's 3 2 3" xfId="21759"/>
    <cellStyle name="Gia's 3 2 3 2" xfId="28314"/>
    <cellStyle name="Gia's 3 2 3 3" xfId="25312"/>
    <cellStyle name="Gia's 3 2 4" xfId="23981"/>
    <cellStyle name="Gia's 3 2 4 2" xfId="28315"/>
    <cellStyle name="Gia's 3 2 4 3" xfId="27530"/>
    <cellStyle name="Gia's 3 2 5" xfId="28312"/>
    <cellStyle name="Gia's 3 2 6" xfId="24878"/>
    <cellStyle name="Gia's 3 3" xfId="21760"/>
    <cellStyle name="Gia's 3 3 2" xfId="28316"/>
    <cellStyle name="Gia's 3 3 3" xfId="25313"/>
    <cellStyle name="Gia's 3 4" xfId="23268"/>
    <cellStyle name="Gia's 3 4 2" xfId="28317"/>
    <cellStyle name="Gia's 3 4 3" xfId="26817"/>
    <cellStyle name="Gia's 3 5" xfId="28311"/>
    <cellStyle name="Gia's 3 6" xfId="24157"/>
    <cellStyle name="Gia's 4" xfId="9189"/>
    <cellStyle name="Gia's 4 2" xfId="21321"/>
    <cellStyle name="Gia's 4 2 2" xfId="21761"/>
    <cellStyle name="Gia's 4 2 2 2" xfId="28320"/>
    <cellStyle name="Gia's 4 2 2 3" xfId="25314"/>
    <cellStyle name="Gia's 4 2 3" xfId="21762"/>
    <cellStyle name="Gia's 4 2 3 2" xfId="28321"/>
    <cellStyle name="Gia's 4 2 3 3" xfId="25315"/>
    <cellStyle name="Gia's 4 2 4" xfId="23980"/>
    <cellStyle name="Gia's 4 2 4 2" xfId="28322"/>
    <cellStyle name="Gia's 4 2 4 3" xfId="27529"/>
    <cellStyle name="Gia's 4 2 5" xfId="28319"/>
    <cellStyle name="Gia's 4 2 6" xfId="24877"/>
    <cellStyle name="Gia's 4 3" xfId="21763"/>
    <cellStyle name="Gia's 4 3 2" xfId="28323"/>
    <cellStyle name="Gia's 4 3 3" xfId="25316"/>
    <cellStyle name="Gia's 4 4" xfId="23269"/>
    <cellStyle name="Gia's 4 4 2" xfId="28324"/>
    <cellStyle name="Gia's 4 4 3" xfId="26818"/>
    <cellStyle name="Gia's 4 5" xfId="28318"/>
    <cellStyle name="Gia's 4 6" xfId="24158"/>
    <cellStyle name="Gia's 5" xfId="9190"/>
    <cellStyle name="Gia's 5 2" xfId="21320"/>
    <cellStyle name="Gia's 5 2 2" xfId="21764"/>
    <cellStyle name="Gia's 5 2 2 2" xfId="28327"/>
    <cellStyle name="Gia's 5 2 2 3" xfId="25317"/>
    <cellStyle name="Gia's 5 2 3" xfId="21765"/>
    <cellStyle name="Gia's 5 2 3 2" xfId="28328"/>
    <cellStyle name="Gia's 5 2 3 3" xfId="25318"/>
    <cellStyle name="Gia's 5 2 4" xfId="23979"/>
    <cellStyle name="Gia's 5 2 4 2" xfId="28329"/>
    <cellStyle name="Gia's 5 2 4 3" xfId="27528"/>
    <cellStyle name="Gia's 5 2 5" xfId="28326"/>
    <cellStyle name="Gia's 5 2 6" xfId="24876"/>
    <cellStyle name="Gia's 5 3" xfId="21766"/>
    <cellStyle name="Gia's 5 3 2" xfId="28330"/>
    <cellStyle name="Gia's 5 3 3" xfId="25319"/>
    <cellStyle name="Gia's 5 4" xfId="23270"/>
    <cellStyle name="Gia's 5 4 2" xfId="28331"/>
    <cellStyle name="Gia's 5 4 3" xfId="26819"/>
    <cellStyle name="Gia's 5 5" xfId="28325"/>
    <cellStyle name="Gia's 5 6" xfId="24159"/>
    <cellStyle name="Gia's 6" xfId="9191"/>
    <cellStyle name="Gia's 6 2" xfId="21319"/>
    <cellStyle name="Gia's 6 2 2" xfId="21767"/>
    <cellStyle name="Gia's 6 2 2 2" xfId="28334"/>
    <cellStyle name="Gia's 6 2 2 3" xfId="25320"/>
    <cellStyle name="Gia's 6 2 3" xfId="21768"/>
    <cellStyle name="Gia's 6 2 3 2" xfId="28335"/>
    <cellStyle name="Gia's 6 2 3 3" xfId="25321"/>
    <cellStyle name="Gia's 6 2 4" xfId="23978"/>
    <cellStyle name="Gia's 6 2 4 2" xfId="28336"/>
    <cellStyle name="Gia's 6 2 4 3" xfId="27527"/>
    <cellStyle name="Gia's 6 2 5" xfId="28333"/>
    <cellStyle name="Gia's 6 2 6" xfId="24875"/>
    <cellStyle name="Gia's 6 3" xfId="21769"/>
    <cellStyle name="Gia's 6 3 2" xfId="28337"/>
    <cellStyle name="Gia's 6 3 3" xfId="25322"/>
    <cellStyle name="Gia's 6 4" xfId="23271"/>
    <cellStyle name="Gia's 6 4 2" xfId="28338"/>
    <cellStyle name="Gia's 6 4 3" xfId="26820"/>
    <cellStyle name="Gia's 6 5" xfId="28332"/>
    <cellStyle name="Gia's 6 6" xfId="24160"/>
    <cellStyle name="Gia's 7" xfId="9192"/>
    <cellStyle name="Gia's 7 2" xfId="21318"/>
    <cellStyle name="Gia's 7 2 2" xfId="21770"/>
    <cellStyle name="Gia's 7 2 2 2" xfId="28341"/>
    <cellStyle name="Gia's 7 2 2 3" xfId="25323"/>
    <cellStyle name="Gia's 7 2 3" xfId="21771"/>
    <cellStyle name="Gia's 7 2 3 2" xfId="28342"/>
    <cellStyle name="Gia's 7 2 3 3" xfId="25324"/>
    <cellStyle name="Gia's 7 2 4" xfId="23977"/>
    <cellStyle name="Gia's 7 2 4 2" xfId="28343"/>
    <cellStyle name="Gia's 7 2 4 3" xfId="27526"/>
    <cellStyle name="Gia's 7 2 5" xfId="28340"/>
    <cellStyle name="Gia's 7 2 6" xfId="24874"/>
    <cellStyle name="Gia's 7 3" xfId="21772"/>
    <cellStyle name="Gia's 7 3 2" xfId="28344"/>
    <cellStyle name="Gia's 7 3 3" xfId="25325"/>
    <cellStyle name="Gia's 7 4" xfId="23272"/>
    <cellStyle name="Gia's 7 4 2" xfId="28345"/>
    <cellStyle name="Gia's 7 4 3" xfId="26821"/>
    <cellStyle name="Gia's 7 5" xfId="28339"/>
    <cellStyle name="Gia's 7 6" xfId="24161"/>
    <cellStyle name="Gia's 8" xfId="9193"/>
    <cellStyle name="Gia's 8 2" xfId="21317"/>
    <cellStyle name="Gia's 8 2 2" xfId="21773"/>
    <cellStyle name="Gia's 8 2 2 2" xfId="28348"/>
    <cellStyle name="Gia's 8 2 2 3" xfId="25326"/>
    <cellStyle name="Gia's 8 2 3" xfId="21774"/>
    <cellStyle name="Gia's 8 2 3 2" xfId="28349"/>
    <cellStyle name="Gia's 8 2 3 3" xfId="25327"/>
    <cellStyle name="Gia's 8 2 4" xfId="23976"/>
    <cellStyle name="Gia's 8 2 4 2" xfId="28350"/>
    <cellStyle name="Gia's 8 2 4 3" xfId="27525"/>
    <cellStyle name="Gia's 8 2 5" xfId="28347"/>
    <cellStyle name="Gia's 8 2 6" xfId="24873"/>
    <cellStyle name="Gia's 8 3" xfId="21775"/>
    <cellStyle name="Gia's 8 3 2" xfId="28351"/>
    <cellStyle name="Gia's 8 3 3" xfId="25328"/>
    <cellStyle name="Gia's 8 4" xfId="23273"/>
    <cellStyle name="Gia's 8 4 2" xfId="28352"/>
    <cellStyle name="Gia's 8 4 3" xfId="26822"/>
    <cellStyle name="Gia's 8 5" xfId="28346"/>
    <cellStyle name="Gia's 8 6" xfId="24162"/>
    <cellStyle name="Gia's 9" xfId="9194"/>
    <cellStyle name="Gia's 9 2" xfId="21316"/>
    <cellStyle name="Gia's 9 2 2" xfId="21776"/>
    <cellStyle name="Gia's 9 2 2 2" xfId="28355"/>
    <cellStyle name="Gia's 9 2 2 3" xfId="25329"/>
    <cellStyle name="Gia's 9 2 3" xfId="21777"/>
    <cellStyle name="Gia's 9 2 3 2" xfId="28356"/>
    <cellStyle name="Gia's 9 2 3 3" xfId="25330"/>
    <cellStyle name="Gia's 9 2 4" xfId="23975"/>
    <cellStyle name="Gia's 9 2 4 2" xfId="28357"/>
    <cellStyle name="Gia's 9 2 4 3" xfId="27524"/>
    <cellStyle name="Gia's 9 2 5" xfId="28354"/>
    <cellStyle name="Gia's 9 2 6" xfId="24872"/>
    <cellStyle name="Gia's 9 3" xfId="21778"/>
    <cellStyle name="Gia's 9 3 2" xfId="28358"/>
    <cellStyle name="Gia's 9 3 3" xfId="25331"/>
    <cellStyle name="Gia's 9 4" xfId="23274"/>
    <cellStyle name="Gia's 9 4 2" xfId="28359"/>
    <cellStyle name="Gia's 9 4 3" xfId="26823"/>
    <cellStyle name="Gia's 9 5" xfId="28353"/>
    <cellStyle name="Gia's 9 6" xfId="24163"/>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greyed 2 2" xfId="21779"/>
    <cellStyle name="greyed 2 2 2" xfId="28362"/>
    <cellStyle name="greyed 2 2 3" xfId="25332"/>
    <cellStyle name="greyed 2 3" xfId="21780"/>
    <cellStyle name="greyed 2 3 2" xfId="28363"/>
    <cellStyle name="greyed 2 3 3" xfId="25333"/>
    <cellStyle name="greyed 2 4" xfId="23974"/>
    <cellStyle name="greyed 2 4 2" xfId="28364"/>
    <cellStyle name="greyed 2 4 3" xfId="27523"/>
    <cellStyle name="greyed 2 5" xfId="28361"/>
    <cellStyle name="greyed 2 6" xfId="24871"/>
    <cellStyle name="greyed 3" xfId="21781"/>
    <cellStyle name="greyed 3 2" xfId="28365"/>
    <cellStyle name="greyed 3 3" xfId="25334"/>
    <cellStyle name="greyed 4" xfId="23275"/>
    <cellStyle name="greyed 4 2" xfId="28366"/>
    <cellStyle name="greyed 4 3" xfId="26824"/>
    <cellStyle name="greyed 5" xfId="28360"/>
    <cellStyle name="greyed 6" xfId="24164"/>
    <cellStyle name="Header1" xfId="9222"/>
    <cellStyle name="Header1 2" xfId="9223"/>
    <cellStyle name="Header1 3" xfId="9224"/>
    <cellStyle name="Header2" xfId="9225"/>
    <cellStyle name="Header2 2" xfId="9226"/>
    <cellStyle name="Header2 2 2" xfId="21313"/>
    <cellStyle name="Header2 2 2 2" xfId="21782"/>
    <cellStyle name="Header2 2 2 2 2" xfId="28370"/>
    <cellStyle name="Header2 2 2 2 3" xfId="25335"/>
    <cellStyle name="Header2 2 2 3" xfId="28369"/>
    <cellStyle name="Header2 2 2 4" xfId="24869"/>
    <cellStyle name="Header2 2 3" xfId="28368"/>
    <cellStyle name="Header2 2 4" xfId="24166"/>
    <cellStyle name="Header2 3" xfId="9227"/>
    <cellStyle name="Header2 3 2" xfId="21312"/>
    <cellStyle name="Header2 3 2 2" xfId="21783"/>
    <cellStyle name="Header2 3 2 2 2" xfId="28373"/>
    <cellStyle name="Header2 3 2 2 3" xfId="25336"/>
    <cellStyle name="Header2 3 2 3" xfId="28372"/>
    <cellStyle name="Header2 3 2 4" xfId="24868"/>
    <cellStyle name="Header2 3 3" xfId="28371"/>
    <cellStyle name="Header2 3 4" xfId="24167"/>
    <cellStyle name="Header2 4" xfId="21314"/>
    <cellStyle name="Header2 4 2" xfId="21784"/>
    <cellStyle name="Header2 4 2 2" xfId="28375"/>
    <cellStyle name="Header2 4 2 3" xfId="25337"/>
    <cellStyle name="Header2 4 3" xfId="28374"/>
    <cellStyle name="Header2 4 4" xfId="24870"/>
    <cellStyle name="Header2 5" xfId="28367"/>
    <cellStyle name="Header2 6" xfId="24165"/>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eadingTable 2 2" xfId="21785"/>
    <cellStyle name="HeadingTable 2 2 2" xfId="28378"/>
    <cellStyle name="HeadingTable 2 2 3" xfId="25338"/>
    <cellStyle name="HeadingTable 2 3" xfId="21786"/>
    <cellStyle name="HeadingTable 2 3 2" xfId="28379"/>
    <cellStyle name="HeadingTable 2 3 3" xfId="25339"/>
    <cellStyle name="HeadingTable 2 4" xfId="23973"/>
    <cellStyle name="HeadingTable 2 4 2" xfId="28380"/>
    <cellStyle name="HeadingTable 2 4 3" xfId="27522"/>
    <cellStyle name="HeadingTable 2 5" xfId="28377"/>
    <cellStyle name="HeadingTable 2 6" xfId="24867"/>
    <cellStyle name="HeadingTable 3" xfId="21787"/>
    <cellStyle name="HeadingTable 3 2" xfId="28381"/>
    <cellStyle name="HeadingTable 3 3" xfId="25340"/>
    <cellStyle name="HeadingTable 4" xfId="28376"/>
    <cellStyle name="HeadingTable 5" xfId="24168"/>
    <cellStyle name="highlightExposure" xfId="9323"/>
    <cellStyle name="highlightExposure 2" xfId="21310"/>
    <cellStyle name="highlightExposure 2 2" xfId="21788"/>
    <cellStyle name="highlightExposure 2 2 2" xfId="28384"/>
    <cellStyle name="highlightExposure 2 2 3" xfId="25341"/>
    <cellStyle name="highlightExposure 2 3" xfId="21789"/>
    <cellStyle name="highlightExposure 2 3 2" xfId="28385"/>
    <cellStyle name="highlightExposure 2 3 3" xfId="25342"/>
    <cellStyle name="highlightExposure 2 4" xfId="23972"/>
    <cellStyle name="highlightExposure 2 4 2" xfId="28386"/>
    <cellStyle name="highlightExposure 2 4 3" xfId="27521"/>
    <cellStyle name="highlightExposure 2 5" xfId="28383"/>
    <cellStyle name="highlightExposure 2 6" xfId="24866"/>
    <cellStyle name="highlightExposure 3" xfId="21790"/>
    <cellStyle name="highlightExposure 3 2" xfId="28387"/>
    <cellStyle name="highlightExposure 3 3" xfId="25343"/>
    <cellStyle name="highlightExposure 4" xfId="23276"/>
    <cellStyle name="highlightExposure 4 2" xfId="28388"/>
    <cellStyle name="highlightExposure 4 3" xfId="26825"/>
    <cellStyle name="highlightExposure 5" xfId="28382"/>
    <cellStyle name="highlightExposure 6" xfId="24169"/>
    <cellStyle name="highlightPercentage" xfId="9324"/>
    <cellStyle name="highlightPercentage 2" xfId="21309"/>
    <cellStyle name="highlightPercentage 2 2" xfId="21791"/>
    <cellStyle name="highlightPercentage 2 2 2" xfId="28391"/>
    <cellStyle name="highlightPercentage 2 2 3" xfId="25344"/>
    <cellStyle name="highlightPercentage 2 3" xfId="21792"/>
    <cellStyle name="highlightPercentage 2 3 2" xfId="28392"/>
    <cellStyle name="highlightPercentage 2 3 3" xfId="25345"/>
    <cellStyle name="highlightPercentage 2 4" xfId="23971"/>
    <cellStyle name="highlightPercentage 2 4 2" xfId="28393"/>
    <cellStyle name="highlightPercentage 2 4 3" xfId="27520"/>
    <cellStyle name="highlightPercentage 2 5" xfId="28390"/>
    <cellStyle name="highlightPercentage 2 6" xfId="24865"/>
    <cellStyle name="highlightPercentage 3" xfId="21793"/>
    <cellStyle name="highlightPercentage 3 2" xfId="28394"/>
    <cellStyle name="highlightPercentage 3 3" xfId="25346"/>
    <cellStyle name="highlightPercentage 4" xfId="23277"/>
    <cellStyle name="highlightPercentage 4 2" xfId="28395"/>
    <cellStyle name="highlightPercentage 4 3" xfId="26826"/>
    <cellStyle name="highlightPercentage 5" xfId="28389"/>
    <cellStyle name="highlightPercentage 6" xfId="24170"/>
    <cellStyle name="highlightText" xfId="9325"/>
    <cellStyle name="highlightText 2" xfId="21308"/>
    <cellStyle name="highlightText 2 2" xfId="21794"/>
    <cellStyle name="highlightText 2 2 2" xfId="28398"/>
    <cellStyle name="highlightText 2 2 3" xfId="25347"/>
    <cellStyle name="highlightText 2 3" xfId="21795"/>
    <cellStyle name="highlightText 2 3 2" xfId="28399"/>
    <cellStyle name="highlightText 2 3 3" xfId="25348"/>
    <cellStyle name="highlightText 2 4" xfId="23970"/>
    <cellStyle name="highlightText 2 4 2" xfId="28400"/>
    <cellStyle name="highlightText 2 4 3" xfId="27519"/>
    <cellStyle name="highlightText 2 5" xfId="28397"/>
    <cellStyle name="highlightText 2 6" xfId="24864"/>
    <cellStyle name="highlightText 3" xfId="21796"/>
    <cellStyle name="highlightText 3 2" xfId="28401"/>
    <cellStyle name="highlightText 3 3" xfId="25349"/>
    <cellStyle name="highlightText 4" xfId="28396"/>
    <cellStyle name="highlightText 5" xfId="24171"/>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2 2 2" xfId="21797"/>
    <cellStyle name="Input 2 10 2 2 2 2" xfId="28405"/>
    <cellStyle name="Input 2 10 2 2 2 3" xfId="25350"/>
    <cellStyle name="Input 2 10 2 2 3" xfId="21798"/>
    <cellStyle name="Input 2 10 2 2 3 2" xfId="28406"/>
    <cellStyle name="Input 2 10 2 2 3 3" xfId="25351"/>
    <cellStyle name="Input 2 10 2 2 4" xfId="23968"/>
    <cellStyle name="Input 2 10 2 2 4 2" xfId="28407"/>
    <cellStyle name="Input 2 10 2 2 4 3" xfId="27517"/>
    <cellStyle name="Input 2 10 2 2 5" xfId="28404"/>
    <cellStyle name="Input 2 10 2 2 6" xfId="24862"/>
    <cellStyle name="Input 2 10 2 3" xfId="21799"/>
    <cellStyle name="Input 2 10 2 3 2" xfId="28408"/>
    <cellStyle name="Input 2 10 2 3 3" xfId="25352"/>
    <cellStyle name="Input 2 10 2 4" xfId="21800"/>
    <cellStyle name="Input 2 10 2 4 2" xfId="28409"/>
    <cellStyle name="Input 2 10 2 4 3" xfId="25353"/>
    <cellStyle name="Input 2 10 2 5" xfId="23279"/>
    <cellStyle name="Input 2 10 2 5 2" xfId="28410"/>
    <cellStyle name="Input 2 10 2 5 3" xfId="26828"/>
    <cellStyle name="Input 2 10 2 6" xfId="28403"/>
    <cellStyle name="Input 2 10 2 7" xfId="24173"/>
    <cellStyle name="Input 2 10 3" xfId="9336"/>
    <cellStyle name="Input 2 10 3 2" xfId="21305"/>
    <cellStyle name="Input 2 10 3 2 2" xfId="21801"/>
    <cellStyle name="Input 2 10 3 2 2 2" xfId="28413"/>
    <cellStyle name="Input 2 10 3 2 2 3" xfId="25354"/>
    <cellStyle name="Input 2 10 3 2 3" xfId="21802"/>
    <cellStyle name="Input 2 10 3 2 3 2" xfId="28414"/>
    <cellStyle name="Input 2 10 3 2 3 3" xfId="25355"/>
    <cellStyle name="Input 2 10 3 2 4" xfId="23967"/>
    <cellStyle name="Input 2 10 3 2 4 2" xfId="28415"/>
    <cellStyle name="Input 2 10 3 2 4 3" xfId="27516"/>
    <cellStyle name="Input 2 10 3 2 5" xfId="28412"/>
    <cellStyle name="Input 2 10 3 2 6" xfId="24861"/>
    <cellStyle name="Input 2 10 3 3" xfId="21803"/>
    <cellStyle name="Input 2 10 3 3 2" xfId="28416"/>
    <cellStyle name="Input 2 10 3 3 3" xfId="25356"/>
    <cellStyle name="Input 2 10 3 4" xfId="21804"/>
    <cellStyle name="Input 2 10 3 4 2" xfId="28417"/>
    <cellStyle name="Input 2 10 3 4 3" xfId="25357"/>
    <cellStyle name="Input 2 10 3 5" xfId="23280"/>
    <cellStyle name="Input 2 10 3 5 2" xfId="28418"/>
    <cellStyle name="Input 2 10 3 5 3" xfId="26829"/>
    <cellStyle name="Input 2 10 3 6" xfId="28411"/>
    <cellStyle name="Input 2 10 3 7" xfId="24174"/>
    <cellStyle name="Input 2 10 4" xfId="9337"/>
    <cellStyle name="Input 2 10 4 2" xfId="21304"/>
    <cellStyle name="Input 2 10 4 2 2" xfId="21805"/>
    <cellStyle name="Input 2 10 4 2 2 2" xfId="28421"/>
    <cellStyle name="Input 2 10 4 2 2 3" xfId="25358"/>
    <cellStyle name="Input 2 10 4 2 3" xfId="21806"/>
    <cellStyle name="Input 2 10 4 2 3 2" xfId="28422"/>
    <cellStyle name="Input 2 10 4 2 3 3" xfId="25359"/>
    <cellStyle name="Input 2 10 4 2 4" xfId="23966"/>
    <cellStyle name="Input 2 10 4 2 4 2" xfId="28423"/>
    <cellStyle name="Input 2 10 4 2 4 3" xfId="27515"/>
    <cellStyle name="Input 2 10 4 2 5" xfId="28420"/>
    <cellStyle name="Input 2 10 4 2 6" xfId="24860"/>
    <cellStyle name="Input 2 10 4 3" xfId="21807"/>
    <cellStyle name="Input 2 10 4 3 2" xfId="28424"/>
    <cellStyle name="Input 2 10 4 3 3" xfId="25360"/>
    <cellStyle name="Input 2 10 4 4" xfId="21808"/>
    <cellStyle name="Input 2 10 4 4 2" xfId="28425"/>
    <cellStyle name="Input 2 10 4 4 3" xfId="25361"/>
    <cellStyle name="Input 2 10 4 5" xfId="23281"/>
    <cellStyle name="Input 2 10 4 5 2" xfId="28426"/>
    <cellStyle name="Input 2 10 4 5 3" xfId="26830"/>
    <cellStyle name="Input 2 10 4 6" xfId="28419"/>
    <cellStyle name="Input 2 10 4 7" xfId="24175"/>
    <cellStyle name="Input 2 10 5" xfId="9338"/>
    <cellStyle name="Input 2 10 5 2" xfId="21303"/>
    <cellStyle name="Input 2 10 5 2 2" xfId="21809"/>
    <cellStyle name="Input 2 10 5 2 2 2" xfId="28429"/>
    <cellStyle name="Input 2 10 5 2 2 3" xfId="25362"/>
    <cellStyle name="Input 2 10 5 2 3" xfId="21810"/>
    <cellStyle name="Input 2 10 5 2 3 2" xfId="28430"/>
    <cellStyle name="Input 2 10 5 2 3 3" xfId="25363"/>
    <cellStyle name="Input 2 10 5 2 4" xfId="23965"/>
    <cellStyle name="Input 2 10 5 2 4 2" xfId="28431"/>
    <cellStyle name="Input 2 10 5 2 4 3" xfId="27514"/>
    <cellStyle name="Input 2 10 5 2 5" xfId="28428"/>
    <cellStyle name="Input 2 10 5 2 6" xfId="24859"/>
    <cellStyle name="Input 2 10 5 3" xfId="21811"/>
    <cellStyle name="Input 2 10 5 3 2" xfId="28432"/>
    <cellStyle name="Input 2 10 5 3 3" xfId="25364"/>
    <cellStyle name="Input 2 10 5 4" xfId="21812"/>
    <cellStyle name="Input 2 10 5 4 2" xfId="28433"/>
    <cellStyle name="Input 2 10 5 4 3" xfId="25365"/>
    <cellStyle name="Input 2 10 5 5" xfId="23282"/>
    <cellStyle name="Input 2 10 5 5 2" xfId="28434"/>
    <cellStyle name="Input 2 10 5 5 3" xfId="26831"/>
    <cellStyle name="Input 2 10 5 6" xfId="28427"/>
    <cellStyle name="Input 2 10 5 7" xfId="24176"/>
    <cellStyle name="Input 2 11" xfId="9339"/>
    <cellStyle name="Input 2 11 10" xfId="28435"/>
    <cellStyle name="Input 2 11 11" xfId="24177"/>
    <cellStyle name="Input 2 11 2" xfId="9340"/>
    <cellStyle name="Input 2 11 2 2" xfId="21301"/>
    <cellStyle name="Input 2 11 2 2 2" xfId="21813"/>
    <cellStyle name="Input 2 11 2 2 2 2" xfId="28438"/>
    <cellStyle name="Input 2 11 2 2 2 3" xfId="25366"/>
    <cellStyle name="Input 2 11 2 2 3" xfId="21814"/>
    <cellStyle name="Input 2 11 2 2 3 2" xfId="28439"/>
    <cellStyle name="Input 2 11 2 2 3 3" xfId="25367"/>
    <cellStyle name="Input 2 11 2 2 4" xfId="23963"/>
    <cellStyle name="Input 2 11 2 2 4 2" xfId="28440"/>
    <cellStyle name="Input 2 11 2 2 4 3" xfId="27512"/>
    <cellStyle name="Input 2 11 2 2 5" xfId="28437"/>
    <cellStyle name="Input 2 11 2 2 6" xfId="24857"/>
    <cellStyle name="Input 2 11 2 3" xfId="21815"/>
    <cellStyle name="Input 2 11 2 3 2" xfId="28441"/>
    <cellStyle name="Input 2 11 2 3 3" xfId="25368"/>
    <cellStyle name="Input 2 11 2 4" xfId="21816"/>
    <cellStyle name="Input 2 11 2 4 2" xfId="28442"/>
    <cellStyle name="Input 2 11 2 4 3" xfId="25369"/>
    <cellStyle name="Input 2 11 2 5" xfId="23284"/>
    <cellStyle name="Input 2 11 2 5 2" xfId="28443"/>
    <cellStyle name="Input 2 11 2 5 3" xfId="26833"/>
    <cellStyle name="Input 2 11 2 6" xfId="28436"/>
    <cellStyle name="Input 2 11 2 7" xfId="24178"/>
    <cellStyle name="Input 2 11 3" xfId="9341"/>
    <cellStyle name="Input 2 11 3 2" xfId="21300"/>
    <cellStyle name="Input 2 11 3 2 2" xfId="21817"/>
    <cellStyle name="Input 2 11 3 2 2 2" xfId="28446"/>
    <cellStyle name="Input 2 11 3 2 2 3" xfId="25370"/>
    <cellStyle name="Input 2 11 3 2 3" xfId="21818"/>
    <cellStyle name="Input 2 11 3 2 3 2" xfId="28447"/>
    <cellStyle name="Input 2 11 3 2 3 3" xfId="25371"/>
    <cellStyle name="Input 2 11 3 2 4" xfId="23962"/>
    <cellStyle name="Input 2 11 3 2 4 2" xfId="28448"/>
    <cellStyle name="Input 2 11 3 2 4 3" xfId="27511"/>
    <cellStyle name="Input 2 11 3 2 5" xfId="28445"/>
    <cellStyle name="Input 2 11 3 2 6" xfId="24856"/>
    <cellStyle name="Input 2 11 3 3" xfId="21819"/>
    <cellStyle name="Input 2 11 3 3 2" xfId="28449"/>
    <cellStyle name="Input 2 11 3 3 3" xfId="25372"/>
    <cellStyle name="Input 2 11 3 4" xfId="21820"/>
    <cellStyle name="Input 2 11 3 4 2" xfId="28450"/>
    <cellStyle name="Input 2 11 3 4 3" xfId="25373"/>
    <cellStyle name="Input 2 11 3 5" xfId="23285"/>
    <cellStyle name="Input 2 11 3 5 2" xfId="28451"/>
    <cellStyle name="Input 2 11 3 5 3" xfId="26834"/>
    <cellStyle name="Input 2 11 3 6" xfId="28444"/>
    <cellStyle name="Input 2 11 3 7" xfId="24179"/>
    <cellStyle name="Input 2 11 4" xfId="9342"/>
    <cellStyle name="Input 2 11 4 2" xfId="21299"/>
    <cellStyle name="Input 2 11 4 2 2" xfId="21821"/>
    <cellStyle name="Input 2 11 4 2 2 2" xfId="28454"/>
    <cellStyle name="Input 2 11 4 2 2 3" xfId="25374"/>
    <cellStyle name="Input 2 11 4 2 3" xfId="21822"/>
    <cellStyle name="Input 2 11 4 2 3 2" xfId="28455"/>
    <cellStyle name="Input 2 11 4 2 3 3" xfId="25375"/>
    <cellStyle name="Input 2 11 4 2 4" xfId="23961"/>
    <cellStyle name="Input 2 11 4 2 4 2" xfId="28456"/>
    <cellStyle name="Input 2 11 4 2 4 3" xfId="27510"/>
    <cellStyle name="Input 2 11 4 2 5" xfId="28453"/>
    <cellStyle name="Input 2 11 4 2 6" xfId="24855"/>
    <cellStyle name="Input 2 11 4 3" xfId="21823"/>
    <cellStyle name="Input 2 11 4 3 2" xfId="28457"/>
    <cellStyle name="Input 2 11 4 3 3" xfId="25376"/>
    <cellStyle name="Input 2 11 4 4" xfId="21824"/>
    <cellStyle name="Input 2 11 4 4 2" xfId="28458"/>
    <cellStyle name="Input 2 11 4 4 3" xfId="25377"/>
    <cellStyle name="Input 2 11 4 5" xfId="23286"/>
    <cellStyle name="Input 2 11 4 5 2" xfId="28459"/>
    <cellStyle name="Input 2 11 4 5 3" xfId="26835"/>
    <cellStyle name="Input 2 11 4 6" xfId="28452"/>
    <cellStyle name="Input 2 11 4 7" xfId="24180"/>
    <cellStyle name="Input 2 11 5" xfId="9343"/>
    <cellStyle name="Input 2 11 5 2" xfId="21298"/>
    <cellStyle name="Input 2 11 5 2 2" xfId="21825"/>
    <cellStyle name="Input 2 11 5 2 2 2" xfId="28462"/>
    <cellStyle name="Input 2 11 5 2 2 3" xfId="25378"/>
    <cellStyle name="Input 2 11 5 2 3" xfId="21826"/>
    <cellStyle name="Input 2 11 5 2 3 2" xfId="28463"/>
    <cellStyle name="Input 2 11 5 2 3 3" xfId="25379"/>
    <cellStyle name="Input 2 11 5 2 4" xfId="23960"/>
    <cellStyle name="Input 2 11 5 2 4 2" xfId="28464"/>
    <cellStyle name="Input 2 11 5 2 4 3" xfId="27509"/>
    <cellStyle name="Input 2 11 5 2 5" xfId="28461"/>
    <cellStyle name="Input 2 11 5 2 6" xfId="24854"/>
    <cellStyle name="Input 2 11 5 3" xfId="21827"/>
    <cellStyle name="Input 2 11 5 3 2" xfId="28465"/>
    <cellStyle name="Input 2 11 5 3 3" xfId="25380"/>
    <cellStyle name="Input 2 11 5 4" xfId="21828"/>
    <cellStyle name="Input 2 11 5 4 2" xfId="28466"/>
    <cellStyle name="Input 2 11 5 4 3" xfId="25381"/>
    <cellStyle name="Input 2 11 5 5" xfId="23287"/>
    <cellStyle name="Input 2 11 5 5 2" xfId="28467"/>
    <cellStyle name="Input 2 11 5 5 3" xfId="26836"/>
    <cellStyle name="Input 2 11 5 6" xfId="28460"/>
    <cellStyle name="Input 2 11 5 7" xfId="24181"/>
    <cellStyle name="Input 2 11 6" xfId="21302"/>
    <cellStyle name="Input 2 11 6 2" xfId="21829"/>
    <cellStyle name="Input 2 11 6 2 2" xfId="28469"/>
    <cellStyle name="Input 2 11 6 2 3" xfId="25382"/>
    <cellStyle name="Input 2 11 6 3" xfId="21830"/>
    <cellStyle name="Input 2 11 6 3 2" xfId="28470"/>
    <cellStyle name="Input 2 11 6 3 3" xfId="25383"/>
    <cellStyle name="Input 2 11 6 4" xfId="23964"/>
    <cellStyle name="Input 2 11 6 4 2" xfId="28471"/>
    <cellStyle name="Input 2 11 6 4 3" xfId="27513"/>
    <cellStyle name="Input 2 11 6 5" xfId="28468"/>
    <cellStyle name="Input 2 11 6 6" xfId="24858"/>
    <cellStyle name="Input 2 11 7" xfId="21831"/>
    <cellStyle name="Input 2 11 7 2" xfId="28472"/>
    <cellStyle name="Input 2 11 7 3" xfId="25384"/>
    <cellStyle name="Input 2 11 8" xfId="21832"/>
    <cellStyle name="Input 2 11 8 2" xfId="28473"/>
    <cellStyle name="Input 2 11 8 3" xfId="25385"/>
    <cellStyle name="Input 2 11 9" xfId="23283"/>
    <cellStyle name="Input 2 11 9 2" xfId="28474"/>
    <cellStyle name="Input 2 11 9 3" xfId="26832"/>
    <cellStyle name="Input 2 12" xfId="9344"/>
    <cellStyle name="Input 2 12 10" xfId="28475"/>
    <cellStyle name="Input 2 12 11" xfId="24182"/>
    <cellStyle name="Input 2 12 2" xfId="9345"/>
    <cellStyle name="Input 2 12 2 2" xfId="21296"/>
    <cellStyle name="Input 2 12 2 2 2" xfId="21833"/>
    <cellStyle name="Input 2 12 2 2 2 2" xfId="28478"/>
    <cellStyle name="Input 2 12 2 2 2 3" xfId="25386"/>
    <cellStyle name="Input 2 12 2 2 3" xfId="21834"/>
    <cellStyle name="Input 2 12 2 2 3 2" xfId="28479"/>
    <cellStyle name="Input 2 12 2 2 3 3" xfId="25387"/>
    <cellStyle name="Input 2 12 2 2 4" xfId="23958"/>
    <cellStyle name="Input 2 12 2 2 4 2" xfId="28480"/>
    <cellStyle name="Input 2 12 2 2 4 3" xfId="27507"/>
    <cellStyle name="Input 2 12 2 2 5" xfId="28477"/>
    <cellStyle name="Input 2 12 2 2 6" xfId="24852"/>
    <cellStyle name="Input 2 12 2 3" xfId="21835"/>
    <cellStyle name="Input 2 12 2 3 2" xfId="28481"/>
    <cellStyle name="Input 2 12 2 3 3" xfId="25388"/>
    <cellStyle name="Input 2 12 2 4" xfId="21836"/>
    <cellStyle name="Input 2 12 2 4 2" xfId="28482"/>
    <cellStyle name="Input 2 12 2 4 3" xfId="25389"/>
    <cellStyle name="Input 2 12 2 5" xfId="23289"/>
    <cellStyle name="Input 2 12 2 5 2" xfId="28483"/>
    <cellStyle name="Input 2 12 2 5 3" xfId="26838"/>
    <cellStyle name="Input 2 12 2 6" xfId="28476"/>
    <cellStyle name="Input 2 12 2 7" xfId="24183"/>
    <cellStyle name="Input 2 12 3" xfId="9346"/>
    <cellStyle name="Input 2 12 3 2" xfId="21295"/>
    <cellStyle name="Input 2 12 3 2 2" xfId="21837"/>
    <cellStyle name="Input 2 12 3 2 2 2" xfId="28486"/>
    <cellStyle name="Input 2 12 3 2 2 3" xfId="25390"/>
    <cellStyle name="Input 2 12 3 2 3" xfId="21838"/>
    <cellStyle name="Input 2 12 3 2 3 2" xfId="28487"/>
    <cellStyle name="Input 2 12 3 2 3 3" xfId="25391"/>
    <cellStyle name="Input 2 12 3 2 4" xfId="23957"/>
    <cellStyle name="Input 2 12 3 2 4 2" xfId="28488"/>
    <cellStyle name="Input 2 12 3 2 4 3" xfId="27506"/>
    <cellStyle name="Input 2 12 3 2 5" xfId="28485"/>
    <cellStyle name="Input 2 12 3 2 6" xfId="24851"/>
    <cellStyle name="Input 2 12 3 3" xfId="21839"/>
    <cellStyle name="Input 2 12 3 3 2" xfId="28489"/>
    <cellStyle name="Input 2 12 3 3 3" xfId="25392"/>
    <cellStyle name="Input 2 12 3 4" xfId="21840"/>
    <cellStyle name="Input 2 12 3 4 2" xfId="28490"/>
    <cellStyle name="Input 2 12 3 4 3" xfId="25393"/>
    <cellStyle name="Input 2 12 3 5" xfId="23290"/>
    <cellStyle name="Input 2 12 3 5 2" xfId="28491"/>
    <cellStyle name="Input 2 12 3 5 3" xfId="26839"/>
    <cellStyle name="Input 2 12 3 6" xfId="28484"/>
    <cellStyle name="Input 2 12 3 7" xfId="24184"/>
    <cellStyle name="Input 2 12 4" xfId="9347"/>
    <cellStyle name="Input 2 12 4 2" xfId="21294"/>
    <cellStyle name="Input 2 12 4 2 2" xfId="21841"/>
    <cellStyle name="Input 2 12 4 2 2 2" xfId="28494"/>
    <cellStyle name="Input 2 12 4 2 2 3" xfId="25394"/>
    <cellStyle name="Input 2 12 4 2 3" xfId="21842"/>
    <cellStyle name="Input 2 12 4 2 3 2" xfId="28495"/>
    <cellStyle name="Input 2 12 4 2 3 3" xfId="25395"/>
    <cellStyle name="Input 2 12 4 2 4" xfId="23956"/>
    <cellStyle name="Input 2 12 4 2 4 2" xfId="28496"/>
    <cellStyle name="Input 2 12 4 2 4 3" xfId="27505"/>
    <cellStyle name="Input 2 12 4 2 5" xfId="28493"/>
    <cellStyle name="Input 2 12 4 2 6" xfId="24850"/>
    <cellStyle name="Input 2 12 4 3" xfId="21843"/>
    <cellStyle name="Input 2 12 4 3 2" xfId="28497"/>
    <cellStyle name="Input 2 12 4 3 3" xfId="25396"/>
    <cellStyle name="Input 2 12 4 4" xfId="21844"/>
    <cellStyle name="Input 2 12 4 4 2" xfId="28498"/>
    <cellStyle name="Input 2 12 4 4 3" xfId="25397"/>
    <cellStyle name="Input 2 12 4 5" xfId="23291"/>
    <cellStyle name="Input 2 12 4 5 2" xfId="28499"/>
    <cellStyle name="Input 2 12 4 5 3" xfId="26840"/>
    <cellStyle name="Input 2 12 4 6" xfId="28492"/>
    <cellStyle name="Input 2 12 4 7" xfId="24185"/>
    <cellStyle name="Input 2 12 5" xfId="9348"/>
    <cellStyle name="Input 2 12 5 2" xfId="21293"/>
    <cellStyle name="Input 2 12 5 2 2" xfId="21845"/>
    <cellStyle name="Input 2 12 5 2 2 2" xfId="28502"/>
    <cellStyle name="Input 2 12 5 2 2 3" xfId="25398"/>
    <cellStyle name="Input 2 12 5 2 3" xfId="21846"/>
    <cellStyle name="Input 2 12 5 2 3 2" xfId="28503"/>
    <cellStyle name="Input 2 12 5 2 3 3" xfId="25399"/>
    <cellStyle name="Input 2 12 5 2 4" xfId="23955"/>
    <cellStyle name="Input 2 12 5 2 4 2" xfId="28504"/>
    <cellStyle name="Input 2 12 5 2 4 3" xfId="27504"/>
    <cellStyle name="Input 2 12 5 2 5" xfId="28501"/>
    <cellStyle name="Input 2 12 5 2 6" xfId="24849"/>
    <cellStyle name="Input 2 12 5 3" xfId="21847"/>
    <cellStyle name="Input 2 12 5 3 2" xfId="28505"/>
    <cellStyle name="Input 2 12 5 3 3" xfId="25400"/>
    <cellStyle name="Input 2 12 5 4" xfId="21848"/>
    <cellStyle name="Input 2 12 5 4 2" xfId="28506"/>
    <cellStyle name="Input 2 12 5 4 3" xfId="25401"/>
    <cellStyle name="Input 2 12 5 5" xfId="23292"/>
    <cellStyle name="Input 2 12 5 5 2" xfId="28507"/>
    <cellStyle name="Input 2 12 5 5 3" xfId="26841"/>
    <cellStyle name="Input 2 12 5 6" xfId="28500"/>
    <cellStyle name="Input 2 12 5 7" xfId="24186"/>
    <cellStyle name="Input 2 12 6" xfId="21297"/>
    <cellStyle name="Input 2 12 6 2" xfId="21849"/>
    <cellStyle name="Input 2 12 6 2 2" xfId="28509"/>
    <cellStyle name="Input 2 12 6 2 3" xfId="25402"/>
    <cellStyle name="Input 2 12 6 3" xfId="21850"/>
    <cellStyle name="Input 2 12 6 3 2" xfId="28510"/>
    <cellStyle name="Input 2 12 6 3 3" xfId="25403"/>
    <cellStyle name="Input 2 12 6 4" xfId="23959"/>
    <cellStyle name="Input 2 12 6 4 2" xfId="28511"/>
    <cellStyle name="Input 2 12 6 4 3" xfId="27508"/>
    <cellStyle name="Input 2 12 6 5" xfId="28508"/>
    <cellStyle name="Input 2 12 6 6" xfId="24853"/>
    <cellStyle name="Input 2 12 7" xfId="21851"/>
    <cellStyle name="Input 2 12 7 2" xfId="28512"/>
    <cellStyle name="Input 2 12 7 3" xfId="25404"/>
    <cellStyle name="Input 2 12 8" xfId="21852"/>
    <cellStyle name="Input 2 12 8 2" xfId="28513"/>
    <cellStyle name="Input 2 12 8 3" xfId="25405"/>
    <cellStyle name="Input 2 12 9" xfId="23288"/>
    <cellStyle name="Input 2 12 9 2" xfId="28514"/>
    <cellStyle name="Input 2 12 9 3" xfId="26837"/>
    <cellStyle name="Input 2 13" xfId="9349"/>
    <cellStyle name="Input 2 13 10" xfId="24187"/>
    <cellStyle name="Input 2 13 2" xfId="9350"/>
    <cellStyle name="Input 2 13 2 2" xfId="21291"/>
    <cellStyle name="Input 2 13 2 2 2" xfId="21853"/>
    <cellStyle name="Input 2 13 2 2 2 2" xfId="28518"/>
    <cellStyle name="Input 2 13 2 2 2 3" xfId="25406"/>
    <cellStyle name="Input 2 13 2 2 3" xfId="21854"/>
    <cellStyle name="Input 2 13 2 2 3 2" xfId="28519"/>
    <cellStyle name="Input 2 13 2 2 3 3" xfId="25407"/>
    <cellStyle name="Input 2 13 2 2 4" xfId="23953"/>
    <cellStyle name="Input 2 13 2 2 4 2" xfId="28520"/>
    <cellStyle name="Input 2 13 2 2 4 3" xfId="27502"/>
    <cellStyle name="Input 2 13 2 2 5" xfId="28517"/>
    <cellStyle name="Input 2 13 2 2 6" xfId="24847"/>
    <cellStyle name="Input 2 13 2 3" xfId="21855"/>
    <cellStyle name="Input 2 13 2 3 2" xfId="28521"/>
    <cellStyle name="Input 2 13 2 3 3" xfId="25408"/>
    <cellStyle name="Input 2 13 2 4" xfId="21856"/>
    <cellStyle name="Input 2 13 2 4 2" xfId="28522"/>
    <cellStyle name="Input 2 13 2 4 3" xfId="25409"/>
    <cellStyle name="Input 2 13 2 5" xfId="23294"/>
    <cellStyle name="Input 2 13 2 5 2" xfId="28523"/>
    <cellStyle name="Input 2 13 2 5 3" xfId="26843"/>
    <cellStyle name="Input 2 13 2 6" xfId="28516"/>
    <cellStyle name="Input 2 13 2 7" xfId="24188"/>
    <cellStyle name="Input 2 13 3" xfId="9351"/>
    <cellStyle name="Input 2 13 3 2" xfId="21290"/>
    <cellStyle name="Input 2 13 3 2 2" xfId="21857"/>
    <cellStyle name="Input 2 13 3 2 2 2" xfId="28526"/>
    <cellStyle name="Input 2 13 3 2 2 3" xfId="25410"/>
    <cellStyle name="Input 2 13 3 2 3" xfId="21858"/>
    <cellStyle name="Input 2 13 3 2 3 2" xfId="28527"/>
    <cellStyle name="Input 2 13 3 2 3 3" xfId="25411"/>
    <cellStyle name="Input 2 13 3 2 4" xfId="23952"/>
    <cellStyle name="Input 2 13 3 2 4 2" xfId="28528"/>
    <cellStyle name="Input 2 13 3 2 4 3" xfId="27501"/>
    <cellStyle name="Input 2 13 3 2 5" xfId="28525"/>
    <cellStyle name="Input 2 13 3 2 6" xfId="24846"/>
    <cellStyle name="Input 2 13 3 3" xfId="21859"/>
    <cellStyle name="Input 2 13 3 3 2" xfId="28529"/>
    <cellStyle name="Input 2 13 3 3 3" xfId="25412"/>
    <cellStyle name="Input 2 13 3 4" xfId="21860"/>
    <cellStyle name="Input 2 13 3 4 2" xfId="28530"/>
    <cellStyle name="Input 2 13 3 4 3" xfId="25413"/>
    <cellStyle name="Input 2 13 3 5" xfId="23295"/>
    <cellStyle name="Input 2 13 3 5 2" xfId="28531"/>
    <cellStyle name="Input 2 13 3 5 3" xfId="26844"/>
    <cellStyle name="Input 2 13 3 6" xfId="28524"/>
    <cellStyle name="Input 2 13 3 7" xfId="24189"/>
    <cellStyle name="Input 2 13 4" xfId="9352"/>
    <cellStyle name="Input 2 13 4 2" xfId="21289"/>
    <cellStyle name="Input 2 13 4 2 2" xfId="21861"/>
    <cellStyle name="Input 2 13 4 2 2 2" xfId="28534"/>
    <cellStyle name="Input 2 13 4 2 2 3" xfId="25414"/>
    <cellStyle name="Input 2 13 4 2 3" xfId="21862"/>
    <cellStyle name="Input 2 13 4 2 3 2" xfId="28535"/>
    <cellStyle name="Input 2 13 4 2 3 3" xfId="25415"/>
    <cellStyle name="Input 2 13 4 2 4" xfId="23951"/>
    <cellStyle name="Input 2 13 4 2 4 2" xfId="28536"/>
    <cellStyle name="Input 2 13 4 2 4 3" xfId="27500"/>
    <cellStyle name="Input 2 13 4 2 5" xfId="28533"/>
    <cellStyle name="Input 2 13 4 2 6" xfId="24845"/>
    <cellStyle name="Input 2 13 4 3" xfId="21863"/>
    <cellStyle name="Input 2 13 4 3 2" xfId="28537"/>
    <cellStyle name="Input 2 13 4 3 3" xfId="25416"/>
    <cellStyle name="Input 2 13 4 4" xfId="21864"/>
    <cellStyle name="Input 2 13 4 4 2" xfId="28538"/>
    <cellStyle name="Input 2 13 4 4 3" xfId="25417"/>
    <cellStyle name="Input 2 13 4 5" xfId="23296"/>
    <cellStyle name="Input 2 13 4 5 2" xfId="28539"/>
    <cellStyle name="Input 2 13 4 5 3" xfId="26845"/>
    <cellStyle name="Input 2 13 4 6" xfId="28532"/>
    <cellStyle name="Input 2 13 4 7" xfId="24190"/>
    <cellStyle name="Input 2 13 5" xfId="21292"/>
    <cellStyle name="Input 2 13 5 2" xfId="21865"/>
    <cellStyle name="Input 2 13 5 2 2" xfId="28541"/>
    <cellStyle name="Input 2 13 5 2 3" xfId="25418"/>
    <cellStyle name="Input 2 13 5 3" xfId="21866"/>
    <cellStyle name="Input 2 13 5 3 2" xfId="28542"/>
    <cellStyle name="Input 2 13 5 3 3" xfId="25419"/>
    <cellStyle name="Input 2 13 5 4" xfId="23954"/>
    <cellStyle name="Input 2 13 5 4 2" xfId="28543"/>
    <cellStyle name="Input 2 13 5 4 3" xfId="27503"/>
    <cellStyle name="Input 2 13 5 5" xfId="28540"/>
    <cellStyle name="Input 2 13 5 6" xfId="24848"/>
    <cellStyle name="Input 2 13 6" xfId="21867"/>
    <cellStyle name="Input 2 13 6 2" xfId="28544"/>
    <cellStyle name="Input 2 13 6 3" xfId="25420"/>
    <cellStyle name="Input 2 13 7" xfId="21868"/>
    <cellStyle name="Input 2 13 7 2" xfId="28545"/>
    <cellStyle name="Input 2 13 7 3" xfId="25421"/>
    <cellStyle name="Input 2 13 8" xfId="23293"/>
    <cellStyle name="Input 2 13 8 2" xfId="28546"/>
    <cellStyle name="Input 2 13 8 3" xfId="26842"/>
    <cellStyle name="Input 2 13 9" xfId="28515"/>
    <cellStyle name="Input 2 14" xfId="9353"/>
    <cellStyle name="Input 2 14 2" xfId="21288"/>
    <cellStyle name="Input 2 14 2 2" xfId="21869"/>
    <cellStyle name="Input 2 14 2 2 2" xfId="28549"/>
    <cellStyle name="Input 2 14 2 2 3" xfId="25422"/>
    <cellStyle name="Input 2 14 2 3" xfId="21870"/>
    <cellStyle name="Input 2 14 2 3 2" xfId="28550"/>
    <cellStyle name="Input 2 14 2 3 3" xfId="25423"/>
    <cellStyle name="Input 2 14 2 4" xfId="23950"/>
    <cellStyle name="Input 2 14 2 4 2" xfId="28551"/>
    <cellStyle name="Input 2 14 2 4 3" xfId="27499"/>
    <cellStyle name="Input 2 14 2 5" xfId="28548"/>
    <cellStyle name="Input 2 14 2 6" xfId="24844"/>
    <cellStyle name="Input 2 14 3" xfId="21871"/>
    <cellStyle name="Input 2 14 3 2" xfId="28552"/>
    <cellStyle name="Input 2 14 3 3" xfId="25424"/>
    <cellStyle name="Input 2 14 4" xfId="21872"/>
    <cellStyle name="Input 2 14 4 2" xfId="28553"/>
    <cellStyle name="Input 2 14 4 3" xfId="25425"/>
    <cellStyle name="Input 2 14 5" xfId="23297"/>
    <cellStyle name="Input 2 14 5 2" xfId="28554"/>
    <cellStyle name="Input 2 14 5 3" xfId="26846"/>
    <cellStyle name="Input 2 14 6" xfId="28547"/>
    <cellStyle name="Input 2 14 7" xfId="24191"/>
    <cellStyle name="Input 2 15" xfId="9354"/>
    <cellStyle name="Input 2 15 2" xfId="21287"/>
    <cellStyle name="Input 2 15 2 2" xfId="21873"/>
    <cellStyle name="Input 2 15 2 2 2" xfId="28557"/>
    <cellStyle name="Input 2 15 2 2 3" xfId="25426"/>
    <cellStyle name="Input 2 15 2 3" xfId="21874"/>
    <cellStyle name="Input 2 15 2 3 2" xfId="28558"/>
    <cellStyle name="Input 2 15 2 3 3" xfId="25427"/>
    <cellStyle name="Input 2 15 2 4" xfId="23949"/>
    <cellStyle name="Input 2 15 2 4 2" xfId="28559"/>
    <cellStyle name="Input 2 15 2 4 3" xfId="27498"/>
    <cellStyle name="Input 2 15 2 5" xfId="28556"/>
    <cellStyle name="Input 2 15 2 6" xfId="24843"/>
    <cellStyle name="Input 2 15 3" xfId="21875"/>
    <cellStyle name="Input 2 15 3 2" xfId="28560"/>
    <cellStyle name="Input 2 15 3 3" xfId="25428"/>
    <cellStyle name="Input 2 15 4" xfId="21876"/>
    <cellStyle name="Input 2 15 4 2" xfId="28561"/>
    <cellStyle name="Input 2 15 4 3" xfId="25429"/>
    <cellStyle name="Input 2 15 5" xfId="23298"/>
    <cellStyle name="Input 2 15 5 2" xfId="28562"/>
    <cellStyle name="Input 2 15 5 3" xfId="26847"/>
    <cellStyle name="Input 2 15 6" xfId="28555"/>
    <cellStyle name="Input 2 15 7" xfId="24192"/>
    <cellStyle name="Input 2 16" xfId="9355"/>
    <cellStyle name="Input 2 16 2" xfId="21286"/>
    <cellStyle name="Input 2 16 2 2" xfId="21877"/>
    <cellStyle name="Input 2 16 2 2 2" xfId="28565"/>
    <cellStyle name="Input 2 16 2 2 3" xfId="25430"/>
    <cellStyle name="Input 2 16 2 3" xfId="21878"/>
    <cellStyle name="Input 2 16 2 3 2" xfId="28566"/>
    <cellStyle name="Input 2 16 2 3 3" xfId="25431"/>
    <cellStyle name="Input 2 16 2 4" xfId="23948"/>
    <cellStyle name="Input 2 16 2 4 2" xfId="28567"/>
    <cellStyle name="Input 2 16 2 4 3" xfId="27497"/>
    <cellStyle name="Input 2 16 2 5" xfId="28564"/>
    <cellStyle name="Input 2 16 2 6" xfId="24842"/>
    <cellStyle name="Input 2 16 3" xfId="21879"/>
    <cellStyle name="Input 2 16 3 2" xfId="28568"/>
    <cellStyle name="Input 2 16 3 3" xfId="25432"/>
    <cellStyle name="Input 2 16 4" xfId="21880"/>
    <cellStyle name="Input 2 16 4 2" xfId="28569"/>
    <cellStyle name="Input 2 16 4 3" xfId="25433"/>
    <cellStyle name="Input 2 16 5" xfId="23299"/>
    <cellStyle name="Input 2 16 5 2" xfId="28570"/>
    <cellStyle name="Input 2 16 5 3" xfId="26848"/>
    <cellStyle name="Input 2 16 6" xfId="28563"/>
    <cellStyle name="Input 2 16 7" xfId="24193"/>
    <cellStyle name="Input 2 17" xfId="21307"/>
    <cellStyle name="Input 2 17 2" xfId="21881"/>
    <cellStyle name="Input 2 17 2 2" xfId="28572"/>
    <cellStyle name="Input 2 17 2 3" xfId="25434"/>
    <cellStyle name="Input 2 17 3" xfId="21882"/>
    <cellStyle name="Input 2 17 3 2" xfId="28573"/>
    <cellStyle name="Input 2 17 3 3" xfId="25435"/>
    <cellStyle name="Input 2 17 4" xfId="23969"/>
    <cellStyle name="Input 2 17 4 2" xfId="28574"/>
    <cellStyle name="Input 2 17 4 3" xfId="27518"/>
    <cellStyle name="Input 2 17 5" xfId="28571"/>
    <cellStyle name="Input 2 17 6" xfId="24863"/>
    <cellStyle name="Input 2 18" xfId="21883"/>
    <cellStyle name="Input 2 18 2" xfId="28575"/>
    <cellStyle name="Input 2 18 3" xfId="25436"/>
    <cellStyle name="Input 2 19" xfId="21884"/>
    <cellStyle name="Input 2 19 2" xfId="28576"/>
    <cellStyle name="Input 2 19 3" xfId="25437"/>
    <cellStyle name="Input 2 2" xfId="9356"/>
    <cellStyle name="Input 2 2 10" xfId="21285"/>
    <cellStyle name="Input 2 2 10 2" xfId="21885"/>
    <cellStyle name="Input 2 2 10 2 2" xfId="28579"/>
    <cellStyle name="Input 2 2 10 2 3" xfId="25438"/>
    <cellStyle name="Input 2 2 10 3" xfId="21886"/>
    <cellStyle name="Input 2 2 10 3 2" xfId="28580"/>
    <cellStyle name="Input 2 2 10 3 3" xfId="25439"/>
    <cellStyle name="Input 2 2 10 4" xfId="23947"/>
    <cellStyle name="Input 2 2 10 4 2" xfId="28581"/>
    <cellStyle name="Input 2 2 10 4 3" xfId="27496"/>
    <cellStyle name="Input 2 2 10 5" xfId="28578"/>
    <cellStyle name="Input 2 2 10 6" xfId="24841"/>
    <cellStyle name="Input 2 2 11" xfId="21887"/>
    <cellStyle name="Input 2 2 11 2" xfId="28582"/>
    <cellStyle name="Input 2 2 11 3" xfId="25440"/>
    <cellStyle name="Input 2 2 12" xfId="21888"/>
    <cellStyle name="Input 2 2 12 2" xfId="28583"/>
    <cellStyle name="Input 2 2 12 3" xfId="25441"/>
    <cellStyle name="Input 2 2 13" xfId="23300"/>
    <cellStyle name="Input 2 2 13 2" xfId="28584"/>
    <cellStyle name="Input 2 2 13 3" xfId="26849"/>
    <cellStyle name="Input 2 2 14" xfId="28577"/>
    <cellStyle name="Input 2 2 15" xfId="24194"/>
    <cellStyle name="Input 2 2 2" xfId="9357"/>
    <cellStyle name="Input 2 2 2 10" xfId="24195"/>
    <cellStyle name="Input 2 2 2 2" xfId="9358"/>
    <cellStyle name="Input 2 2 2 2 2" xfId="21283"/>
    <cellStyle name="Input 2 2 2 2 2 2" xfId="21889"/>
    <cellStyle name="Input 2 2 2 2 2 2 2" xfId="28588"/>
    <cellStyle name="Input 2 2 2 2 2 2 3" xfId="25442"/>
    <cellStyle name="Input 2 2 2 2 2 3" xfId="21890"/>
    <cellStyle name="Input 2 2 2 2 2 3 2" xfId="28589"/>
    <cellStyle name="Input 2 2 2 2 2 3 3" xfId="25443"/>
    <cellStyle name="Input 2 2 2 2 2 4" xfId="23945"/>
    <cellStyle name="Input 2 2 2 2 2 4 2" xfId="28590"/>
    <cellStyle name="Input 2 2 2 2 2 4 3" xfId="27494"/>
    <cellStyle name="Input 2 2 2 2 2 5" xfId="28587"/>
    <cellStyle name="Input 2 2 2 2 2 6" xfId="24839"/>
    <cellStyle name="Input 2 2 2 2 3" xfId="21891"/>
    <cellStyle name="Input 2 2 2 2 3 2" xfId="28591"/>
    <cellStyle name="Input 2 2 2 2 3 3" xfId="25444"/>
    <cellStyle name="Input 2 2 2 2 4" xfId="21892"/>
    <cellStyle name="Input 2 2 2 2 4 2" xfId="28592"/>
    <cellStyle name="Input 2 2 2 2 4 3" xfId="25445"/>
    <cellStyle name="Input 2 2 2 2 5" xfId="23302"/>
    <cellStyle name="Input 2 2 2 2 5 2" xfId="28593"/>
    <cellStyle name="Input 2 2 2 2 5 3" xfId="26851"/>
    <cellStyle name="Input 2 2 2 2 6" xfId="28586"/>
    <cellStyle name="Input 2 2 2 2 7" xfId="24196"/>
    <cellStyle name="Input 2 2 2 3" xfId="9359"/>
    <cellStyle name="Input 2 2 2 3 2" xfId="21282"/>
    <cellStyle name="Input 2 2 2 3 2 2" xfId="21893"/>
    <cellStyle name="Input 2 2 2 3 2 2 2" xfId="28596"/>
    <cellStyle name="Input 2 2 2 3 2 2 3" xfId="25446"/>
    <cellStyle name="Input 2 2 2 3 2 3" xfId="21894"/>
    <cellStyle name="Input 2 2 2 3 2 3 2" xfId="28597"/>
    <cellStyle name="Input 2 2 2 3 2 3 3" xfId="25447"/>
    <cellStyle name="Input 2 2 2 3 2 4" xfId="23944"/>
    <cellStyle name="Input 2 2 2 3 2 4 2" xfId="28598"/>
    <cellStyle name="Input 2 2 2 3 2 4 3" xfId="27493"/>
    <cellStyle name="Input 2 2 2 3 2 5" xfId="28595"/>
    <cellStyle name="Input 2 2 2 3 2 6" xfId="24838"/>
    <cellStyle name="Input 2 2 2 3 3" xfId="21895"/>
    <cellStyle name="Input 2 2 2 3 3 2" xfId="28599"/>
    <cellStyle name="Input 2 2 2 3 3 3" xfId="25448"/>
    <cellStyle name="Input 2 2 2 3 4" xfId="21896"/>
    <cellStyle name="Input 2 2 2 3 4 2" xfId="28600"/>
    <cellStyle name="Input 2 2 2 3 4 3" xfId="25449"/>
    <cellStyle name="Input 2 2 2 3 5" xfId="23303"/>
    <cellStyle name="Input 2 2 2 3 5 2" xfId="28601"/>
    <cellStyle name="Input 2 2 2 3 5 3" xfId="26852"/>
    <cellStyle name="Input 2 2 2 3 6" xfId="28594"/>
    <cellStyle name="Input 2 2 2 3 7" xfId="24197"/>
    <cellStyle name="Input 2 2 2 4" xfId="9360"/>
    <cellStyle name="Input 2 2 2 4 2" xfId="21281"/>
    <cellStyle name="Input 2 2 2 4 2 2" xfId="21897"/>
    <cellStyle name="Input 2 2 2 4 2 2 2" xfId="28604"/>
    <cellStyle name="Input 2 2 2 4 2 2 3" xfId="25450"/>
    <cellStyle name="Input 2 2 2 4 2 3" xfId="21898"/>
    <cellStyle name="Input 2 2 2 4 2 3 2" xfId="28605"/>
    <cellStyle name="Input 2 2 2 4 2 3 3" xfId="25451"/>
    <cellStyle name="Input 2 2 2 4 2 4" xfId="23943"/>
    <cellStyle name="Input 2 2 2 4 2 4 2" xfId="28606"/>
    <cellStyle name="Input 2 2 2 4 2 4 3" xfId="27492"/>
    <cellStyle name="Input 2 2 2 4 2 5" xfId="28603"/>
    <cellStyle name="Input 2 2 2 4 2 6" xfId="24837"/>
    <cellStyle name="Input 2 2 2 4 3" xfId="21899"/>
    <cellStyle name="Input 2 2 2 4 3 2" xfId="28607"/>
    <cellStyle name="Input 2 2 2 4 3 3" xfId="25452"/>
    <cellStyle name="Input 2 2 2 4 4" xfId="21900"/>
    <cellStyle name="Input 2 2 2 4 4 2" xfId="28608"/>
    <cellStyle name="Input 2 2 2 4 4 3" xfId="25453"/>
    <cellStyle name="Input 2 2 2 4 5" xfId="23304"/>
    <cellStyle name="Input 2 2 2 4 5 2" xfId="28609"/>
    <cellStyle name="Input 2 2 2 4 5 3" xfId="26853"/>
    <cellStyle name="Input 2 2 2 4 6" xfId="28602"/>
    <cellStyle name="Input 2 2 2 4 7" xfId="24198"/>
    <cellStyle name="Input 2 2 2 5" xfId="21284"/>
    <cellStyle name="Input 2 2 2 5 2" xfId="21901"/>
    <cellStyle name="Input 2 2 2 5 2 2" xfId="28611"/>
    <cellStyle name="Input 2 2 2 5 2 3" xfId="25454"/>
    <cellStyle name="Input 2 2 2 5 3" xfId="21902"/>
    <cellStyle name="Input 2 2 2 5 3 2" xfId="28612"/>
    <cellStyle name="Input 2 2 2 5 3 3" xfId="25455"/>
    <cellStyle name="Input 2 2 2 5 4" xfId="23946"/>
    <cellStyle name="Input 2 2 2 5 4 2" xfId="28613"/>
    <cellStyle name="Input 2 2 2 5 4 3" xfId="27495"/>
    <cellStyle name="Input 2 2 2 5 5" xfId="28610"/>
    <cellStyle name="Input 2 2 2 5 6" xfId="24840"/>
    <cellStyle name="Input 2 2 2 6" xfId="21903"/>
    <cellStyle name="Input 2 2 2 6 2" xfId="28614"/>
    <cellStyle name="Input 2 2 2 6 3" xfId="25456"/>
    <cellStyle name="Input 2 2 2 7" xfId="21904"/>
    <cellStyle name="Input 2 2 2 7 2" xfId="28615"/>
    <cellStyle name="Input 2 2 2 7 3" xfId="25457"/>
    <cellStyle name="Input 2 2 2 8" xfId="23301"/>
    <cellStyle name="Input 2 2 2 8 2" xfId="28616"/>
    <cellStyle name="Input 2 2 2 8 3" xfId="26850"/>
    <cellStyle name="Input 2 2 2 9" xfId="28585"/>
    <cellStyle name="Input 2 2 3" xfId="9361"/>
    <cellStyle name="Input 2 2 3 10" xfId="24199"/>
    <cellStyle name="Input 2 2 3 2" xfId="9362"/>
    <cellStyle name="Input 2 2 3 2 2" xfId="21279"/>
    <cellStyle name="Input 2 2 3 2 2 2" xfId="21905"/>
    <cellStyle name="Input 2 2 3 2 2 2 2" xfId="28620"/>
    <cellStyle name="Input 2 2 3 2 2 2 3" xfId="25458"/>
    <cellStyle name="Input 2 2 3 2 2 3" xfId="21906"/>
    <cellStyle name="Input 2 2 3 2 2 3 2" xfId="28621"/>
    <cellStyle name="Input 2 2 3 2 2 3 3" xfId="25459"/>
    <cellStyle name="Input 2 2 3 2 2 4" xfId="23941"/>
    <cellStyle name="Input 2 2 3 2 2 4 2" xfId="28622"/>
    <cellStyle name="Input 2 2 3 2 2 4 3" xfId="27490"/>
    <cellStyle name="Input 2 2 3 2 2 5" xfId="28619"/>
    <cellStyle name="Input 2 2 3 2 2 6" xfId="24835"/>
    <cellStyle name="Input 2 2 3 2 3" xfId="21907"/>
    <cellStyle name="Input 2 2 3 2 3 2" xfId="28623"/>
    <cellStyle name="Input 2 2 3 2 3 3" xfId="25460"/>
    <cellStyle name="Input 2 2 3 2 4" xfId="21908"/>
    <cellStyle name="Input 2 2 3 2 4 2" xfId="28624"/>
    <cellStyle name="Input 2 2 3 2 4 3" xfId="25461"/>
    <cellStyle name="Input 2 2 3 2 5" xfId="23306"/>
    <cellStyle name="Input 2 2 3 2 5 2" xfId="28625"/>
    <cellStyle name="Input 2 2 3 2 5 3" xfId="26855"/>
    <cellStyle name="Input 2 2 3 2 6" xfId="28618"/>
    <cellStyle name="Input 2 2 3 2 7" xfId="24200"/>
    <cellStyle name="Input 2 2 3 3" xfId="9363"/>
    <cellStyle name="Input 2 2 3 3 2" xfId="21278"/>
    <cellStyle name="Input 2 2 3 3 2 2" xfId="21909"/>
    <cellStyle name="Input 2 2 3 3 2 2 2" xfId="28628"/>
    <cellStyle name="Input 2 2 3 3 2 2 3" xfId="25462"/>
    <cellStyle name="Input 2 2 3 3 2 3" xfId="21910"/>
    <cellStyle name="Input 2 2 3 3 2 3 2" xfId="28629"/>
    <cellStyle name="Input 2 2 3 3 2 3 3" xfId="25463"/>
    <cellStyle name="Input 2 2 3 3 2 4" xfId="23940"/>
    <cellStyle name="Input 2 2 3 3 2 4 2" xfId="28630"/>
    <cellStyle name="Input 2 2 3 3 2 4 3" xfId="27489"/>
    <cellStyle name="Input 2 2 3 3 2 5" xfId="28627"/>
    <cellStyle name="Input 2 2 3 3 2 6" xfId="24834"/>
    <cellStyle name="Input 2 2 3 3 3" xfId="21911"/>
    <cellStyle name="Input 2 2 3 3 3 2" xfId="28631"/>
    <cellStyle name="Input 2 2 3 3 3 3" xfId="25464"/>
    <cellStyle name="Input 2 2 3 3 4" xfId="21912"/>
    <cellStyle name="Input 2 2 3 3 4 2" xfId="28632"/>
    <cellStyle name="Input 2 2 3 3 4 3" xfId="25465"/>
    <cellStyle name="Input 2 2 3 3 5" xfId="23307"/>
    <cellStyle name="Input 2 2 3 3 5 2" xfId="28633"/>
    <cellStyle name="Input 2 2 3 3 5 3" xfId="26856"/>
    <cellStyle name="Input 2 2 3 3 6" xfId="28626"/>
    <cellStyle name="Input 2 2 3 3 7" xfId="24201"/>
    <cellStyle name="Input 2 2 3 4" xfId="9364"/>
    <cellStyle name="Input 2 2 3 4 2" xfId="21277"/>
    <cellStyle name="Input 2 2 3 4 2 2" xfId="21913"/>
    <cellStyle name="Input 2 2 3 4 2 2 2" xfId="28636"/>
    <cellStyle name="Input 2 2 3 4 2 2 3" xfId="25466"/>
    <cellStyle name="Input 2 2 3 4 2 3" xfId="21914"/>
    <cellStyle name="Input 2 2 3 4 2 3 2" xfId="28637"/>
    <cellStyle name="Input 2 2 3 4 2 3 3" xfId="25467"/>
    <cellStyle name="Input 2 2 3 4 2 4" xfId="23939"/>
    <cellStyle name="Input 2 2 3 4 2 4 2" xfId="28638"/>
    <cellStyle name="Input 2 2 3 4 2 4 3" xfId="27488"/>
    <cellStyle name="Input 2 2 3 4 2 5" xfId="28635"/>
    <cellStyle name="Input 2 2 3 4 2 6" xfId="24833"/>
    <cellStyle name="Input 2 2 3 4 3" xfId="21915"/>
    <cellStyle name="Input 2 2 3 4 3 2" xfId="28639"/>
    <cellStyle name="Input 2 2 3 4 3 3" xfId="25468"/>
    <cellStyle name="Input 2 2 3 4 4" xfId="21916"/>
    <cellStyle name="Input 2 2 3 4 4 2" xfId="28640"/>
    <cellStyle name="Input 2 2 3 4 4 3" xfId="25469"/>
    <cellStyle name="Input 2 2 3 4 5" xfId="23308"/>
    <cellStyle name="Input 2 2 3 4 5 2" xfId="28641"/>
    <cellStyle name="Input 2 2 3 4 5 3" xfId="26857"/>
    <cellStyle name="Input 2 2 3 4 6" xfId="28634"/>
    <cellStyle name="Input 2 2 3 4 7" xfId="24202"/>
    <cellStyle name="Input 2 2 3 5" xfId="21280"/>
    <cellStyle name="Input 2 2 3 5 2" xfId="21917"/>
    <cellStyle name="Input 2 2 3 5 2 2" xfId="28643"/>
    <cellStyle name="Input 2 2 3 5 2 3" xfId="25470"/>
    <cellStyle name="Input 2 2 3 5 3" xfId="21918"/>
    <cellStyle name="Input 2 2 3 5 3 2" xfId="28644"/>
    <cellStyle name="Input 2 2 3 5 3 3" xfId="25471"/>
    <cellStyle name="Input 2 2 3 5 4" xfId="23942"/>
    <cellStyle name="Input 2 2 3 5 4 2" xfId="28645"/>
    <cellStyle name="Input 2 2 3 5 4 3" xfId="27491"/>
    <cellStyle name="Input 2 2 3 5 5" xfId="28642"/>
    <cellStyle name="Input 2 2 3 5 6" xfId="24836"/>
    <cellStyle name="Input 2 2 3 6" xfId="21919"/>
    <cellStyle name="Input 2 2 3 6 2" xfId="28646"/>
    <cellStyle name="Input 2 2 3 6 3" xfId="25472"/>
    <cellStyle name="Input 2 2 3 7" xfId="21920"/>
    <cellStyle name="Input 2 2 3 7 2" xfId="28647"/>
    <cellStyle name="Input 2 2 3 7 3" xfId="25473"/>
    <cellStyle name="Input 2 2 3 8" xfId="23305"/>
    <cellStyle name="Input 2 2 3 8 2" xfId="28648"/>
    <cellStyle name="Input 2 2 3 8 3" xfId="26854"/>
    <cellStyle name="Input 2 2 3 9" xfId="28617"/>
    <cellStyle name="Input 2 2 4" xfId="9365"/>
    <cellStyle name="Input 2 2 4 10" xfId="24203"/>
    <cellStyle name="Input 2 2 4 2" xfId="9366"/>
    <cellStyle name="Input 2 2 4 2 2" xfId="21275"/>
    <cellStyle name="Input 2 2 4 2 2 2" xfId="21921"/>
    <cellStyle name="Input 2 2 4 2 2 2 2" xfId="28652"/>
    <cellStyle name="Input 2 2 4 2 2 2 3" xfId="25474"/>
    <cellStyle name="Input 2 2 4 2 2 3" xfId="21922"/>
    <cellStyle name="Input 2 2 4 2 2 3 2" xfId="28653"/>
    <cellStyle name="Input 2 2 4 2 2 3 3" xfId="25475"/>
    <cellStyle name="Input 2 2 4 2 2 4" xfId="23937"/>
    <cellStyle name="Input 2 2 4 2 2 4 2" xfId="28654"/>
    <cellStyle name="Input 2 2 4 2 2 4 3" xfId="27486"/>
    <cellStyle name="Input 2 2 4 2 2 5" xfId="28651"/>
    <cellStyle name="Input 2 2 4 2 2 6" xfId="24831"/>
    <cellStyle name="Input 2 2 4 2 3" xfId="21923"/>
    <cellStyle name="Input 2 2 4 2 3 2" xfId="28655"/>
    <cellStyle name="Input 2 2 4 2 3 3" xfId="25476"/>
    <cellStyle name="Input 2 2 4 2 4" xfId="21924"/>
    <cellStyle name="Input 2 2 4 2 4 2" xfId="28656"/>
    <cellStyle name="Input 2 2 4 2 4 3" xfId="25477"/>
    <cellStyle name="Input 2 2 4 2 5" xfId="23310"/>
    <cellStyle name="Input 2 2 4 2 5 2" xfId="28657"/>
    <cellStyle name="Input 2 2 4 2 5 3" xfId="26859"/>
    <cellStyle name="Input 2 2 4 2 6" xfId="28650"/>
    <cellStyle name="Input 2 2 4 2 7" xfId="24204"/>
    <cellStyle name="Input 2 2 4 3" xfId="9367"/>
    <cellStyle name="Input 2 2 4 3 2" xfId="21274"/>
    <cellStyle name="Input 2 2 4 3 2 2" xfId="21925"/>
    <cellStyle name="Input 2 2 4 3 2 2 2" xfId="28660"/>
    <cellStyle name="Input 2 2 4 3 2 2 3" xfId="25478"/>
    <cellStyle name="Input 2 2 4 3 2 3" xfId="21926"/>
    <cellStyle name="Input 2 2 4 3 2 3 2" xfId="28661"/>
    <cellStyle name="Input 2 2 4 3 2 3 3" xfId="25479"/>
    <cellStyle name="Input 2 2 4 3 2 4" xfId="23936"/>
    <cellStyle name="Input 2 2 4 3 2 4 2" xfId="28662"/>
    <cellStyle name="Input 2 2 4 3 2 4 3" xfId="27485"/>
    <cellStyle name="Input 2 2 4 3 2 5" xfId="28659"/>
    <cellStyle name="Input 2 2 4 3 2 6" xfId="24830"/>
    <cellStyle name="Input 2 2 4 3 3" xfId="21927"/>
    <cellStyle name="Input 2 2 4 3 3 2" xfId="28663"/>
    <cellStyle name="Input 2 2 4 3 3 3" xfId="25480"/>
    <cellStyle name="Input 2 2 4 3 4" xfId="21928"/>
    <cellStyle name="Input 2 2 4 3 4 2" xfId="28664"/>
    <cellStyle name="Input 2 2 4 3 4 3" xfId="25481"/>
    <cellStyle name="Input 2 2 4 3 5" xfId="23311"/>
    <cellStyle name="Input 2 2 4 3 5 2" xfId="28665"/>
    <cellStyle name="Input 2 2 4 3 5 3" xfId="26860"/>
    <cellStyle name="Input 2 2 4 3 6" xfId="28658"/>
    <cellStyle name="Input 2 2 4 3 7" xfId="24205"/>
    <cellStyle name="Input 2 2 4 4" xfId="9368"/>
    <cellStyle name="Input 2 2 4 4 2" xfId="21273"/>
    <cellStyle name="Input 2 2 4 4 2 2" xfId="21929"/>
    <cellStyle name="Input 2 2 4 4 2 2 2" xfId="28668"/>
    <cellStyle name="Input 2 2 4 4 2 2 3" xfId="25482"/>
    <cellStyle name="Input 2 2 4 4 2 3" xfId="21930"/>
    <cellStyle name="Input 2 2 4 4 2 3 2" xfId="28669"/>
    <cellStyle name="Input 2 2 4 4 2 3 3" xfId="25483"/>
    <cellStyle name="Input 2 2 4 4 2 4" xfId="23935"/>
    <cellStyle name="Input 2 2 4 4 2 4 2" xfId="28670"/>
    <cellStyle name="Input 2 2 4 4 2 4 3" xfId="27484"/>
    <cellStyle name="Input 2 2 4 4 2 5" xfId="28667"/>
    <cellStyle name="Input 2 2 4 4 2 6" xfId="24829"/>
    <cellStyle name="Input 2 2 4 4 3" xfId="21931"/>
    <cellStyle name="Input 2 2 4 4 3 2" xfId="28671"/>
    <cellStyle name="Input 2 2 4 4 3 3" xfId="25484"/>
    <cellStyle name="Input 2 2 4 4 4" xfId="21932"/>
    <cellStyle name="Input 2 2 4 4 4 2" xfId="28672"/>
    <cellStyle name="Input 2 2 4 4 4 3" xfId="25485"/>
    <cellStyle name="Input 2 2 4 4 5" xfId="23312"/>
    <cellStyle name="Input 2 2 4 4 5 2" xfId="28673"/>
    <cellStyle name="Input 2 2 4 4 5 3" xfId="26861"/>
    <cellStyle name="Input 2 2 4 4 6" xfId="28666"/>
    <cellStyle name="Input 2 2 4 4 7" xfId="24206"/>
    <cellStyle name="Input 2 2 4 5" xfId="21276"/>
    <cellStyle name="Input 2 2 4 5 2" xfId="21933"/>
    <cellStyle name="Input 2 2 4 5 2 2" xfId="28675"/>
    <cellStyle name="Input 2 2 4 5 2 3" xfId="25486"/>
    <cellStyle name="Input 2 2 4 5 3" xfId="21934"/>
    <cellStyle name="Input 2 2 4 5 3 2" xfId="28676"/>
    <cellStyle name="Input 2 2 4 5 3 3" xfId="25487"/>
    <cellStyle name="Input 2 2 4 5 4" xfId="23938"/>
    <cellStyle name="Input 2 2 4 5 4 2" xfId="28677"/>
    <cellStyle name="Input 2 2 4 5 4 3" xfId="27487"/>
    <cellStyle name="Input 2 2 4 5 5" xfId="28674"/>
    <cellStyle name="Input 2 2 4 5 6" xfId="24832"/>
    <cellStyle name="Input 2 2 4 6" xfId="21935"/>
    <cellStyle name="Input 2 2 4 6 2" xfId="28678"/>
    <cellStyle name="Input 2 2 4 6 3" xfId="25488"/>
    <cellStyle name="Input 2 2 4 7" xfId="21936"/>
    <cellStyle name="Input 2 2 4 7 2" xfId="28679"/>
    <cellStyle name="Input 2 2 4 7 3" xfId="25489"/>
    <cellStyle name="Input 2 2 4 8" xfId="23309"/>
    <cellStyle name="Input 2 2 4 8 2" xfId="28680"/>
    <cellStyle name="Input 2 2 4 8 3" xfId="26858"/>
    <cellStyle name="Input 2 2 4 9" xfId="28649"/>
    <cellStyle name="Input 2 2 5" xfId="9369"/>
    <cellStyle name="Input 2 2 5 10" xfId="24207"/>
    <cellStyle name="Input 2 2 5 2" xfId="9370"/>
    <cellStyle name="Input 2 2 5 2 2" xfId="21271"/>
    <cellStyle name="Input 2 2 5 2 2 2" xfId="21937"/>
    <cellStyle name="Input 2 2 5 2 2 2 2" xfId="28684"/>
    <cellStyle name="Input 2 2 5 2 2 2 3" xfId="25490"/>
    <cellStyle name="Input 2 2 5 2 2 3" xfId="21938"/>
    <cellStyle name="Input 2 2 5 2 2 3 2" xfId="28685"/>
    <cellStyle name="Input 2 2 5 2 2 3 3" xfId="25491"/>
    <cellStyle name="Input 2 2 5 2 2 4" xfId="23933"/>
    <cellStyle name="Input 2 2 5 2 2 4 2" xfId="28686"/>
    <cellStyle name="Input 2 2 5 2 2 4 3" xfId="27482"/>
    <cellStyle name="Input 2 2 5 2 2 5" xfId="28683"/>
    <cellStyle name="Input 2 2 5 2 2 6" xfId="24827"/>
    <cellStyle name="Input 2 2 5 2 3" xfId="21939"/>
    <cellStyle name="Input 2 2 5 2 3 2" xfId="28687"/>
    <cellStyle name="Input 2 2 5 2 3 3" xfId="25492"/>
    <cellStyle name="Input 2 2 5 2 4" xfId="21940"/>
    <cellStyle name="Input 2 2 5 2 4 2" xfId="28688"/>
    <cellStyle name="Input 2 2 5 2 4 3" xfId="25493"/>
    <cellStyle name="Input 2 2 5 2 5" xfId="23314"/>
    <cellStyle name="Input 2 2 5 2 5 2" xfId="28689"/>
    <cellStyle name="Input 2 2 5 2 5 3" xfId="26863"/>
    <cellStyle name="Input 2 2 5 2 6" xfId="28682"/>
    <cellStyle name="Input 2 2 5 2 7" xfId="24208"/>
    <cellStyle name="Input 2 2 5 3" xfId="9371"/>
    <cellStyle name="Input 2 2 5 3 2" xfId="21270"/>
    <cellStyle name="Input 2 2 5 3 2 2" xfId="21941"/>
    <cellStyle name="Input 2 2 5 3 2 2 2" xfId="28692"/>
    <cellStyle name="Input 2 2 5 3 2 2 3" xfId="25494"/>
    <cellStyle name="Input 2 2 5 3 2 3" xfId="21942"/>
    <cellStyle name="Input 2 2 5 3 2 3 2" xfId="28693"/>
    <cellStyle name="Input 2 2 5 3 2 3 3" xfId="25495"/>
    <cellStyle name="Input 2 2 5 3 2 4" xfId="23932"/>
    <cellStyle name="Input 2 2 5 3 2 4 2" xfId="28694"/>
    <cellStyle name="Input 2 2 5 3 2 4 3" xfId="27481"/>
    <cellStyle name="Input 2 2 5 3 2 5" xfId="28691"/>
    <cellStyle name="Input 2 2 5 3 2 6" xfId="24826"/>
    <cellStyle name="Input 2 2 5 3 3" xfId="21943"/>
    <cellStyle name="Input 2 2 5 3 3 2" xfId="28695"/>
    <cellStyle name="Input 2 2 5 3 3 3" xfId="25496"/>
    <cellStyle name="Input 2 2 5 3 4" xfId="21944"/>
    <cellStyle name="Input 2 2 5 3 4 2" xfId="28696"/>
    <cellStyle name="Input 2 2 5 3 4 3" xfId="25497"/>
    <cellStyle name="Input 2 2 5 3 5" xfId="23315"/>
    <cellStyle name="Input 2 2 5 3 5 2" xfId="28697"/>
    <cellStyle name="Input 2 2 5 3 5 3" xfId="26864"/>
    <cellStyle name="Input 2 2 5 3 6" xfId="28690"/>
    <cellStyle name="Input 2 2 5 3 7" xfId="24209"/>
    <cellStyle name="Input 2 2 5 4" xfId="9372"/>
    <cellStyle name="Input 2 2 5 4 2" xfId="21269"/>
    <cellStyle name="Input 2 2 5 4 2 2" xfId="21945"/>
    <cellStyle name="Input 2 2 5 4 2 2 2" xfId="28700"/>
    <cellStyle name="Input 2 2 5 4 2 2 3" xfId="25498"/>
    <cellStyle name="Input 2 2 5 4 2 3" xfId="21946"/>
    <cellStyle name="Input 2 2 5 4 2 3 2" xfId="28701"/>
    <cellStyle name="Input 2 2 5 4 2 3 3" xfId="25499"/>
    <cellStyle name="Input 2 2 5 4 2 4" xfId="23931"/>
    <cellStyle name="Input 2 2 5 4 2 4 2" xfId="28702"/>
    <cellStyle name="Input 2 2 5 4 2 4 3" xfId="27480"/>
    <cellStyle name="Input 2 2 5 4 2 5" xfId="28699"/>
    <cellStyle name="Input 2 2 5 4 2 6" xfId="24825"/>
    <cellStyle name="Input 2 2 5 4 3" xfId="21947"/>
    <cellStyle name="Input 2 2 5 4 3 2" xfId="28703"/>
    <cellStyle name="Input 2 2 5 4 3 3" xfId="25500"/>
    <cellStyle name="Input 2 2 5 4 4" xfId="21948"/>
    <cellStyle name="Input 2 2 5 4 4 2" xfId="28704"/>
    <cellStyle name="Input 2 2 5 4 4 3" xfId="25501"/>
    <cellStyle name="Input 2 2 5 4 5" xfId="23316"/>
    <cellStyle name="Input 2 2 5 4 5 2" xfId="28705"/>
    <cellStyle name="Input 2 2 5 4 5 3" xfId="26865"/>
    <cellStyle name="Input 2 2 5 4 6" xfId="28698"/>
    <cellStyle name="Input 2 2 5 4 7" xfId="24210"/>
    <cellStyle name="Input 2 2 5 5" xfId="21272"/>
    <cellStyle name="Input 2 2 5 5 2" xfId="21949"/>
    <cellStyle name="Input 2 2 5 5 2 2" xfId="28707"/>
    <cellStyle name="Input 2 2 5 5 2 3" xfId="25502"/>
    <cellStyle name="Input 2 2 5 5 3" xfId="21950"/>
    <cellStyle name="Input 2 2 5 5 3 2" xfId="28708"/>
    <cellStyle name="Input 2 2 5 5 3 3" xfId="25503"/>
    <cellStyle name="Input 2 2 5 5 4" xfId="23934"/>
    <cellStyle name="Input 2 2 5 5 4 2" xfId="28709"/>
    <cellStyle name="Input 2 2 5 5 4 3" xfId="27483"/>
    <cellStyle name="Input 2 2 5 5 5" xfId="28706"/>
    <cellStyle name="Input 2 2 5 5 6" xfId="24828"/>
    <cellStyle name="Input 2 2 5 6" xfId="21951"/>
    <cellStyle name="Input 2 2 5 6 2" xfId="28710"/>
    <cellStyle name="Input 2 2 5 6 3" xfId="25504"/>
    <cellStyle name="Input 2 2 5 7" xfId="21952"/>
    <cellStyle name="Input 2 2 5 7 2" xfId="28711"/>
    <cellStyle name="Input 2 2 5 7 3" xfId="25505"/>
    <cellStyle name="Input 2 2 5 8" xfId="23313"/>
    <cellStyle name="Input 2 2 5 8 2" xfId="28712"/>
    <cellStyle name="Input 2 2 5 8 3" xfId="26862"/>
    <cellStyle name="Input 2 2 5 9" xfId="28681"/>
    <cellStyle name="Input 2 2 6" xfId="9373"/>
    <cellStyle name="Input 2 2 6 2" xfId="21268"/>
    <cellStyle name="Input 2 2 6 2 2" xfId="21953"/>
    <cellStyle name="Input 2 2 6 2 2 2" xfId="28715"/>
    <cellStyle name="Input 2 2 6 2 2 3" xfId="25506"/>
    <cellStyle name="Input 2 2 6 2 3" xfId="21954"/>
    <cellStyle name="Input 2 2 6 2 3 2" xfId="28716"/>
    <cellStyle name="Input 2 2 6 2 3 3" xfId="25507"/>
    <cellStyle name="Input 2 2 6 2 4" xfId="23930"/>
    <cellStyle name="Input 2 2 6 2 4 2" xfId="28717"/>
    <cellStyle name="Input 2 2 6 2 4 3" xfId="27479"/>
    <cellStyle name="Input 2 2 6 2 5" xfId="28714"/>
    <cellStyle name="Input 2 2 6 2 6" xfId="24824"/>
    <cellStyle name="Input 2 2 6 3" xfId="21955"/>
    <cellStyle name="Input 2 2 6 3 2" xfId="28718"/>
    <cellStyle name="Input 2 2 6 3 3" xfId="25508"/>
    <cellStyle name="Input 2 2 6 4" xfId="21956"/>
    <cellStyle name="Input 2 2 6 4 2" xfId="28719"/>
    <cellStyle name="Input 2 2 6 4 3" xfId="25509"/>
    <cellStyle name="Input 2 2 6 5" xfId="23317"/>
    <cellStyle name="Input 2 2 6 5 2" xfId="28720"/>
    <cellStyle name="Input 2 2 6 5 3" xfId="26866"/>
    <cellStyle name="Input 2 2 6 6" xfId="28713"/>
    <cellStyle name="Input 2 2 6 7" xfId="24211"/>
    <cellStyle name="Input 2 2 7" xfId="9374"/>
    <cellStyle name="Input 2 2 7 2" xfId="21267"/>
    <cellStyle name="Input 2 2 7 2 2" xfId="21957"/>
    <cellStyle name="Input 2 2 7 2 2 2" xfId="28723"/>
    <cellStyle name="Input 2 2 7 2 2 3" xfId="25510"/>
    <cellStyle name="Input 2 2 7 2 3" xfId="21958"/>
    <cellStyle name="Input 2 2 7 2 3 2" xfId="28724"/>
    <cellStyle name="Input 2 2 7 2 3 3" xfId="25511"/>
    <cellStyle name="Input 2 2 7 2 4" xfId="23929"/>
    <cellStyle name="Input 2 2 7 2 4 2" xfId="28725"/>
    <cellStyle name="Input 2 2 7 2 4 3" xfId="27478"/>
    <cellStyle name="Input 2 2 7 2 5" xfId="28722"/>
    <cellStyle name="Input 2 2 7 2 6" xfId="24823"/>
    <cellStyle name="Input 2 2 7 3" xfId="21959"/>
    <cellStyle name="Input 2 2 7 3 2" xfId="28726"/>
    <cellStyle name="Input 2 2 7 3 3" xfId="25512"/>
    <cellStyle name="Input 2 2 7 4" xfId="21960"/>
    <cellStyle name="Input 2 2 7 4 2" xfId="28727"/>
    <cellStyle name="Input 2 2 7 4 3" xfId="25513"/>
    <cellStyle name="Input 2 2 7 5" xfId="23318"/>
    <cellStyle name="Input 2 2 7 5 2" xfId="28728"/>
    <cellStyle name="Input 2 2 7 5 3" xfId="26867"/>
    <cellStyle name="Input 2 2 7 6" xfId="28721"/>
    <cellStyle name="Input 2 2 7 7" xfId="24212"/>
    <cellStyle name="Input 2 2 8" xfId="9375"/>
    <cellStyle name="Input 2 2 8 2" xfId="21266"/>
    <cellStyle name="Input 2 2 8 2 2" xfId="21961"/>
    <cellStyle name="Input 2 2 8 2 2 2" xfId="28731"/>
    <cellStyle name="Input 2 2 8 2 2 3" xfId="25514"/>
    <cellStyle name="Input 2 2 8 2 3" xfId="21962"/>
    <cellStyle name="Input 2 2 8 2 3 2" xfId="28732"/>
    <cellStyle name="Input 2 2 8 2 3 3" xfId="25515"/>
    <cellStyle name="Input 2 2 8 2 4" xfId="23928"/>
    <cellStyle name="Input 2 2 8 2 4 2" xfId="28733"/>
    <cellStyle name="Input 2 2 8 2 4 3" xfId="27477"/>
    <cellStyle name="Input 2 2 8 2 5" xfId="28730"/>
    <cellStyle name="Input 2 2 8 2 6" xfId="24822"/>
    <cellStyle name="Input 2 2 8 3" xfId="21963"/>
    <cellStyle name="Input 2 2 8 3 2" xfId="28734"/>
    <cellStyle name="Input 2 2 8 3 3" xfId="25516"/>
    <cellStyle name="Input 2 2 8 4" xfId="21964"/>
    <cellStyle name="Input 2 2 8 4 2" xfId="28735"/>
    <cellStyle name="Input 2 2 8 4 3" xfId="25517"/>
    <cellStyle name="Input 2 2 8 5" xfId="23319"/>
    <cellStyle name="Input 2 2 8 5 2" xfId="28736"/>
    <cellStyle name="Input 2 2 8 5 3" xfId="26868"/>
    <cellStyle name="Input 2 2 8 6" xfId="28729"/>
    <cellStyle name="Input 2 2 8 7" xfId="24213"/>
    <cellStyle name="Input 2 2 9" xfId="9376"/>
    <cellStyle name="Input 2 2 9 2" xfId="21265"/>
    <cellStyle name="Input 2 2 9 2 2" xfId="21965"/>
    <cellStyle name="Input 2 2 9 2 2 2" xfId="28739"/>
    <cellStyle name="Input 2 2 9 2 2 3" xfId="25518"/>
    <cellStyle name="Input 2 2 9 2 3" xfId="21966"/>
    <cellStyle name="Input 2 2 9 2 3 2" xfId="28740"/>
    <cellStyle name="Input 2 2 9 2 3 3" xfId="25519"/>
    <cellStyle name="Input 2 2 9 2 4" xfId="23927"/>
    <cellStyle name="Input 2 2 9 2 4 2" xfId="28741"/>
    <cellStyle name="Input 2 2 9 2 4 3" xfId="27476"/>
    <cellStyle name="Input 2 2 9 2 5" xfId="28738"/>
    <cellStyle name="Input 2 2 9 2 6" xfId="24821"/>
    <cellStyle name="Input 2 2 9 3" xfId="21967"/>
    <cellStyle name="Input 2 2 9 3 2" xfId="28742"/>
    <cellStyle name="Input 2 2 9 3 3" xfId="25520"/>
    <cellStyle name="Input 2 2 9 4" xfId="21968"/>
    <cellStyle name="Input 2 2 9 4 2" xfId="28743"/>
    <cellStyle name="Input 2 2 9 4 3" xfId="25521"/>
    <cellStyle name="Input 2 2 9 5" xfId="23320"/>
    <cellStyle name="Input 2 2 9 5 2" xfId="28744"/>
    <cellStyle name="Input 2 2 9 5 3" xfId="26869"/>
    <cellStyle name="Input 2 2 9 6" xfId="28737"/>
    <cellStyle name="Input 2 2 9 7" xfId="24214"/>
    <cellStyle name="Input 2 20" xfId="23278"/>
    <cellStyle name="Input 2 20 2" xfId="28745"/>
    <cellStyle name="Input 2 20 3" xfId="26827"/>
    <cellStyle name="Input 2 21" xfId="28402"/>
    <cellStyle name="Input 2 22" xfId="24172"/>
    <cellStyle name="Input 2 3" xfId="9377"/>
    <cellStyle name="Input 2 3 2" xfId="9378"/>
    <cellStyle name="Input 2 3 2 2" xfId="21264"/>
    <cellStyle name="Input 2 3 2 2 2" xfId="21969"/>
    <cellStyle name="Input 2 3 2 2 2 2" xfId="28748"/>
    <cellStyle name="Input 2 3 2 2 2 3" xfId="25522"/>
    <cellStyle name="Input 2 3 2 2 3" xfId="21970"/>
    <cellStyle name="Input 2 3 2 2 3 2" xfId="28749"/>
    <cellStyle name="Input 2 3 2 2 3 3" xfId="25523"/>
    <cellStyle name="Input 2 3 2 2 4" xfId="23926"/>
    <cellStyle name="Input 2 3 2 2 4 2" xfId="28750"/>
    <cellStyle name="Input 2 3 2 2 4 3" xfId="27475"/>
    <cellStyle name="Input 2 3 2 2 5" xfId="28747"/>
    <cellStyle name="Input 2 3 2 2 6" xfId="24820"/>
    <cellStyle name="Input 2 3 2 3" xfId="21971"/>
    <cellStyle name="Input 2 3 2 3 2" xfId="28751"/>
    <cellStyle name="Input 2 3 2 3 3" xfId="25524"/>
    <cellStyle name="Input 2 3 2 4" xfId="21972"/>
    <cellStyle name="Input 2 3 2 4 2" xfId="28752"/>
    <cellStyle name="Input 2 3 2 4 3" xfId="25525"/>
    <cellStyle name="Input 2 3 2 5" xfId="23321"/>
    <cellStyle name="Input 2 3 2 5 2" xfId="28753"/>
    <cellStyle name="Input 2 3 2 5 3" xfId="26870"/>
    <cellStyle name="Input 2 3 2 6" xfId="28746"/>
    <cellStyle name="Input 2 3 2 7" xfId="24215"/>
    <cellStyle name="Input 2 3 3" xfId="9379"/>
    <cellStyle name="Input 2 3 3 2" xfId="21263"/>
    <cellStyle name="Input 2 3 3 2 2" xfId="21973"/>
    <cellStyle name="Input 2 3 3 2 2 2" xfId="28756"/>
    <cellStyle name="Input 2 3 3 2 2 3" xfId="25526"/>
    <cellStyle name="Input 2 3 3 2 3" xfId="21974"/>
    <cellStyle name="Input 2 3 3 2 3 2" xfId="28757"/>
    <cellStyle name="Input 2 3 3 2 3 3" xfId="25527"/>
    <cellStyle name="Input 2 3 3 2 4" xfId="23925"/>
    <cellStyle name="Input 2 3 3 2 4 2" xfId="28758"/>
    <cellStyle name="Input 2 3 3 2 4 3" xfId="27474"/>
    <cellStyle name="Input 2 3 3 2 5" xfId="28755"/>
    <cellStyle name="Input 2 3 3 2 6" xfId="24819"/>
    <cellStyle name="Input 2 3 3 3" xfId="21975"/>
    <cellStyle name="Input 2 3 3 3 2" xfId="28759"/>
    <cellStyle name="Input 2 3 3 3 3" xfId="25528"/>
    <cellStyle name="Input 2 3 3 4" xfId="21976"/>
    <cellStyle name="Input 2 3 3 4 2" xfId="28760"/>
    <cellStyle name="Input 2 3 3 4 3" xfId="25529"/>
    <cellStyle name="Input 2 3 3 5" xfId="23322"/>
    <cellStyle name="Input 2 3 3 5 2" xfId="28761"/>
    <cellStyle name="Input 2 3 3 5 3" xfId="26871"/>
    <cellStyle name="Input 2 3 3 6" xfId="28754"/>
    <cellStyle name="Input 2 3 3 7" xfId="24216"/>
    <cellStyle name="Input 2 3 4" xfId="9380"/>
    <cellStyle name="Input 2 3 4 2" xfId="21262"/>
    <cellStyle name="Input 2 3 4 2 2" xfId="21977"/>
    <cellStyle name="Input 2 3 4 2 2 2" xfId="28764"/>
    <cellStyle name="Input 2 3 4 2 2 3" xfId="25530"/>
    <cellStyle name="Input 2 3 4 2 3" xfId="21978"/>
    <cellStyle name="Input 2 3 4 2 3 2" xfId="28765"/>
    <cellStyle name="Input 2 3 4 2 3 3" xfId="25531"/>
    <cellStyle name="Input 2 3 4 2 4" xfId="23924"/>
    <cellStyle name="Input 2 3 4 2 4 2" xfId="28766"/>
    <cellStyle name="Input 2 3 4 2 4 3" xfId="27473"/>
    <cellStyle name="Input 2 3 4 2 5" xfId="28763"/>
    <cellStyle name="Input 2 3 4 2 6" xfId="24818"/>
    <cellStyle name="Input 2 3 4 3" xfId="21979"/>
    <cellStyle name="Input 2 3 4 3 2" xfId="28767"/>
    <cellStyle name="Input 2 3 4 3 3" xfId="25532"/>
    <cellStyle name="Input 2 3 4 4" xfId="21980"/>
    <cellStyle name="Input 2 3 4 4 2" xfId="28768"/>
    <cellStyle name="Input 2 3 4 4 3" xfId="25533"/>
    <cellStyle name="Input 2 3 4 5" xfId="23323"/>
    <cellStyle name="Input 2 3 4 5 2" xfId="28769"/>
    <cellStyle name="Input 2 3 4 5 3" xfId="26872"/>
    <cellStyle name="Input 2 3 4 6" xfId="28762"/>
    <cellStyle name="Input 2 3 4 7" xfId="24217"/>
    <cellStyle name="Input 2 3 5" xfId="9381"/>
    <cellStyle name="Input 2 3 5 2" xfId="21261"/>
    <cellStyle name="Input 2 3 5 2 2" xfId="21981"/>
    <cellStyle name="Input 2 3 5 2 2 2" xfId="28772"/>
    <cellStyle name="Input 2 3 5 2 2 3" xfId="25534"/>
    <cellStyle name="Input 2 3 5 2 3" xfId="21982"/>
    <cellStyle name="Input 2 3 5 2 3 2" xfId="28773"/>
    <cellStyle name="Input 2 3 5 2 3 3" xfId="25535"/>
    <cellStyle name="Input 2 3 5 2 4" xfId="23923"/>
    <cellStyle name="Input 2 3 5 2 4 2" xfId="28774"/>
    <cellStyle name="Input 2 3 5 2 4 3" xfId="27472"/>
    <cellStyle name="Input 2 3 5 2 5" xfId="28771"/>
    <cellStyle name="Input 2 3 5 2 6" xfId="24817"/>
    <cellStyle name="Input 2 3 5 3" xfId="21983"/>
    <cellStyle name="Input 2 3 5 3 2" xfId="28775"/>
    <cellStyle name="Input 2 3 5 3 3" xfId="25536"/>
    <cellStyle name="Input 2 3 5 4" xfId="21984"/>
    <cellStyle name="Input 2 3 5 4 2" xfId="28776"/>
    <cellStyle name="Input 2 3 5 4 3" xfId="25537"/>
    <cellStyle name="Input 2 3 5 5" xfId="23324"/>
    <cellStyle name="Input 2 3 5 5 2" xfId="28777"/>
    <cellStyle name="Input 2 3 5 5 3" xfId="26873"/>
    <cellStyle name="Input 2 3 5 6" xfId="28770"/>
    <cellStyle name="Input 2 3 5 7" xfId="24218"/>
    <cellStyle name="Input 2 4" xfId="9382"/>
    <cellStyle name="Input 2 4 2" xfId="9383"/>
    <cellStyle name="Input 2 4 2 2" xfId="21260"/>
    <cellStyle name="Input 2 4 2 2 2" xfId="21985"/>
    <cellStyle name="Input 2 4 2 2 2 2" xfId="28780"/>
    <cellStyle name="Input 2 4 2 2 2 3" xfId="25538"/>
    <cellStyle name="Input 2 4 2 2 3" xfId="21986"/>
    <cellStyle name="Input 2 4 2 2 3 2" xfId="28781"/>
    <cellStyle name="Input 2 4 2 2 3 3" xfId="25539"/>
    <cellStyle name="Input 2 4 2 2 4" xfId="23922"/>
    <cellStyle name="Input 2 4 2 2 4 2" xfId="28782"/>
    <cellStyle name="Input 2 4 2 2 4 3" xfId="27471"/>
    <cellStyle name="Input 2 4 2 2 5" xfId="28779"/>
    <cellStyle name="Input 2 4 2 2 6" xfId="24816"/>
    <cellStyle name="Input 2 4 2 3" xfId="21987"/>
    <cellStyle name="Input 2 4 2 3 2" xfId="28783"/>
    <cellStyle name="Input 2 4 2 3 3" xfId="25540"/>
    <cellStyle name="Input 2 4 2 4" xfId="21988"/>
    <cellStyle name="Input 2 4 2 4 2" xfId="28784"/>
    <cellStyle name="Input 2 4 2 4 3" xfId="25541"/>
    <cellStyle name="Input 2 4 2 5" xfId="23325"/>
    <cellStyle name="Input 2 4 2 5 2" xfId="28785"/>
    <cellStyle name="Input 2 4 2 5 3" xfId="26874"/>
    <cellStyle name="Input 2 4 2 6" xfId="28778"/>
    <cellStyle name="Input 2 4 2 7" xfId="24219"/>
    <cellStyle name="Input 2 4 3" xfId="9384"/>
    <cellStyle name="Input 2 4 3 2" xfId="21259"/>
    <cellStyle name="Input 2 4 3 2 2" xfId="21989"/>
    <cellStyle name="Input 2 4 3 2 2 2" xfId="28788"/>
    <cellStyle name="Input 2 4 3 2 2 3" xfId="25542"/>
    <cellStyle name="Input 2 4 3 2 3" xfId="21990"/>
    <cellStyle name="Input 2 4 3 2 3 2" xfId="28789"/>
    <cellStyle name="Input 2 4 3 2 3 3" xfId="25543"/>
    <cellStyle name="Input 2 4 3 2 4" xfId="23921"/>
    <cellStyle name="Input 2 4 3 2 4 2" xfId="28790"/>
    <cellStyle name="Input 2 4 3 2 4 3" xfId="27470"/>
    <cellStyle name="Input 2 4 3 2 5" xfId="28787"/>
    <cellStyle name="Input 2 4 3 2 6" xfId="24815"/>
    <cellStyle name="Input 2 4 3 3" xfId="21991"/>
    <cellStyle name="Input 2 4 3 3 2" xfId="28791"/>
    <cellStyle name="Input 2 4 3 3 3" xfId="25544"/>
    <cellStyle name="Input 2 4 3 4" xfId="21992"/>
    <cellStyle name="Input 2 4 3 4 2" xfId="28792"/>
    <cellStyle name="Input 2 4 3 4 3" xfId="25545"/>
    <cellStyle name="Input 2 4 3 5" xfId="23326"/>
    <cellStyle name="Input 2 4 3 5 2" xfId="28793"/>
    <cellStyle name="Input 2 4 3 5 3" xfId="26875"/>
    <cellStyle name="Input 2 4 3 6" xfId="28786"/>
    <cellStyle name="Input 2 4 3 7" xfId="24220"/>
    <cellStyle name="Input 2 4 4" xfId="9385"/>
    <cellStyle name="Input 2 4 4 2" xfId="21258"/>
    <cellStyle name="Input 2 4 4 2 2" xfId="21993"/>
    <cellStyle name="Input 2 4 4 2 2 2" xfId="28796"/>
    <cellStyle name="Input 2 4 4 2 2 3" xfId="25546"/>
    <cellStyle name="Input 2 4 4 2 3" xfId="21994"/>
    <cellStyle name="Input 2 4 4 2 3 2" xfId="28797"/>
    <cellStyle name="Input 2 4 4 2 3 3" xfId="25547"/>
    <cellStyle name="Input 2 4 4 2 4" xfId="23920"/>
    <cellStyle name="Input 2 4 4 2 4 2" xfId="28798"/>
    <cellStyle name="Input 2 4 4 2 4 3" xfId="27469"/>
    <cellStyle name="Input 2 4 4 2 5" xfId="28795"/>
    <cellStyle name="Input 2 4 4 2 6" xfId="24814"/>
    <cellStyle name="Input 2 4 4 3" xfId="21995"/>
    <cellStyle name="Input 2 4 4 3 2" xfId="28799"/>
    <cellStyle name="Input 2 4 4 3 3" xfId="25548"/>
    <cellStyle name="Input 2 4 4 4" xfId="21996"/>
    <cellStyle name="Input 2 4 4 4 2" xfId="28800"/>
    <cellStyle name="Input 2 4 4 4 3" xfId="25549"/>
    <cellStyle name="Input 2 4 4 5" xfId="23327"/>
    <cellStyle name="Input 2 4 4 5 2" xfId="28801"/>
    <cellStyle name="Input 2 4 4 5 3" xfId="26876"/>
    <cellStyle name="Input 2 4 4 6" xfId="28794"/>
    <cellStyle name="Input 2 4 4 7" xfId="24221"/>
    <cellStyle name="Input 2 4 5" xfId="9386"/>
    <cellStyle name="Input 2 4 5 2" xfId="21257"/>
    <cellStyle name="Input 2 4 5 2 2" xfId="21997"/>
    <cellStyle name="Input 2 4 5 2 2 2" xfId="28804"/>
    <cellStyle name="Input 2 4 5 2 2 3" xfId="25550"/>
    <cellStyle name="Input 2 4 5 2 3" xfId="21998"/>
    <cellStyle name="Input 2 4 5 2 3 2" xfId="28805"/>
    <cellStyle name="Input 2 4 5 2 3 3" xfId="25551"/>
    <cellStyle name="Input 2 4 5 2 4" xfId="23919"/>
    <cellStyle name="Input 2 4 5 2 4 2" xfId="28806"/>
    <cellStyle name="Input 2 4 5 2 4 3" xfId="27468"/>
    <cellStyle name="Input 2 4 5 2 5" xfId="28803"/>
    <cellStyle name="Input 2 4 5 2 6" xfId="24813"/>
    <cellStyle name="Input 2 4 5 3" xfId="21999"/>
    <cellStyle name="Input 2 4 5 3 2" xfId="28807"/>
    <cellStyle name="Input 2 4 5 3 3" xfId="25552"/>
    <cellStyle name="Input 2 4 5 4" xfId="22000"/>
    <cellStyle name="Input 2 4 5 4 2" xfId="28808"/>
    <cellStyle name="Input 2 4 5 4 3" xfId="25553"/>
    <cellStyle name="Input 2 4 5 5" xfId="23328"/>
    <cellStyle name="Input 2 4 5 5 2" xfId="28809"/>
    <cellStyle name="Input 2 4 5 5 3" xfId="26877"/>
    <cellStyle name="Input 2 4 5 6" xfId="28802"/>
    <cellStyle name="Input 2 4 5 7" xfId="24222"/>
    <cellStyle name="Input 2 5" xfId="9387"/>
    <cellStyle name="Input 2 5 2" xfId="9388"/>
    <cellStyle name="Input 2 5 2 2" xfId="21256"/>
    <cellStyle name="Input 2 5 2 2 2" xfId="22001"/>
    <cellStyle name="Input 2 5 2 2 2 2" xfId="28812"/>
    <cellStyle name="Input 2 5 2 2 2 3" xfId="25554"/>
    <cellStyle name="Input 2 5 2 2 3" xfId="22002"/>
    <cellStyle name="Input 2 5 2 2 3 2" xfId="28813"/>
    <cellStyle name="Input 2 5 2 2 3 3" xfId="25555"/>
    <cellStyle name="Input 2 5 2 2 4" xfId="23918"/>
    <cellStyle name="Input 2 5 2 2 4 2" xfId="28814"/>
    <cellStyle name="Input 2 5 2 2 4 3" xfId="27467"/>
    <cellStyle name="Input 2 5 2 2 5" xfId="28811"/>
    <cellStyle name="Input 2 5 2 2 6" xfId="24812"/>
    <cellStyle name="Input 2 5 2 3" xfId="22003"/>
    <cellStyle name="Input 2 5 2 3 2" xfId="28815"/>
    <cellStyle name="Input 2 5 2 3 3" xfId="25556"/>
    <cellStyle name="Input 2 5 2 4" xfId="22004"/>
    <cellStyle name="Input 2 5 2 4 2" xfId="28816"/>
    <cellStyle name="Input 2 5 2 4 3" xfId="25557"/>
    <cellStyle name="Input 2 5 2 5" xfId="23329"/>
    <cellStyle name="Input 2 5 2 5 2" xfId="28817"/>
    <cellStyle name="Input 2 5 2 5 3" xfId="26878"/>
    <cellStyle name="Input 2 5 2 6" xfId="28810"/>
    <cellStyle name="Input 2 5 2 7" xfId="24223"/>
    <cellStyle name="Input 2 5 3" xfId="9389"/>
    <cellStyle name="Input 2 5 3 2" xfId="21255"/>
    <cellStyle name="Input 2 5 3 2 2" xfId="22005"/>
    <cellStyle name="Input 2 5 3 2 2 2" xfId="28820"/>
    <cellStyle name="Input 2 5 3 2 2 3" xfId="25558"/>
    <cellStyle name="Input 2 5 3 2 3" xfId="22006"/>
    <cellStyle name="Input 2 5 3 2 3 2" xfId="28821"/>
    <cellStyle name="Input 2 5 3 2 3 3" xfId="25559"/>
    <cellStyle name="Input 2 5 3 2 4" xfId="23917"/>
    <cellStyle name="Input 2 5 3 2 4 2" xfId="28822"/>
    <cellStyle name="Input 2 5 3 2 4 3" xfId="27466"/>
    <cellStyle name="Input 2 5 3 2 5" xfId="28819"/>
    <cellStyle name="Input 2 5 3 2 6" xfId="24811"/>
    <cellStyle name="Input 2 5 3 3" xfId="22007"/>
    <cellStyle name="Input 2 5 3 3 2" xfId="28823"/>
    <cellStyle name="Input 2 5 3 3 3" xfId="25560"/>
    <cellStyle name="Input 2 5 3 4" xfId="22008"/>
    <cellStyle name="Input 2 5 3 4 2" xfId="28824"/>
    <cellStyle name="Input 2 5 3 4 3" xfId="25561"/>
    <cellStyle name="Input 2 5 3 5" xfId="23330"/>
    <cellStyle name="Input 2 5 3 5 2" xfId="28825"/>
    <cellStyle name="Input 2 5 3 5 3" xfId="26879"/>
    <cellStyle name="Input 2 5 3 6" xfId="28818"/>
    <cellStyle name="Input 2 5 3 7" xfId="24224"/>
    <cellStyle name="Input 2 5 4" xfId="9390"/>
    <cellStyle name="Input 2 5 4 2" xfId="21254"/>
    <cellStyle name="Input 2 5 4 2 2" xfId="22009"/>
    <cellStyle name="Input 2 5 4 2 2 2" xfId="28828"/>
    <cellStyle name="Input 2 5 4 2 2 3" xfId="25562"/>
    <cellStyle name="Input 2 5 4 2 3" xfId="22010"/>
    <cellStyle name="Input 2 5 4 2 3 2" xfId="28829"/>
    <cellStyle name="Input 2 5 4 2 3 3" xfId="25563"/>
    <cellStyle name="Input 2 5 4 2 4" xfId="23916"/>
    <cellStyle name="Input 2 5 4 2 4 2" xfId="28830"/>
    <cellStyle name="Input 2 5 4 2 4 3" xfId="27465"/>
    <cellStyle name="Input 2 5 4 2 5" xfId="28827"/>
    <cellStyle name="Input 2 5 4 2 6" xfId="24810"/>
    <cellStyle name="Input 2 5 4 3" xfId="22011"/>
    <cellStyle name="Input 2 5 4 3 2" xfId="28831"/>
    <cellStyle name="Input 2 5 4 3 3" xfId="25564"/>
    <cellStyle name="Input 2 5 4 4" xfId="22012"/>
    <cellStyle name="Input 2 5 4 4 2" xfId="28832"/>
    <cellStyle name="Input 2 5 4 4 3" xfId="25565"/>
    <cellStyle name="Input 2 5 4 5" xfId="23331"/>
    <cellStyle name="Input 2 5 4 5 2" xfId="28833"/>
    <cellStyle name="Input 2 5 4 5 3" xfId="26880"/>
    <cellStyle name="Input 2 5 4 6" xfId="28826"/>
    <cellStyle name="Input 2 5 4 7" xfId="24225"/>
    <cellStyle name="Input 2 5 5" xfId="9391"/>
    <cellStyle name="Input 2 5 5 2" xfId="21253"/>
    <cellStyle name="Input 2 5 5 2 2" xfId="22013"/>
    <cellStyle name="Input 2 5 5 2 2 2" xfId="28836"/>
    <cellStyle name="Input 2 5 5 2 2 3" xfId="25566"/>
    <cellStyle name="Input 2 5 5 2 3" xfId="22014"/>
    <cellStyle name="Input 2 5 5 2 3 2" xfId="28837"/>
    <cellStyle name="Input 2 5 5 2 3 3" xfId="25567"/>
    <cellStyle name="Input 2 5 5 2 4" xfId="23915"/>
    <cellStyle name="Input 2 5 5 2 4 2" xfId="28838"/>
    <cellStyle name="Input 2 5 5 2 4 3" xfId="27464"/>
    <cellStyle name="Input 2 5 5 2 5" xfId="28835"/>
    <cellStyle name="Input 2 5 5 2 6" xfId="24809"/>
    <cellStyle name="Input 2 5 5 3" xfId="22015"/>
    <cellStyle name="Input 2 5 5 3 2" xfId="28839"/>
    <cellStyle name="Input 2 5 5 3 3" xfId="25568"/>
    <cellStyle name="Input 2 5 5 4" xfId="22016"/>
    <cellStyle name="Input 2 5 5 4 2" xfId="28840"/>
    <cellStyle name="Input 2 5 5 4 3" xfId="25569"/>
    <cellStyle name="Input 2 5 5 5" xfId="23332"/>
    <cellStyle name="Input 2 5 5 5 2" xfId="28841"/>
    <cellStyle name="Input 2 5 5 5 3" xfId="26881"/>
    <cellStyle name="Input 2 5 5 6" xfId="28834"/>
    <cellStyle name="Input 2 5 5 7" xfId="24226"/>
    <cellStyle name="Input 2 6" xfId="9392"/>
    <cellStyle name="Input 2 6 2" xfId="9393"/>
    <cellStyle name="Input 2 6 2 2" xfId="21252"/>
    <cellStyle name="Input 2 6 2 2 2" xfId="22017"/>
    <cellStyle name="Input 2 6 2 2 2 2" xfId="28844"/>
    <cellStyle name="Input 2 6 2 2 2 3" xfId="25570"/>
    <cellStyle name="Input 2 6 2 2 3" xfId="22018"/>
    <cellStyle name="Input 2 6 2 2 3 2" xfId="28845"/>
    <cellStyle name="Input 2 6 2 2 3 3" xfId="25571"/>
    <cellStyle name="Input 2 6 2 2 4" xfId="23914"/>
    <cellStyle name="Input 2 6 2 2 4 2" xfId="28846"/>
    <cellStyle name="Input 2 6 2 2 4 3" xfId="27463"/>
    <cellStyle name="Input 2 6 2 2 5" xfId="28843"/>
    <cellStyle name="Input 2 6 2 2 6" xfId="24808"/>
    <cellStyle name="Input 2 6 2 3" xfId="22019"/>
    <cellStyle name="Input 2 6 2 3 2" xfId="28847"/>
    <cellStyle name="Input 2 6 2 3 3" xfId="25572"/>
    <cellStyle name="Input 2 6 2 4" xfId="22020"/>
    <cellStyle name="Input 2 6 2 4 2" xfId="28848"/>
    <cellStyle name="Input 2 6 2 4 3" xfId="25573"/>
    <cellStyle name="Input 2 6 2 5" xfId="23333"/>
    <cellStyle name="Input 2 6 2 5 2" xfId="28849"/>
    <cellStyle name="Input 2 6 2 5 3" xfId="26882"/>
    <cellStyle name="Input 2 6 2 6" xfId="28842"/>
    <cellStyle name="Input 2 6 2 7" xfId="24227"/>
    <cellStyle name="Input 2 6 3" xfId="9394"/>
    <cellStyle name="Input 2 6 3 2" xfId="21251"/>
    <cellStyle name="Input 2 6 3 2 2" xfId="22021"/>
    <cellStyle name="Input 2 6 3 2 2 2" xfId="28852"/>
    <cellStyle name="Input 2 6 3 2 2 3" xfId="25574"/>
    <cellStyle name="Input 2 6 3 2 3" xfId="22022"/>
    <cellStyle name="Input 2 6 3 2 3 2" xfId="28853"/>
    <cellStyle name="Input 2 6 3 2 3 3" xfId="25575"/>
    <cellStyle name="Input 2 6 3 2 4" xfId="23913"/>
    <cellStyle name="Input 2 6 3 2 4 2" xfId="28854"/>
    <cellStyle name="Input 2 6 3 2 4 3" xfId="27462"/>
    <cellStyle name="Input 2 6 3 2 5" xfId="28851"/>
    <cellStyle name="Input 2 6 3 2 6" xfId="24807"/>
    <cellStyle name="Input 2 6 3 3" xfId="22023"/>
    <cellStyle name="Input 2 6 3 3 2" xfId="28855"/>
    <cellStyle name="Input 2 6 3 3 3" xfId="25576"/>
    <cellStyle name="Input 2 6 3 4" xfId="22024"/>
    <cellStyle name="Input 2 6 3 4 2" xfId="28856"/>
    <cellStyle name="Input 2 6 3 4 3" xfId="25577"/>
    <cellStyle name="Input 2 6 3 5" xfId="23334"/>
    <cellStyle name="Input 2 6 3 5 2" xfId="28857"/>
    <cellStyle name="Input 2 6 3 5 3" xfId="26883"/>
    <cellStyle name="Input 2 6 3 6" xfId="28850"/>
    <cellStyle name="Input 2 6 3 7" xfId="24228"/>
    <cellStyle name="Input 2 6 4" xfId="9395"/>
    <cellStyle name="Input 2 6 4 2" xfId="21250"/>
    <cellStyle name="Input 2 6 4 2 2" xfId="22025"/>
    <cellStyle name="Input 2 6 4 2 2 2" xfId="28860"/>
    <cellStyle name="Input 2 6 4 2 2 3" xfId="25578"/>
    <cellStyle name="Input 2 6 4 2 3" xfId="22026"/>
    <cellStyle name="Input 2 6 4 2 3 2" xfId="28861"/>
    <cellStyle name="Input 2 6 4 2 3 3" xfId="25579"/>
    <cellStyle name="Input 2 6 4 2 4" xfId="23912"/>
    <cellStyle name="Input 2 6 4 2 4 2" xfId="28862"/>
    <cellStyle name="Input 2 6 4 2 4 3" xfId="27461"/>
    <cellStyle name="Input 2 6 4 2 5" xfId="28859"/>
    <cellStyle name="Input 2 6 4 2 6" xfId="24806"/>
    <cellStyle name="Input 2 6 4 3" xfId="22027"/>
    <cellStyle name="Input 2 6 4 3 2" xfId="28863"/>
    <cellStyle name="Input 2 6 4 3 3" xfId="25580"/>
    <cellStyle name="Input 2 6 4 4" xfId="22028"/>
    <cellStyle name="Input 2 6 4 4 2" xfId="28864"/>
    <cellStyle name="Input 2 6 4 4 3" xfId="25581"/>
    <cellStyle name="Input 2 6 4 5" xfId="23335"/>
    <cellStyle name="Input 2 6 4 5 2" xfId="28865"/>
    <cellStyle name="Input 2 6 4 5 3" xfId="26884"/>
    <cellStyle name="Input 2 6 4 6" xfId="28858"/>
    <cellStyle name="Input 2 6 4 7" xfId="24229"/>
    <cellStyle name="Input 2 6 5" xfId="9396"/>
    <cellStyle name="Input 2 6 5 2" xfId="21249"/>
    <cellStyle name="Input 2 6 5 2 2" xfId="22029"/>
    <cellStyle name="Input 2 6 5 2 2 2" xfId="28868"/>
    <cellStyle name="Input 2 6 5 2 2 3" xfId="25582"/>
    <cellStyle name="Input 2 6 5 2 3" xfId="22030"/>
    <cellStyle name="Input 2 6 5 2 3 2" xfId="28869"/>
    <cellStyle name="Input 2 6 5 2 3 3" xfId="25583"/>
    <cellStyle name="Input 2 6 5 2 4" xfId="23911"/>
    <cellStyle name="Input 2 6 5 2 4 2" xfId="28870"/>
    <cellStyle name="Input 2 6 5 2 4 3" xfId="27460"/>
    <cellStyle name="Input 2 6 5 2 5" xfId="28867"/>
    <cellStyle name="Input 2 6 5 2 6" xfId="24805"/>
    <cellStyle name="Input 2 6 5 3" xfId="22031"/>
    <cellStyle name="Input 2 6 5 3 2" xfId="28871"/>
    <cellStyle name="Input 2 6 5 3 3" xfId="25584"/>
    <cellStyle name="Input 2 6 5 4" xfId="22032"/>
    <cellStyle name="Input 2 6 5 4 2" xfId="28872"/>
    <cellStyle name="Input 2 6 5 4 3" xfId="25585"/>
    <cellStyle name="Input 2 6 5 5" xfId="23336"/>
    <cellStyle name="Input 2 6 5 5 2" xfId="28873"/>
    <cellStyle name="Input 2 6 5 5 3" xfId="26885"/>
    <cellStyle name="Input 2 6 5 6" xfId="28866"/>
    <cellStyle name="Input 2 6 5 7" xfId="24230"/>
    <cellStyle name="Input 2 7" xfId="9397"/>
    <cellStyle name="Input 2 7 2" xfId="9398"/>
    <cellStyle name="Input 2 7 2 2" xfId="21248"/>
    <cellStyle name="Input 2 7 2 2 2" xfId="22033"/>
    <cellStyle name="Input 2 7 2 2 2 2" xfId="28876"/>
    <cellStyle name="Input 2 7 2 2 2 3" xfId="25586"/>
    <cellStyle name="Input 2 7 2 2 3" xfId="22034"/>
    <cellStyle name="Input 2 7 2 2 3 2" xfId="28877"/>
    <cellStyle name="Input 2 7 2 2 3 3" xfId="25587"/>
    <cellStyle name="Input 2 7 2 2 4" xfId="23910"/>
    <cellStyle name="Input 2 7 2 2 4 2" xfId="28878"/>
    <cellStyle name="Input 2 7 2 2 4 3" xfId="27459"/>
    <cellStyle name="Input 2 7 2 2 5" xfId="28875"/>
    <cellStyle name="Input 2 7 2 2 6" xfId="24804"/>
    <cellStyle name="Input 2 7 2 3" xfId="22035"/>
    <cellStyle name="Input 2 7 2 3 2" xfId="28879"/>
    <cellStyle name="Input 2 7 2 3 3" xfId="25588"/>
    <cellStyle name="Input 2 7 2 4" xfId="22036"/>
    <cellStyle name="Input 2 7 2 4 2" xfId="28880"/>
    <cellStyle name="Input 2 7 2 4 3" xfId="25589"/>
    <cellStyle name="Input 2 7 2 5" xfId="23337"/>
    <cellStyle name="Input 2 7 2 5 2" xfId="28881"/>
    <cellStyle name="Input 2 7 2 5 3" xfId="26886"/>
    <cellStyle name="Input 2 7 2 6" xfId="28874"/>
    <cellStyle name="Input 2 7 2 7" xfId="24231"/>
    <cellStyle name="Input 2 7 3" xfId="9399"/>
    <cellStyle name="Input 2 7 3 2" xfId="21247"/>
    <cellStyle name="Input 2 7 3 2 2" xfId="22037"/>
    <cellStyle name="Input 2 7 3 2 2 2" xfId="28884"/>
    <cellStyle name="Input 2 7 3 2 2 3" xfId="25590"/>
    <cellStyle name="Input 2 7 3 2 3" xfId="22038"/>
    <cellStyle name="Input 2 7 3 2 3 2" xfId="28885"/>
    <cellStyle name="Input 2 7 3 2 3 3" xfId="25591"/>
    <cellStyle name="Input 2 7 3 2 4" xfId="23909"/>
    <cellStyle name="Input 2 7 3 2 4 2" xfId="28886"/>
    <cellStyle name="Input 2 7 3 2 4 3" xfId="27458"/>
    <cellStyle name="Input 2 7 3 2 5" xfId="28883"/>
    <cellStyle name="Input 2 7 3 2 6" xfId="24803"/>
    <cellStyle name="Input 2 7 3 3" xfId="22039"/>
    <cellStyle name="Input 2 7 3 3 2" xfId="28887"/>
    <cellStyle name="Input 2 7 3 3 3" xfId="25592"/>
    <cellStyle name="Input 2 7 3 4" xfId="22040"/>
    <cellStyle name="Input 2 7 3 4 2" xfId="28888"/>
    <cellStyle name="Input 2 7 3 4 3" xfId="25593"/>
    <cellStyle name="Input 2 7 3 5" xfId="23338"/>
    <cellStyle name="Input 2 7 3 5 2" xfId="28889"/>
    <cellStyle name="Input 2 7 3 5 3" xfId="26887"/>
    <cellStyle name="Input 2 7 3 6" xfId="28882"/>
    <cellStyle name="Input 2 7 3 7" xfId="24232"/>
    <cellStyle name="Input 2 7 4" xfId="9400"/>
    <cellStyle name="Input 2 7 4 2" xfId="21246"/>
    <cellStyle name="Input 2 7 4 2 2" xfId="22041"/>
    <cellStyle name="Input 2 7 4 2 2 2" xfId="28892"/>
    <cellStyle name="Input 2 7 4 2 2 3" xfId="25594"/>
    <cellStyle name="Input 2 7 4 2 3" xfId="22042"/>
    <cellStyle name="Input 2 7 4 2 3 2" xfId="28893"/>
    <cellStyle name="Input 2 7 4 2 3 3" xfId="25595"/>
    <cellStyle name="Input 2 7 4 2 4" xfId="23908"/>
    <cellStyle name="Input 2 7 4 2 4 2" xfId="28894"/>
    <cellStyle name="Input 2 7 4 2 4 3" xfId="27457"/>
    <cellStyle name="Input 2 7 4 2 5" xfId="28891"/>
    <cellStyle name="Input 2 7 4 2 6" xfId="24802"/>
    <cellStyle name="Input 2 7 4 3" xfId="22043"/>
    <cellStyle name="Input 2 7 4 3 2" xfId="28895"/>
    <cellStyle name="Input 2 7 4 3 3" xfId="25596"/>
    <cellStyle name="Input 2 7 4 4" xfId="22044"/>
    <cellStyle name="Input 2 7 4 4 2" xfId="28896"/>
    <cellStyle name="Input 2 7 4 4 3" xfId="25597"/>
    <cellStyle name="Input 2 7 4 5" xfId="23339"/>
    <cellStyle name="Input 2 7 4 5 2" xfId="28897"/>
    <cellStyle name="Input 2 7 4 5 3" xfId="26888"/>
    <cellStyle name="Input 2 7 4 6" xfId="28890"/>
    <cellStyle name="Input 2 7 4 7" xfId="24233"/>
    <cellStyle name="Input 2 7 5" xfId="9401"/>
    <cellStyle name="Input 2 7 5 2" xfId="21245"/>
    <cellStyle name="Input 2 7 5 2 2" xfId="22045"/>
    <cellStyle name="Input 2 7 5 2 2 2" xfId="28900"/>
    <cellStyle name="Input 2 7 5 2 2 3" xfId="25598"/>
    <cellStyle name="Input 2 7 5 2 3" xfId="22046"/>
    <cellStyle name="Input 2 7 5 2 3 2" xfId="28901"/>
    <cellStyle name="Input 2 7 5 2 3 3" xfId="25599"/>
    <cellStyle name="Input 2 7 5 2 4" xfId="23907"/>
    <cellStyle name="Input 2 7 5 2 4 2" xfId="28902"/>
    <cellStyle name="Input 2 7 5 2 4 3" xfId="27456"/>
    <cellStyle name="Input 2 7 5 2 5" xfId="28899"/>
    <cellStyle name="Input 2 7 5 2 6" xfId="24801"/>
    <cellStyle name="Input 2 7 5 3" xfId="22047"/>
    <cellStyle name="Input 2 7 5 3 2" xfId="28903"/>
    <cellStyle name="Input 2 7 5 3 3" xfId="25600"/>
    <cellStyle name="Input 2 7 5 4" xfId="22048"/>
    <cellStyle name="Input 2 7 5 4 2" xfId="28904"/>
    <cellStyle name="Input 2 7 5 4 3" xfId="25601"/>
    <cellStyle name="Input 2 7 5 5" xfId="23340"/>
    <cellStyle name="Input 2 7 5 5 2" xfId="28905"/>
    <cellStyle name="Input 2 7 5 5 3" xfId="26889"/>
    <cellStyle name="Input 2 7 5 6" xfId="28898"/>
    <cellStyle name="Input 2 7 5 7" xfId="24234"/>
    <cellStyle name="Input 2 8" xfId="9402"/>
    <cellStyle name="Input 2 8 2" xfId="9403"/>
    <cellStyle name="Input 2 8 2 2" xfId="21244"/>
    <cellStyle name="Input 2 8 2 2 2" xfId="22049"/>
    <cellStyle name="Input 2 8 2 2 2 2" xfId="28908"/>
    <cellStyle name="Input 2 8 2 2 2 3" xfId="25602"/>
    <cellStyle name="Input 2 8 2 2 3" xfId="22050"/>
    <cellStyle name="Input 2 8 2 2 3 2" xfId="28909"/>
    <cellStyle name="Input 2 8 2 2 3 3" xfId="25603"/>
    <cellStyle name="Input 2 8 2 2 4" xfId="23906"/>
    <cellStyle name="Input 2 8 2 2 4 2" xfId="28910"/>
    <cellStyle name="Input 2 8 2 2 4 3" xfId="27455"/>
    <cellStyle name="Input 2 8 2 2 5" xfId="28907"/>
    <cellStyle name="Input 2 8 2 2 6" xfId="24800"/>
    <cellStyle name="Input 2 8 2 3" xfId="22051"/>
    <cellStyle name="Input 2 8 2 3 2" xfId="28911"/>
    <cellStyle name="Input 2 8 2 3 3" xfId="25604"/>
    <cellStyle name="Input 2 8 2 4" xfId="22052"/>
    <cellStyle name="Input 2 8 2 4 2" xfId="28912"/>
    <cellStyle name="Input 2 8 2 4 3" xfId="25605"/>
    <cellStyle name="Input 2 8 2 5" xfId="23341"/>
    <cellStyle name="Input 2 8 2 5 2" xfId="28913"/>
    <cellStyle name="Input 2 8 2 5 3" xfId="26890"/>
    <cellStyle name="Input 2 8 2 6" xfId="28906"/>
    <cellStyle name="Input 2 8 2 7" xfId="24235"/>
    <cellStyle name="Input 2 8 3" xfId="9404"/>
    <cellStyle name="Input 2 8 3 2" xfId="21243"/>
    <cellStyle name="Input 2 8 3 2 2" xfId="22053"/>
    <cellStyle name="Input 2 8 3 2 2 2" xfId="28916"/>
    <cellStyle name="Input 2 8 3 2 2 3" xfId="25606"/>
    <cellStyle name="Input 2 8 3 2 3" xfId="22054"/>
    <cellStyle name="Input 2 8 3 2 3 2" xfId="28917"/>
    <cellStyle name="Input 2 8 3 2 3 3" xfId="25607"/>
    <cellStyle name="Input 2 8 3 2 4" xfId="23905"/>
    <cellStyle name="Input 2 8 3 2 4 2" xfId="28918"/>
    <cellStyle name="Input 2 8 3 2 4 3" xfId="27454"/>
    <cellStyle name="Input 2 8 3 2 5" xfId="28915"/>
    <cellStyle name="Input 2 8 3 2 6" xfId="24799"/>
    <cellStyle name="Input 2 8 3 3" xfId="22055"/>
    <cellStyle name="Input 2 8 3 3 2" xfId="28919"/>
    <cellStyle name="Input 2 8 3 3 3" xfId="25608"/>
    <cellStyle name="Input 2 8 3 4" xfId="22056"/>
    <cellStyle name="Input 2 8 3 4 2" xfId="28920"/>
    <cellStyle name="Input 2 8 3 4 3" xfId="25609"/>
    <cellStyle name="Input 2 8 3 5" xfId="23342"/>
    <cellStyle name="Input 2 8 3 5 2" xfId="28921"/>
    <cellStyle name="Input 2 8 3 5 3" xfId="26891"/>
    <cellStyle name="Input 2 8 3 6" xfId="28914"/>
    <cellStyle name="Input 2 8 3 7" xfId="24236"/>
    <cellStyle name="Input 2 8 4" xfId="9405"/>
    <cellStyle name="Input 2 8 4 2" xfId="21242"/>
    <cellStyle name="Input 2 8 4 2 2" xfId="22057"/>
    <cellStyle name="Input 2 8 4 2 2 2" xfId="28924"/>
    <cellStyle name="Input 2 8 4 2 2 3" xfId="25610"/>
    <cellStyle name="Input 2 8 4 2 3" xfId="22058"/>
    <cellStyle name="Input 2 8 4 2 3 2" xfId="28925"/>
    <cellStyle name="Input 2 8 4 2 3 3" xfId="25611"/>
    <cellStyle name="Input 2 8 4 2 4" xfId="23904"/>
    <cellStyle name="Input 2 8 4 2 4 2" xfId="28926"/>
    <cellStyle name="Input 2 8 4 2 4 3" xfId="27453"/>
    <cellStyle name="Input 2 8 4 2 5" xfId="28923"/>
    <cellStyle name="Input 2 8 4 2 6" xfId="24798"/>
    <cellStyle name="Input 2 8 4 3" xfId="22059"/>
    <cellStyle name="Input 2 8 4 3 2" xfId="28927"/>
    <cellStyle name="Input 2 8 4 3 3" xfId="25612"/>
    <cellStyle name="Input 2 8 4 4" xfId="22060"/>
    <cellStyle name="Input 2 8 4 4 2" xfId="28928"/>
    <cellStyle name="Input 2 8 4 4 3" xfId="25613"/>
    <cellStyle name="Input 2 8 4 5" xfId="23343"/>
    <cellStyle name="Input 2 8 4 5 2" xfId="28929"/>
    <cellStyle name="Input 2 8 4 5 3" xfId="26892"/>
    <cellStyle name="Input 2 8 4 6" xfId="28922"/>
    <cellStyle name="Input 2 8 4 7" xfId="24237"/>
    <cellStyle name="Input 2 8 5" xfId="9406"/>
    <cellStyle name="Input 2 8 5 2" xfId="21241"/>
    <cellStyle name="Input 2 8 5 2 2" xfId="22061"/>
    <cellStyle name="Input 2 8 5 2 2 2" xfId="28932"/>
    <cellStyle name="Input 2 8 5 2 2 3" xfId="25614"/>
    <cellStyle name="Input 2 8 5 2 3" xfId="22062"/>
    <cellStyle name="Input 2 8 5 2 3 2" xfId="28933"/>
    <cellStyle name="Input 2 8 5 2 3 3" xfId="25615"/>
    <cellStyle name="Input 2 8 5 2 4" xfId="23903"/>
    <cellStyle name="Input 2 8 5 2 4 2" xfId="28934"/>
    <cellStyle name="Input 2 8 5 2 4 3" xfId="27452"/>
    <cellStyle name="Input 2 8 5 2 5" xfId="28931"/>
    <cellStyle name="Input 2 8 5 2 6" xfId="24797"/>
    <cellStyle name="Input 2 8 5 3" xfId="22063"/>
    <cellStyle name="Input 2 8 5 3 2" xfId="28935"/>
    <cellStyle name="Input 2 8 5 3 3" xfId="25616"/>
    <cellStyle name="Input 2 8 5 4" xfId="22064"/>
    <cellStyle name="Input 2 8 5 4 2" xfId="28936"/>
    <cellStyle name="Input 2 8 5 4 3" xfId="25617"/>
    <cellStyle name="Input 2 8 5 5" xfId="23344"/>
    <cellStyle name="Input 2 8 5 5 2" xfId="28937"/>
    <cellStyle name="Input 2 8 5 5 3" xfId="26893"/>
    <cellStyle name="Input 2 8 5 6" xfId="28930"/>
    <cellStyle name="Input 2 8 5 7" xfId="24238"/>
    <cellStyle name="Input 2 9" xfId="9407"/>
    <cellStyle name="Input 2 9 2" xfId="9408"/>
    <cellStyle name="Input 2 9 2 2" xfId="21240"/>
    <cellStyle name="Input 2 9 2 2 2" xfId="22065"/>
    <cellStyle name="Input 2 9 2 2 2 2" xfId="28940"/>
    <cellStyle name="Input 2 9 2 2 2 3" xfId="25618"/>
    <cellStyle name="Input 2 9 2 2 3" xfId="22066"/>
    <cellStyle name="Input 2 9 2 2 3 2" xfId="28941"/>
    <cellStyle name="Input 2 9 2 2 3 3" xfId="25619"/>
    <cellStyle name="Input 2 9 2 2 4" xfId="23902"/>
    <cellStyle name="Input 2 9 2 2 4 2" xfId="28942"/>
    <cellStyle name="Input 2 9 2 2 4 3" xfId="27451"/>
    <cellStyle name="Input 2 9 2 2 5" xfId="28939"/>
    <cellStyle name="Input 2 9 2 2 6" xfId="24796"/>
    <cellStyle name="Input 2 9 2 3" xfId="22067"/>
    <cellStyle name="Input 2 9 2 3 2" xfId="28943"/>
    <cellStyle name="Input 2 9 2 3 3" xfId="25620"/>
    <cellStyle name="Input 2 9 2 4" xfId="22068"/>
    <cellStyle name="Input 2 9 2 4 2" xfId="28944"/>
    <cellStyle name="Input 2 9 2 4 3" xfId="25621"/>
    <cellStyle name="Input 2 9 2 5" xfId="23345"/>
    <cellStyle name="Input 2 9 2 5 2" xfId="28945"/>
    <cellStyle name="Input 2 9 2 5 3" xfId="26894"/>
    <cellStyle name="Input 2 9 2 6" xfId="28938"/>
    <cellStyle name="Input 2 9 2 7" xfId="24239"/>
    <cellStyle name="Input 2 9 3" xfId="9409"/>
    <cellStyle name="Input 2 9 3 2" xfId="21239"/>
    <cellStyle name="Input 2 9 3 2 2" xfId="22069"/>
    <cellStyle name="Input 2 9 3 2 2 2" xfId="28948"/>
    <cellStyle name="Input 2 9 3 2 2 3" xfId="25622"/>
    <cellStyle name="Input 2 9 3 2 3" xfId="22070"/>
    <cellStyle name="Input 2 9 3 2 3 2" xfId="28949"/>
    <cellStyle name="Input 2 9 3 2 3 3" xfId="25623"/>
    <cellStyle name="Input 2 9 3 2 4" xfId="23901"/>
    <cellStyle name="Input 2 9 3 2 4 2" xfId="28950"/>
    <cellStyle name="Input 2 9 3 2 4 3" xfId="27450"/>
    <cellStyle name="Input 2 9 3 2 5" xfId="28947"/>
    <cellStyle name="Input 2 9 3 2 6" xfId="24795"/>
    <cellStyle name="Input 2 9 3 3" xfId="22071"/>
    <cellStyle name="Input 2 9 3 3 2" xfId="28951"/>
    <cellStyle name="Input 2 9 3 3 3" xfId="25624"/>
    <cellStyle name="Input 2 9 3 4" xfId="22072"/>
    <cellStyle name="Input 2 9 3 4 2" xfId="28952"/>
    <cellStyle name="Input 2 9 3 4 3" xfId="25625"/>
    <cellStyle name="Input 2 9 3 5" xfId="23346"/>
    <cellStyle name="Input 2 9 3 5 2" xfId="28953"/>
    <cellStyle name="Input 2 9 3 5 3" xfId="26895"/>
    <cellStyle name="Input 2 9 3 6" xfId="28946"/>
    <cellStyle name="Input 2 9 3 7" xfId="24240"/>
    <cellStyle name="Input 2 9 4" xfId="9410"/>
    <cellStyle name="Input 2 9 4 2" xfId="21238"/>
    <cellStyle name="Input 2 9 4 2 2" xfId="22073"/>
    <cellStyle name="Input 2 9 4 2 2 2" xfId="28956"/>
    <cellStyle name="Input 2 9 4 2 2 3" xfId="25626"/>
    <cellStyle name="Input 2 9 4 2 3" xfId="22074"/>
    <cellStyle name="Input 2 9 4 2 3 2" xfId="28957"/>
    <cellStyle name="Input 2 9 4 2 3 3" xfId="25627"/>
    <cellStyle name="Input 2 9 4 2 4" xfId="23900"/>
    <cellStyle name="Input 2 9 4 2 4 2" xfId="28958"/>
    <cellStyle name="Input 2 9 4 2 4 3" xfId="27449"/>
    <cellStyle name="Input 2 9 4 2 5" xfId="28955"/>
    <cellStyle name="Input 2 9 4 2 6" xfId="24794"/>
    <cellStyle name="Input 2 9 4 3" xfId="22075"/>
    <cellStyle name="Input 2 9 4 3 2" xfId="28959"/>
    <cellStyle name="Input 2 9 4 3 3" xfId="25628"/>
    <cellStyle name="Input 2 9 4 4" xfId="22076"/>
    <cellStyle name="Input 2 9 4 4 2" xfId="28960"/>
    <cellStyle name="Input 2 9 4 4 3" xfId="25629"/>
    <cellStyle name="Input 2 9 4 5" xfId="23347"/>
    <cellStyle name="Input 2 9 4 5 2" xfId="28961"/>
    <cellStyle name="Input 2 9 4 5 3" xfId="26896"/>
    <cellStyle name="Input 2 9 4 6" xfId="28954"/>
    <cellStyle name="Input 2 9 4 7" xfId="24241"/>
    <cellStyle name="Input 2 9 5" xfId="9411"/>
    <cellStyle name="Input 2 9 5 2" xfId="21237"/>
    <cellStyle name="Input 2 9 5 2 2" xfId="22077"/>
    <cellStyle name="Input 2 9 5 2 2 2" xfId="28964"/>
    <cellStyle name="Input 2 9 5 2 2 3" xfId="25630"/>
    <cellStyle name="Input 2 9 5 2 3" xfId="22078"/>
    <cellStyle name="Input 2 9 5 2 3 2" xfId="28965"/>
    <cellStyle name="Input 2 9 5 2 3 3" xfId="25631"/>
    <cellStyle name="Input 2 9 5 2 4" xfId="23899"/>
    <cellStyle name="Input 2 9 5 2 4 2" xfId="28966"/>
    <cellStyle name="Input 2 9 5 2 4 3" xfId="27448"/>
    <cellStyle name="Input 2 9 5 2 5" xfId="28963"/>
    <cellStyle name="Input 2 9 5 2 6" xfId="24793"/>
    <cellStyle name="Input 2 9 5 3" xfId="22079"/>
    <cellStyle name="Input 2 9 5 3 2" xfId="28967"/>
    <cellStyle name="Input 2 9 5 3 3" xfId="25632"/>
    <cellStyle name="Input 2 9 5 4" xfId="22080"/>
    <cellStyle name="Input 2 9 5 4 2" xfId="28968"/>
    <cellStyle name="Input 2 9 5 4 3" xfId="25633"/>
    <cellStyle name="Input 2 9 5 5" xfId="23348"/>
    <cellStyle name="Input 2 9 5 5 2" xfId="28969"/>
    <cellStyle name="Input 2 9 5 5 3" xfId="26897"/>
    <cellStyle name="Input 2 9 5 6" xfId="28962"/>
    <cellStyle name="Input 2 9 5 7" xfId="24242"/>
    <cellStyle name="Input 3" xfId="9412"/>
    <cellStyle name="Input 3 2" xfId="9413"/>
    <cellStyle name="Input 3 2 2" xfId="21235"/>
    <cellStyle name="Input 3 2 2 2" xfId="22081"/>
    <cellStyle name="Input 3 2 2 2 2" xfId="28973"/>
    <cellStyle name="Input 3 2 2 2 3" xfId="25634"/>
    <cellStyle name="Input 3 2 2 3" xfId="22082"/>
    <cellStyle name="Input 3 2 2 3 2" xfId="28974"/>
    <cellStyle name="Input 3 2 2 3 3" xfId="25635"/>
    <cellStyle name="Input 3 2 2 4" xfId="23897"/>
    <cellStyle name="Input 3 2 2 4 2" xfId="28975"/>
    <cellStyle name="Input 3 2 2 4 3" xfId="27446"/>
    <cellStyle name="Input 3 2 2 5" xfId="28972"/>
    <cellStyle name="Input 3 2 2 6" xfId="24791"/>
    <cellStyle name="Input 3 2 3" xfId="22083"/>
    <cellStyle name="Input 3 2 3 2" xfId="28976"/>
    <cellStyle name="Input 3 2 3 3" xfId="25636"/>
    <cellStyle name="Input 3 2 4" xfId="22084"/>
    <cellStyle name="Input 3 2 4 2" xfId="28977"/>
    <cellStyle name="Input 3 2 4 3" xfId="25637"/>
    <cellStyle name="Input 3 2 5" xfId="23350"/>
    <cellStyle name="Input 3 2 5 2" xfId="28978"/>
    <cellStyle name="Input 3 2 5 3" xfId="26899"/>
    <cellStyle name="Input 3 2 6" xfId="28971"/>
    <cellStyle name="Input 3 2 7" xfId="24244"/>
    <cellStyle name="Input 3 3" xfId="9414"/>
    <cellStyle name="Input 3 3 2" xfId="21234"/>
    <cellStyle name="Input 3 3 2 2" xfId="22085"/>
    <cellStyle name="Input 3 3 2 2 2" xfId="28981"/>
    <cellStyle name="Input 3 3 2 2 3" xfId="25638"/>
    <cellStyle name="Input 3 3 2 3" xfId="22086"/>
    <cellStyle name="Input 3 3 2 3 2" xfId="28982"/>
    <cellStyle name="Input 3 3 2 3 3" xfId="25639"/>
    <cellStyle name="Input 3 3 2 4" xfId="23896"/>
    <cellStyle name="Input 3 3 2 4 2" xfId="28983"/>
    <cellStyle name="Input 3 3 2 4 3" xfId="27445"/>
    <cellStyle name="Input 3 3 2 5" xfId="28980"/>
    <cellStyle name="Input 3 3 2 6" xfId="24790"/>
    <cellStyle name="Input 3 3 3" xfId="22087"/>
    <cellStyle name="Input 3 3 3 2" xfId="28984"/>
    <cellStyle name="Input 3 3 3 3" xfId="25640"/>
    <cellStyle name="Input 3 3 4" xfId="22088"/>
    <cellStyle name="Input 3 3 4 2" xfId="28985"/>
    <cellStyle name="Input 3 3 4 3" xfId="25641"/>
    <cellStyle name="Input 3 3 5" xfId="23351"/>
    <cellStyle name="Input 3 3 5 2" xfId="28986"/>
    <cellStyle name="Input 3 3 5 3" xfId="26900"/>
    <cellStyle name="Input 3 3 6" xfId="28979"/>
    <cellStyle name="Input 3 3 7" xfId="24245"/>
    <cellStyle name="Input 3 4" xfId="21236"/>
    <cellStyle name="Input 3 4 2" xfId="22089"/>
    <cellStyle name="Input 3 4 2 2" xfId="28988"/>
    <cellStyle name="Input 3 4 2 3" xfId="25642"/>
    <cellStyle name="Input 3 4 3" xfId="22090"/>
    <cellStyle name="Input 3 4 3 2" xfId="28989"/>
    <cellStyle name="Input 3 4 3 3" xfId="25643"/>
    <cellStyle name="Input 3 4 4" xfId="23898"/>
    <cellStyle name="Input 3 4 4 2" xfId="28990"/>
    <cellStyle name="Input 3 4 4 3" xfId="27447"/>
    <cellStyle name="Input 3 4 5" xfId="28987"/>
    <cellStyle name="Input 3 4 6" xfId="24792"/>
    <cellStyle name="Input 3 5" xfId="22091"/>
    <cellStyle name="Input 3 5 2" xfId="28991"/>
    <cellStyle name="Input 3 5 3" xfId="25644"/>
    <cellStyle name="Input 3 6" xfId="22092"/>
    <cellStyle name="Input 3 6 2" xfId="28992"/>
    <cellStyle name="Input 3 6 3" xfId="25645"/>
    <cellStyle name="Input 3 7" xfId="23349"/>
    <cellStyle name="Input 3 7 2" xfId="28993"/>
    <cellStyle name="Input 3 7 3" xfId="26898"/>
    <cellStyle name="Input 3 8" xfId="28970"/>
    <cellStyle name="Input 3 9" xfId="24243"/>
    <cellStyle name="Input 4" xfId="9415"/>
    <cellStyle name="Input 4 2" xfId="9416"/>
    <cellStyle name="Input 4 2 2" xfId="21232"/>
    <cellStyle name="Input 4 2 2 2" xfId="22093"/>
    <cellStyle name="Input 4 2 2 2 2" xfId="28997"/>
    <cellStyle name="Input 4 2 2 2 3" xfId="25646"/>
    <cellStyle name="Input 4 2 2 3" xfId="22094"/>
    <cellStyle name="Input 4 2 2 3 2" xfId="28998"/>
    <cellStyle name="Input 4 2 2 3 3" xfId="25647"/>
    <cellStyle name="Input 4 2 2 4" xfId="23894"/>
    <cellStyle name="Input 4 2 2 4 2" xfId="28999"/>
    <cellStyle name="Input 4 2 2 4 3" xfId="27443"/>
    <cellStyle name="Input 4 2 2 5" xfId="28996"/>
    <cellStyle name="Input 4 2 2 6" xfId="24788"/>
    <cellStyle name="Input 4 2 3" xfId="22095"/>
    <cellStyle name="Input 4 2 3 2" xfId="29000"/>
    <cellStyle name="Input 4 2 3 3" xfId="25648"/>
    <cellStyle name="Input 4 2 4" xfId="22096"/>
    <cellStyle name="Input 4 2 4 2" xfId="29001"/>
    <cellStyle name="Input 4 2 4 3" xfId="25649"/>
    <cellStyle name="Input 4 2 5" xfId="23353"/>
    <cellStyle name="Input 4 2 5 2" xfId="29002"/>
    <cellStyle name="Input 4 2 5 3" xfId="26902"/>
    <cellStyle name="Input 4 2 6" xfId="28995"/>
    <cellStyle name="Input 4 2 7" xfId="24247"/>
    <cellStyle name="Input 4 3" xfId="9417"/>
    <cellStyle name="Input 4 3 2" xfId="21231"/>
    <cellStyle name="Input 4 3 2 2" xfId="22097"/>
    <cellStyle name="Input 4 3 2 2 2" xfId="29005"/>
    <cellStyle name="Input 4 3 2 2 3" xfId="25650"/>
    <cellStyle name="Input 4 3 2 3" xfId="22098"/>
    <cellStyle name="Input 4 3 2 3 2" xfId="29006"/>
    <cellStyle name="Input 4 3 2 3 3" xfId="25651"/>
    <cellStyle name="Input 4 3 2 4" xfId="23893"/>
    <cellStyle name="Input 4 3 2 4 2" xfId="29007"/>
    <cellStyle name="Input 4 3 2 4 3" xfId="27442"/>
    <cellStyle name="Input 4 3 2 5" xfId="29004"/>
    <cellStyle name="Input 4 3 2 6" xfId="24787"/>
    <cellStyle name="Input 4 3 3" xfId="22099"/>
    <cellStyle name="Input 4 3 3 2" xfId="29008"/>
    <cellStyle name="Input 4 3 3 3" xfId="25652"/>
    <cellStyle name="Input 4 3 4" xfId="22100"/>
    <cellStyle name="Input 4 3 4 2" xfId="29009"/>
    <cellStyle name="Input 4 3 4 3" xfId="25653"/>
    <cellStyle name="Input 4 3 5" xfId="23354"/>
    <cellStyle name="Input 4 3 5 2" xfId="29010"/>
    <cellStyle name="Input 4 3 5 3" xfId="26903"/>
    <cellStyle name="Input 4 3 6" xfId="29003"/>
    <cellStyle name="Input 4 3 7" xfId="24248"/>
    <cellStyle name="Input 4 4" xfId="21233"/>
    <cellStyle name="Input 4 4 2" xfId="22101"/>
    <cellStyle name="Input 4 4 2 2" xfId="29012"/>
    <cellStyle name="Input 4 4 2 3" xfId="25654"/>
    <cellStyle name="Input 4 4 3" xfId="22102"/>
    <cellStyle name="Input 4 4 3 2" xfId="29013"/>
    <cellStyle name="Input 4 4 3 3" xfId="25655"/>
    <cellStyle name="Input 4 4 4" xfId="23895"/>
    <cellStyle name="Input 4 4 4 2" xfId="29014"/>
    <cellStyle name="Input 4 4 4 3" xfId="27444"/>
    <cellStyle name="Input 4 4 5" xfId="29011"/>
    <cellStyle name="Input 4 4 6" xfId="24789"/>
    <cellStyle name="Input 4 5" xfId="22103"/>
    <cellStyle name="Input 4 5 2" xfId="29015"/>
    <cellStyle name="Input 4 5 3" xfId="25656"/>
    <cellStyle name="Input 4 6" xfId="22104"/>
    <cellStyle name="Input 4 6 2" xfId="29016"/>
    <cellStyle name="Input 4 6 3" xfId="25657"/>
    <cellStyle name="Input 4 7" xfId="23352"/>
    <cellStyle name="Input 4 7 2" xfId="29017"/>
    <cellStyle name="Input 4 7 3" xfId="26901"/>
    <cellStyle name="Input 4 8" xfId="28994"/>
    <cellStyle name="Input 4 9" xfId="24246"/>
    <cellStyle name="Input 5" xfId="9418"/>
    <cellStyle name="Input 5 2" xfId="9419"/>
    <cellStyle name="Input 5 2 2" xfId="21229"/>
    <cellStyle name="Input 5 2 2 2" xfId="22105"/>
    <cellStyle name="Input 5 2 2 2 2" xfId="29021"/>
    <cellStyle name="Input 5 2 2 2 3" xfId="25658"/>
    <cellStyle name="Input 5 2 2 3" xfId="22106"/>
    <cellStyle name="Input 5 2 2 3 2" xfId="29022"/>
    <cellStyle name="Input 5 2 2 3 3" xfId="25659"/>
    <cellStyle name="Input 5 2 2 4" xfId="23891"/>
    <cellStyle name="Input 5 2 2 4 2" xfId="29023"/>
    <cellStyle name="Input 5 2 2 4 3" xfId="27440"/>
    <cellStyle name="Input 5 2 2 5" xfId="29020"/>
    <cellStyle name="Input 5 2 2 6" xfId="24785"/>
    <cellStyle name="Input 5 2 3" xfId="22107"/>
    <cellStyle name="Input 5 2 3 2" xfId="29024"/>
    <cellStyle name="Input 5 2 3 3" xfId="25660"/>
    <cellStyle name="Input 5 2 4" xfId="22108"/>
    <cellStyle name="Input 5 2 4 2" xfId="29025"/>
    <cellStyle name="Input 5 2 4 3" xfId="25661"/>
    <cellStyle name="Input 5 2 5" xfId="23356"/>
    <cellStyle name="Input 5 2 5 2" xfId="29026"/>
    <cellStyle name="Input 5 2 5 3" xfId="26905"/>
    <cellStyle name="Input 5 2 6" xfId="29019"/>
    <cellStyle name="Input 5 2 7" xfId="24250"/>
    <cellStyle name="Input 5 3" xfId="9420"/>
    <cellStyle name="Input 5 3 2" xfId="21228"/>
    <cellStyle name="Input 5 3 2 2" xfId="22109"/>
    <cellStyle name="Input 5 3 2 2 2" xfId="29029"/>
    <cellStyle name="Input 5 3 2 2 3" xfId="25662"/>
    <cellStyle name="Input 5 3 2 3" xfId="22110"/>
    <cellStyle name="Input 5 3 2 3 2" xfId="29030"/>
    <cellStyle name="Input 5 3 2 3 3" xfId="25663"/>
    <cellStyle name="Input 5 3 2 4" xfId="23890"/>
    <cellStyle name="Input 5 3 2 4 2" xfId="29031"/>
    <cellStyle name="Input 5 3 2 4 3" xfId="27439"/>
    <cellStyle name="Input 5 3 2 5" xfId="29028"/>
    <cellStyle name="Input 5 3 2 6" xfId="24784"/>
    <cellStyle name="Input 5 3 3" xfId="22111"/>
    <cellStyle name="Input 5 3 3 2" xfId="29032"/>
    <cellStyle name="Input 5 3 3 3" xfId="25664"/>
    <cellStyle name="Input 5 3 4" xfId="22112"/>
    <cellStyle name="Input 5 3 4 2" xfId="29033"/>
    <cellStyle name="Input 5 3 4 3" xfId="25665"/>
    <cellStyle name="Input 5 3 5" xfId="23357"/>
    <cellStyle name="Input 5 3 5 2" xfId="29034"/>
    <cellStyle name="Input 5 3 5 3" xfId="26906"/>
    <cellStyle name="Input 5 3 6" xfId="29027"/>
    <cellStyle name="Input 5 3 7" xfId="24251"/>
    <cellStyle name="Input 5 4" xfId="21230"/>
    <cellStyle name="Input 5 4 2" xfId="22113"/>
    <cellStyle name="Input 5 4 2 2" xfId="29036"/>
    <cellStyle name="Input 5 4 2 3" xfId="25666"/>
    <cellStyle name="Input 5 4 3" xfId="22114"/>
    <cellStyle name="Input 5 4 3 2" xfId="29037"/>
    <cellStyle name="Input 5 4 3 3" xfId="25667"/>
    <cellStyle name="Input 5 4 4" xfId="23892"/>
    <cellStyle name="Input 5 4 4 2" xfId="29038"/>
    <cellStyle name="Input 5 4 4 3" xfId="27441"/>
    <cellStyle name="Input 5 4 5" xfId="29035"/>
    <cellStyle name="Input 5 4 6" xfId="24786"/>
    <cellStyle name="Input 5 5" xfId="22115"/>
    <cellStyle name="Input 5 5 2" xfId="29039"/>
    <cellStyle name="Input 5 5 3" xfId="25668"/>
    <cellStyle name="Input 5 6" xfId="22116"/>
    <cellStyle name="Input 5 6 2" xfId="29040"/>
    <cellStyle name="Input 5 6 3" xfId="25669"/>
    <cellStyle name="Input 5 7" xfId="23355"/>
    <cellStyle name="Input 5 7 2" xfId="29041"/>
    <cellStyle name="Input 5 7 3" xfId="26904"/>
    <cellStyle name="Input 5 8" xfId="29018"/>
    <cellStyle name="Input 5 9" xfId="24249"/>
    <cellStyle name="Input 6" xfId="9421"/>
    <cellStyle name="Input 6 2" xfId="9422"/>
    <cellStyle name="Input 6 2 2" xfId="21226"/>
    <cellStyle name="Input 6 2 2 2" xfId="22117"/>
    <cellStyle name="Input 6 2 2 2 2" xfId="29045"/>
    <cellStyle name="Input 6 2 2 2 3" xfId="25670"/>
    <cellStyle name="Input 6 2 2 3" xfId="22118"/>
    <cellStyle name="Input 6 2 2 3 2" xfId="29046"/>
    <cellStyle name="Input 6 2 2 3 3" xfId="25671"/>
    <cellStyle name="Input 6 2 2 4" xfId="23888"/>
    <cellStyle name="Input 6 2 2 4 2" xfId="29047"/>
    <cellStyle name="Input 6 2 2 4 3" xfId="27437"/>
    <cellStyle name="Input 6 2 2 5" xfId="29044"/>
    <cellStyle name="Input 6 2 2 6" xfId="24782"/>
    <cellStyle name="Input 6 2 3" xfId="22119"/>
    <cellStyle name="Input 6 2 3 2" xfId="29048"/>
    <cellStyle name="Input 6 2 3 3" xfId="25672"/>
    <cellStyle name="Input 6 2 4" xfId="22120"/>
    <cellStyle name="Input 6 2 4 2" xfId="29049"/>
    <cellStyle name="Input 6 2 4 3" xfId="25673"/>
    <cellStyle name="Input 6 2 5" xfId="23359"/>
    <cellStyle name="Input 6 2 5 2" xfId="29050"/>
    <cellStyle name="Input 6 2 5 3" xfId="26908"/>
    <cellStyle name="Input 6 2 6" xfId="29043"/>
    <cellStyle name="Input 6 2 7" xfId="24253"/>
    <cellStyle name="Input 6 3" xfId="9423"/>
    <cellStyle name="Input 6 3 2" xfId="21225"/>
    <cellStyle name="Input 6 3 2 2" xfId="22121"/>
    <cellStyle name="Input 6 3 2 2 2" xfId="29053"/>
    <cellStyle name="Input 6 3 2 2 3" xfId="25674"/>
    <cellStyle name="Input 6 3 2 3" xfId="22122"/>
    <cellStyle name="Input 6 3 2 3 2" xfId="29054"/>
    <cellStyle name="Input 6 3 2 3 3" xfId="25675"/>
    <cellStyle name="Input 6 3 2 4" xfId="23887"/>
    <cellStyle name="Input 6 3 2 4 2" xfId="29055"/>
    <cellStyle name="Input 6 3 2 4 3" xfId="27436"/>
    <cellStyle name="Input 6 3 2 5" xfId="29052"/>
    <cellStyle name="Input 6 3 2 6" xfId="24781"/>
    <cellStyle name="Input 6 3 3" xfId="22123"/>
    <cellStyle name="Input 6 3 3 2" xfId="29056"/>
    <cellStyle name="Input 6 3 3 3" xfId="25676"/>
    <cellStyle name="Input 6 3 4" xfId="22124"/>
    <cellStyle name="Input 6 3 4 2" xfId="29057"/>
    <cellStyle name="Input 6 3 4 3" xfId="25677"/>
    <cellStyle name="Input 6 3 5" xfId="23360"/>
    <cellStyle name="Input 6 3 5 2" xfId="29058"/>
    <cellStyle name="Input 6 3 5 3" xfId="26909"/>
    <cellStyle name="Input 6 3 6" xfId="29051"/>
    <cellStyle name="Input 6 3 7" xfId="24254"/>
    <cellStyle name="Input 6 4" xfId="21227"/>
    <cellStyle name="Input 6 4 2" xfId="22125"/>
    <cellStyle name="Input 6 4 2 2" xfId="29060"/>
    <cellStyle name="Input 6 4 2 3" xfId="25678"/>
    <cellStyle name="Input 6 4 3" xfId="22126"/>
    <cellStyle name="Input 6 4 3 2" xfId="29061"/>
    <cellStyle name="Input 6 4 3 3" xfId="25679"/>
    <cellStyle name="Input 6 4 4" xfId="23889"/>
    <cellStyle name="Input 6 4 4 2" xfId="29062"/>
    <cellStyle name="Input 6 4 4 3" xfId="27438"/>
    <cellStyle name="Input 6 4 5" xfId="29059"/>
    <cellStyle name="Input 6 4 6" xfId="24783"/>
    <cellStyle name="Input 6 5" xfId="22127"/>
    <cellStyle name="Input 6 5 2" xfId="29063"/>
    <cellStyle name="Input 6 5 3" xfId="25680"/>
    <cellStyle name="Input 6 6" xfId="22128"/>
    <cellStyle name="Input 6 6 2" xfId="29064"/>
    <cellStyle name="Input 6 6 3" xfId="25681"/>
    <cellStyle name="Input 6 7" xfId="23358"/>
    <cellStyle name="Input 6 7 2" xfId="29065"/>
    <cellStyle name="Input 6 7 3" xfId="26907"/>
    <cellStyle name="Input 6 8" xfId="29042"/>
    <cellStyle name="Input 6 9" xfId="24252"/>
    <cellStyle name="Input 7" xfId="9424"/>
    <cellStyle name="Input 7 2" xfId="21224"/>
    <cellStyle name="Input 7 2 2" xfId="22129"/>
    <cellStyle name="Input 7 2 2 2" xfId="29068"/>
    <cellStyle name="Input 7 2 2 3" xfId="25682"/>
    <cellStyle name="Input 7 2 3" xfId="22130"/>
    <cellStyle name="Input 7 2 3 2" xfId="29069"/>
    <cellStyle name="Input 7 2 3 3" xfId="25683"/>
    <cellStyle name="Input 7 2 4" xfId="23886"/>
    <cellStyle name="Input 7 2 4 2" xfId="29070"/>
    <cellStyle name="Input 7 2 4 3" xfId="27435"/>
    <cellStyle name="Input 7 2 5" xfId="29067"/>
    <cellStyle name="Input 7 2 6" xfId="24780"/>
    <cellStyle name="Input 7 3" xfId="22131"/>
    <cellStyle name="Input 7 3 2" xfId="29071"/>
    <cellStyle name="Input 7 3 3" xfId="25684"/>
    <cellStyle name="Input 7 4" xfId="22132"/>
    <cellStyle name="Input 7 4 2" xfId="29072"/>
    <cellStyle name="Input 7 4 3" xfId="25685"/>
    <cellStyle name="Input 7 5" xfId="23361"/>
    <cellStyle name="Input 7 5 2" xfId="29073"/>
    <cellStyle name="Input 7 5 3" xfId="26910"/>
    <cellStyle name="Input 7 6" xfId="29066"/>
    <cellStyle name="Input 7 7" xfId="24255"/>
    <cellStyle name="inputExposure" xfId="9425"/>
    <cellStyle name="inputExposure 2" xfId="21223"/>
    <cellStyle name="inputExposure 2 2" xfId="22133"/>
    <cellStyle name="inputExposure 2 2 2" xfId="29076"/>
    <cellStyle name="inputExposure 2 2 3" xfId="25686"/>
    <cellStyle name="inputExposure 2 3" xfId="22134"/>
    <cellStyle name="inputExposure 2 3 2" xfId="29077"/>
    <cellStyle name="inputExposure 2 3 3" xfId="25687"/>
    <cellStyle name="inputExposure 2 4" xfId="23885"/>
    <cellStyle name="inputExposure 2 4 2" xfId="29078"/>
    <cellStyle name="inputExposure 2 4 3" xfId="27434"/>
    <cellStyle name="inputExposure 2 5" xfId="29075"/>
    <cellStyle name="inputExposure 2 6" xfId="24779"/>
    <cellStyle name="inputExposure 3" xfId="22135"/>
    <cellStyle name="inputExposure 3 2" xfId="29079"/>
    <cellStyle name="inputExposure 3 3" xfId="25688"/>
    <cellStyle name="inputExposure 4" xfId="23362"/>
    <cellStyle name="inputExposure 4 2" xfId="29080"/>
    <cellStyle name="inputExposure 4 3" xfId="26911"/>
    <cellStyle name="inputExposure 5" xfId="29074"/>
    <cellStyle name="inputExposure 6" xfId="24256"/>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3 2" xfId="22136"/>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2 2 2" xfId="22137"/>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6 2 2" xfId="22138"/>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3 2 2" xfId="2213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15" xfId="24069"/>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2 2 2" xfId="22140"/>
    <cellStyle name="Note 2 10 2 2 2 2" xfId="29084"/>
    <cellStyle name="Note 2 10 2 2 2 3" xfId="25689"/>
    <cellStyle name="Note 2 10 2 2 3" xfId="22141"/>
    <cellStyle name="Note 2 10 2 2 3 2" xfId="29085"/>
    <cellStyle name="Note 2 10 2 2 3 3" xfId="25690"/>
    <cellStyle name="Note 2 10 2 2 4" xfId="23883"/>
    <cellStyle name="Note 2 10 2 2 4 2" xfId="29086"/>
    <cellStyle name="Note 2 10 2 2 4 3" xfId="27432"/>
    <cellStyle name="Note 2 10 2 2 5" xfId="29083"/>
    <cellStyle name="Note 2 10 2 2 6" xfId="24777"/>
    <cellStyle name="Note 2 10 2 3" xfId="22142"/>
    <cellStyle name="Note 2 10 2 3 2" xfId="29087"/>
    <cellStyle name="Note 2 10 2 3 3" xfId="25691"/>
    <cellStyle name="Note 2 10 2 4" xfId="22143"/>
    <cellStyle name="Note 2 10 2 4 2" xfId="29088"/>
    <cellStyle name="Note 2 10 2 4 3" xfId="25692"/>
    <cellStyle name="Note 2 10 2 5" xfId="23364"/>
    <cellStyle name="Note 2 10 2 5 2" xfId="29089"/>
    <cellStyle name="Note 2 10 2 5 3" xfId="26913"/>
    <cellStyle name="Note 2 10 2 6" xfId="29082"/>
    <cellStyle name="Note 2 10 2 7" xfId="24258"/>
    <cellStyle name="Note 2 10 3" xfId="20386"/>
    <cellStyle name="Note 2 10 3 2" xfId="21220"/>
    <cellStyle name="Note 2 10 3 2 2" xfId="22144"/>
    <cellStyle name="Note 2 10 3 2 2 2" xfId="29092"/>
    <cellStyle name="Note 2 10 3 2 2 3" xfId="25693"/>
    <cellStyle name="Note 2 10 3 2 3" xfId="22145"/>
    <cellStyle name="Note 2 10 3 2 3 2" xfId="29093"/>
    <cellStyle name="Note 2 10 3 2 3 3" xfId="25694"/>
    <cellStyle name="Note 2 10 3 2 4" xfId="23882"/>
    <cellStyle name="Note 2 10 3 2 4 2" xfId="29094"/>
    <cellStyle name="Note 2 10 3 2 4 3" xfId="27431"/>
    <cellStyle name="Note 2 10 3 2 5" xfId="29091"/>
    <cellStyle name="Note 2 10 3 2 6" xfId="24776"/>
    <cellStyle name="Note 2 10 3 3" xfId="22146"/>
    <cellStyle name="Note 2 10 3 3 2" xfId="29095"/>
    <cellStyle name="Note 2 10 3 3 3" xfId="25695"/>
    <cellStyle name="Note 2 10 3 4" xfId="22147"/>
    <cellStyle name="Note 2 10 3 4 2" xfId="29096"/>
    <cellStyle name="Note 2 10 3 4 3" xfId="25696"/>
    <cellStyle name="Note 2 10 3 5" xfId="23365"/>
    <cellStyle name="Note 2 10 3 5 2" xfId="29097"/>
    <cellStyle name="Note 2 10 3 5 3" xfId="26914"/>
    <cellStyle name="Note 2 10 3 6" xfId="29090"/>
    <cellStyle name="Note 2 10 3 7" xfId="24259"/>
    <cellStyle name="Note 2 10 4" xfId="20387"/>
    <cellStyle name="Note 2 10 4 2" xfId="21219"/>
    <cellStyle name="Note 2 10 4 2 2" xfId="22148"/>
    <cellStyle name="Note 2 10 4 2 2 2" xfId="29100"/>
    <cellStyle name="Note 2 10 4 2 2 3" xfId="25697"/>
    <cellStyle name="Note 2 10 4 2 3" xfId="22149"/>
    <cellStyle name="Note 2 10 4 2 3 2" xfId="29101"/>
    <cellStyle name="Note 2 10 4 2 3 3" xfId="25698"/>
    <cellStyle name="Note 2 10 4 2 4" xfId="23881"/>
    <cellStyle name="Note 2 10 4 2 4 2" xfId="29102"/>
    <cellStyle name="Note 2 10 4 2 4 3" xfId="27430"/>
    <cellStyle name="Note 2 10 4 2 5" xfId="29099"/>
    <cellStyle name="Note 2 10 4 2 6" xfId="24775"/>
    <cellStyle name="Note 2 10 4 3" xfId="22150"/>
    <cellStyle name="Note 2 10 4 3 2" xfId="29103"/>
    <cellStyle name="Note 2 10 4 3 3" xfId="25699"/>
    <cellStyle name="Note 2 10 4 4" xfId="22151"/>
    <cellStyle name="Note 2 10 4 4 2" xfId="29104"/>
    <cellStyle name="Note 2 10 4 4 3" xfId="25700"/>
    <cellStyle name="Note 2 10 4 5" xfId="23366"/>
    <cellStyle name="Note 2 10 4 5 2" xfId="29105"/>
    <cellStyle name="Note 2 10 4 5 3" xfId="26915"/>
    <cellStyle name="Note 2 10 4 6" xfId="29098"/>
    <cellStyle name="Note 2 10 4 7" xfId="24260"/>
    <cellStyle name="Note 2 10 5" xfId="20388"/>
    <cellStyle name="Note 2 10 5 2" xfId="21218"/>
    <cellStyle name="Note 2 10 5 2 2" xfId="22152"/>
    <cellStyle name="Note 2 10 5 2 2 2" xfId="29108"/>
    <cellStyle name="Note 2 10 5 2 2 3" xfId="25701"/>
    <cellStyle name="Note 2 10 5 2 3" xfId="22153"/>
    <cellStyle name="Note 2 10 5 2 3 2" xfId="29109"/>
    <cellStyle name="Note 2 10 5 2 3 3" xfId="25702"/>
    <cellStyle name="Note 2 10 5 2 4" xfId="23880"/>
    <cellStyle name="Note 2 10 5 2 4 2" xfId="29110"/>
    <cellStyle name="Note 2 10 5 2 4 3" xfId="27429"/>
    <cellStyle name="Note 2 10 5 2 5" xfId="29107"/>
    <cellStyle name="Note 2 10 5 2 6" xfId="24774"/>
    <cellStyle name="Note 2 10 5 3" xfId="22154"/>
    <cellStyle name="Note 2 10 5 3 2" xfId="29111"/>
    <cellStyle name="Note 2 10 5 3 3" xfId="25703"/>
    <cellStyle name="Note 2 10 5 4" xfId="22155"/>
    <cellStyle name="Note 2 10 5 4 2" xfId="29112"/>
    <cellStyle name="Note 2 10 5 4 3" xfId="25704"/>
    <cellStyle name="Note 2 10 5 5" xfId="23367"/>
    <cellStyle name="Note 2 10 5 5 2" xfId="29113"/>
    <cellStyle name="Note 2 10 5 5 3" xfId="26916"/>
    <cellStyle name="Note 2 10 5 6" xfId="29106"/>
    <cellStyle name="Note 2 10 5 7" xfId="24261"/>
    <cellStyle name="Note 2 11" xfId="20389"/>
    <cellStyle name="Note 2 11 2" xfId="20390"/>
    <cellStyle name="Note 2 11 2 2" xfId="21217"/>
    <cellStyle name="Note 2 11 2 2 2" xfId="22156"/>
    <cellStyle name="Note 2 11 2 2 2 2" xfId="29116"/>
    <cellStyle name="Note 2 11 2 2 2 3" xfId="25705"/>
    <cellStyle name="Note 2 11 2 2 3" xfId="22157"/>
    <cellStyle name="Note 2 11 2 2 3 2" xfId="29117"/>
    <cellStyle name="Note 2 11 2 2 3 3" xfId="25706"/>
    <cellStyle name="Note 2 11 2 2 4" xfId="23879"/>
    <cellStyle name="Note 2 11 2 2 4 2" xfId="29118"/>
    <cellStyle name="Note 2 11 2 2 4 3" xfId="27428"/>
    <cellStyle name="Note 2 11 2 2 5" xfId="29115"/>
    <cellStyle name="Note 2 11 2 2 6" xfId="24773"/>
    <cellStyle name="Note 2 11 2 3" xfId="22158"/>
    <cellStyle name="Note 2 11 2 3 2" xfId="29119"/>
    <cellStyle name="Note 2 11 2 3 3" xfId="25707"/>
    <cellStyle name="Note 2 11 2 4" xfId="22159"/>
    <cellStyle name="Note 2 11 2 4 2" xfId="29120"/>
    <cellStyle name="Note 2 11 2 4 3" xfId="25708"/>
    <cellStyle name="Note 2 11 2 5" xfId="23368"/>
    <cellStyle name="Note 2 11 2 5 2" xfId="29121"/>
    <cellStyle name="Note 2 11 2 5 3" xfId="26917"/>
    <cellStyle name="Note 2 11 2 6" xfId="29114"/>
    <cellStyle name="Note 2 11 2 7" xfId="24262"/>
    <cellStyle name="Note 2 11 3" xfId="20391"/>
    <cellStyle name="Note 2 11 3 2" xfId="21216"/>
    <cellStyle name="Note 2 11 3 2 2" xfId="22160"/>
    <cellStyle name="Note 2 11 3 2 2 2" xfId="29124"/>
    <cellStyle name="Note 2 11 3 2 2 3" xfId="25709"/>
    <cellStyle name="Note 2 11 3 2 3" xfId="22161"/>
    <cellStyle name="Note 2 11 3 2 3 2" xfId="29125"/>
    <cellStyle name="Note 2 11 3 2 3 3" xfId="25710"/>
    <cellStyle name="Note 2 11 3 2 4" xfId="23878"/>
    <cellStyle name="Note 2 11 3 2 4 2" xfId="29126"/>
    <cellStyle name="Note 2 11 3 2 4 3" xfId="27427"/>
    <cellStyle name="Note 2 11 3 2 5" xfId="29123"/>
    <cellStyle name="Note 2 11 3 2 6" xfId="24772"/>
    <cellStyle name="Note 2 11 3 3" xfId="22162"/>
    <cellStyle name="Note 2 11 3 3 2" xfId="29127"/>
    <cellStyle name="Note 2 11 3 3 3" xfId="25711"/>
    <cellStyle name="Note 2 11 3 4" xfId="22163"/>
    <cellStyle name="Note 2 11 3 4 2" xfId="29128"/>
    <cellStyle name="Note 2 11 3 4 3" xfId="25712"/>
    <cellStyle name="Note 2 11 3 5" xfId="23369"/>
    <cellStyle name="Note 2 11 3 5 2" xfId="29129"/>
    <cellStyle name="Note 2 11 3 5 3" xfId="26918"/>
    <cellStyle name="Note 2 11 3 6" xfId="29122"/>
    <cellStyle name="Note 2 11 3 7" xfId="24263"/>
    <cellStyle name="Note 2 11 4" xfId="20392"/>
    <cellStyle name="Note 2 11 4 2" xfId="21215"/>
    <cellStyle name="Note 2 11 4 2 2" xfId="22164"/>
    <cellStyle name="Note 2 11 4 2 2 2" xfId="29132"/>
    <cellStyle name="Note 2 11 4 2 2 3" xfId="25713"/>
    <cellStyle name="Note 2 11 4 2 3" xfId="22165"/>
    <cellStyle name="Note 2 11 4 2 3 2" xfId="29133"/>
    <cellStyle name="Note 2 11 4 2 3 3" xfId="25714"/>
    <cellStyle name="Note 2 11 4 2 4" xfId="23877"/>
    <cellStyle name="Note 2 11 4 2 4 2" xfId="29134"/>
    <cellStyle name="Note 2 11 4 2 4 3" xfId="27426"/>
    <cellStyle name="Note 2 11 4 2 5" xfId="29131"/>
    <cellStyle name="Note 2 11 4 2 6" xfId="24771"/>
    <cellStyle name="Note 2 11 4 3" xfId="22166"/>
    <cellStyle name="Note 2 11 4 3 2" xfId="29135"/>
    <cellStyle name="Note 2 11 4 3 3" xfId="25715"/>
    <cellStyle name="Note 2 11 4 4" xfId="22167"/>
    <cellStyle name="Note 2 11 4 4 2" xfId="29136"/>
    <cellStyle name="Note 2 11 4 4 3" xfId="25716"/>
    <cellStyle name="Note 2 11 4 5" xfId="23370"/>
    <cellStyle name="Note 2 11 4 5 2" xfId="29137"/>
    <cellStyle name="Note 2 11 4 5 3" xfId="26919"/>
    <cellStyle name="Note 2 11 4 6" xfId="29130"/>
    <cellStyle name="Note 2 11 4 7" xfId="24264"/>
    <cellStyle name="Note 2 11 5" xfId="20393"/>
    <cellStyle name="Note 2 11 5 2" xfId="21214"/>
    <cellStyle name="Note 2 11 5 2 2" xfId="22168"/>
    <cellStyle name="Note 2 11 5 2 2 2" xfId="29140"/>
    <cellStyle name="Note 2 11 5 2 2 3" xfId="25717"/>
    <cellStyle name="Note 2 11 5 2 3" xfId="22169"/>
    <cellStyle name="Note 2 11 5 2 3 2" xfId="29141"/>
    <cellStyle name="Note 2 11 5 2 3 3" xfId="25718"/>
    <cellStyle name="Note 2 11 5 2 4" xfId="23876"/>
    <cellStyle name="Note 2 11 5 2 4 2" xfId="29142"/>
    <cellStyle name="Note 2 11 5 2 4 3" xfId="27425"/>
    <cellStyle name="Note 2 11 5 2 5" xfId="29139"/>
    <cellStyle name="Note 2 11 5 2 6" xfId="24770"/>
    <cellStyle name="Note 2 11 5 3" xfId="22170"/>
    <cellStyle name="Note 2 11 5 3 2" xfId="29143"/>
    <cellStyle name="Note 2 11 5 3 3" xfId="25719"/>
    <cellStyle name="Note 2 11 5 4" xfId="22171"/>
    <cellStyle name="Note 2 11 5 4 2" xfId="29144"/>
    <cellStyle name="Note 2 11 5 4 3" xfId="25720"/>
    <cellStyle name="Note 2 11 5 5" xfId="23371"/>
    <cellStyle name="Note 2 11 5 5 2" xfId="29145"/>
    <cellStyle name="Note 2 11 5 5 3" xfId="26920"/>
    <cellStyle name="Note 2 11 5 6" xfId="29138"/>
    <cellStyle name="Note 2 11 5 7" xfId="24265"/>
    <cellStyle name="Note 2 12" xfId="20394"/>
    <cellStyle name="Note 2 12 2" xfId="20395"/>
    <cellStyle name="Note 2 12 2 2" xfId="21213"/>
    <cellStyle name="Note 2 12 2 2 2" xfId="22172"/>
    <cellStyle name="Note 2 12 2 2 2 2" xfId="29148"/>
    <cellStyle name="Note 2 12 2 2 2 3" xfId="25721"/>
    <cellStyle name="Note 2 12 2 2 3" xfId="22173"/>
    <cellStyle name="Note 2 12 2 2 3 2" xfId="29149"/>
    <cellStyle name="Note 2 12 2 2 3 3" xfId="25722"/>
    <cellStyle name="Note 2 12 2 2 4" xfId="23875"/>
    <cellStyle name="Note 2 12 2 2 4 2" xfId="29150"/>
    <cellStyle name="Note 2 12 2 2 4 3" xfId="27424"/>
    <cellStyle name="Note 2 12 2 2 5" xfId="29147"/>
    <cellStyle name="Note 2 12 2 2 6" xfId="24769"/>
    <cellStyle name="Note 2 12 2 3" xfId="22174"/>
    <cellStyle name="Note 2 12 2 3 2" xfId="29151"/>
    <cellStyle name="Note 2 12 2 3 3" xfId="25723"/>
    <cellStyle name="Note 2 12 2 4" xfId="22175"/>
    <cellStyle name="Note 2 12 2 4 2" xfId="29152"/>
    <cellStyle name="Note 2 12 2 4 3" xfId="25724"/>
    <cellStyle name="Note 2 12 2 5" xfId="23372"/>
    <cellStyle name="Note 2 12 2 5 2" xfId="29153"/>
    <cellStyle name="Note 2 12 2 5 3" xfId="26921"/>
    <cellStyle name="Note 2 12 2 6" xfId="29146"/>
    <cellStyle name="Note 2 12 2 7" xfId="24266"/>
    <cellStyle name="Note 2 12 3" xfId="20396"/>
    <cellStyle name="Note 2 12 3 2" xfId="21212"/>
    <cellStyle name="Note 2 12 3 2 2" xfId="22176"/>
    <cellStyle name="Note 2 12 3 2 2 2" xfId="29156"/>
    <cellStyle name="Note 2 12 3 2 2 3" xfId="25725"/>
    <cellStyle name="Note 2 12 3 2 3" xfId="22177"/>
    <cellStyle name="Note 2 12 3 2 3 2" xfId="29157"/>
    <cellStyle name="Note 2 12 3 2 3 3" xfId="25726"/>
    <cellStyle name="Note 2 12 3 2 4" xfId="23874"/>
    <cellStyle name="Note 2 12 3 2 4 2" xfId="29158"/>
    <cellStyle name="Note 2 12 3 2 4 3" xfId="27423"/>
    <cellStyle name="Note 2 12 3 2 5" xfId="29155"/>
    <cellStyle name="Note 2 12 3 2 6" xfId="24768"/>
    <cellStyle name="Note 2 12 3 3" xfId="22178"/>
    <cellStyle name="Note 2 12 3 3 2" xfId="29159"/>
    <cellStyle name="Note 2 12 3 3 3" xfId="25727"/>
    <cellStyle name="Note 2 12 3 4" xfId="22179"/>
    <cellStyle name="Note 2 12 3 4 2" xfId="29160"/>
    <cellStyle name="Note 2 12 3 4 3" xfId="25728"/>
    <cellStyle name="Note 2 12 3 5" xfId="23373"/>
    <cellStyle name="Note 2 12 3 5 2" xfId="29161"/>
    <cellStyle name="Note 2 12 3 5 3" xfId="26922"/>
    <cellStyle name="Note 2 12 3 6" xfId="29154"/>
    <cellStyle name="Note 2 12 3 7" xfId="24267"/>
    <cellStyle name="Note 2 12 4" xfId="20397"/>
    <cellStyle name="Note 2 12 4 2" xfId="21211"/>
    <cellStyle name="Note 2 12 4 2 2" xfId="22180"/>
    <cellStyle name="Note 2 12 4 2 2 2" xfId="29164"/>
    <cellStyle name="Note 2 12 4 2 2 3" xfId="25729"/>
    <cellStyle name="Note 2 12 4 2 3" xfId="22181"/>
    <cellStyle name="Note 2 12 4 2 3 2" xfId="29165"/>
    <cellStyle name="Note 2 12 4 2 3 3" xfId="25730"/>
    <cellStyle name="Note 2 12 4 2 4" xfId="23873"/>
    <cellStyle name="Note 2 12 4 2 4 2" xfId="29166"/>
    <cellStyle name="Note 2 12 4 2 4 3" xfId="27422"/>
    <cellStyle name="Note 2 12 4 2 5" xfId="29163"/>
    <cellStyle name="Note 2 12 4 2 6" xfId="24767"/>
    <cellStyle name="Note 2 12 4 3" xfId="22182"/>
    <cellStyle name="Note 2 12 4 3 2" xfId="29167"/>
    <cellStyle name="Note 2 12 4 3 3" xfId="25731"/>
    <cellStyle name="Note 2 12 4 4" xfId="22183"/>
    <cellStyle name="Note 2 12 4 4 2" xfId="29168"/>
    <cellStyle name="Note 2 12 4 4 3" xfId="25732"/>
    <cellStyle name="Note 2 12 4 5" xfId="23374"/>
    <cellStyle name="Note 2 12 4 5 2" xfId="29169"/>
    <cellStyle name="Note 2 12 4 5 3" xfId="26923"/>
    <cellStyle name="Note 2 12 4 6" xfId="29162"/>
    <cellStyle name="Note 2 12 4 7" xfId="24268"/>
    <cellStyle name="Note 2 12 5" xfId="20398"/>
    <cellStyle name="Note 2 12 5 2" xfId="21210"/>
    <cellStyle name="Note 2 12 5 2 2" xfId="22184"/>
    <cellStyle name="Note 2 12 5 2 2 2" xfId="29172"/>
    <cellStyle name="Note 2 12 5 2 2 3" xfId="25733"/>
    <cellStyle name="Note 2 12 5 2 3" xfId="22185"/>
    <cellStyle name="Note 2 12 5 2 3 2" xfId="29173"/>
    <cellStyle name="Note 2 12 5 2 3 3" xfId="25734"/>
    <cellStyle name="Note 2 12 5 2 4" xfId="23872"/>
    <cellStyle name="Note 2 12 5 2 4 2" xfId="29174"/>
    <cellStyle name="Note 2 12 5 2 4 3" xfId="27421"/>
    <cellStyle name="Note 2 12 5 2 5" xfId="29171"/>
    <cellStyle name="Note 2 12 5 2 6" xfId="24766"/>
    <cellStyle name="Note 2 12 5 3" xfId="22186"/>
    <cellStyle name="Note 2 12 5 3 2" xfId="29175"/>
    <cellStyle name="Note 2 12 5 3 3" xfId="25735"/>
    <cellStyle name="Note 2 12 5 4" xfId="22187"/>
    <cellStyle name="Note 2 12 5 4 2" xfId="29176"/>
    <cellStyle name="Note 2 12 5 4 3" xfId="25736"/>
    <cellStyle name="Note 2 12 5 5" xfId="23375"/>
    <cellStyle name="Note 2 12 5 5 2" xfId="29177"/>
    <cellStyle name="Note 2 12 5 5 3" xfId="26924"/>
    <cellStyle name="Note 2 12 5 6" xfId="29170"/>
    <cellStyle name="Note 2 12 5 7" xfId="24269"/>
    <cellStyle name="Note 2 13" xfId="20399"/>
    <cellStyle name="Note 2 13 2" xfId="20400"/>
    <cellStyle name="Note 2 13 2 2" xfId="21209"/>
    <cellStyle name="Note 2 13 2 2 2" xfId="22188"/>
    <cellStyle name="Note 2 13 2 2 2 2" xfId="29180"/>
    <cellStyle name="Note 2 13 2 2 2 3" xfId="25737"/>
    <cellStyle name="Note 2 13 2 2 3" xfId="22189"/>
    <cellStyle name="Note 2 13 2 2 3 2" xfId="29181"/>
    <cellStyle name="Note 2 13 2 2 3 3" xfId="25738"/>
    <cellStyle name="Note 2 13 2 2 4" xfId="23871"/>
    <cellStyle name="Note 2 13 2 2 4 2" xfId="29182"/>
    <cellStyle name="Note 2 13 2 2 4 3" xfId="27420"/>
    <cellStyle name="Note 2 13 2 2 5" xfId="29179"/>
    <cellStyle name="Note 2 13 2 2 6" xfId="24765"/>
    <cellStyle name="Note 2 13 2 3" xfId="22190"/>
    <cellStyle name="Note 2 13 2 3 2" xfId="29183"/>
    <cellStyle name="Note 2 13 2 3 3" xfId="25739"/>
    <cellStyle name="Note 2 13 2 4" xfId="22191"/>
    <cellStyle name="Note 2 13 2 4 2" xfId="29184"/>
    <cellStyle name="Note 2 13 2 4 3" xfId="25740"/>
    <cellStyle name="Note 2 13 2 5" xfId="23376"/>
    <cellStyle name="Note 2 13 2 5 2" xfId="29185"/>
    <cellStyle name="Note 2 13 2 5 3" xfId="26925"/>
    <cellStyle name="Note 2 13 2 6" xfId="29178"/>
    <cellStyle name="Note 2 13 2 7" xfId="24270"/>
    <cellStyle name="Note 2 13 3" xfId="20401"/>
    <cellStyle name="Note 2 13 3 2" xfId="21208"/>
    <cellStyle name="Note 2 13 3 2 2" xfId="22192"/>
    <cellStyle name="Note 2 13 3 2 2 2" xfId="29188"/>
    <cellStyle name="Note 2 13 3 2 2 3" xfId="25741"/>
    <cellStyle name="Note 2 13 3 2 3" xfId="22193"/>
    <cellStyle name="Note 2 13 3 2 3 2" xfId="29189"/>
    <cellStyle name="Note 2 13 3 2 3 3" xfId="25742"/>
    <cellStyle name="Note 2 13 3 2 4" xfId="23870"/>
    <cellStyle name="Note 2 13 3 2 4 2" xfId="29190"/>
    <cellStyle name="Note 2 13 3 2 4 3" xfId="27419"/>
    <cellStyle name="Note 2 13 3 2 5" xfId="29187"/>
    <cellStyle name="Note 2 13 3 2 6" xfId="24764"/>
    <cellStyle name="Note 2 13 3 3" xfId="22194"/>
    <cellStyle name="Note 2 13 3 3 2" xfId="29191"/>
    <cellStyle name="Note 2 13 3 3 3" xfId="25743"/>
    <cellStyle name="Note 2 13 3 4" xfId="22195"/>
    <cellStyle name="Note 2 13 3 4 2" xfId="29192"/>
    <cellStyle name="Note 2 13 3 4 3" xfId="25744"/>
    <cellStyle name="Note 2 13 3 5" xfId="23377"/>
    <cellStyle name="Note 2 13 3 5 2" xfId="29193"/>
    <cellStyle name="Note 2 13 3 5 3" xfId="26926"/>
    <cellStyle name="Note 2 13 3 6" xfId="29186"/>
    <cellStyle name="Note 2 13 3 7" xfId="24271"/>
    <cellStyle name="Note 2 13 4" xfId="20402"/>
    <cellStyle name="Note 2 13 4 2" xfId="21207"/>
    <cellStyle name="Note 2 13 4 2 2" xfId="22196"/>
    <cellStyle name="Note 2 13 4 2 2 2" xfId="29196"/>
    <cellStyle name="Note 2 13 4 2 2 3" xfId="25745"/>
    <cellStyle name="Note 2 13 4 2 3" xfId="22197"/>
    <cellStyle name="Note 2 13 4 2 3 2" xfId="29197"/>
    <cellStyle name="Note 2 13 4 2 3 3" xfId="25746"/>
    <cellStyle name="Note 2 13 4 2 4" xfId="23869"/>
    <cellStyle name="Note 2 13 4 2 4 2" xfId="29198"/>
    <cellStyle name="Note 2 13 4 2 4 3" xfId="27418"/>
    <cellStyle name="Note 2 13 4 2 5" xfId="29195"/>
    <cellStyle name="Note 2 13 4 2 6" xfId="24763"/>
    <cellStyle name="Note 2 13 4 3" xfId="22198"/>
    <cellStyle name="Note 2 13 4 3 2" xfId="29199"/>
    <cellStyle name="Note 2 13 4 3 3" xfId="25747"/>
    <cellStyle name="Note 2 13 4 4" xfId="22199"/>
    <cellStyle name="Note 2 13 4 4 2" xfId="29200"/>
    <cellStyle name="Note 2 13 4 4 3" xfId="25748"/>
    <cellStyle name="Note 2 13 4 5" xfId="23378"/>
    <cellStyle name="Note 2 13 4 5 2" xfId="29201"/>
    <cellStyle name="Note 2 13 4 5 3" xfId="26927"/>
    <cellStyle name="Note 2 13 4 6" xfId="29194"/>
    <cellStyle name="Note 2 13 4 7" xfId="24272"/>
    <cellStyle name="Note 2 13 5" xfId="20403"/>
    <cellStyle name="Note 2 13 5 2" xfId="21206"/>
    <cellStyle name="Note 2 13 5 2 2" xfId="22200"/>
    <cellStyle name="Note 2 13 5 2 2 2" xfId="29204"/>
    <cellStyle name="Note 2 13 5 2 2 3" xfId="25749"/>
    <cellStyle name="Note 2 13 5 2 3" xfId="22201"/>
    <cellStyle name="Note 2 13 5 2 3 2" xfId="29205"/>
    <cellStyle name="Note 2 13 5 2 3 3" xfId="25750"/>
    <cellStyle name="Note 2 13 5 2 4" xfId="23868"/>
    <cellStyle name="Note 2 13 5 2 4 2" xfId="29206"/>
    <cellStyle name="Note 2 13 5 2 4 3" xfId="27417"/>
    <cellStyle name="Note 2 13 5 2 5" xfId="29203"/>
    <cellStyle name="Note 2 13 5 2 6" xfId="24762"/>
    <cellStyle name="Note 2 13 5 3" xfId="22202"/>
    <cellStyle name="Note 2 13 5 3 2" xfId="29207"/>
    <cellStyle name="Note 2 13 5 3 3" xfId="25751"/>
    <cellStyle name="Note 2 13 5 4" xfId="22203"/>
    <cellStyle name="Note 2 13 5 4 2" xfId="29208"/>
    <cellStyle name="Note 2 13 5 4 3" xfId="25752"/>
    <cellStyle name="Note 2 13 5 5" xfId="23379"/>
    <cellStyle name="Note 2 13 5 5 2" xfId="29209"/>
    <cellStyle name="Note 2 13 5 5 3" xfId="26928"/>
    <cellStyle name="Note 2 13 5 6" xfId="29202"/>
    <cellStyle name="Note 2 13 5 7" xfId="24273"/>
    <cellStyle name="Note 2 14" xfId="20404"/>
    <cellStyle name="Note 2 14 2" xfId="20405"/>
    <cellStyle name="Note 2 14 2 2" xfId="21204"/>
    <cellStyle name="Note 2 14 2 2 2" xfId="22204"/>
    <cellStyle name="Note 2 14 2 2 2 2" xfId="29213"/>
    <cellStyle name="Note 2 14 2 2 2 3" xfId="25753"/>
    <cellStyle name="Note 2 14 2 2 3" xfId="22205"/>
    <cellStyle name="Note 2 14 2 2 3 2" xfId="29214"/>
    <cellStyle name="Note 2 14 2 2 3 3" xfId="25754"/>
    <cellStyle name="Note 2 14 2 2 4" xfId="23866"/>
    <cellStyle name="Note 2 14 2 2 4 2" xfId="29215"/>
    <cellStyle name="Note 2 14 2 2 4 3" xfId="27415"/>
    <cellStyle name="Note 2 14 2 2 5" xfId="29212"/>
    <cellStyle name="Note 2 14 2 2 6" xfId="24760"/>
    <cellStyle name="Note 2 14 2 3" xfId="22206"/>
    <cellStyle name="Note 2 14 2 3 2" xfId="29216"/>
    <cellStyle name="Note 2 14 2 3 3" xfId="25755"/>
    <cellStyle name="Note 2 14 2 4" xfId="22207"/>
    <cellStyle name="Note 2 14 2 4 2" xfId="29217"/>
    <cellStyle name="Note 2 14 2 4 3" xfId="25756"/>
    <cellStyle name="Note 2 14 2 5" xfId="23381"/>
    <cellStyle name="Note 2 14 2 5 2" xfId="29218"/>
    <cellStyle name="Note 2 14 2 5 3" xfId="26930"/>
    <cellStyle name="Note 2 14 2 6" xfId="29211"/>
    <cellStyle name="Note 2 14 2 7" xfId="24275"/>
    <cellStyle name="Note 2 14 3" xfId="21205"/>
    <cellStyle name="Note 2 14 3 2" xfId="22208"/>
    <cellStyle name="Note 2 14 3 2 2" xfId="29220"/>
    <cellStyle name="Note 2 14 3 2 3" xfId="25757"/>
    <cellStyle name="Note 2 14 3 3" xfId="22209"/>
    <cellStyle name="Note 2 14 3 3 2" xfId="29221"/>
    <cellStyle name="Note 2 14 3 3 3" xfId="25758"/>
    <cellStyle name="Note 2 14 3 4" xfId="23867"/>
    <cellStyle name="Note 2 14 3 4 2" xfId="29222"/>
    <cellStyle name="Note 2 14 3 4 3" xfId="27416"/>
    <cellStyle name="Note 2 14 3 5" xfId="29219"/>
    <cellStyle name="Note 2 14 3 6" xfId="24761"/>
    <cellStyle name="Note 2 14 4" xfId="22210"/>
    <cellStyle name="Note 2 14 4 2" xfId="29223"/>
    <cellStyle name="Note 2 14 4 3" xfId="25759"/>
    <cellStyle name="Note 2 14 5" xfId="22211"/>
    <cellStyle name="Note 2 14 5 2" xfId="29224"/>
    <cellStyle name="Note 2 14 5 3" xfId="25760"/>
    <cellStyle name="Note 2 14 6" xfId="23380"/>
    <cellStyle name="Note 2 14 6 2" xfId="29225"/>
    <cellStyle name="Note 2 14 6 3" xfId="26929"/>
    <cellStyle name="Note 2 14 7" xfId="29210"/>
    <cellStyle name="Note 2 14 8" xfId="24274"/>
    <cellStyle name="Note 2 15" xfId="20406"/>
    <cellStyle name="Note 2 15 2" xfId="20407"/>
    <cellStyle name="Note 2 15 2 2" xfId="21203"/>
    <cellStyle name="Note 2 15 2 2 2" xfId="22212"/>
    <cellStyle name="Note 2 15 2 2 2 2" xfId="29228"/>
    <cellStyle name="Note 2 15 2 2 2 3" xfId="25761"/>
    <cellStyle name="Note 2 15 2 2 3" xfId="22213"/>
    <cellStyle name="Note 2 15 2 2 3 2" xfId="29229"/>
    <cellStyle name="Note 2 15 2 2 3 3" xfId="25762"/>
    <cellStyle name="Note 2 15 2 2 4" xfId="23865"/>
    <cellStyle name="Note 2 15 2 2 4 2" xfId="29230"/>
    <cellStyle name="Note 2 15 2 2 4 3" xfId="27414"/>
    <cellStyle name="Note 2 15 2 2 5" xfId="29227"/>
    <cellStyle name="Note 2 15 2 2 6" xfId="24759"/>
    <cellStyle name="Note 2 15 2 3" xfId="22214"/>
    <cellStyle name="Note 2 15 2 3 2" xfId="29231"/>
    <cellStyle name="Note 2 15 2 3 3" xfId="25763"/>
    <cellStyle name="Note 2 15 2 4" xfId="22215"/>
    <cellStyle name="Note 2 15 2 4 2" xfId="29232"/>
    <cellStyle name="Note 2 15 2 4 3" xfId="25764"/>
    <cellStyle name="Note 2 15 2 5" xfId="23382"/>
    <cellStyle name="Note 2 15 2 5 2" xfId="29233"/>
    <cellStyle name="Note 2 15 2 5 3" xfId="26931"/>
    <cellStyle name="Note 2 15 2 6" xfId="29226"/>
    <cellStyle name="Note 2 15 2 7" xfId="24276"/>
    <cellStyle name="Note 2 16" xfId="20408"/>
    <cellStyle name="Note 2 16 2" xfId="21202"/>
    <cellStyle name="Note 2 16 2 2" xfId="22216"/>
    <cellStyle name="Note 2 16 2 2 2" xfId="29236"/>
    <cellStyle name="Note 2 16 2 2 3" xfId="25765"/>
    <cellStyle name="Note 2 16 2 3" xfId="22217"/>
    <cellStyle name="Note 2 16 2 3 2" xfId="29237"/>
    <cellStyle name="Note 2 16 2 3 3" xfId="25766"/>
    <cellStyle name="Note 2 16 2 4" xfId="23864"/>
    <cellStyle name="Note 2 16 2 4 2" xfId="29238"/>
    <cellStyle name="Note 2 16 2 4 3" xfId="27413"/>
    <cellStyle name="Note 2 16 2 5" xfId="29235"/>
    <cellStyle name="Note 2 16 2 6" xfId="24758"/>
    <cellStyle name="Note 2 16 3" xfId="22218"/>
    <cellStyle name="Note 2 16 3 2" xfId="29239"/>
    <cellStyle name="Note 2 16 3 3" xfId="25767"/>
    <cellStyle name="Note 2 16 4" xfId="22219"/>
    <cellStyle name="Note 2 16 4 2" xfId="29240"/>
    <cellStyle name="Note 2 16 4 3" xfId="25768"/>
    <cellStyle name="Note 2 16 5" xfId="23383"/>
    <cellStyle name="Note 2 16 5 2" xfId="29241"/>
    <cellStyle name="Note 2 16 5 3" xfId="26932"/>
    <cellStyle name="Note 2 16 6" xfId="29234"/>
    <cellStyle name="Note 2 16 7" xfId="24277"/>
    <cellStyle name="Note 2 17" xfId="20409"/>
    <cellStyle name="Note 2 17 2" xfId="21201"/>
    <cellStyle name="Note 2 17 2 2" xfId="22220"/>
    <cellStyle name="Note 2 17 2 2 2" xfId="29244"/>
    <cellStyle name="Note 2 17 2 2 3" xfId="25769"/>
    <cellStyle name="Note 2 17 2 3" xfId="22221"/>
    <cellStyle name="Note 2 17 2 3 2" xfId="29245"/>
    <cellStyle name="Note 2 17 2 3 3" xfId="25770"/>
    <cellStyle name="Note 2 17 2 4" xfId="23863"/>
    <cellStyle name="Note 2 17 2 4 2" xfId="29246"/>
    <cellStyle name="Note 2 17 2 4 3" xfId="27412"/>
    <cellStyle name="Note 2 17 2 5" xfId="29243"/>
    <cellStyle name="Note 2 17 2 6" xfId="24757"/>
    <cellStyle name="Note 2 17 3" xfId="22222"/>
    <cellStyle name="Note 2 17 3 2" xfId="29247"/>
    <cellStyle name="Note 2 17 3 3" xfId="25771"/>
    <cellStyle name="Note 2 17 4" xfId="22223"/>
    <cellStyle name="Note 2 17 4 2" xfId="29248"/>
    <cellStyle name="Note 2 17 4 3" xfId="25772"/>
    <cellStyle name="Note 2 17 5" xfId="23384"/>
    <cellStyle name="Note 2 17 5 2" xfId="29249"/>
    <cellStyle name="Note 2 17 5 3" xfId="26933"/>
    <cellStyle name="Note 2 17 6" xfId="29242"/>
    <cellStyle name="Note 2 17 7" xfId="24278"/>
    <cellStyle name="Note 2 18" xfId="21222"/>
    <cellStyle name="Note 2 18 2" xfId="22224"/>
    <cellStyle name="Note 2 18 2 2" xfId="29251"/>
    <cellStyle name="Note 2 18 2 3" xfId="25773"/>
    <cellStyle name="Note 2 18 3" xfId="22225"/>
    <cellStyle name="Note 2 18 3 2" xfId="29252"/>
    <cellStyle name="Note 2 18 3 3" xfId="25774"/>
    <cellStyle name="Note 2 18 4" xfId="23884"/>
    <cellStyle name="Note 2 18 4 2" xfId="29253"/>
    <cellStyle name="Note 2 18 4 3" xfId="27433"/>
    <cellStyle name="Note 2 18 5" xfId="29250"/>
    <cellStyle name="Note 2 18 6" xfId="24778"/>
    <cellStyle name="Note 2 19" xfId="22226"/>
    <cellStyle name="Note 2 19 2" xfId="29254"/>
    <cellStyle name="Note 2 19 3" xfId="25775"/>
    <cellStyle name="Note 2 2" xfId="20410"/>
    <cellStyle name="Note 2 2 10" xfId="20411"/>
    <cellStyle name="Note 2 2 10 2" xfId="21199"/>
    <cellStyle name="Note 2 2 10 2 2" xfId="22227"/>
    <cellStyle name="Note 2 2 10 2 2 2" xfId="29258"/>
    <cellStyle name="Note 2 2 10 2 2 3" xfId="25776"/>
    <cellStyle name="Note 2 2 10 2 3" xfId="22228"/>
    <cellStyle name="Note 2 2 10 2 3 2" xfId="29259"/>
    <cellStyle name="Note 2 2 10 2 3 3" xfId="25777"/>
    <cellStyle name="Note 2 2 10 2 4" xfId="23861"/>
    <cellStyle name="Note 2 2 10 2 4 2" xfId="29260"/>
    <cellStyle name="Note 2 2 10 2 4 3" xfId="27410"/>
    <cellStyle name="Note 2 2 10 2 5" xfId="29257"/>
    <cellStyle name="Note 2 2 10 2 6" xfId="24755"/>
    <cellStyle name="Note 2 2 10 3" xfId="22229"/>
    <cellStyle name="Note 2 2 10 3 2" xfId="29261"/>
    <cellStyle name="Note 2 2 10 3 3" xfId="25778"/>
    <cellStyle name="Note 2 2 10 4" xfId="22230"/>
    <cellStyle name="Note 2 2 10 4 2" xfId="29262"/>
    <cellStyle name="Note 2 2 10 4 3" xfId="25779"/>
    <cellStyle name="Note 2 2 10 5" xfId="23386"/>
    <cellStyle name="Note 2 2 10 5 2" xfId="29263"/>
    <cellStyle name="Note 2 2 10 5 3" xfId="26935"/>
    <cellStyle name="Note 2 2 10 6" xfId="29256"/>
    <cellStyle name="Note 2 2 10 7" xfId="24280"/>
    <cellStyle name="Note 2 2 11" xfId="21200"/>
    <cellStyle name="Note 2 2 11 2" xfId="22231"/>
    <cellStyle name="Note 2 2 11 2 2" xfId="29265"/>
    <cellStyle name="Note 2 2 11 2 3" xfId="25780"/>
    <cellStyle name="Note 2 2 11 3" xfId="22232"/>
    <cellStyle name="Note 2 2 11 3 2" xfId="29266"/>
    <cellStyle name="Note 2 2 11 3 3" xfId="25781"/>
    <cellStyle name="Note 2 2 11 4" xfId="23862"/>
    <cellStyle name="Note 2 2 11 4 2" xfId="29267"/>
    <cellStyle name="Note 2 2 11 4 3" xfId="27411"/>
    <cellStyle name="Note 2 2 11 5" xfId="29264"/>
    <cellStyle name="Note 2 2 11 6" xfId="24756"/>
    <cellStyle name="Note 2 2 12" xfId="22233"/>
    <cellStyle name="Note 2 2 12 2" xfId="29268"/>
    <cellStyle name="Note 2 2 12 3" xfId="25782"/>
    <cellStyle name="Note 2 2 13" xfId="22234"/>
    <cellStyle name="Note 2 2 13 2" xfId="29269"/>
    <cellStyle name="Note 2 2 13 3" xfId="25783"/>
    <cellStyle name="Note 2 2 14" xfId="23385"/>
    <cellStyle name="Note 2 2 14 2" xfId="29270"/>
    <cellStyle name="Note 2 2 14 3" xfId="26934"/>
    <cellStyle name="Note 2 2 15" xfId="29255"/>
    <cellStyle name="Note 2 2 16" xfId="24279"/>
    <cellStyle name="Note 2 2 2" xfId="20412"/>
    <cellStyle name="Note 2 2 2 10" xfId="29271"/>
    <cellStyle name="Note 2 2 2 11" xfId="24281"/>
    <cellStyle name="Note 2 2 2 2" xfId="20413"/>
    <cellStyle name="Note 2 2 2 2 2" xfId="21197"/>
    <cellStyle name="Note 2 2 2 2 2 2" xfId="22235"/>
    <cellStyle name="Note 2 2 2 2 2 2 2" xfId="29274"/>
    <cellStyle name="Note 2 2 2 2 2 2 3" xfId="25784"/>
    <cellStyle name="Note 2 2 2 2 2 3" xfId="22236"/>
    <cellStyle name="Note 2 2 2 2 2 3 2" xfId="29275"/>
    <cellStyle name="Note 2 2 2 2 2 3 3" xfId="25785"/>
    <cellStyle name="Note 2 2 2 2 2 4" xfId="23859"/>
    <cellStyle name="Note 2 2 2 2 2 4 2" xfId="29276"/>
    <cellStyle name="Note 2 2 2 2 2 4 3" xfId="27408"/>
    <cellStyle name="Note 2 2 2 2 2 5" xfId="29273"/>
    <cellStyle name="Note 2 2 2 2 2 6" xfId="24753"/>
    <cellStyle name="Note 2 2 2 2 3" xfId="22237"/>
    <cellStyle name="Note 2 2 2 2 3 2" xfId="29277"/>
    <cellStyle name="Note 2 2 2 2 3 3" xfId="25786"/>
    <cellStyle name="Note 2 2 2 2 4" xfId="22238"/>
    <cellStyle name="Note 2 2 2 2 4 2" xfId="29278"/>
    <cellStyle name="Note 2 2 2 2 4 3" xfId="25787"/>
    <cellStyle name="Note 2 2 2 2 5" xfId="23388"/>
    <cellStyle name="Note 2 2 2 2 5 2" xfId="29279"/>
    <cellStyle name="Note 2 2 2 2 5 3" xfId="26937"/>
    <cellStyle name="Note 2 2 2 2 6" xfId="29272"/>
    <cellStyle name="Note 2 2 2 2 7" xfId="24282"/>
    <cellStyle name="Note 2 2 2 3" xfId="20414"/>
    <cellStyle name="Note 2 2 2 3 2" xfId="21196"/>
    <cellStyle name="Note 2 2 2 3 2 2" xfId="22239"/>
    <cellStyle name="Note 2 2 2 3 2 2 2" xfId="29282"/>
    <cellStyle name="Note 2 2 2 3 2 2 3" xfId="25788"/>
    <cellStyle name="Note 2 2 2 3 2 3" xfId="22240"/>
    <cellStyle name="Note 2 2 2 3 2 3 2" xfId="29283"/>
    <cellStyle name="Note 2 2 2 3 2 3 3" xfId="25789"/>
    <cellStyle name="Note 2 2 2 3 2 4" xfId="23858"/>
    <cellStyle name="Note 2 2 2 3 2 4 2" xfId="29284"/>
    <cellStyle name="Note 2 2 2 3 2 4 3" xfId="27407"/>
    <cellStyle name="Note 2 2 2 3 2 5" xfId="29281"/>
    <cellStyle name="Note 2 2 2 3 2 6" xfId="24752"/>
    <cellStyle name="Note 2 2 2 3 3" xfId="22241"/>
    <cellStyle name="Note 2 2 2 3 3 2" xfId="29285"/>
    <cellStyle name="Note 2 2 2 3 3 3" xfId="25790"/>
    <cellStyle name="Note 2 2 2 3 4" xfId="22242"/>
    <cellStyle name="Note 2 2 2 3 4 2" xfId="29286"/>
    <cellStyle name="Note 2 2 2 3 4 3" xfId="25791"/>
    <cellStyle name="Note 2 2 2 3 5" xfId="23389"/>
    <cellStyle name="Note 2 2 2 3 5 2" xfId="29287"/>
    <cellStyle name="Note 2 2 2 3 5 3" xfId="26938"/>
    <cellStyle name="Note 2 2 2 3 6" xfId="29280"/>
    <cellStyle name="Note 2 2 2 3 7" xfId="24283"/>
    <cellStyle name="Note 2 2 2 4" xfId="20415"/>
    <cellStyle name="Note 2 2 2 4 2" xfId="21195"/>
    <cellStyle name="Note 2 2 2 4 2 2" xfId="22243"/>
    <cellStyle name="Note 2 2 2 4 2 2 2" xfId="29290"/>
    <cellStyle name="Note 2 2 2 4 2 2 3" xfId="25792"/>
    <cellStyle name="Note 2 2 2 4 2 3" xfId="22244"/>
    <cellStyle name="Note 2 2 2 4 2 3 2" xfId="29291"/>
    <cellStyle name="Note 2 2 2 4 2 3 3" xfId="25793"/>
    <cellStyle name="Note 2 2 2 4 2 4" xfId="23857"/>
    <cellStyle name="Note 2 2 2 4 2 4 2" xfId="29292"/>
    <cellStyle name="Note 2 2 2 4 2 4 3" xfId="27406"/>
    <cellStyle name="Note 2 2 2 4 2 5" xfId="29289"/>
    <cellStyle name="Note 2 2 2 4 2 6" xfId="24751"/>
    <cellStyle name="Note 2 2 2 4 3" xfId="22245"/>
    <cellStyle name="Note 2 2 2 4 3 2" xfId="29293"/>
    <cellStyle name="Note 2 2 2 4 3 3" xfId="25794"/>
    <cellStyle name="Note 2 2 2 4 4" xfId="22246"/>
    <cellStyle name="Note 2 2 2 4 4 2" xfId="29294"/>
    <cellStyle name="Note 2 2 2 4 4 3" xfId="25795"/>
    <cellStyle name="Note 2 2 2 4 5" xfId="23390"/>
    <cellStyle name="Note 2 2 2 4 5 2" xfId="29295"/>
    <cellStyle name="Note 2 2 2 4 5 3" xfId="26939"/>
    <cellStyle name="Note 2 2 2 4 6" xfId="29288"/>
    <cellStyle name="Note 2 2 2 4 7" xfId="24284"/>
    <cellStyle name="Note 2 2 2 5" xfId="20416"/>
    <cellStyle name="Note 2 2 2 5 2" xfId="21194"/>
    <cellStyle name="Note 2 2 2 5 2 2" xfId="22247"/>
    <cellStyle name="Note 2 2 2 5 2 2 2" xfId="29298"/>
    <cellStyle name="Note 2 2 2 5 2 2 3" xfId="25796"/>
    <cellStyle name="Note 2 2 2 5 2 3" xfId="22248"/>
    <cellStyle name="Note 2 2 2 5 2 3 2" xfId="29299"/>
    <cellStyle name="Note 2 2 2 5 2 3 3" xfId="25797"/>
    <cellStyle name="Note 2 2 2 5 2 4" xfId="23856"/>
    <cellStyle name="Note 2 2 2 5 2 4 2" xfId="29300"/>
    <cellStyle name="Note 2 2 2 5 2 4 3" xfId="27405"/>
    <cellStyle name="Note 2 2 2 5 2 5" xfId="29297"/>
    <cellStyle name="Note 2 2 2 5 2 6" xfId="24750"/>
    <cellStyle name="Note 2 2 2 5 3" xfId="22249"/>
    <cellStyle name="Note 2 2 2 5 3 2" xfId="29301"/>
    <cellStyle name="Note 2 2 2 5 3 3" xfId="25798"/>
    <cellStyle name="Note 2 2 2 5 4" xfId="22250"/>
    <cellStyle name="Note 2 2 2 5 4 2" xfId="29302"/>
    <cellStyle name="Note 2 2 2 5 4 3" xfId="25799"/>
    <cellStyle name="Note 2 2 2 5 5" xfId="23391"/>
    <cellStyle name="Note 2 2 2 5 5 2" xfId="29303"/>
    <cellStyle name="Note 2 2 2 5 5 3" xfId="26940"/>
    <cellStyle name="Note 2 2 2 5 6" xfId="29296"/>
    <cellStyle name="Note 2 2 2 5 7" xfId="24285"/>
    <cellStyle name="Note 2 2 2 6" xfId="21198"/>
    <cellStyle name="Note 2 2 2 6 2" xfId="22251"/>
    <cellStyle name="Note 2 2 2 6 2 2" xfId="29305"/>
    <cellStyle name="Note 2 2 2 6 2 3" xfId="25800"/>
    <cellStyle name="Note 2 2 2 6 3" xfId="22252"/>
    <cellStyle name="Note 2 2 2 6 3 2" xfId="29306"/>
    <cellStyle name="Note 2 2 2 6 3 3" xfId="25801"/>
    <cellStyle name="Note 2 2 2 6 4" xfId="23860"/>
    <cellStyle name="Note 2 2 2 6 4 2" xfId="29307"/>
    <cellStyle name="Note 2 2 2 6 4 3" xfId="27409"/>
    <cellStyle name="Note 2 2 2 6 5" xfId="29304"/>
    <cellStyle name="Note 2 2 2 6 6" xfId="24754"/>
    <cellStyle name="Note 2 2 2 7" xfId="22253"/>
    <cellStyle name="Note 2 2 2 7 2" xfId="29308"/>
    <cellStyle name="Note 2 2 2 7 3" xfId="25802"/>
    <cellStyle name="Note 2 2 2 8" xfId="22254"/>
    <cellStyle name="Note 2 2 2 8 2" xfId="29309"/>
    <cellStyle name="Note 2 2 2 8 3" xfId="25803"/>
    <cellStyle name="Note 2 2 2 9" xfId="23387"/>
    <cellStyle name="Note 2 2 2 9 2" xfId="29310"/>
    <cellStyle name="Note 2 2 2 9 3" xfId="26936"/>
    <cellStyle name="Note 2 2 3" xfId="20417"/>
    <cellStyle name="Note 2 2 3 2" xfId="20418"/>
    <cellStyle name="Note 2 2 3 2 2" xfId="21193"/>
    <cellStyle name="Note 2 2 3 2 2 2" xfId="22255"/>
    <cellStyle name="Note 2 2 3 2 2 2 2" xfId="29313"/>
    <cellStyle name="Note 2 2 3 2 2 2 3" xfId="25804"/>
    <cellStyle name="Note 2 2 3 2 2 3" xfId="22256"/>
    <cellStyle name="Note 2 2 3 2 2 3 2" xfId="29314"/>
    <cellStyle name="Note 2 2 3 2 2 3 3" xfId="25805"/>
    <cellStyle name="Note 2 2 3 2 2 4" xfId="23855"/>
    <cellStyle name="Note 2 2 3 2 2 4 2" xfId="29315"/>
    <cellStyle name="Note 2 2 3 2 2 4 3" xfId="27404"/>
    <cellStyle name="Note 2 2 3 2 2 5" xfId="29312"/>
    <cellStyle name="Note 2 2 3 2 2 6" xfId="24749"/>
    <cellStyle name="Note 2 2 3 2 3" xfId="22257"/>
    <cellStyle name="Note 2 2 3 2 3 2" xfId="29316"/>
    <cellStyle name="Note 2 2 3 2 3 3" xfId="25806"/>
    <cellStyle name="Note 2 2 3 2 4" xfId="22258"/>
    <cellStyle name="Note 2 2 3 2 4 2" xfId="29317"/>
    <cellStyle name="Note 2 2 3 2 4 3" xfId="25807"/>
    <cellStyle name="Note 2 2 3 2 5" xfId="23392"/>
    <cellStyle name="Note 2 2 3 2 5 2" xfId="29318"/>
    <cellStyle name="Note 2 2 3 2 5 3" xfId="26941"/>
    <cellStyle name="Note 2 2 3 2 6" xfId="29311"/>
    <cellStyle name="Note 2 2 3 2 7" xfId="24286"/>
    <cellStyle name="Note 2 2 3 3" xfId="20419"/>
    <cellStyle name="Note 2 2 3 3 2" xfId="21192"/>
    <cellStyle name="Note 2 2 3 3 2 2" xfId="22259"/>
    <cellStyle name="Note 2 2 3 3 2 2 2" xfId="29321"/>
    <cellStyle name="Note 2 2 3 3 2 2 3" xfId="25808"/>
    <cellStyle name="Note 2 2 3 3 2 3" xfId="22260"/>
    <cellStyle name="Note 2 2 3 3 2 3 2" xfId="29322"/>
    <cellStyle name="Note 2 2 3 3 2 3 3" xfId="25809"/>
    <cellStyle name="Note 2 2 3 3 2 4" xfId="23854"/>
    <cellStyle name="Note 2 2 3 3 2 4 2" xfId="29323"/>
    <cellStyle name="Note 2 2 3 3 2 4 3" xfId="27403"/>
    <cellStyle name="Note 2 2 3 3 2 5" xfId="29320"/>
    <cellStyle name="Note 2 2 3 3 2 6" xfId="24748"/>
    <cellStyle name="Note 2 2 3 3 3" xfId="22261"/>
    <cellStyle name="Note 2 2 3 3 3 2" xfId="29324"/>
    <cellStyle name="Note 2 2 3 3 3 3" xfId="25810"/>
    <cellStyle name="Note 2 2 3 3 4" xfId="22262"/>
    <cellStyle name="Note 2 2 3 3 4 2" xfId="29325"/>
    <cellStyle name="Note 2 2 3 3 4 3" xfId="25811"/>
    <cellStyle name="Note 2 2 3 3 5" xfId="23393"/>
    <cellStyle name="Note 2 2 3 3 5 2" xfId="29326"/>
    <cellStyle name="Note 2 2 3 3 5 3" xfId="26942"/>
    <cellStyle name="Note 2 2 3 3 6" xfId="29319"/>
    <cellStyle name="Note 2 2 3 3 7" xfId="24287"/>
    <cellStyle name="Note 2 2 3 4" xfId="20420"/>
    <cellStyle name="Note 2 2 3 4 2" xfId="21191"/>
    <cellStyle name="Note 2 2 3 4 2 2" xfId="22263"/>
    <cellStyle name="Note 2 2 3 4 2 2 2" xfId="29329"/>
    <cellStyle name="Note 2 2 3 4 2 2 3" xfId="25812"/>
    <cellStyle name="Note 2 2 3 4 2 3" xfId="22264"/>
    <cellStyle name="Note 2 2 3 4 2 3 2" xfId="29330"/>
    <cellStyle name="Note 2 2 3 4 2 3 3" xfId="25813"/>
    <cellStyle name="Note 2 2 3 4 2 4" xfId="23853"/>
    <cellStyle name="Note 2 2 3 4 2 4 2" xfId="29331"/>
    <cellStyle name="Note 2 2 3 4 2 4 3" xfId="27402"/>
    <cellStyle name="Note 2 2 3 4 2 5" xfId="29328"/>
    <cellStyle name="Note 2 2 3 4 2 6" xfId="24747"/>
    <cellStyle name="Note 2 2 3 4 3" xfId="22265"/>
    <cellStyle name="Note 2 2 3 4 3 2" xfId="29332"/>
    <cellStyle name="Note 2 2 3 4 3 3" xfId="25814"/>
    <cellStyle name="Note 2 2 3 4 4" xfId="22266"/>
    <cellStyle name="Note 2 2 3 4 4 2" xfId="29333"/>
    <cellStyle name="Note 2 2 3 4 4 3" xfId="25815"/>
    <cellStyle name="Note 2 2 3 4 5" xfId="23394"/>
    <cellStyle name="Note 2 2 3 4 5 2" xfId="29334"/>
    <cellStyle name="Note 2 2 3 4 5 3" xfId="26943"/>
    <cellStyle name="Note 2 2 3 4 6" xfId="29327"/>
    <cellStyle name="Note 2 2 3 4 7" xfId="24288"/>
    <cellStyle name="Note 2 2 3 5" xfId="20421"/>
    <cellStyle name="Note 2 2 3 5 2" xfId="21190"/>
    <cellStyle name="Note 2 2 3 5 2 2" xfId="22267"/>
    <cellStyle name="Note 2 2 3 5 2 2 2" xfId="29337"/>
    <cellStyle name="Note 2 2 3 5 2 2 3" xfId="25816"/>
    <cellStyle name="Note 2 2 3 5 2 3" xfId="22268"/>
    <cellStyle name="Note 2 2 3 5 2 3 2" xfId="29338"/>
    <cellStyle name="Note 2 2 3 5 2 3 3" xfId="25817"/>
    <cellStyle name="Note 2 2 3 5 2 4" xfId="23852"/>
    <cellStyle name="Note 2 2 3 5 2 4 2" xfId="29339"/>
    <cellStyle name="Note 2 2 3 5 2 4 3" xfId="27401"/>
    <cellStyle name="Note 2 2 3 5 2 5" xfId="29336"/>
    <cellStyle name="Note 2 2 3 5 2 6" xfId="24746"/>
    <cellStyle name="Note 2 2 3 5 3" xfId="22269"/>
    <cellStyle name="Note 2 2 3 5 3 2" xfId="29340"/>
    <cellStyle name="Note 2 2 3 5 3 3" xfId="25818"/>
    <cellStyle name="Note 2 2 3 5 4" xfId="22270"/>
    <cellStyle name="Note 2 2 3 5 4 2" xfId="29341"/>
    <cellStyle name="Note 2 2 3 5 4 3" xfId="25819"/>
    <cellStyle name="Note 2 2 3 5 5" xfId="23395"/>
    <cellStyle name="Note 2 2 3 5 5 2" xfId="29342"/>
    <cellStyle name="Note 2 2 3 5 5 3" xfId="26944"/>
    <cellStyle name="Note 2 2 3 5 6" xfId="29335"/>
    <cellStyle name="Note 2 2 3 5 7" xfId="24289"/>
    <cellStyle name="Note 2 2 4" xfId="20422"/>
    <cellStyle name="Note 2 2 4 10" xfId="24290"/>
    <cellStyle name="Note 2 2 4 2" xfId="20423"/>
    <cellStyle name="Note 2 2 4 2 2" xfId="21188"/>
    <cellStyle name="Note 2 2 4 2 2 2" xfId="22271"/>
    <cellStyle name="Note 2 2 4 2 2 2 2" xfId="29346"/>
    <cellStyle name="Note 2 2 4 2 2 2 3" xfId="25820"/>
    <cellStyle name="Note 2 2 4 2 2 3" xfId="22272"/>
    <cellStyle name="Note 2 2 4 2 2 3 2" xfId="29347"/>
    <cellStyle name="Note 2 2 4 2 2 3 3" xfId="25821"/>
    <cellStyle name="Note 2 2 4 2 2 4" xfId="23850"/>
    <cellStyle name="Note 2 2 4 2 2 4 2" xfId="29348"/>
    <cellStyle name="Note 2 2 4 2 2 4 3" xfId="27399"/>
    <cellStyle name="Note 2 2 4 2 2 5" xfId="29345"/>
    <cellStyle name="Note 2 2 4 2 2 6" xfId="24744"/>
    <cellStyle name="Note 2 2 4 2 3" xfId="22273"/>
    <cellStyle name="Note 2 2 4 2 3 2" xfId="29349"/>
    <cellStyle name="Note 2 2 4 2 3 3" xfId="25822"/>
    <cellStyle name="Note 2 2 4 2 4" xfId="22274"/>
    <cellStyle name="Note 2 2 4 2 4 2" xfId="29350"/>
    <cellStyle name="Note 2 2 4 2 4 3" xfId="25823"/>
    <cellStyle name="Note 2 2 4 2 5" xfId="23397"/>
    <cellStyle name="Note 2 2 4 2 5 2" xfId="29351"/>
    <cellStyle name="Note 2 2 4 2 5 3" xfId="26946"/>
    <cellStyle name="Note 2 2 4 2 6" xfId="29344"/>
    <cellStyle name="Note 2 2 4 2 7" xfId="24291"/>
    <cellStyle name="Note 2 2 4 3" xfId="20424"/>
    <cellStyle name="Note 2 2 4 3 2" xfId="21187"/>
    <cellStyle name="Note 2 2 4 3 2 2" xfId="22275"/>
    <cellStyle name="Note 2 2 4 3 2 2 2" xfId="29354"/>
    <cellStyle name="Note 2 2 4 3 2 2 3" xfId="25824"/>
    <cellStyle name="Note 2 2 4 3 2 3" xfId="22276"/>
    <cellStyle name="Note 2 2 4 3 2 3 2" xfId="29355"/>
    <cellStyle name="Note 2 2 4 3 2 3 3" xfId="25825"/>
    <cellStyle name="Note 2 2 4 3 2 4" xfId="23849"/>
    <cellStyle name="Note 2 2 4 3 2 4 2" xfId="29356"/>
    <cellStyle name="Note 2 2 4 3 2 4 3" xfId="27398"/>
    <cellStyle name="Note 2 2 4 3 2 5" xfId="29353"/>
    <cellStyle name="Note 2 2 4 3 2 6" xfId="24743"/>
    <cellStyle name="Note 2 2 4 3 3" xfId="22277"/>
    <cellStyle name="Note 2 2 4 3 3 2" xfId="29357"/>
    <cellStyle name="Note 2 2 4 3 3 3" xfId="25826"/>
    <cellStyle name="Note 2 2 4 3 4" xfId="22278"/>
    <cellStyle name="Note 2 2 4 3 4 2" xfId="29358"/>
    <cellStyle name="Note 2 2 4 3 4 3" xfId="25827"/>
    <cellStyle name="Note 2 2 4 3 5" xfId="23398"/>
    <cellStyle name="Note 2 2 4 3 5 2" xfId="29359"/>
    <cellStyle name="Note 2 2 4 3 5 3" xfId="26947"/>
    <cellStyle name="Note 2 2 4 3 6" xfId="29352"/>
    <cellStyle name="Note 2 2 4 3 7" xfId="24292"/>
    <cellStyle name="Note 2 2 4 4" xfId="20425"/>
    <cellStyle name="Note 2 2 4 4 2" xfId="21186"/>
    <cellStyle name="Note 2 2 4 4 2 2" xfId="22279"/>
    <cellStyle name="Note 2 2 4 4 2 2 2" xfId="29362"/>
    <cellStyle name="Note 2 2 4 4 2 2 3" xfId="25828"/>
    <cellStyle name="Note 2 2 4 4 2 3" xfId="22280"/>
    <cellStyle name="Note 2 2 4 4 2 3 2" xfId="29363"/>
    <cellStyle name="Note 2 2 4 4 2 3 3" xfId="25829"/>
    <cellStyle name="Note 2 2 4 4 2 4" xfId="23848"/>
    <cellStyle name="Note 2 2 4 4 2 4 2" xfId="29364"/>
    <cellStyle name="Note 2 2 4 4 2 4 3" xfId="27397"/>
    <cellStyle name="Note 2 2 4 4 2 5" xfId="29361"/>
    <cellStyle name="Note 2 2 4 4 2 6" xfId="24742"/>
    <cellStyle name="Note 2 2 4 4 3" xfId="22281"/>
    <cellStyle name="Note 2 2 4 4 3 2" xfId="29365"/>
    <cellStyle name="Note 2 2 4 4 3 3" xfId="25830"/>
    <cellStyle name="Note 2 2 4 4 4" xfId="22282"/>
    <cellStyle name="Note 2 2 4 4 4 2" xfId="29366"/>
    <cellStyle name="Note 2 2 4 4 4 3" xfId="25831"/>
    <cellStyle name="Note 2 2 4 4 5" xfId="23399"/>
    <cellStyle name="Note 2 2 4 4 5 2" xfId="29367"/>
    <cellStyle name="Note 2 2 4 4 5 3" xfId="26948"/>
    <cellStyle name="Note 2 2 4 4 6" xfId="29360"/>
    <cellStyle name="Note 2 2 4 4 7" xfId="24293"/>
    <cellStyle name="Note 2 2 4 5" xfId="21189"/>
    <cellStyle name="Note 2 2 4 5 2" xfId="22283"/>
    <cellStyle name="Note 2 2 4 5 2 2" xfId="29369"/>
    <cellStyle name="Note 2 2 4 5 2 3" xfId="25832"/>
    <cellStyle name="Note 2 2 4 5 3" xfId="22284"/>
    <cellStyle name="Note 2 2 4 5 3 2" xfId="29370"/>
    <cellStyle name="Note 2 2 4 5 3 3" xfId="25833"/>
    <cellStyle name="Note 2 2 4 5 4" xfId="23851"/>
    <cellStyle name="Note 2 2 4 5 4 2" xfId="29371"/>
    <cellStyle name="Note 2 2 4 5 4 3" xfId="27400"/>
    <cellStyle name="Note 2 2 4 5 5" xfId="29368"/>
    <cellStyle name="Note 2 2 4 5 6" xfId="24745"/>
    <cellStyle name="Note 2 2 4 6" xfId="22285"/>
    <cellStyle name="Note 2 2 4 6 2" xfId="29372"/>
    <cellStyle name="Note 2 2 4 6 3" xfId="25834"/>
    <cellStyle name="Note 2 2 4 7" xfId="22286"/>
    <cellStyle name="Note 2 2 4 7 2" xfId="29373"/>
    <cellStyle name="Note 2 2 4 7 3" xfId="25835"/>
    <cellStyle name="Note 2 2 4 8" xfId="23396"/>
    <cellStyle name="Note 2 2 4 8 2" xfId="29374"/>
    <cellStyle name="Note 2 2 4 8 3" xfId="26945"/>
    <cellStyle name="Note 2 2 4 9" xfId="29343"/>
    <cellStyle name="Note 2 2 5" xfId="20426"/>
    <cellStyle name="Note 2 2 5 10" xfId="24294"/>
    <cellStyle name="Note 2 2 5 2" xfId="20427"/>
    <cellStyle name="Note 2 2 5 2 2" xfId="21184"/>
    <cellStyle name="Note 2 2 5 2 2 2" xfId="22287"/>
    <cellStyle name="Note 2 2 5 2 2 2 2" xfId="29378"/>
    <cellStyle name="Note 2 2 5 2 2 2 3" xfId="25836"/>
    <cellStyle name="Note 2 2 5 2 2 3" xfId="22288"/>
    <cellStyle name="Note 2 2 5 2 2 3 2" xfId="29379"/>
    <cellStyle name="Note 2 2 5 2 2 3 3" xfId="25837"/>
    <cellStyle name="Note 2 2 5 2 2 4" xfId="23846"/>
    <cellStyle name="Note 2 2 5 2 2 4 2" xfId="29380"/>
    <cellStyle name="Note 2 2 5 2 2 4 3" xfId="27395"/>
    <cellStyle name="Note 2 2 5 2 2 5" xfId="29377"/>
    <cellStyle name="Note 2 2 5 2 2 6" xfId="24740"/>
    <cellStyle name="Note 2 2 5 2 3" xfId="22289"/>
    <cellStyle name="Note 2 2 5 2 3 2" xfId="29381"/>
    <cellStyle name="Note 2 2 5 2 3 3" xfId="25838"/>
    <cellStyle name="Note 2 2 5 2 4" xfId="22290"/>
    <cellStyle name="Note 2 2 5 2 4 2" xfId="29382"/>
    <cellStyle name="Note 2 2 5 2 4 3" xfId="25839"/>
    <cellStyle name="Note 2 2 5 2 5" xfId="23401"/>
    <cellStyle name="Note 2 2 5 2 5 2" xfId="29383"/>
    <cellStyle name="Note 2 2 5 2 5 3" xfId="26950"/>
    <cellStyle name="Note 2 2 5 2 6" xfId="29376"/>
    <cellStyle name="Note 2 2 5 2 7" xfId="24295"/>
    <cellStyle name="Note 2 2 5 3" xfId="20428"/>
    <cellStyle name="Note 2 2 5 3 2" xfId="21183"/>
    <cellStyle name="Note 2 2 5 3 2 2" xfId="22291"/>
    <cellStyle name="Note 2 2 5 3 2 2 2" xfId="29386"/>
    <cellStyle name="Note 2 2 5 3 2 2 3" xfId="25840"/>
    <cellStyle name="Note 2 2 5 3 2 3" xfId="22292"/>
    <cellStyle name="Note 2 2 5 3 2 3 2" xfId="29387"/>
    <cellStyle name="Note 2 2 5 3 2 3 3" xfId="25841"/>
    <cellStyle name="Note 2 2 5 3 2 4" xfId="23845"/>
    <cellStyle name="Note 2 2 5 3 2 4 2" xfId="29388"/>
    <cellStyle name="Note 2 2 5 3 2 4 3" xfId="27394"/>
    <cellStyle name="Note 2 2 5 3 2 5" xfId="29385"/>
    <cellStyle name="Note 2 2 5 3 2 6" xfId="24739"/>
    <cellStyle name="Note 2 2 5 3 3" xfId="22293"/>
    <cellStyle name="Note 2 2 5 3 3 2" xfId="29389"/>
    <cellStyle name="Note 2 2 5 3 3 3" xfId="25842"/>
    <cellStyle name="Note 2 2 5 3 4" xfId="22294"/>
    <cellStyle name="Note 2 2 5 3 4 2" xfId="29390"/>
    <cellStyle name="Note 2 2 5 3 4 3" xfId="25843"/>
    <cellStyle name="Note 2 2 5 3 5" xfId="23402"/>
    <cellStyle name="Note 2 2 5 3 5 2" xfId="29391"/>
    <cellStyle name="Note 2 2 5 3 5 3" xfId="26951"/>
    <cellStyle name="Note 2 2 5 3 6" xfId="29384"/>
    <cellStyle name="Note 2 2 5 3 7" xfId="24296"/>
    <cellStyle name="Note 2 2 5 4" xfId="20429"/>
    <cellStyle name="Note 2 2 5 4 2" xfId="21182"/>
    <cellStyle name="Note 2 2 5 4 2 2" xfId="22295"/>
    <cellStyle name="Note 2 2 5 4 2 2 2" xfId="29394"/>
    <cellStyle name="Note 2 2 5 4 2 2 3" xfId="25844"/>
    <cellStyle name="Note 2 2 5 4 2 3" xfId="22296"/>
    <cellStyle name="Note 2 2 5 4 2 3 2" xfId="29395"/>
    <cellStyle name="Note 2 2 5 4 2 3 3" xfId="25845"/>
    <cellStyle name="Note 2 2 5 4 2 4" xfId="23844"/>
    <cellStyle name="Note 2 2 5 4 2 4 2" xfId="29396"/>
    <cellStyle name="Note 2 2 5 4 2 4 3" xfId="27393"/>
    <cellStyle name="Note 2 2 5 4 2 5" xfId="29393"/>
    <cellStyle name="Note 2 2 5 4 2 6" xfId="24738"/>
    <cellStyle name="Note 2 2 5 4 3" xfId="22297"/>
    <cellStyle name="Note 2 2 5 4 3 2" xfId="29397"/>
    <cellStyle name="Note 2 2 5 4 3 3" xfId="25846"/>
    <cellStyle name="Note 2 2 5 4 4" xfId="22298"/>
    <cellStyle name="Note 2 2 5 4 4 2" xfId="29398"/>
    <cellStyle name="Note 2 2 5 4 4 3" xfId="25847"/>
    <cellStyle name="Note 2 2 5 4 5" xfId="23403"/>
    <cellStyle name="Note 2 2 5 4 5 2" xfId="29399"/>
    <cellStyle name="Note 2 2 5 4 5 3" xfId="26952"/>
    <cellStyle name="Note 2 2 5 4 6" xfId="29392"/>
    <cellStyle name="Note 2 2 5 4 7" xfId="24297"/>
    <cellStyle name="Note 2 2 5 5" xfId="21185"/>
    <cellStyle name="Note 2 2 5 5 2" xfId="22299"/>
    <cellStyle name="Note 2 2 5 5 2 2" xfId="29401"/>
    <cellStyle name="Note 2 2 5 5 2 3" xfId="25848"/>
    <cellStyle name="Note 2 2 5 5 3" xfId="22300"/>
    <cellStyle name="Note 2 2 5 5 3 2" xfId="29402"/>
    <cellStyle name="Note 2 2 5 5 3 3" xfId="25849"/>
    <cellStyle name="Note 2 2 5 5 4" xfId="23847"/>
    <cellStyle name="Note 2 2 5 5 4 2" xfId="29403"/>
    <cellStyle name="Note 2 2 5 5 4 3" xfId="27396"/>
    <cellStyle name="Note 2 2 5 5 5" xfId="29400"/>
    <cellStyle name="Note 2 2 5 5 6" xfId="24741"/>
    <cellStyle name="Note 2 2 5 6" xfId="22301"/>
    <cellStyle name="Note 2 2 5 6 2" xfId="29404"/>
    <cellStyle name="Note 2 2 5 6 3" xfId="25850"/>
    <cellStyle name="Note 2 2 5 7" xfId="22302"/>
    <cellStyle name="Note 2 2 5 7 2" xfId="29405"/>
    <cellStyle name="Note 2 2 5 7 3" xfId="25851"/>
    <cellStyle name="Note 2 2 5 8" xfId="23400"/>
    <cellStyle name="Note 2 2 5 8 2" xfId="29406"/>
    <cellStyle name="Note 2 2 5 8 3" xfId="26949"/>
    <cellStyle name="Note 2 2 5 9" xfId="29375"/>
    <cellStyle name="Note 2 2 6" xfId="20430"/>
    <cellStyle name="Note 2 2 6 2" xfId="21181"/>
    <cellStyle name="Note 2 2 6 2 2" xfId="22303"/>
    <cellStyle name="Note 2 2 6 2 2 2" xfId="29409"/>
    <cellStyle name="Note 2 2 6 2 2 3" xfId="25852"/>
    <cellStyle name="Note 2 2 6 2 3" xfId="22304"/>
    <cellStyle name="Note 2 2 6 2 3 2" xfId="29410"/>
    <cellStyle name="Note 2 2 6 2 3 3" xfId="25853"/>
    <cellStyle name="Note 2 2 6 2 4" xfId="23843"/>
    <cellStyle name="Note 2 2 6 2 4 2" xfId="29411"/>
    <cellStyle name="Note 2 2 6 2 4 3" xfId="27392"/>
    <cellStyle name="Note 2 2 6 2 5" xfId="29408"/>
    <cellStyle name="Note 2 2 6 2 6" xfId="24737"/>
    <cellStyle name="Note 2 2 6 3" xfId="22305"/>
    <cellStyle name="Note 2 2 6 3 2" xfId="29412"/>
    <cellStyle name="Note 2 2 6 3 3" xfId="25854"/>
    <cellStyle name="Note 2 2 6 4" xfId="22306"/>
    <cellStyle name="Note 2 2 6 4 2" xfId="29413"/>
    <cellStyle name="Note 2 2 6 4 3" xfId="25855"/>
    <cellStyle name="Note 2 2 6 5" xfId="23404"/>
    <cellStyle name="Note 2 2 6 5 2" xfId="29414"/>
    <cellStyle name="Note 2 2 6 5 3" xfId="26953"/>
    <cellStyle name="Note 2 2 6 6" xfId="29407"/>
    <cellStyle name="Note 2 2 6 7" xfId="24298"/>
    <cellStyle name="Note 2 2 7" xfId="20431"/>
    <cellStyle name="Note 2 2 7 2" xfId="21180"/>
    <cellStyle name="Note 2 2 7 2 2" xfId="22307"/>
    <cellStyle name="Note 2 2 7 2 2 2" xfId="29417"/>
    <cellStyle name="Note 2 2 7 2 2 3" xfId="25856"/>
    <cellStyle name="Note 2 2 7 2 3" xfId="22308"/>
    <cellStyle name="Note 2 2 7 2 3 2" xfId="29418"/>
    <cellStyle name="Note 2 2 7 2 3 3" xfId="25857"/>
    <cellStyle name="Note 2 2 7 2 4" xfId="23842"/>
    <cellStyle name="Note 2 2 7 2 4 2" xfId="29419"/>
    <cellStyle name="Note 2 2 7 2 4 3" xfId="27391"/>
    <cellStyle name="Note 2 2 7 2 5" xfId="29416"/>
    <cellStyle name="Note 2 2 7 2 6" xfId="24736"/>
    <cellStyle name="Note 2 2 7 3" xfId="22309"/>
    <cellStyle name="Note 2 2 7 3 2" xfId="29420"/>
    <cellStyle name="Note 2 2 7 3 3" xfId="25858"/>
    <cellStyle name="Note 2 2 7 4" xfId="22310"/>
    <cellStyle name="Note 2 2 7 4 2" xfId="29421"/>
    <cellStyle name="Note 2 2 7 4 3" xfId="25859"/>
    <cellStyle name="Note 2 2 7 5" xfId="23405"/>
    <cellStyle name="Note 2 2 7 5 2" xfId="29422"/>
    <cellStyle name="Note 2 2 7 5 3" xfId="26954"/>
    <cellStyle name="Note 2 2 7 6" xfId="29415"/>
    <cellStyle name="Note 2 2 7 7" xfId="24299"/>
    <cellStyle name="Note 2 2 8" xfId="20432"/>
    <cellStyle name="Note 2 2 8 2" xfId="21179"/>
    <cellStyle name="Note 2 2 8 2 2" xfId="22311"/>
    <cellStyle name="Note 2 2 8 2 2 2" xfId="29425"/>
    <cellStyle name="Note 2 2 8 2 2 3" xfId="25860"/>
    <cellStyle name="Note 2 2 8 2 3" xfId="22312"/>
    <cellStyle name="Note 2 2 8 2 3 2" xfId="29426"/>
    <cellStyle name="Note 2 2 8 2 3 3" xfId="25861"/>
    <cellStyle name="Note 2 2 8 2 4" xfId="23841"/>
    <cellStyle name="Note 2 2 8 2 4 2" xfId="29427"/>
    <cellStyle name="Note 2 2 8 2 4 3" xfId="27390"/>
    <cellStyle name="Note 2 2 8 2 5" xfId="29424"/>
    <cellStyle name="Note 2 2 8 2 6" xfId="24735"/>
    <cellStyle name="Note 2 2 8 3" xfId="22313"/>
    <cellStyle name="Note 2 2 8 3 2" xfId="29428"/>
    <cellStyle name="Note 2 2 8 3 3" xfId="25862"/>
    <cellStyle name="Note 2 2 8 4" xfId="22314"/>
    <cellStyle name="Note 2 2 8 4 2" xfId="29429"/>
    <cellStyle name="Note 2 2 8 4 3" xfId="25863"/>
    <cellStyle name="Note 2 2 8 5" xfId="23406"/>
    <cellStyle name="Note 2 2 8 5 2" xfId="29430"/>
    <cellStyle name="Note 2 2 8 5 3" xfId="26955"/>
    <cellStyle name="Note 2 2 8 6" xfId="29423"/>
    <cellStyle name="Note 2 2 8 7" xfId="24300"/>
    <cellStyle name="Note 2 2 9" xfId="20433"/>
    <cellStyle name="Note 2 2 9 2" xfId="21178"/>
    <cellStyle name="Note 2 2 9 2 2" xfId="22315"/>
    <cellStyle name="Note 2 2 9 2 2 2" xfId="29433"/>
    <cellStyle name="Note 2 2 9 2 2 3" xfId="25864"/>
    <cellStyle name="Note 2 2 9 2 3" xfId="22316"/>
    <cellStyle name="Note 2 2 9 2 3 2" xfId="29434"/>
    <cellStyle name="Note 2 2 9 2 3 3" xfId="25865"/>
    <cellStyle name="Note 2 2 9 2 4" xfId="23840"/>
    <cellStyle name="Note 2 2 9 2 4 2" xfId="29435"/>
    <cellStyle name="Note 2 2 9 2 4 3" xfId="27389"/>
    <cellStyle name="Note 2 2 9 2 5" xfId="29432"/>
    <cellStyle name="Note 2 2 9 2 6" xfId="24734"/>
    <cellStyle name="Note 2 2 9 3" xfId="22317"/>
    <cellStyle name="Note 2 2 9 3 2" xfId="29436"/>
    <cellStyle name="Note 2 2 9 3 3" xfId="25866"/>
    <cellStyle name="Note 2 2 9 4" xfId="22318"/>
    <cellStyle name="Note 2 2 9 4 2" xfId="29437"/>
    <cellStyle name="Note 2 2 9 4 3" xfId="25867"/>
    <cellStyle name="Note 2 2 9 5" xfId="23407"/>
    <cellStyle name="Note 2 2 9 5 2" xfId="29438"/>
    <cellStyle name="Note 2 2 9 5 3" xfId="26956"/>
    <cellStyle name="Note 2 2 9 6" xfId="29431"/>
    <cellStyle name="Note 2 2 9 7" xfId="24301"/>
    <cellStyle name="Note 2 20" xfId="22319"/>
    <cellStyle name="Note 2 20 2" xfId="29439"/>
    <cellStyle name="Note 2 20 3" xfId="25868"/>
    <cellStyle name="Note 2 21" xfId="23363"/>
    <cellStyle name="Note 2 21 2" xfId="29440"/>
    <cellStyle name="Note 2 21 3" xfId="26912"/>
    <cellStyle name="Note 2 22" xfId="29081"/>
    <cellStyle name="Note 2 23" xfId="24257"/>
    <cellStyle name="Note 2 3" xfId="20434"/>
    <cellStyle name="Note 2 3 2" xfId="20435"/>
    <cellStyle name="Note 2 3 2 2" xfId="21177"/>
    <cellStyle name="Note 2 3 2 2 2" xfId="22320"/>
    <cellStyle name="Note 2 3 2 2 2 2" xfId="29443"/>
    <cellStyle name="Note 2 3 2 2 2 3" xfId="25869"/>
    <cellStyle name="Note 2 3 2 2 3" xfId="22321"/>
    <cellStyle name="Note 2 3 2 2 3 2" xfId="29444"/>
    <cellStyle name="Note 2 3 2 2 3 3" xfId="25870"/>
    <cellStyle name="Note 2 3 2 2 4" xfId="23839"/>
    <cellStyle name="Note 2 3 2 2 4 2" xfId="29445"/>
    <cellStyle name="Note 2 3 2 2 4 3" xfId="27388"/>
    <cellStyle name="Note 2 3 2 2 5" xfId="29442"/>
    <cellStyle name="Note 2 3 2 2 6" xfId="24733"/>
    <cellStyle name="Note 2 3 2 3" xfId="22322"/>
    <cellStyle name="Note 2 3 2 3 2" xfId="29446"/>
    <cellStyle name="Note 2 3 2 3 3" xfId="25871"/>
    <cellStyle name="Note 2 3 2 4" xfId="22323"/>
    <cellStyle name="Note 2 3 2 4 2" xfId="29447"/>
    <cellStyle name="Note 2 3 2 4 3" xfId="25872"/>
    <cellStyle name="Note 2 3 2 5" xfId="23408"/>
    <cellStyle name="Note 2 3 2 5 2" xfId="29448"/>
    <cellStyle name="Note 2 3 2 5 3" xfId="26957"/>
    <cellStyle name="Note 2 3 2 6" xfId="29441"/>
    <cellStyle name="Note 2 3 2 7" xfId="24302"/>
    <cellStyle name="Note 2 3 3" xfId="20436"/>
    <cellStyle name="Note 2 3 3 2" xfId="21176"/>
    <cellStyle name="Note 2 3 3 2 2" xfId="22324"/>
    <cellStyle name="Note 2 3 3 2 2 2" xfId="29451"/>
    <cellStyle name="Note 2 3 3 2 2 3" xfId="25873"/>
    <cellStyle name="Note 2 3 3 2 3" xfId="22325"/>
    <cellStyle name="Note 2 3 3 2 3 2" xfId="29452"/>
    <cellStyle name="Note 2 3 3 2 3 3" xfId="25874"/>
    <cellStyle name="Note 2 3 3 2 4" xfId="23838"/>
    <cellStyle name="Note 2 3 3 2 4 2" xfId="29453"/>
    <cellStyle name="Note 2 3 3 2 4 3" xfId="27387"/>
    <cellStyle name="Note 2 3 3 2 5" xfId="29450"/>
    <cellStyle name="Note 2 3 3 2 6" xfId="24732"/>
    <cellStyle name="Note 2 3 3 3" xfId="22326"/>
    <cellStyle name="Note 2 3 3 3 2" xfId="29454"/>
    <cellStyle name="Note 2 3 3 3 3" xfId="25875"/>
    <cellStyle name="Note 2 3 3 4" xfId="22327"/>
    <cellStyle name="Note 2 3 3 4 2" xfId="29455"/>
    <cellStyle name="Note 2 3 3 4 3" xfId="25876"/>
    <cellStyle name="Note 2 3 3 5" xfId="23409"/>
    <cellStyle name="Note 2 3 3 5 2" xfId="29456"/>
    <cellStyle name="Note 2 3 3 5 3" xfId="26958"/>
    <cellStyle name="Note 2 3 3 6" xfId="29449"/>
    <cellStyle name="Note 2 3 3 7" xfId="24303"/>
    <cellStyle name="Note 2 3 4" xfId="20437"/>
    <cellStyle name="Note 2 3 4 2" xfId="21175"/>
    <cellStyle name="Note 2 3 4 2 2" xfId="22328"/>
    <cellStyle name="Note 2 3 4 2 2 2" xfId="29459"/>
    <cellStyle name="Note 2 3 4 2 2 3" xfId="25877"/>
    <cellStyle name="Note 2 3 4 2 3" xfId="22329"/>
    <cellStyle name="Note 2 3 4 2 3 2" xfId="29460"/>
    <cellStyle name="Note 2 3 4 2 3 3" xfId="25878"/>
    <cellStyle name="Note 2 3 4 2 4" xfId="23837"/>
    <cellStyle name="Note 2 3 4 2 4 2" xfId="29461"/>
    <cellStyle name="Note 2 3 4 2 4 3" xfId="27386"/>
    <cellStyle name="Note 2 3 4 2 5" xfId="29458"/>
    <cellStyle name="Note 2 3 4 2 6" xfId="24731"/>
    <cellStyle name="Note 2 3 4 3" xfId="22330"/>
    <cellStyle name="Note 2 3 4 3 2" xfId="29462"/>
    <cellStyle name="Note 2 3 4 3 3" xfId="25879"/>
    <cellStyle name="Note 2 3 4 4" xfId="22331"/>
    <cellStyle name="Note 2 3 4 4 2" xfId="29463"/>
    <cellStyle name="Note 2 3 4 4 3" xfId="25880"/>
    <cellStyle name="Note 2 3 4 5" xfId="23410"/>
    <cellStyle name="Note 2 3 4 5 2" xfId="29464"/>
    <cellStyle name="Note 2 3 4 5 3" xfId="26959"/>
    <cellStyle name="Note 2 3 4 6" xfId="29457"/>
    <cellStyle name="Note 2 3 4 7" xfId="24304"/>
    <cellStyle name="Note 2 3 5" xfId="20438"/>
    <cellStyle name="Note 2 3 5 2" xfId="21174"/>
    <cellStyle name="Note 2 3 5 2 2" xfId="22332"/>
    <cellStyle name="Note 2 3 5 2 2 2" xfId="29467"/>
    <cellStyle name="Note 2 3 5 2 2 3" xfId="25881"/>
    <cellStyle name="Note 2 3 5 2 3" xfId="22333"/>
    <cellStyle name="Note 2 3 5 2 3 2" xfId="29468"/>
    <cellStyle name="Note 2 3 5 2 3 3" xfId="25882"/>
    <cellStyle name="Note 2 3 5 2 4" xfId="23836"/>
    <cellStyle name="Note 2 3 5 2 4 2" xfId="29469"/>
    <cellStyle name="Note 2 3 5 2 4 3" xfId="27385"/>
    <cellStyle name="Note 2 3 5 2 5" xfId="29466"/>
    <cellStyle name="Note 2 3 5 2 6" xfId="24730"/>
    <cellStyle name="Note 2 3 5 3" xfId="22334"/>
    <cellStyle name="Note 2 3 5 3 2" xfId="29470"/>
    <cellStyle name="Note 2 3 5 3 3" xfId="25883"/>
    <cellStyle name="Note 2 3 5 4" xfId="22335"/>
    <cellStyle name="Note 2 3 5 4 2" xfId="29471"/>
    <cellStyle name="Note 2 3 5 4 3" xfId="25884"/>
    <cellStyle name="Note 2 3 5 5" xfId="23411"/>
    <cellStyle name="Note 2 3 5 5 2" xfId="29472"/>
    <cellStyle name="Note 2 3 5 5 3" xfId="26960"/>
    <cellStyle name="Note 2 3 5 6" xfId="29465"/>
    <cellStyle name="Note 2 3 5 7" xfId="24305"/>
    <cellStyle name="Note 2 4" xfId="20439"/>
    <cellStyle name="Note 2 4 2" xfId="20440"/>
    <cellStyle name="Note 2 4 2 2" xfId="20441"/>
    <cellStyle name="Note 2 4 2 2 2" xfId="21173"/>
    <cellStyle name="Note 2 4 2 2 2 2" xfId="22336"/>
    <cellStyle name="Note 2 4 2 2 2 2 2" xfId="29475"/>
    <cellStyle name="Note 2 4 2 2 2 2 3" xfId="25885"/>
    <cellStyle name="Note 2 4 2 2 2 3" xfId="22337"/>
    <cellStyle name="Note 2 4 2 2 2 3 2" xfId="29476"/>
    <cellStyle name="Note 2 4 2 2 2 3 3" xfId="25886"/>
    <cellStyle name="Note 2 4 2 2 2 4" xfId="23835"/>
    <cellStyle name="Note 2 4 2 2 2 4 2" xfId="29477"/>
    <cellStyle name="Note 2 4 2 2 2 4 3" xfId="27384"/>
    <cellStyle name="Note 2 4 2 2 2 5" xfId="29474"/>
    <cellStyle name="Note 2 4 2 2 2 6" xfId="24729"/>
    <cellStyle name="Note 2 4 2 2 3" xfId="22338"/>
    <cellStyle name="Note 2 4 2 2 3 2" xfId="29478"/>
    <cellStyle name="Note 2 4 2 2 3 3" xfId="25887"/>
    <cellStyle name="Note 2 4 2 2 4" xfId="22339"/>
    <cellStyle name="Note 2 4 2 2 4 2" xfId="29479"/>
    <cellStyle name="Note 2 4 2 2 4 3" xfId="25888"/>
    <cellStyle name="Note 2 4 2 2 5" xfId="23412"/>
    <cellStyle name="Note 2 4 2 2 5 2" xfId="29480"/>
    <cellStyle name="Note 2 4 2 2 5 3" xfId="26961"/>
    <cellStyle name="Note 2 4 2 2 6" xfId="29473"/>
    <cellStyle name="Note 2 4 2 2 7" xfId="24306"/>
    <cellStyle name="Note 2 4 3" xfId="20442"/>
    <cellStyle name="Note 2 4 3 2" xfId="20443"/>
    <cellStyle name="Note 2 4 3 2 2" xfId="21172"/>
    <cellStyle name="Note 2 4 3 2 2 2" xfId="22340"/>
    <cellStyle name="Note 2 4 3 2 2 2 2" xfId="29483"/>
    <cellStyle name="Note 2 4 3 2 2 2 3" xfId="25889"/>
    <cellStyle name="Note 2 4 3 2 2 3" xfId="22341"/>
    <cellStyle name="Note 2 4 3 2 2 3 2" xfId="29484"/>
    <cellStyle name="Note 2 4 3 2 2 3 3" xfId="25890"/>
    <cellStyle name="Note 2 4 3 2 2 4" xfId="23834"/>
    <cellStyle name="Note 2 4 3 2 2 4 2" xfId="29485"/>
    <cellStyle name="Note 2 4 3 2 2 4 3" xfId="27383"/>
    <cellStyle name="Note 2 4 3 2 2 5" xfId="29482"/>
    <cellStyle name="Note 2 4 3 2 2 6" xfId="24728"/>
    <cellStyle name="Note 2 4 3 2 3" xfId="22342"/>
    <cellStyle name="Note 2 4 3 2 3 2" xfId="29486"/>
    <cellStyle name="Note 2 4 3 2 3 3" xfId="25891"/>
    <cellStyle name="Note 2 4 3 2 4" xfId="22343"/>
    <cellStyle name="Note 2 4 3 2 4 2" xfId="29487"/>
    <cellStyle name="Note 2 4 3 2 4 3" xfId="25892"/>
    <cellStyle name="Note 2 4 3 2 5" xfId="23413"/>
    <cellStyle name="Note 2 4 3 2 5 2" xfId="29488"/>
    <cellStyle name="Note 2 4 3 2 5 3" xfId="26962"/>
    <cellStyle name="Note 2 4 3 2 6" xfId="29481"/>
    <cellStyle name="Note 2 4 3 2 7" xfId="24307"/>
    <cellStyle name="Note 2 4 4" xfId="20444"/>
    <cellStyle name="Note 2 4 4 2" xfId="20445"/>
    <cellStyle name="Note 2 4 4 2 2" xfId="21171"/>
    <cellStyle name="Note 2 4 4 2 2 2" xfId="22344"/>
    <cellStyle name="Note 2 4 4 2 2 2 2" xfId="29491"/>
    <cellStyle name="Note 2 4 4 2 2 2 3" xfId="25893"/>
    <cellStyle name="Note 2 4 4 2 2 3" xfId="22345"/>
    <cellStyle name="Note 2 4 4 2 2 3 2" xfId="29492"/>
    <cellStyle name="Note 2 4 4 2 2 3 3" xfId="25894"/>
    <cellStyle name="Note 2 4 4 2 2 4" xfId="23833"/>
    <cellStyle name="Note 2 4 4 2 2 4 2" xfId="29493"/>
    <cellStyle name="Note 2 4 4 2 2 4 3" xfId="27382"/>
    <cellStyle name="Note 2 4 4 2 2 5" xfId="29490"/>
    <cellStyle name="Note 2 4 4 2 2 6" xfId="24727"/>
    <cellStyle name="Note 2 4 4 2 3" xfId="22346"/>
    <cellStyle name="Note 2 4 4 2 3 2" xfId="29494"/>
    <cellStyle name="Note 2 4 4 2 3 3" xfId="25895"/>
    <cellStyle name="Note 2 4 4 2 4" xfId="22347"/>
    <cellStyle name="Note 2 4 4 2 4 2" xfId="29495"/>
    <cellStyle name="Note 2 4 4 2 4 3" xfId="25896"/>
    <cellStyle name="Note 2 4 4 2 5" xfId="23414"/>
    <cellStyle name="Note 2 4 4 2 5 2" xfId="29496"/>
    <cellStyle name="Note 2 4 4 2 5 3" xfId="26963"/>
    <cellStyle name="Note 2 4 4 2 6" xfId="29489"/>
    <cellStyle name="Note 2 4 4 2 7" xfId="24308"/>
    <cellStyle name="Note 2 4 5" xfId="20446"/>
    <cellStyle name="Note 2 4 6" xfId="20447"/>
    <cellStyle name="Note 2 4 7" xfId="20448"/>
    <cellStyle name="Note 2 4 7 2" xfId="21170"/>
    <cellStyle name="Note 2 4 7 2 2" xfId="22348"/>
    <cellStyle name="Note 2 4 7 2 2 2" xfId="29499"/>
    <cellStyle name="Note 2 4 7 2 2 3" xfId="25897"/>
    <cellStyle name="Note 2 4 7 2 3" xfId="22349"/>
    <cellStyle name="Note 2 4 7 2 3 2" xfId="29500"/>
    <cellStyle name="Note 2 4 7 2 3 3" xfId="25898"/>
    <cellStyle name="Note 2 4 7 2 4" xfId="23832"/>
    <cellStyle name="Note 2 4 7 2 4 2" xfId="29501"/>
    <cellStyle name="Note 2 4 7 2 4 3" xfId="27381"/>
    <cellStyle name="Note 2 4 7 2 5" xfId="29498"/>
    <cellStyle name="Note 2 4 7 2 6" xfId="24726"/>
    <cellStyle name="Note 2 4 7 3" xfId="22350"/>
    <cellStyle name="Note 2 4 7 3 2" xfId="29502"/>
    <cellStyle name="Note 2 4 7 3 3" xfId="25899"/>
    <cellStyle name="Note 2 4 7 4" xfId="22351"/>
    <cellStyle name="Note 2 4 7 4 2" xfId="29503"/>
    <cellStyle name="Note 2 4 7 4 3" xfId="25900"/>
    <cellStyle name="Note 2 4 7 5" xfId="23415"/>
    <cellStyle name="Note 2 4 7 5 2" xfId="29504"/>
    <cellStyle name="Note 2 4 7 5 3" xfId="26964"/>
    <cellStyle name="Note 2 4 7 6" xfId="29497"/>
    <cellStyle name="Note 2 4 7 7" xfId="24309"/>
    <cellStyle name="Note 2 5" xfId="20449"/>
    <cellStyle name="Note 2 5 2" xfId="20450"/>
    <cellStyle name="Note 2 5 2 2" xfId="20451"/>
    <cellStyle name="Note 2 5 2 2 2" xfId="21169"/>
    <cellStyle name="Note 2 5 2 2 2 2" xfId="22352"/>
    <cellStyle name="Note 2 5 2 2 2 2 2" xfId="29507"/>
    <cellStyle name="Note 2 5 2 2 2 2 3" xfId="25901"/>
    <cellStyle name="Note 2 5 2 2 2 3" xfId="22353"/>
    <cellStyle name="Note 2 5 2 2 2 3 2" xfId="29508"/>
    <cellStyle name="Note 2 5 2 2 2 3 3" xfId="25902"/>
    <cellStyle name="Note 2 5 2 2 2 4" xfId="23831"/>
    <cellStyle name="Note 2 5 2 2 2 4 2" xfId="29509"/>
    <cellStyle name="Note 2 5 2 2 2 4 3" xfId="27380"/>
    <cellStyle name="Note 2 5 2 2 2 5" xfId="29506"/>
    <cellStyle name="Note 2 5 2 2 2 6" xfId="24725"/>
    <cellStyle name="Note 2 5 2 2 3" xfId="22354"/>
    <cellStyle name="Note 2 5 2 2 3 2" xfId="29510"/>
    <cellStyle name="Note 2 5 2 2 3 3" xfId="25903"/>
    <cellStyle name="Note 2 5 2 2 4" xfId="22355"/>
    <cellStyle name="Note 2 5 2 2 4 2" xfId="29511"/>
    <cellStyle name="Note 2 5 2 2 4 3" xfId="25904"/>
    <cellStyle name="Note 2 5 2 2 5" xfId="23416"/>
    <cellStyle name="Note 2 5 2 2 5 2" xfId="29512"/>
    <cellStyle name="Note 2 5 2 2 5 3" xfId="26965"/>
    <cellStyle name="Note 2 5 2 2 6" xfId="29505"/>
    <cellStyle name="Note 2 5 2 2 7" xfId="24310"/>
    <cellStyle name="Note 2 5 3" xfId="20452"/>
    <cellStyle name="Note 2 5 3 2" xfId="20453"/>
    <cellStyle name="Note 2 5 3 2 2" xfId="21168"/>
    <cellStyle name="Note 2 5 3 2 2 2" xfId="22356"/>
    <cellStyle name="Note 2 5 3 2 2 2 2" xfId="29515"/>
    <cellStyle name="Note 2 5 3 2 2 2 3" xfId="25905"/>
    <cellStyle name="Note 2 5 3 2 2 3" xfId="22357"/>
    <cellStyle name="Note 2 5 3 2 2 3 2" xfId="29516"/>
    <cellStyle name="Note 2 5 3 2 2 3 3" xfId="25906"/>
    <cellStyle name="Note 2 5 3 2 2 4" xfId="23830"/>
    <cellStyle name="Note 2 5 3 2 2 4 2" xfId="29517"/>
    <cellStyle name="Note 2 5 3 2 2 4 3" xfId="27379"/>
    <cellStyle name="Note 2 5 3 2 2 5" xfId="29514"/>
    <cellStyle name="Note 2 5 3 2 2 6" xfId="24724"/>
    <cellStyle name="Note 2 5 3 2 3" xfId="22358"/>
    <cellStyle name="Note 2 5 3 2 3 2" xfId="29518"/>
    <cellStyle name="Note 2 5 3 2 3 3" xfId="25907"/>
    <cellStyle name="Note 2 5 3 2 4" xfId="22359"/>
    <cellStyle name="Note 2 5 3 2 4 2" xfId="29519"/>
    <cellStyle name="Note 2 5 3 2 4 3" xfId="25908"/>
    <cellStyle name="Note 2 5 3 2 5" xfId="23417"/>
    <cellStyle name="Note 2 5 3 2 5 2" xfId="29520"/>
    <cellStyle name="Note 2 5 3 2 5 3" xfId="26966"/>
    <cellStyle name="Note 2 5 3 2 6" xfId="29513"/>
    <cellStyle name="Note 2 5 3 2 7" xfId="24311"/>
    <cellStyle name="Note 2 5 4" xfId="20454"/>
    <cellStyle name="Note 2 5 4 2" xfId="20455"/>
    <cellStyle name="Note 2 5 4 2 2" xfId="21167"/>
    <cellStyle name="Note 2 5 4 2 2 2" xfId="22360"/>
    <cellStyle name="Note 2 5 4 2 2 2 2" xfId="29523"/>
    <cellStyle name="Note 2 5 4 2 2 2 3" xfId="25909"/>
    <cellStyle name="Note 2 5 4 2 2 3" xfId="22361"/>
    <cellStyle name="Note 2 5 4 2 2 3 2" xfId="29524"/>
    <cellStyle name="Note 2 5 4 2 2 3 3" xfId="25910"/>
    <cellStyle name="Note 2 5 4 2 2 4" xfId="23829"/>
    <cellStyle name="Note 2 5 4 2 2 4 2" xfId="29525"/>
    <cellStyle name="Note 2 5 4 2 2 4 3" xfId="27378"/>
    <cellStyle name="Note 2 5 4 2 2 5" xfId="29522"/>
    <cellStyle name="Note 2 5 4 2 2 6" xfId="24723"/>
    <cellStyle name="Note 2 5 4 2 3" xfId="22362"/>
    <cellStyle name="Note 2 5 4 2 3 2" xfId="29526"/>
    <cellStyle name="Note 2 5 4 2 3 3" xfId="25911"/>
    <cellStyle name="Note 2 5 4 2 4" xfId="22363"/>
    <cellStyle name="Note 2 5 4 2 4 2" xfId="29527"/>
    <cellStyle name="Note 2 5 4 2 4 3" xfId="25912"/>
    <cellStyle name="Note 2 5 4 2 5" xfId="23418"/>
    <cellStyle name="Note 2 5 4 2 5 2" xfId="29528"/>
    <cellStyle name="Note 2 5 4 2 5 3" xfId="26967"/>
    <cellStyle name="Note 2 5 4 2 6" xfId="29521"/>
    <cellStyle name="Note 2 5 4 2 7" xfId="24312"/>
    <cellStyle name="Note 2 5 5" xfId="20456"/>
    <cellStyle name="Note 2 5 6" xfId="20457"/>
    <cellStyle name="Note 2 5 7" xfId="20458"/>
    <cellStyle name="Note 2 5 7 2" xfId="21166"/>
    <cellStyle name="Note 2 5 7 2 2" xfId="22364"/>
    <cellStyle name="Note 2 5 7 2 2 2" xfId="29531"/>
    <cellStyle name="Note 2 5 7 2 2 3" xfId="25913"/>
    <cellStyle name="Note 2 5 7 2 3" xfId="22365"/>
    <cellStyle name="Note 2 5 7 2 3 2" xfId="29532"/>
    <cellStyle name="Note 2 5 7 2 3 3" xfId="25914"/>
    <cellStyle name="Note 2 5 7 2 4" xfId="23828"/>
    <cellStyle name="Note 2 5 7 2 4 2" xfId="29533"/>
    <cellStyle name="Note 2 5 7 2 4 3" xfId="27377"/>
    <cellStyle name="Note 2 5 7 2 5" xfId="29530"/>
    <cellStyle name="Note 2 5 7 2 6" xfId="24722"/>
    <cellStyle name="Note 2 5 7 3" xfId="22366"/>
    <cellStyle name="Note 2 5 7 3 2" xfId="29534"/>
    <cellStyle name="Note 2 5 7 3 3" xfId="25915"/>
    <cellStyle name="Note 2 5 7 4" xfId="22367"/>
    <cellStyle name="Note 2 5 7 4 2" xfId="29535"/>
    <cellStyle name="Note 2 5 7 4 3" xfId="25916"/>
    <cellStyle name="Note 2 5 7 5" xfId="23419"/>
    <cellStyle name="Note 2 5 7 5 2" xfId="29536"/>
    <cellStyle name="Note 2 5 7 5 3" xfId="26968"/>
    <cellStyle name="Note 2 5 7 6" xfId="29529"/>
    <cellStyle name="Note 2 5 7 7" xfId="24313"/>
    <cellStyle name="Note 2 6" xfId="20459"/>
    <cellStyle name="Note 2 6 2" xfId="20460"/>
    <cellStyle name="Note 2 6 2 2" xfId="20461"/>
    <cellStyle name="Note 2 6 2 2 2" xfId="21165"/>
    <cellStyle name="Note 2 6 2 2 2 2" xfId="22368"/>
    <cellStyle name="Note 2 6 2 2 2 2 2" xfId="29539"/>
    <cellStyle name="Note 2 6 2 2 2 2 3" xfId="25917"/>
    <cellStyle name="Note 2 6 2 2 2 3" xfId="22369"/>
    <cellStyle name="Note 2 6 2 2 2 3 2" xfId="29540"/>
    <cellStyle name="Note 2 6 2 2 2 3 3" xfId="25918"/>
    <cellStyle name="Note 2 6 2 2 2 4" xfId="23827"/>
    <cellStyle name="Note 2 6 2 2 2 4 2" xfId="29541"/>
    <cellStyle name="Note 2 6 2 2 2 4 3" xfId="27376"/>
    <cellStyle name="Note 2 6 2 2 2 5" xfId="29538"/>
    <cellStyle name="Note 2 6 2 2 2 6" xfId="24721"/>
    <cellStyle name="Note 2 6 2 2 3" xfId="22370"/>
    <cellStyle name="Note 2 6 2 2 3 2" xfId="29542"/>
    <cellStyle name="Note 2 6 2 2 3 3" xfId="25919"/>
    <cellStyle name="Note 2 6 2 2 4" xfId="22371"/>
    <cellStyle name="Note 2 6 2 2 4 2" xfId="29543"/>
    <cellStyle name="Note 2 6 2 2 4 3" xfId="25920"/>
    <cellStyle name="Note 2 6 2 2 5" xfId="23420"/>
    <cellStyle name="Note 2 6 2 2 5 2" xfId="29544"/>
    <cellStyle name="Note 2 6 2 2 5 3" xfId="26969"/>
    <cellStyle name="Note 2 6 2 2 6" xfId="29537"/>
    <cellStyle name="Note 2 6 2 2 7" xfId="24314"/>
    <cellStyle name="Note 2 6 3" xfId="20462"/>
    <cellStyle name="Note 2 6 3 2" xfId="20463"/>
    <cellStyle name="Note 2 6 3 2 2" xfId="21164"/>
    <cellStyle name="Note 2 6 3 2 2 2" xfId="22372"/>
    <cellStyle name="Note 2 6 3 2 2 2 2" xfId="29547"/>
    <cellStyle name="Note 2 6 3 2 2 2 3" xfId="25921"/>
    <cellStyle name="Note 2 6 3 2 2 3" xfId="22373"/>
    <cellStyle name="Note 2 6 3 2 2 3 2" xfId="29548"/>
    <cellStyle name="Note 2 6 3 2 2 3 3" xfId="25922"/>
    <cellStyle name="Note 2 6 3 2 2 4" xfId="23826"/>
    <cellStyle name="Note 2 6 3 2 2 4 2" xfId="29549"/>
    <cellStyle name="Note 2 6 3 2 2 4 3" xfId="27375"/>
    <cellStyle name="Note 2 6 3 2 2 5" xfId="29546"/>
    <cellStyle name="Note 2 6 3 2 2 6" xfId="24720"/>
    <cellStyle name="Note 2 6 3 2 3" xfId="22374"/>
    <cellStyle name="Note 2 6 3 2 3 2" xfId="29550"/>
    <cellStyle name="Note 2 6 3 2 3 3" xfId="25923"/>
    <cellStyle name="Note 2 6 3 2 4" xfId="22375"/>
    <cellStyle name="Note 2 6 3 2 4 2" xfId="29551"/>
    <cellStyle name="Note 2 6 3 2 4 3" xfId="25924"/>
    <cellStyle name="Note 2 6 3 2 5" xfId="23421"/>
    <cellStyle name="Note 2 6 3 2 5 2" xfId="29552"/>
    <cellStyle name="Note 2 6 3 2 5 3" xfId="26970"/>
    <cellStyle name="Note 2 6 3 2 6" xfId="29545"/>
    <cellStyle name="Note 2 6 3 2 7" xfId="24315"/>
    <cellStyle name="Note 2 6 4" xfId="20464"/>
    <cellStyle name="Note 2 6 4 2" xfId="20465"/>
    <cellStyle name="Note 2 6 4 2 2" xfId="21163"/>
    <cellStyle name="Note 2 6 4 2 2 2" xfId="22376"/>
    <cellStyle name="Note 2 6 4 2 2 2 2" xfId="29555"/>
    <cellStyle name="Note 2 6 4 2 2 2 3" xfId="25925"/>
    <cellStyle name="Note 2 6 4 2 2 3" xfId="22377"/>
    <cellStyle name="Note 2 6 4 2 2 3 2" xfId="29556"/>
    <cellStyle name="Note 2 6 4 2 2 3 3" xfId="25926"/>
    <cellStyle name="Note 2 6 4 2 2 4" xfId="23825"/>
    <cellStyle name="Note 2 6 4 2 2 4 2" xfId="29557"/>
    <cellStyle name="Note 2 6 4 2 2 4 3" xfId="27374"/>
    <cellStyle name="Note 2 6 4 2 2 5" xfId="29554"/>
    <cellStyle name="Note 2 6 4 2 2 6" xfId="24719"/>
    <cellStyle name="Note 2 6 4 2 3" xfId="22378"/>
    <cellStyle name="Note 2 6 4 2 3 2" xfId="29558"/>
    <cellStyle name="Note 2 6 4 2 3 3" xfId="25927"/>
    <cellStyle name="Note 2 6 4 2 4" xfId="22379"/>
    <cellStyle name="Note 2 6 4 2 4 2" xfId="29559"/>
    <cellStyle name="Note 2 6 4 2 4 3" xfId="25928"/>
    <cellStyle name="Note 2 6 4 2 5" xfId="23422"/>
    <cellStyle name="Note 2 6 4 2 5 2" xfId="29560"/>
    <cellStyle name="Note 2 6 4 2 5 3" xfId="26971"/>
    <cellStyle name="Note 2 6 4 2 6" xfId="29553"/>
    <cellStyle name="Note 2 6 4 2 7" xfId="24316"/>
    <cellStyle name="Note 2 6 5" xfId="20466"/>
    <cellStyle name="Note 2 6 6" xfId="20467"/>
    <cellStyle name="Note 2 6 7" xfId="20468"/>
    <cellStyle name="Note 2 6 7 2" xfId="21162"/>
    <cellStyle name="Note 2 6 7 2 2" xfId="22380"/>
    <cellStyle name="Note 2 6 7 2 2 2" xfId="29563"/>
    <cellStyle name="Note 2 6 7 2 2 3" xfId="25929"/>
    <cellStyle name="Note 2 6 7 2 3" xfId="22381"/>
    <cellStyle name="Note 2 6 7 2 3 2" xfId="29564"/>
    <cellStyle name="Note 2 6 7 2 3 3" xfId="25930"/>
    <cellStyle name="Note 2 6 7 2 4" xfId="23824"/>
    <cellStyle name="Note 2 6 7 2 4 2" xfId="29565"/>
    <cellStyle name="Note 2 6 7 2 4 3" xfId="27373"/>
    <cellStyle name="Note 2 6 7 2 5" xfId="29562"/>
    <cellStyle name="Note 2 6 7 2 6" xfId="24718"/>
    <cellStyle name="Note 2 6 7 3" xfId="22382"/>
    <cellStyle name="Note 2 6 7 3 2" xfId="29566"/>
    <cellStyle name="Note 2 6 7 3 3" xfId="25931"/>
    <cellStyle name="Note 2 6 7 4" xfId="22383"/>
    <cellStyle name="Note 2 6 7 4 2" xfId="29567"/>
    <cellStyle name="Note 2 6 7 4 3" xfId="25932"/>
    <cellStyle name="Note 2 6 7 5" xfId="23423"/>
    <cellStyle name="Note 2 6 7 5 2" xfId="29568"/>
    <cellStyle name="Note 2 6 7 5 3" xfId="26972"/>
    <cellStyle name="Note 2 6 7 6" xfId="29561"/>
    <cellStyle name="Note 2 6 7 7" xfId="24317"/>
    <cellStyle name="Note 2 7" xfId="20469"/>
    <cellStyle name="Note 2 7 2" xfId="20470"/>
    <cellStyle name="Note 2 7 2 2" xfId="20471"/>
    <cellStyle name="Note 2 7 2 2 2" xfId="21161"/>
    <cellStyle name="Note 2 7 2 2 2 2" xfId="22384"/>
    <cellStyle name="Note 2 7 2 2 2 2 2" xfId="29571"/>
    <cellStyle name="Note 2 7 2 2 2 2 3" xfId="25933"/>
    <cellStyle name="Note 2 7 2 2 2 3" xfId="22385"/>
    <cellStyle name="Note 2 7 2 2 2 3 2" xfId="29572"/>
    <cellStyle name="Note 2 7 2 2 2 3 3" xfId="25934"/>
    <cellStyle name="Note 2 7 2 2 2 4" xfId="23823"/>
    <cellStyle name="Note 2 7 2 2 2 4 2" xfId="29573"/>
    <cellStyle name="Note 2 7 2 2 2 4 3" xfId="27372"/>
    <cellStyle name="Note 2 7 2 2 2 5" xfId="29570"/>
    <cellStyle name="Note 2 7 2 2 2 6" xfId="24717"/>
    <cellStyle name="Note 2 7 2 2 3" xfId="22386"/>
    <cellStyle name="Note 2 7 2 2 3 2" xfId="29574"/>
    <cellStyle name="Note 2 7 2 2 3 3" xfId="25935"/>
    <cellStyle name="Note 2 7 2 2 4" xfId="22387"/>
    <cellStyle name="Note 2 7 2 2 4 2" xfId="29575"/>
    <cellStyle name="Note 2 7 2 2 4 3" xfId="25936"/>
    <cellStyle name="Note 2 7 2 2 5" xfId="23424"/>
    <cellStyle name="Note 2 7 2 2 5 2" xfId="29576"/>
    <cellStyle name="Note 2 7 2 2 5 3" xfId="26973"/>
    <cellStyle name="Note 2 7 2 2 6" xfId="29569"/>
    <cellStyle name="Note 2 7 2 2 7" xfId="24318"/>
    <cellStyle name="Note 2 7 3" xfId="20472"/>
    <cellStyle name="Note 2 7 3 2" xfId="20473"/>
    <cellStyle name="Note 2 7 3 2 2" xfId="21160"/>
    <cellStyle name="Note 2 7 3 2 2 2" xfId="22388"/>
    <cellStyle name="Note 2 7 3 2 2 2 2" xfId="29579"/>
    <cellStyle name="Note 2 7 3 2 2 2 3" xfId="25937"/>
    <cellStyle name="Note 2 7 3 2 2 3" xfId="22389"/>
    <cellStyle name="Note 2 7 3 2 2 3 2" xfId="29580"/>
    <cellStyle name="Note 2 7 3 2 2 3 3" xfId="25938"/>
    <cellStyle name="Note 2 7 3 2 2 4" xfId="23822"/>
    <cellStyle name="Note 2 7 3 2 2 4 2" xfId="29581"/>
    <cellStyle name="Note 2 7 3 2 2 4 3" xfId="27371"/>
    <cellStyle name="Note 2 7 3 2 2 5" xfId="29578"/>
    <cellStyle name="Note 2 7 3 2 2 6" xfId="24716"/>
    <cellStyle name="Note 2 7 3 2 3" xfId="22390"/>
    <cellStyle name="Note 2 7 3 2 3 2" xfId="29582"/>
    <cellStyle name="Note 2 7 3 2 3 3" xfId="25939"/>
    <cellStyle name="Note 2 7 3 2 4" xfId="22391"/>
    <cellStyle name="Note 2 7 3 2 4 2" xfId="29583"/>
    <cellStyle name="Note 2 7 3 2 4 3" xfId="25940"/>
    <cellStyle name="Note 2 7 3 2 5" xfId="23425"/>
    <cellStyle name="Note 2 7 3 2 5 2" xfId="29584"/>
    <cellStyle name="Note 2 7 3 2 5 3" xfId="26974"/>
    <cellStyle name="Note 2 7 3 2 6" xfId="29577"/>
    <cellStyle name="Note 2 7 3 2 7" xfId="24319"/>
    <cellStyle name="Note 2 7 4" xfId="20474"/>
    <cellStyle name="Note 2 7 4 2" xfId="20475"/>
    <cellStyle name="Note 2 7 4 2 2" xfId="21159"/>
    <cellStyle name="Note 2 7 4 2 2 2" xfId="22392"/>
    <cellStyle name="Note 2 7 4 2 2 2 2" xfId="29587"/>
    <cellStyle name="Note 2 7 4 2 2 2 3" xfId="25941"/>
    <cellStyle name="Note 2 7 4 2 2 3" xfId="22393"/>
    <cellStyle name="Note 2 7 4 2 2 3 2" xfId="29588"/>
    <cellStyle name="Note 2 7 4 2 2 3 3" xfId="25942"/>
    <cellStyle name="Note 2 7 4 2 2 4" xfId="23821"/>
    <cellStyle name="Note 2 7 4 2 2 4 2" xfId="29589"/>
    <cellStyle name="Note 2 7 4 2 2 4 3" xfId="27370"/>
    <cellStyle name="Note 2 7 4 2 2 5" xfId="29586"/>
    <cellStyle name="Note 2 7 4 2 2 6" xfId="24715"/>
    <cellStyle name="Note 2 7 4 2 3" xfId="22394"/>
    <cellStyle name="Note 2 7 4 2 3 2" xfId="29590"/>
    <cellStyle name="Note 2 7 4 2 3 3" xfId="25943"/>
    <cellStyle name="Note 2 7 4 2 4" xfId="22395"/>
    <cellStyle name="Note 2 7 4 2 4 2" xfId="29591"/>
    <cellStyle name="Note 2 7 4 2 4 3" xfId="25944"/>
    <cellStyle name="Note 2 7 4 2 5" xfId="23426"/>
    <cellStyle name="Note 2 7 4 2 5 2" xfId="29592"/>
    <cellStyle name="Note 2 7 4 2 5 3" xfId="26975"/>
    <cellStyle name="Note 2 7 4 2 6" xfId="29585"/>
    <cellStyle name="Note 2 7 4 2 7" xfId="24320"/>
    <cellStyle name="Note 2 7 5" xfId="20476"/>
    <cellStyle name="Note 2 7 6" xfId="20477"/>
    <cellStyle name="Note 2 7 7" xfId="20478"/>
    <cellStyle name="Note 2 7 7 2" xfId="21158"/>
    <cellStyle name="Note 2 7 7 2 2" xfId="22396"/>
    <cellStyle name="Note 2 7 7 2 2 2" xfId="29595"/>
    <cellStyle name="Note 2 7 7 2 2 3" xfId="25945"/>
    <cellStyle name="Note 2 7 7 2 3" xfId="22397"/>
    <cellStyle name="Note 2 7 7 2 3 2" xfId="29596"/>
    <cellStyle name="Note 2 7 7 2 3 3" xfId="25946"/>
    <cellStyle name="Note 2 7 7 2 4" xfId="23820"/>
    <cellStyle name="Note 2 7 7 2 4 2" xfId="29597"/>
    <cellStyle name="Note 2 7 7 2 4 3" xfId="27369"/>
    <cellStyle name="Note 2 7 7 2 5" xfId="29594"/>
    <cellStyle name="Note 2 7 7 2 6" xfId="24714"/>
    <cellStyle name="Note 2 7 7 3" xfId="22398"/>
    <cellStyle name="Note 2 7 7 3 2" xfId="29598"/>
    <cellStyle name="Note 2 7 7 3 3" xfId="25947"/>
    <cellStyle name="Note 2 7 7 4" xfId="22399"/>
    <cellStyle name="Note 2 7 7 4 2" xfId="29599"/>
    <cellStyle name="Note 2 7 7 4 3" xfId="25948"/>
    <cellStyle name="Note 2 7 7 5" xfId="23427"/>
    <cellStyle name="Note 2 7 7 5 2" xfId="29600"/>
    <cellStyle name="Note 2 7 7 5 3" xfId="26976"/>
    <cellStyle name="Note 2 7 7 6" xfId="29593"/>
    <cellStyle name="Note 2 7 7 7" xfId="24321"/>
    <cellStyle name="Note 2 8" xfId="20479"/>
    <cellStyle name="Note 2 8 2" xfId="20480"/>
    <cellStyle name="Note 2 8 2 2" xfId="21157"/>
    <cellStyle name="Note 2 8 2 2 2" xfId="22400"/>
    <cellStyle name="Note 2 8 2 2 2 2" xfId="29603"/>
    <cellStyle name="Note 2 8 2 2 2 3" xfId="25949"/>
    <cellStyle name="Note 2 8 2 2 3" xfId="22401"/>
    <cellStyle name="Note 2 8 2 2 3 2" xfId="29604"/>
    <cellStyle name="Note 2 8 2 2 3 3" xfId="25950"/>
    <cellStyle name="Note 2 8 2 2 4" xfId="23819"/>
    <cellStyle name="Note 2 8 2 2 4 2" xfId="29605"/>
    <cellStyle name="Note 2 8 2 2 4 3" xfId="27368"/>
    <cellStyle name="Note 2 8 2 2 5" xfId="29602"/>
    <cellStyle name="Note 2 8 2 2 6" xfId="24713"/>
    <cellStyle name="Note 2 8 2 3" xfId="22402"/>
    <cellStyle name="Note 2 8 2 3 2" xfId="29606"/>
    <cellStyle name="Note 2 8 2 3 3" xfId="25951"/>
    <cellStyle name="Note 2 8 2 4" xfId="22403"/>
    <cellStyle name="Note 2 8 2 4 2" xfId="29607"/>
    <cellStyle name="Note 2 8 2 4 3" xfId="25952"/>
    <cellStyle name="Note 2 8 2 5" xfId="23428"/>
    <cellStyle name="Note 2 8 2 5 2" xfId="29608"/>
    <cellStyle name="Note 2 8 2 5 3" xfId="26977"/>
    <cellStyle name="Note 2 8 2 6" xfId="29601"/>
    <cellStyle name="Note 2 8 2 7" xfId="24322"/>
    <cellStyle name="Note 2 8 3" xfId="20481"/>
    <cellStyle name="Note 2 8 3 2" xfId="21156"/>
    <cellStyle name="Note 2 8 3 2 2" xfId="22404"/>
    <cellStyle name="Note 2 8 3 2 2 2" xfId="29611"/>
    <cellStyle name="Note 2 8 3 2 2 3" xfId="25953"/>
    <cellStyle name="Note 2 8 3 2 3" xfId="22405"/>
    <cellStyle name="Note 2 8 3 2 3 2" xfId="29612"/>
    <cellStyle name="Note 2 8 3 2 3 3" xfId="25954"/>
    <cellStyle name="Note 2 8 3 2 4" xfId="23818"/>
    <cellStyle name="Note 2 8 3 2 4 2" xfId="29613"/>
    <cellStyle name="Note 2 8 3 2 4 3" xfId="27367"/>
    <cellStyle name="Note 2 8 3 2 5" xfId="29610"/>
    <cellStyle name="Note 2 8 3 2 6" xfId="24712"/>
    <cellStyle name="Note 2 8 3 3" xfId="22406"/>
    <cellStyle name="Note 2 8 3 3 2" xfId="29614"/>
    <cellStyle name="Note 2 8 3 3 3" xfId="25955"/>
    <cellStyle name="Note 2 8 3 4" xfId="22407"/>
    <cellStyle name="Note 2 8 3 4 2" xfId="29615"/>
    <cellStyle name="Note 2 8 3 4 3" xfId="25956"/>
    <cellStyle name="Note 2 8 3 5" xfId="23429"/>
    <cellStyle name="Note 2 8 3 5 2" xfId="29616"/>
    <cellStyle name="Note 2 8 3 5 3" xfId="26978"/>
    <cellStyle name="Note 2 8 3 6" xfId="29609"/>
    <cellStyle name="Note 2 8 3 7" xfId="24323"/>
    <cellStyle name="Note 2 8 4" xfId="20482"/>
    <cellStyle name="Note 2 8 4 2" xfId="21155"/>
    <cellStyle name="Note 2 8 4 2 2" xfId="22408"/>
    <cellStyle name="Note 2 8 4 2 2 2" xfId="29619"/>
    <cellStyle name="Note 2 8 4 2 2 3" xfId="25957"/>
    <cellStyle name="Note 2 8 4 2 3" xfId="22409"/>
    <cellStyle name="Note 2 8 4 2 3 2" xfId="29620"/>
    <cellStyle name="Note 2 8 4 2 3 3" xfId="25958"/>
    <cellStyle name="Note 2 8 4 2 4" xfId="23817"/>
    <cellStyle name="Note 2 8 4 2 4 2" xfId="29621"/>
    <cellStyle name="Note 2 8 4 2 4 3" xfId="27366"/>
    <cellStyle name="Note 2 8 4 2 5" xfId="29618"/>
    <cellStyle name="Note 2 8 4 2 6" xfId="24711"/>
    <cellStyle name="Note 2 8 4 3" xfId="22410"/>
    <cellStyle name="Note 2 8 4 3 2" xfId="29622"/>
    <cellStyle name="Note 2 8 4 3 3" xfId="25959"/>
    <cellStyle name="Note 2 8 4 4" xfId="22411"/>
    <cellStyle name="Note 2 8 4 4 2" xfId="29623"/>
    <cellStyle name="Note 2 8 4 4 3" xfId="25960"/>
    <cellStyle name="Note 2 8 4 5" xfId="23430"/>
    <cellStyle name="Note 2 8 4 5 2" xfId="29624"/>
    <cellStyle name="Note 2 8 4 5 3" xfId="26979"/>
    <cellStyle name="Note 2 8 4 6" xfId="29617"/>
    <cellStyle name="Note 2 8 4 7" xfId="24324"/>
    <cellStyle name="Note 2 8 5" xfId="20483"/>
    <cellStyle name="Note 2 8 5 2" xfId="21154"/>
    <cellStyle name="Note 2 8 5 2 2" xfId="22412"/>
    <cellStyle name="Note 2 8 5 2 2 2" xfId="29627"/>
    <cellStyle name="Note 2 8 5 2 2 3" xfId="25961"/>
    <cellStyle name="Note 2 8 5 2 3" xfId="22413"/>
    <cellStyle name="Note 2 8 5 2 3 2" xfId="29628"/>
    <cellStyle name="Note 2 8 5 2 3 3" xfId="25962"/>
    <cellStyle name="Note 2 8 5 2 4" xfId="23816"/>
    <cellStyle name="Note 2 8 5 2 4 2" xfId="29629"/>
    <cellStyle name="Note 2 8 5 2 4 3" xfId="27365"/>
    <cellStyle name="Note 2 8 5 2 5" xfId="29626"/>
    <cellStyle name="Note 2 8 5 2 6" xfId="24710"/>
    <cellStyle name="Note 2 8 5 3" xfId="22414"/>
    <cellStyle name="Note 2 8 5 3 2" xfId="29630"/>
    <cellStyle name="Note 2 8 5 3 3" xfId="25963"/>
    <cellStyle name="Note 2 8 5 4" xfId="22415"/>
    <cellStyle name="Note 2 8 5 4 2" xfId="29631"/>
    <cellStyle name="Note 2 8 5 4 3" xfId="25964"/>
    <cellStyle name="Note 2 8 5 5" xfId="23431"/>
    <cellStyle name="Note 2 8 5 5 2" xfId="29632"/>
    <cellStyle name="Note 2 8 5 5 3" xfId="26980"/>
    <cellStyle name="Note 2 8 5 6" xfId="29625"/>
    <cellStyle name="Note 2 8 5 7" xfId="24325"/>
    <cellStyle name="Note 2 9" xfId="20484"/>
    <cellStyle name="Note 2 9 2" xfId="20485"/>
    <cellStyle name="Note 2 9 2 2" xfId="21153"/>
    <cellStyle name="Note 2 9 2 2 2" xfId="22416"/>
    <cellStyle name="Note 2 9 2 2 2 2" xfId="29635"/>
    <cellStyle name="Note 2 9 2 2 2 3" xfId="25965"/>
    <cellStyle name="Note 2 9 2 2 3" xfId="22417"/>
    <cellStyle name="Note 2 9 2 2 3 2" xfId="29636"/>
    <cellStyle name="Note 2 9 2 2 3 3" xfId="25966"/>
    <cellStyle name="Note 2 9 2 2 4" xfId="23815"/>
    <cellStyle name="Note 2 9 2 2 4 2" xfId="29637"/>
    <cellStyle name="Note 2 9 2 2 4 3" xfId="27364"/>
    <cellStyle name="Note 2 9 2 2 5" xfId="29634"/>
    <cellStyle name="Note 2 9 2 2 6" xfId="24709"/>
    <cellStyle name="Note 2 9 2 3" xfId="22418"/>
    <cellStyle name="Note 2 9 2 3 2" xfId="29638"/>
    <cellStyle name="Note 2 9 2 3 3" xfId="25967"/>
    <cellStyle name="Note 2 9 2 4" xfId="22419"/>
    <cellStyle name="Note 2 9 2 4 2" xfId="29639"/>
    <cellStyle name="Note 2 9 2 4 3" xfId="25968"/>
    <cellStyle name="Note 2 9 2 5" xfId="23432"/>
    <cellStyle name="Note 2 9 2 5 2" xfId="29640"/>
    <cellStyle name="Note 2 9 2 5 3" xfId="26981"/>
    <cellStyle name="Note 2 9 2 6" xfId="29633"/>
    <cellStyle name="Note 2 9 2 7" xfId="24326"/>
    <cellStyle name="Note 2 9 3" xfId="20486"/>
    <cellStyle name="Note 2 9 3 2" xfId="21152"/>
    <cellStyle name="Note 2 9 3 2 2" xfId="22420"/>
    <cellStyle name="Note 2 9 3 2 2 2" xfId="29643"/>
    <cellStyle name="Note 2 9 3 2 2 3" xfId="25969"/>
    <cellStyle name="Note 2 9 3 2 3" xfId="22421"/>
    <cellStyle name="Note 2 9 3 2 3 2" xfId="29644"/>
    <cellStyle name="Note 2 9 3 2 3 3" xfId="25970"/>
    <cellStyle name="Note 2 9 3 2 4" xfId="23814"/>
    <cellStyle name="Note 2 9 3 2 4 2" xfId="29645"/>
    <cellStyle name="Note 2 9 3 2 4 3" xfId="27363"/>
    <cellStyle name="Note 2 9 3 2 5" xfId="29642"/>
    <cellStyle name="Note 2 9 3 2 6" xfId="24708"/>
    <cellStyle name="Note 2 9 3 3" xfId="22422"/>
    <cellStyle name="Note 2 9 3 3 2" xfId="29646"/>
    <cellStyle name="Note 2 9 3 3 3" xfId="25971"/>
    <cellStyle name="Note 2 9 3 4" xfId="22423"/>
    <cellStyle name="Note 2 9 3 4 2" xfId="29647"/>
    <cellStyle name="Note 2 9 3 4 3" xfId="25972"/>
    <cellStyle name="Note 2 9 3 5" xfId="23433"/>
    <cellStyle name="Note 2 9 3 5 2" xfId="29648"/>
    <cellStyle name="Note 2 9 3 5 3" xfId="26982"/>
    <cellStyle name="Note 2 9 3 6" xfId="29641"/>
    <cellStyle name="Note 2 9 3 7" xfId="24327"/>
    <cellStyle name="Note 2 9 4" xfId="20487"/>
    <cellStyle name="Note 2 9 4 2" xfId="21151"/>
    <cellStyle name="Note 2 9 4 2 2" xfId="22424"/>
    <cellStyle name="Note 2 9 4 2 2 2" xfId="29651"/>
    <cellStyle name="Note 2 9 4 2 2 3" xfId="25973"/>
    <cellStyle name="Note 2 9 4 2 3" xfId="22425"/>
    <cellStyle name="Note 2 9 4 2 3 2" xfId="29652"/>
    <cellStyle name="Note 2 9 4 2 3 3" xfId="25974"/>
    <cellStyle name="Note 2 9 4 2 4" xfId="23813"/>
    <cellStyle name="Note 2 9 4 2 4 2" xfId="29653"/>
    <cellStyle name="Note 2 9 4 2 4 3" xfId="27362"/>
    <cellStyle name="Note 2 9 4 2 5" xfId="29650"/>
    <cellStyle name="Note 2 9 4 2 6" xfId="24707"/>
    <cellStyle name="Note 2 9 4 3" xfId="22426"/>
    <cellStyle name="Note 2 9 4 3 2" xfId="29654"/>
    <cellStyle name="Note 2 9 4 3 3" xfId="25975"/>
    <cellStyle name="Note 2 9 4 4" xfId="22427"/>
    <cellStyle name="Note 2 9 4 4 2" xfId="29655"/>
    <cellStyle name="Note 2 9 4 4 3" xfId="25976"/>
    <cellStyle name="Note 2 9 4 5" xfId="23434"/>
    <cellStyle name="Note 2 9 4 5 2" xfId="29656"/>
    <cellStyle name="Note 2 9 4 5 3" xfId="26983"/>
    <cellStyle name="Note 2 9 4 6" xfId="29649"/>
    <cellStyle name="Note 2 9 4 7" xfId="24328"/>
    <cellStyle name="Note 2 9 5" xfId="20488"/>
    <cellStyle name="Note 2 9 5 2" xfId="21150"/>
    <cellStyle name="Note 2 9 5 2 2" xfId="22428"/>
    <cellStyle name="Note 2 9 5 2 2 2" xfId="29659"/>
    <cellStyle name="Note 2 9 5 2 2 3" xfId="25977"/>
    <cellStyle name="Note 2 9 5 2 3" xfId="22429"/>
    <cellStyle name="Note 2 9 5 2 3 2" xfId="29660"/>
    <cellStyle name="Note 2 9 5 2 3 3" xfId="25978"/>
    <cellStyle name="Note 2 9 5 2 4" xfId="23812"/>
    <cellStyle name="Note 2 9 5 2 4 2" xfId="29661"/>
    <cellStyle name="Note 2 9 5 2 4 3" xfId="27361"/>
    <cellStyle name="Note 2 9 5 2 5" xfId="29658"/>
    <cellStyle name="Note 2 9 5 2 6" xfId="24706"/>
    <cellStyle name="Note 2 9 5 3" xfId="22430"/>
    <cellStyle name="Note 2 9 5 3 2" xfId="29662"/>
    <cellStyle name="Note 2 9 5 3 3" xfId="25979"/>
    <cellStyle name="Note 2 9 5 4" xfId="22431"/>
    <cellStyle name="Note 2 9 5 4 2" xfId="29663"/>
    <cellStyle name="Note 2 9 5 4 3" xfId="25980"/>
    <cellStyle name="Note 2 9 5 5" xfId="23435"/>
    <cellStyle name="Note 2 9 5 5 2" xfId="29664"/>
    <cellStyle name="Note 2 9 5 5 3" xfId="26984"/>
    <cellStyle name="Note 2 9 5 6" xfId="29657"/>
    <cellStyle name="Note 2 9 5 7" xfId="24329"/>
    <cellStyle name="Note 3 2" xfId="20489"/>
    <cellStyle name="Note 3 2 2" xfId="20490"/>
    <cellStyle name="Note 3 2 2 2" xfId="21148"/>
    <cellStyle name="Note 3 2 2 2 2" xfId="22432"/>
    <cellStyle name="Note 3 2 2 2 2 2" xfId="29668"/>
    <cellStyle name="Note 3 2 2 2 2 3" xfId="25981"/>
    <cellStyle name="Note 3 2 2 2 3" xfId="22433"/>
    <cellStyle name="Note 3 2 2 2 3 2" xfId="29669"/>
    <cellStyle name="Note 3 2 2 2 3 3" xfId="25982"/>
    <cellStyle name="Note 3 2 2 2 4" xfId="23810"/>
    <cellStyle name="Note 3 2 2 2 4 2" xfId="29670"/>
    <cellStyle name="Note 3 2 2 2 4 3" xfId="27359"/>
    <cellStyle name="Note 3 2 2 2 5" xfId="29667"/>
    <cellStyle name="Note 3 2 2 2 6" xfId="24704"/>
    <cellStyle name="Note 3 2 2 3" xfId="22434"/>
    <cellStyle name="Note 3 2 2 3 2" xfId="29671"/>
    <cellStyle name="Note 3 2 2 3 3" xfId="25983"/>
    <cellStyle name="Note 3 2 2 4" xfId="22435"/>
    <cellStyle name="Note 3 2 2 4 2" xfId="29672"/>
    <cellStyle name="Note 3 2 2 4 3" xfId="25984"/>
    <cellStyle name="Note 3 2 2 5" xfId="23437"/>
    <cellStyle name="Note 3 2 2 5 2" xfId="29673"/>
    <cellStyle name="Note 3 2 2 5 3" xfId="26986"/>
    <cellStyle name="Note 3 2 2 6" xfId="29666"/>
    <cellStyle name="Note 3 2 2 7" xfId="24331"/>
    <cellStyle name="Note 3 2 3" xfId="20491"/>
    <cellStyle name="Note 3 2 4" xfId="21149"/>
    <cellStyle name="Note 3 2 4 2" xfId="22436"/>
    <cellStyle name="Note 3 2 4 2 2" xfId="29675"/>
    <cellStyle name="Note 3 2 4 2 3" xfId="25985"/>
    <cellStyle name="Note 3 2 4 3" xfId="22437"/>
    <cellStyle name="Note 3 2 4 3 2" xfId="29676"/>
    <cellStyle name="Note 3 2 4 3 3" xfId="25986"/>
    <cellStyle name="Note 3 2 4 4" xfId="23811"/>
    <cellStyle name="Note 3 2 4 4 2" xfId="29677"/>
    <cellStyle name="Note 3 2 4 4 3" xfId="27360"/>
    <cellStyle name="Note 3 2 4 5" xfId="29674"/>
    <cellStyle name="Note 3 2 4 6" xfId="24705"/>
    <cellStyle name="Note 3 2 5" xfId="22438"/>
    <cellStyle name="Note 3 2 5 2" xfId="29678"/>
    <cellStyle name="Note 3 2 5 3" xfId="25987"/>
    <cellStyle name="Note 3 2 6" xfId="22439"/>
    <cellStyle name="Note 3 2 6 2" xfId="29679"/>
    <cellStyle name="Note 3 2 6 3" xfId="25988"/>
    <cellStyle name="Note 3 2 7" xfId="23436"/>
    <cellStyle name="Note 3 2 7 2" xfId="29680"/>
    <cellStyle name="Note 3 2 7 3" xfId="26985"/>
    <cellStyle name="Note 3 2 8" xfId="29665"/>
    <cellStyle name="Note 3 2 9" xfId="24330"/>
    <cellStyle name="Note 3 3" xfId="20492"/>
    <cellStyle name="Note 3 3 2" xfId="20493"/>
    <cellStyle name="Note 3 3 3" xfId="21147"/>
    <cellStyle name="Note 3 3 3 2" xfId="22440"/>
    <cellStyle name="Note 3 3 3 2 2" xfId="29683"/>
    <cellStyle name="Note 3 3 3 2 3" xfId="25989"/>
    <cellStyle name="Note 3 3 3 3" xfId="22441"/>
    <cellStyle name="Note 3 3 3 3 2" xfId="29684"/>
    <cellStyle name="Note 3 3 3 3 3" xfId="25990"/>
    <cellStyle name="Note 3 3 3 4" xfId="23809"/>
    <cellStyle name="Note 3 3 3 4 2" xfId="29685"/>
    <cellStyle name="Note 3 3 3 4 3" xfId="27358"/>
    <cellStyle name="Note 3 3 3 5" xfId="29682"/>
    <cellStyle name="Note 3 3 3 6" xfId="24703"/>
    <cellStyle name="Note 3 3 4" xfId="22442"/>
    <cellStyle name="Note 3 3 4 2" xfId="29686"/>
    <cellStyle name="Note 3 3 4 3" xfId="25991"/>
    <cellStyle name="Note 3 3 5" xfId="22443"/>
    <cellStyle name="Note 3 3 5 2" xfId="29687"/>
    <cellStyle name="Note 3 3 5 3" xfId="25992"/>
    <cellStyle name="Note 3 3 6" xfId="23438"/>
    <cellStyle name="Note 3 3 6 2" xfId="29688"/>
    <cellStyle name="Note 3 3 6 3" xfId="26987"/>
    <cellStyle name="Note 3 3 7" xfId="29681"/>
    <cellStyle name="Note 3 3 8" xfId="24332"/>
    <cellStyle name="Note 3 4" xfId="20494"/>
    <cellStyle name="Note 3 4 2" xfId="21146"/>
    <cellStyle name="Note 3 4 2 2" xfId="22444"/>
    <cellStyle name="Note 3 4 2 2 2" xfId="29691"/>
    <cellStyle name="Note 3 4 2 2 3" xfId="25993"/>
    <cellStyle name="Note 3 4 2 3" xfId="22445"/>
    <cellStyle name="Note 3 4 2 3 2" xfId="29692"/>
    <cellStyle name="Note 3 4 2 3 3" xfId="25994"/>
    <cellStyle name="Note 3 4 2 4" xfId="23808"/>
    <cellStyle name="Note 3 4 2 4 2" xfId="29693"/>
    <cellStyle name="Note 3 4 2 4 3" xfId="27357"/>
    <cellStyle name="Note 3 4 2 5" xfId="29690"/>
    <cellStyle name="Note 3 4 2 6" xfId="24702"/>
    <cellStyle name="Note 3 4 3" xfId="22446"/>
    <cellStyle name="Note 3 4 3 2" xfId="29694"/>
    <cellStyle name="Note 3 4 3 3" xfId="25995"/>
    <cellStyle name="Note 3 4 4" xfId="22447"/>
    <cellStyle name="Note 3 4 4 2" xfId="29695"/>
    <cellStyle name="Note 3 4 4 3" xfId="25996"/>
    <cellStyle name="Note 3 4 5" xfId="23439"/>
    <cellStyle name="Note 3 4 5 2" xfId="29696"/>
    <cellStyle name="Note 3 4 5 3" xfId="26988"/>
    <cellStyle name="Note 3 4 6" xfId="29689"/>
    <cellStyle name="Note 3 4 7" xfId="24333"/>
    <cellStyle name="Note 3 5" xfId="20495"/>
    <cellStyle name="Note 4 2" xfId="20496"/>
    <cellStyle name="Note 4 2 2" xfId="20497"/>
    <cellStyle name="Note 4 2 2 2" xfId="21144"/>
    <cellStyle name="Note 4 2 2 2 2" xfId="22448"/>
    <cellStyle name="Note 4 2 2 2 2 2" xfId="29700"/>
    <cellStyle name="Note 4 2 2 2 2 3" xfId="25997"/>
    <cellStyle name="Note 4 2 2 2 3" xfId="22449"/>
    <cellStyle name="Note 4 2 2 2 3 2" xfId="29701"/>
    <cellStyle name="Note 4 2 2 2 3 3" xfId="25998"/>
    <cellStyle name="Note 4 2 2 2 4" xfId="23806"/>
    <cellStyle name="Note 4 2 2 2 4 2" xfId="29702"/>
    <cellStyle name="Note 4 2 2 2 4 3" xfId="27355"/>
    <cellStyle name="Note 4 2 2 2 5" xfId="29699"/>
    <cellStyle name="Note 4 2 2 2 6" xfId="24700"/>
    <cellStyle name="Note 4 2 2 3" xfId="22450"/>
    <cellStyle name="Note 4 2 2 3 2" xfId="29703"/>
    <cellStyle name="Note 4 2 2 3 3" xfId="25999"/>
    <cellStyle name="Note 4 2 2 4" xfId="22451"/>
    <cellStyle name="Note 4 2 2 4 2" xfId="29704"/>
    <cellStyle name="Note 4 2 2 4 3" xfId="26000"/>
    <cellStyle name="Note 4 2 2 5" xfId="23441"/>
    <cellStyle name="Note 4 2 2 5 2" xfId="29705"/>
    <cellStyle name="Note 4 2 2 5 3" xfId="26990"/>
    <cellStyle name="Note 4 2 2 6" xfId="29698"/>
    <cellStyle name="Note 4 2 2 7" xfId="24335"/>
    <cellStyle name="Note 4 2 3" xfId="20498"/>
    <cellStyle name="Note 4 2 4" xfId="21145"/>
    <cellStyle name="Note 4 2 4 2" xfId="22452"/>
    <cellStyle name="Note 4 2 4 2 2" xfId="29707"/>
    <cellStyle name="Note 4 2 4 2 3" xfId="26001"/>
    <cellStyle name="Note 4 2 4 3" xfId="22453"/>
    <cellStyle name="Note 4 2 4 3 2" xfId="29708"/>
    <cellStyle name="Note 4 2 4 3 3" xfId="26002"/>
    <cellStyle name="Note 4 2 4 4" xfId="23807"/>
    <cellStyle name="Note 4 2 4 4 2" xfId="29709"/>
    <cellStyle name="Note 4 2 4 4 3" xfId="27356"/>
    <cellStyle name="Note 4 2 4 5" xfId="29706"/>
    <cellStyle name="Note 4 2 4 6" xfId="24701"/>
    <cellStyle name="Note 4 2 5" xfId="22454"/>
    <cellStyle name="Note 4 2 5 2" xfId="29710"/>
    <cellStyle name="Note 4 2 5 3" xfId="26003"/>
    <cellStyle name="Note 4 2 6" xfId="22455"/>
    <cellStyle name="Note 4 2 6 2" xfId="29711"/>
    <cellStyle name="Note 4 2 6 3" xfId="26004"/>
    <cellStyle name="Note 4 2 7" xfId="23440"/>
    <cellStyle name="Note 4 2 7 2" xfId="29712"/>
    <cellStyle name="Note 4 2 7 3" xfId="26989"/>
    <cellStyle name="Note 4 2 8" xfId="29697"/>
    <cellStyle name="Note 4 2 9" xfId="24334"/>
    <cellStyle name="Note 4 3" xfId="20499"/>
    <cellStyle name="Note 4 4" xfId="20500"/>
    <cellStyle name="Note 4 4 2" xfId="21143"/>
    <cellStyle name="Note 4 4 2 2" xfId="22456"/>
    <cellStyle name="Note 4 4 2 2 2" xfId="29715"/>
    <cellStyle name="Note 4 4 2 2 3" xfId="26005"/>
    <cellStyle name="Note 4 4 2 3" xfId="22457"/>
    <cellStyle name="Note 4 4 2 3 2" xfId="29716"/>
    <cellStyle name="Note 4 4 2 3 3" xfId="26006"/>
    <cellStyle name="Note 4 4 2 4" xfId="23805"/>
    <cellStyle name="Note 4 4 2 4 2" xfId="29717"/>
    <cellStyle name="Note 4 4 2 4 3" xfId="27354"/>
    <cellStyle name="Note 4 4 2 5" xfId="29714"/>
    <cellStyle name="Note 4 4 2 6" xfId="24699"/>
    <cellStyle name="Note 4 4 3" xfId="22458"/>
    <cellStyle name="Note 4 4 3 2" xfId="29718"/>
    <cellStyle name="Note 4 4 3 3" xfId="26007"/>
    <cellStyle name="Note 4 4 4" xfId="22459"/>
    <cellStyle name="Note 4 4 4 2" xfId="29719"/>
    <cellStyle name="Note 4 4 4 3" xfId="26008"/>
    <cellStyle name="Note 4 4 5" xfId="23442"/>
    <cellStyle name="Note 4 4 5 2" xfId="29720"/>
    <cellStyle name="Note 4 4 5 3" xfId="26991"/>
    <cellStyle name="Note 4 4 6" xfId="29713"/>
    <cellStyle name="Note 4 4 7" xfId="24336"/>
    <cellStyle name="Note 4 5" xfId="20501"/>
    <cellStyle name="Note 5" xfId="20502"/>
    <cellStyle name="Note 5 10" xfId="29721"/>
    <cellStyle name="Note 5 11" xfId="24337"/>
    <cellStyle name="Note 5 2" xfId="20503"/>
    <cellStyle name="Note 5 2 2" xfId="20504"/>
    <cellStyle name="Note 5 2 3" xfId="21141"/>
    <cellStyle name="Note 5 2 3 2" xfId="22460"/>
    <cellStyle name="Note 5 2 3 2 2" xfId="29724"/>
    <cellStyle name="Note 5 2 3 2 3" xfId="26009"/>
    <cellStyle name="Note 5 2 3 3" xfId="22461"/>
    <cellStyle name="Note 5 2 3 3 2" xfId="29725"/>
    <cellStyle name="Note 5 2 3 3 3" xfId="26010"/>
    <cellStyle name="Note 5 2 3 4" xfId="23803"/>
    <cellStyle name="Note 5 2 3 4 2" xfId="29726"/>
    <cellStyle name="Note 5 2 3 4 3" xfId="27352"/>
    <cellStyle name="Note 5 2 3 5" xfId="29723"/>
    <cellStyle name="Note 5 2 3 6" xfId="24697"/>
    <cellStyle name="Note 5 2 4" xfId="22462"/>
    <cellStyle name="Note 5 2 4 2" xfId="29727"/>
    <cellStyle name="Note 5 2 4 3" xfId="26011"/>
    <cellStyle name="Note 5 2 5" xfId="22463"/>
    <cellStyle name="Note 5 2 5 2" xfId="29728"/>
    <cellStyle name="Note 5 2 5 3" xfId="26012"/>
    <cellStyle name="Note 5 2 6" xfId="23444"/>
    <cellStyle name="Note 5 2 6 2" xfId="29729"/>
    <cellStyle name="Note 5 2 6 3" xfId="26993"/>
    <cellStyle name="Note 5 2 7" xfId="29722"/>
    <cellStyle name="Note 5 2 8" xfId="24338"/>
    <cellStyle name="Note 5 3" xfId="20505"/>
    <cellStyle name="Note 5 3 2" xfId="20506"/>
    <cellStyle name="Note 5 3 3" xfId="21140"/>
    <cellStyle name="Note 5 3 3 2" xfId="22464"/>
    <cellStyle name="Note 5 3 3 2 2" xfId="29732"/>
    <cellStyle name="Note 5 3 3 2 3" xfId="26013"/>
    <cellStyle name="Note 5 3 3 3" xfId="22465"/>
    <cellStyle name="Note 5 3 3 3 2" xfId="29733"/>
    <cellStyle name="Note 5 3 3 3 3" xfId="26014"/>
    <cellStyle name="Note 5 3 3 4" xfId="23802"/>
    <cellStyle name="Note 5 3 3 4 2" xfId="29734"/>
    <cellStyle name="Note 5 3 3 4 3" xfId="27351"/>
    <cellStyle name="Note 5 3 3 5" xfId="29731"/>
    <cellStyle name="Note 5 3 3 6" xfId="24696"/>
    <cellStyle name="Note 5 3 4" xfId="22466"/>
    <cellStyle name="Note 5 3 4 2" xfId="29735"/>
    <cellStyle name="Note 5 3 4 3" xfId="26015"/>
    <cellStyle name="Note 5 3 5" xfId="22467"/>
    <cellStyle name="Note 5 3 5 2" xfId="29736"/>
    <cellStyle name="Note 5 3 5 3" xfId="26016"/>
    <cellStyle name="Note 5 3 6" xfId="23445"/>
    <cellStyle name="Note 5 3 6 2" xfId="29737"/>
    <cellStyle name="Note 5 3 6 3" xfId="26994"/>
    <cellStyle name="Note 5 3 7" xfId="29730"/>
    <cellStyle name="Note 5 3 8" xfId="24339"/>
    <cellStyle name="Note 5 4" xfId="20507"/>
    <cellStyle name="Note 5 4 2" xfId="21139"/>
    <cellStyle name="Note 5 4 2 2" xfId="22468"/>
    <cellStyle name="Note 5 4 2 2 2" xfId="29740"/>
    <cellStyle name="Note 5 4 2 2 3" xfId="26017"/>
    <cellStyle name="Note 5 4 2 3" xfId="22469"/>
    <cellStyle name="Note 5 4 2 3 2" xfId="29741"/>
    <cellStyle name="Note 5 4 2 3 3" xfId="26018"/>
    <cellStyle name="Note 5 4 2 4" xfId="23801"/>
    <cellStyle name="Note 5 4 2 4 2" xfId="29742"/>
    <cellStyle name="Note 5 4 2 4 3" xfId="27350"/>
    <cellStyle name="Note 5 4 2 5" xfId="29739"/>
    <cellStyle name="Note 5 4 2 6" xfId="24695"/>
    <cellStyle name="Note 5 4 3" xfId="22470"/>
    <cellStyle name="Note 5 4 3 2" xfId="29743"/>
    <cellStyle name="Note 5 4 3 3" xfId="26019"/>
    <cellStyle name="Note 5 4 4" xfId="22471"/>
    <cellStyle name="Note 5 4 4 2" xfId="29744"/>
    <cellStyle name="Note 5 4 4 3" xfId="26020"/>
    <cellStyle name="Note 5 4 5" xfId="23446"/>
    <cellStyle name="Note 5 4 5 2" xfId="29745"/>
    <cellStyle name="Note 5 4 5 3" xfId="26995"/>
    <cellStyle name="Note 5 4 6" xfId="29738"/>
    <cellStyle name="Note 5 4 7" xfId="24340"/>
    <cellStyle name="Note 5 5" xfId="20508"/>
    <cellStyle name="Note 5 6" xfId="21142"/>
    <cellStyle name="Note 5 6 2" xfId="22472"/>
    <cellStyle name="Note 5 6 2 2" xfId="29747"/>
    <cellStyle name="Note 5 6 2 3" xfId="26021"/>
    <cellStyle name="Note 5 6 3" xfId="22473"/>
    <cellStyle name="Note 5 6 3 2" xfId="29748"/>
    <cellStyle name="Note 5 6 3 3" xfId="26022"/>
    <cellStyle name="Note 5 6 4" xfId="23804"/>
    <cellStyle name="Note 5 6 4 2" xfId="29749"/>
    <cellStyle name="Note 5 6 4 3" xfId="27353"/>
    <cellStyle name="Note 5 6 5" xfId="29746"/>
    <cellStyle name="Note 5 6 6" xfId="24698"/>
    <cellStyle name="Note 5 7" xfId="22474"/>
    <cellStyle name="Note 5 7 2" xfId="29750"/>
    <cellStyle name="Note 5 7 3" xfId="26023"/>
    <cellStyle name="Note 5 8" xfId="22475"/>
    <cellStyle name="Note 5 8 2" xfId="29751"/>
    <cellStyle name="Note 5 8 3" xfId="26024"/>
    <cellStyle name="Note 5 9" xfId="23443"/>
    <cellStyle name="Note 5 9 2" xfId="29752"/>
    <cellStyle name="Note 5 9 3" xfId="26992"/>
    <cellStyle name="Note 6" xfId="20509"/>
    <cellStyle name="Note 6 10" xfId="24341"/>
    <cellStyle name="Note 6 2" xfId="20510"/>
    <cellStyle name="Note 6 2 2" xfId="20511"/>
    <cellStyle name="Note 6 2 3" xfId="21137"/>
    <cellStyle name="Note 6 2 3 2" xfId="22476"/>
    <cellStyle name="Note 6 2 3 2 2" xfId="29756"/>
    <cellStyle name="Note 6 2 3 2 3" xfId="26025"/>
    <cellStyle name="Note 6 2 3 3" xfId="22477"/>
    <cellStyle name="Note 6 2 3 3 2" xfId="29757"/>
    <cellStyle name="Note 6 2 3 3 3" xfId="26026"/>
    <cellStyle name="Note 6 2 3 4" xfId="23799"/>
    <cellStyle name="Note 6 2 3 4 2" xfId="29758"/>
    <cellStyle name="Note 6 2 3 4 3" xfId="27348"/>
    <cellStyle name="Note 6 2 3 5" xfId="29755"/>
    <cellStyle name="Note 6 2 3 6" xfId="24693"/>
    <cellStyle name="Note 6 2 4" xfId="22478"/>
    <cellStyle name="Note 6 2 4 2" xfId="29759"/>
    <cellStyle name="Note 6 2 4 3" xfId="26027"/>
    <cellStyle name="Note 6 2 5" xfId="22479"/>
    <cellStyle name="Note 6 2 5 2" xfId="29760"/>
    <cellStyle name="Note 6 2 5 3" xfId="26028"/>
    <cellStyle name="Note 6 2 6" xfId="23448"/>
    <cellStyle name="Note 6 2 6 2" xfId="29761"/>
    <cellStyle name="Note 6 2 6 3" xfId="26997"/>
    <cellStyle name="Note 6 2 7" xfId="29754"/>
    <cellStyle name="Note 6 2 8" xfId="24342"/>
    <cellStyle name="Note 6 3" xfId="20512"/>
    <cellStyle name="Note 6 4" xfId="20513"/>
    <cellStyle name="Note 6 5" xfId="21138"/>
    <cellStyle name="Note 6 5 2" xfId="22480"/>
    <cellStyle name="Note 6 5 2 2" xfId="29763"/>
    <cellStyle name="Note 6 5 2 3" xfId="26029"/>
    <cellStyle name="Note 6 5 3" xfId="22481"/>
    <cellStyle name="Note 6 5 3 2" xfId="29764"/>
    <cellStyle name="Note 6 5 3 3" xfId="26030"/>
    <cellStyle name="Note 6 5 4" xfId="23800"/>
    <cellStyle name="Note 6 5 4 2" xfId="29765"/>
    <cellStyle name="Note 6 5 4 3" xfId="27349"/>
    <cellStyle name="Note 6 5 5" xfId="29762"/>
    <cellStyle name="Note 6 5 6" xfId="24694"/>
    <cellStyle name="Note 6 6" xfId="22482"/>
    <cellStyle name="Note 6 6 2" xfId="29766"/>
    <cellStyle name="Note 6 6 3" xfId="26031"/>
    <cellStyle name="Note 6 7" xfId="22483"/>
    <cellStyle name="Note 6 7 2" xfId="29767"/>
    <cellStyle name="Note 6 7 3" xfId="26032"/>
    <cellStyle name="Note 6 8" xfId="23447"/>
    <cellStyle name="Note 6 8 2" xfId="29768"/>
    <cellStyle name="Note 6 8 3" xfId="26996"/>
    <cellStyle name="Note 6 9" xfId="29753"/>
    <cellStyle name="Note 7" xfId="20514"/>
    <cellStyle name="Note 7 2" xfId="21136"/>
    <cellStyle name="Note 7 2 2" xfId="22484"/>
    <cellStyle name="Note 7 2 2 2" xfId="29771"/>
    <cellStyle name="Note 7 2 2 3" xfId="26033"/>
    <cellStyle name="Note 7 2 3" xfId="22485"/>
    <cellStyle name="Note 7 2 3 2" xfId="29772"/>
    <cellStyle name="Note 7 2 3 3" xfId="26034"/>
    <cellStyle name="Note 7 2 4" xfId="23798"/>
    <cellStyle name="Note 7 2 4 2" xfId="29773"/>
    <cellStyle name="Note 7 2 4 3" xfId="27347"/>
    <cellStyle name="Note 7 2 5" xfId="29770"/>
    <cellStyle name="Note 7 2 6" xfId="24692"/>
    <cellStyle name="Note 7 3" xfId="22486"/>
    <cellStyle name="Note 7 3 2" xfId="29774"/>
    <cellStyle name="Note 7 3 3" xfId="26035"/>
    <cellStyle name="Note 7 4" xfId="22487"/>
    <cellStyle name="Note 7 4 2" xfId="29775"/>
    <cellStyle name="Note 7 4 3" xfId="26036"/>
    <cellStyle name="Note 7 5" xfId="23449"/>
    <cellStyle name="Note 7 5 2" xfId="29776"/>
    <cellStyle name="Note 7 5 3" xfId="26998"/>
    <cellStyle name="Note 7 6" xfId="29769"/>
    <cellStyle name="Note 7 7" xfId="24343"/>
    <cellStyle name="Note 8" xfId="20515"/>
    <cellStyle name="Note 8 2" xfId="20516"/>
    <cellStyle name="Note 8 2 2" xfId="21134"/>
    <cellStyle name="Note 8 2 2 2" xfId="22488"/>
    <cellStyle name="Note 8 2 2 2 2" xfId="29780"/>
    <cellStyle name="Note 8 2 2 2 3" xfId="26037"/>
    <cellStyle name="Note 8 2 2 3" xfId="22489"/>
    <cellStyle name="Note 8 2 2 3 2" xfId="29781"/>
    <cellStyle name="Note 8 2 2 3 3" xfId="26038"/>
    <cellStyle name="Note 8 2 2 4" xfId="23796"/>
    <cellStyle name="Note 8 2 2 4 2" xfId="29782"/>
    <cellStyle name="Note 8 2 2 4 3" xfId="27345"/>
    <cellStyle name="Note 8 2 2 5" xfId="29779"/>
    <cellStyle name="Note 8 2 2 6" xfId="24690"/>
    <cellStyle name="Note 8 2 3" xfId="22490"/>
    <cellStyle name="Note 8 2 3 2" xfId="29783"/>
    <cellStyle name="Note 8 2 3 3" xfId="26039"/>
    <cellStyle name="Note 8 2 4" xfId="22491"/>
    <cellStyle name="Note 8 2 4 2" xfId="29784"/>
    <cellStyle name="Note 8 2 4 3" xfId="26040"/>
    <cellStyle name="Note 8 2 5" xfId="23451"/>
    <cellStyle name="Note 8 2 5 2" xfId="29785"/>
    <cellStyle name="Note 8 2 5 3" xfId="27000"/>
    <cellStyle name="Note 8 2 6" xfId="29778"/>
    <cellStyle name="Note 8 2 7" xfId="24345"/>
    <cellStyle name="Note 8 3" xfId="21135"/>
    <cellStyle name="Note 8 3 2" xfId="22492"/>
    <cellStyle name="Note 8 3 2 2" xfId="29787"/>
    <cellStyle name="Note 8 3 2 3" xfId="26041"/>
    <cellStyle name="Note 8 3 3" xfId="22493"/>
    <cellStyle name="Note 8 3 3 2" xfId="29788"/>
    <cellStyle name="Note 8 3 3 3" xfId="26042"/>
    <cellStyle name="Note 8 3 4" xfId="23797"/>
    <cellStyle name="Note 8 3 4 2" xfId="29789"/>
    <cellStyle name="Note 8 3 4 3" xfId="27346"/>
    <cellStyle name="Note 8 3 5" xfId="29786"/>
    <cellStyle name="Note 8 3 6" xfId="24691"/>
    <cellStyle name="Note 8 4" xfId="22494"/>
    <cellStyle name="Note 8 4 2" xfId="29790"/>
    <cellStyle name="Note 8 4 3" xfId="26043"/>
    <cellStyle name="Note 8 5" xfId="22495"/>
    <cellStyle name="Note 8 5 2" xfId="29791"/>
    <cellStyle name="Note 8 5 3" xfId="26044"/>
    <cellStyle name="Note 8 6" xfId="23450"/>
    <cellStyle name="Note 8 6 2" xfId="29792"/>
    <cellStyle name="Note 8 6 3" xfId="26999"/>
    <cellStyle name="Note 8 7" xfId="29777"/>
    <cellStyle name="Note 8 8" xfId="24344"/>
    <cellStyle name="Note 9" xfId="20517"/>
    <cellStyle name="Note 9 2" xfId="21133"/>
    <cellStyle name="Note 9 2 2" xfId="22496"/>
    <cellStyle name="Note 9 2 2 2" xfId="29795"/>
    <cellStyle name="Note 9 2 2 3" xfId="26045"/>
    <cellStyle name="Note 9 2 3" xfId="22497"/>
    <cellStyle name="Note 9 2 3 2" xfId="29796"/>
    <cellStyle name="Note 9 2 3 3" xfId="26046"/>
    <cellStyle name="Note 9 2 4" xfId="23795"/>
    <cellStyle name="Note 9 2 4 2" xfId="29797"/>
    <cellStyle name="Note 9 2 4 3" xfId="27344"/>
    <cellStyle name="Note 9 2 5" xfId="29794"/>
    <cellStyle name="Note 9 2 6" xfId="24689"/>
    <cellStyle name="Note 9 3" xfId="22498"/>
    <cellStyle name="Note 9 3 2" xfId="29798"/>
    <cellStyle name="Note 9 3 3" xfId="26047"/>
    <cellStyle name="Note 9 4" xfId="22499"/>
    <cellStyle name="Note 9 4 2" xfId="29799"/>
    <cellStyle name="Note 9 4 3" xfId="26048"/>
    <cellStyle name="Note 9 5" xfId="23452"/>
    <cellStyle name="Note 9 5 2" xfId="29800"/>
    <cellStyle name="Note 9 5 3" xfId="27001"/>
    <cellStyle name="Note 9 6" xfId="29793"/>
    <cellStyle name="Note 9 7" xfId="24346"/>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alExposure 2 2" xfId="22500"/>
    <cellStyle name="optionalExposure 2 2 2" xfId="29803"/>
    <cellStyle name="optionalExposure 2 2 3" xfId="26049"/>
    <cellStyle name="optionalExposure 2 3" xfId="22501"/>
    <cellStyle name="optionalExposure 2 3 2" xfId="29804"/>
    <cellStyle name="optionalExposure 2 3 3" xfId="26050"/>
    <cellStyle name="optionalExposure 2 4" xfId="23794"/>
    <cellStyle name="optionalExposure 2 4 2" xfId="29805"/>
    <cellStyle name="optionalExposure 2 4 3" xfId="27343"/>
    <cellStyle name="optionalExposure 2 5" xfId="29802"/>
    <cellStyle name="optionalExposure 2 6" xfId="24688"/>
    <cellStyle name="optionalExposure 3" xfId="22502"/>
    <cellStyle name="optionalExposure 3 2" xfId="29806"/>
    <cellStyle name="optionalExposure 3 3" xfId="26051"/>
    <cellStyle name="optionalExposure 4" xfId="23453"/>
    <cellStyle name="optionalExposure 4 2" xfId="29807"/>
    <cellStyle name="optionalExposure 4 3" xfId="27002"/>
    <cellStyle name="optionalExposure 5" xfId="29801"/>
    <cellStyle name="optionalExposure 6" xfId="24347"/>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2 2 2" xfId="22503"/>
    <cellStyle name="Output 2 10 2 2 2 2" xfId="29811"/>
    <cellStyle name="Output 2 10 2 2 2 3" xfId="26052"/>
    <cellStyle name="Output 2 10 2 2 3" xfId="22504"/>
    <cellStyle name="Output 2 10 2 2 3 2" xfId="29812"/>
    <cellStyle name="Output 2 10 2 2 3 3" xfId="26053"/>
    <cellStyle name="Output 2 10 2 2 4" xfId="23792"/>
    <cellStyle name="Output 2 10 2 2 4 2" xfId="29813"/>
    <cellStyle name="Output 2 10 2 2 4 3" xfId="27341"/>
    <cellStyle name="Output 2 10 2 2 5" xfId="29810"/>
    <cellStyle name="Output 2 10 2 2 6" xfId="24686"/>
    <cellStyle name="Output 2 10 2 3" xfId="22505"/>
    <cellStyle name="Output 2 10 2 3 2" xfId="29814"/>
    <cellStyle name="Output 2 10 2 3 3" xfId="26054"/>
    <cellStyle name="Output 2 10 2 4" xfId="22506"/>
    <cellStyle name="Output 2 10 2 4 2" xfId="29815"/>
    <cellStyle name="Output 2 10 2 4 3" xfId="26055"/>
    <cellStyle name="Output 2 10 2 5" xfId="23455"/>
    <cellStyle name="Output 2 10 2 5 2" xfId="29816"/>
    <cellStyle name="Output 2 10 2 5 3" xfId="27004"/>
    <cellStyle name="Output 2 10 2 6" xfId="29809"/>
    <cellStyle name="Output 2 10 2 7" xfId="24349"/>
    <cellStyle name="Output 2 10 3" xfId="20531"/>
    <cellStyle name="Output 2 10 3 2" xfId="21129"/>
    <cellStyle name="Output 2 10 3 2 2" xfId="22507"/>
    <cellStyle name="Output 2 10 3 2 2 2" xfId="29819"/>
    <cellStyle name="Output 2 10 3 2 2 3" xfId="26056"/>
    <cellStyle name="Output 2 10 3 2 3" xfId="22508"/>
    <cellStyle name="Output 2 10 3 2 3 2" xfId="29820"/>
    <cellStyle name="Output 2 10 3 2 3 3" xfId="26057"/>
    <cellStyle name="Output 2 10 3 2 4" xfId="23791"/>
    <cellStyle name="Output 2 10 3 2 4 2" xfId="29821"/>
    <cellStyle name="Output 2 10 3 2 4 3" xfId="27340"/>
    <cellStyle name="Output 2 10 3 2 5" xfId="29818"/>
    <cellStyle name="Output 2 10 3 2 6" xfId="24685"/>
    <cellStyle name="Output 2 10 3 3" xfId="22509"/>
    <cellStyle name="Output 2 10 3 3 2" xfId="29822"/>
    <cellStyle name="Output 2 10 3 3 3" xfId="26058"/>
    <cellStyle name="Output 2 10 3 4" xfId="22510"/>
    <cellStyle name="Output 2 10 3 4 2" xfId="29823"/>
    <cellStyle name="Output 2 10 3 4 3" xfId="26059"/>
    <cellStyle name="Output 2 10 3 5" xfId="23456"/>
    <cellStyle name="Output 2 10 3 5 2" xfId="29824"/>
    <cellStyle name="Output 2 10 3 5 3" xfId="27005"/>
    <cellStyle name="Output 2 10 3 6" xfId="29817"/>
    <cellStyle name="Output 2 10 3 7" xfId="24350"/>
    <cellStyle name="Output 2 10 4" xfId="20532"/>
    <cellStyle name="Output 2 10 4 2" xfId="21128"/>
    <cellStyle name="Output 2 10 4 2 2" xfId="22511"/>
    <cellStyle name="Output 2 10 4 2 2 2" xfId="29827"/>
    <cellStyle name="Output 2 10 4 2 2 3" xfId="26060"/>
    <cellStyle name="Output 2 10 4 2 3" xfId="22512"/>
    <cellStyle name="Output 2 10 4 2 3 2" xfId="29828"/>
    <cellStyle name="Output 2 10 4 2 3 3" xfId="26061"/>
    <cellStyle name="Output 2 10 4 2 4" xfId="23790"/>
    <cellStyle name="Output 2 10 4 2 4 2" xfId="29829"/>
    <cellStyle name="Output 2 10 4 2 4 3" xfId="27339"/>
    <cellStyle name="Output 2 10 4 2 5" xfId="29826"/>
    <cellStyle name="Output 2 10 4 2 6" xfId="24684"/>
    <cellStyle name="Output 2 10 4 3" xfId="22513"/>
    <cellStyle name="Output 2 10 4 3 2" xfId="29830"/>
    <cellStyle name="Output 2 10 4 3 3" xfId="26062"/>
    <cellStyle name="Output 2 10 4 4" xfId="22514"/>
    <cellStyle name="Output 2 10 4 4 2" xfId="29831"/>
    <cellStyle name="Output 2 10 4 4 3" xfId="26063"/>
    <cellStyle name="Output 2 10 4 5" xfId="23457"/>
    <cellStyle name="Output 2 10 4 5 2" xfId="29832"/>
    <cellStyle name="Output 2 10 4 5 3" xfId="27006"/>
    <cellStyle name="Output 2 10 4 6" xfId="29825"/>
    <cellStyle name="Output 2 10 4 7" xfId="24351"/>
    <cellStyle name="Output 2 10 5" xfId="20533"/>
    <cellStyle name="Output 2 10 5 2" xfId="21127"/>
    <cellStyle name="Output 2 10 5 2 2" xfId="22515"/>
    <cellStyle name="Output 2 10 5 2 2 2" xfId="29835"/>
    <cellStyle name="Output 2 10 5 2 2 3" xfId="26064"/>
    <cellStyle name="Output 2 10 5 2 3" xfId="22516"/>
    <cellStyle name="Output 2 10 5 2 3 2" xfId="29836"/>
    <cellStyle name="Output 2 10 5 2 3 3" xfId="26065"/>
    <cellStyle name="Output 2 10 5 2 4" xfId="23789"/>
    <cellStyle name="Output 2 10 5 2 4 2" xfId="29837"/>
    <cellStyle name="Output 2 10 5 2 4 3" xfId="27338"/>
    <cellStyle name="Output 2 10 5 2 5" xfId="29834"/>
    <cellStyle name="Output 2 10 5 2 6" xfId="24683"/>
    <cellStyle name="Output 2 10 5 3" xfId="22517"/>
    <cellStyle name="Output 2 10 5 3 2" xfId="29838"/>
    <cellStyle name="Output 2 10 5 3 3" xfId="26066"/>
    <cellStyle name="Output 2 10 5 4" xfId="22518"/>
    <cellStyle name="Output 2 10 5 4 2" xfId="29839"/>
    <cellStyle name="Output 2 10 5 4 3" xfId="26067"/>
    <cellStyle name="Output 2 10 5 5" xfId="23458"/>
    <cellStyle name="Output 2 10 5 5 2" xfId="29840"/>
    <cellStyle name="Output 2 10 5 5 3" xfId="27007"/>
    <cellStyle name="Output 2 10 5 6" xfId="29833"/>
    <cellStyle name="Output 2 10 5 7" xfId="24352"/>
    <cellStyle name="Output 2 11" xfId="20534"/>
    <cellStyle name="Output 2 11 10" xfId="29841"/>
    <cellStyle name="Output 2 11 11" xfId="24353"/>
    <cellStyle name="Output 2 11 2" xfId="20535"/>
    <cellStyle name="Output 2 11 2 2" xfId="21125"/>
    <cellStyle name="Output 2 11 2 2 2" xfId="22519"/>
    <cellStyle name="Output 2 11 2 2 2 2" xfId="29844"/>
    <cellStyle name="Output 2 11 2 2 2 3" xfId="26068"/>
    <cellStyle name="Output 2 11 2 2 3" xfId="22520"/>
    <cellStyle name="Output 2 11 2 2 3 2" xfId="29845"/>
    <cellStyle name="Output 2 11 2 2 3 3" xfId="26069"/>
    <cellStyle name="Output 2 11 2 2 4" xfId="23787"/>
    <cellStyle name="Output 2 11 2 2 4 2" xfId="29846"/>
    <cellStyle name="Output 2 11 2 2 4 3" xfId="27336"/>
    <cellStyle name="Output 2 11 2 2 5" xfId="29843"/>
    <cellStyle name="Output 2 11 2 2 6" xfId="24681"/>
    <cellStyle name="Output 2 11 2 3" xfId="22521"/>
    <cellStyle name="Output 2 11 2 3 2" xfId="29847"/>
    <cellStyle name="Output 2 11 2 3 3" xfId="26070"/>
    <cellStyle name="Output 2 11 2 4" xfId="22522"/>
    <cellStyle name="Output 2 11 2 4 2" xfId="29848"/>
    <cellStyle name="Output 2 11 2 4 3" xfId="26071"/>
    <cellStyle name="Output 2 11 2 5" xfId="23460"/>
    <cellStyle name="Output 2 11 2 5 2" xfId="29849"/>
    <cellStyle name="Output 2 11 2 5 3" xfId="27009"/>
    <cellStyle name="Output 2 11 2 6" xfId="29842"/>
    <cellStyle name="Output 2 11 2 7" xfId="24354"/>
    <cellStyle name="Output 2 11 3" xfId="20536"/>
    <cellStyle name="Output 2 11 3 2" xfId="21124"/>
    <cellStyle name="Output 2 11 3 2 2" xfId="22523"/>
    <cellStyle name="Output 2 11 3 2 2 2" xfId="29852"/>
    <cellStyle name="Output 2 11 3 2 2 3" xfId="26072"/>
    <cellStyle name="Output 2 11 3 2 3" xfId="22524"/>
    <cellStyle name="Output 2 11 3 2 3 2" xfId="29853"/>
    <cellStyle name="Output 2 11 3 2 3 3" xfId="26073"/>
    <cellStyle name="Output 2 11 3 2 4" xfId="23786"/>
    <cellStyle name="Output 2 11 3 2 4 2" xfId="29854"/>
    <cellStyle name="Output 2 11 3 2 4 3" xfId="27335"/>
    <cellStyle name="Output 2 11 3 2 5" xfId="29851"/>
    <cellStyle name="Output 2 11 3 2 6" xfId="24680"/>
    <cellStyle name="Output 2 11 3 3" xfId="22525"/>
    <cellStyle name="Output 2 11 3 3 2" xfId="29855"/>
    <cellStyle name="Output 2 11 3 3 3" xfId="26074"/>
    <cellStyle name="Output 2 11 3 4" xfId="22526"/>
    <cellStyle name="Output 2 11 3 4 2" xfId="29856"/>
    <cellStyle name="Output 2 11 3 4 3" xfId="26075"/>
    <cellStyle name="Output 2 11 3 5" xfId="23461"/>
    <cellStyle name="Output 2 11 3 5 2" xfId="29857"/>
    <cellStyle name="Output 2 11 3 5 3" xfId="27010"/>
    <cellStyle name="Output 2 11 3 6" xfId="29850"/>
    <cellStyle name="Output 2 11 3 7" xfId="24355"/>
    <cellStyle name="Output 2 11 4" xfId="20537"/>
    <cellStyle name="Output 2 11 4 2" xfId="21123"/>
    <cellStyle name="Output 2 11 4 2 2" xfId="22527"/>
    <cellStyle name="Output 2 11 4 2 2 2" xfId="29860"/>
    <cellStyle name="Output 2 11 4 2 2 3" xfId="26076"/>
    <cellStyle name="Output 2 11 4 2 3" xfId="22528"/>
    <cellStyle name="Output 2 11 4 2 3 2" xfId="29861"/>
    <cellStyle name="Output 2 11 4 2 3 3" xfId="26077"/>
    <cellStyle name="Output 2 11 4 2 4" xfId="23785"/>
    <cellStyle name="Output 2 11 4 2 4 2" xfId="29862"/>
    <cellStyle name="Output 2 11 4 2 4 3" xfId="27334"/>
    <cellStyle name="Output 2 11 4 2 5" xfId="29859"/>
    <cellStyle name="Output 2 11 4 2 6" xfId="24679"/>
    <cellStyle name="Output 2 11 4 3" xfId="22529"/>
    <cellStyle name="Output 2 11 4 3 2" xfId="29863"/>
    <cellStyle name="Output 2 11 4 3 3" xfId="26078"/>
    <cellStyle name="Output 2 11 4 4" xfId="22530"/>
    <cellStyle name="Output 2 11 4 4 2" xfId="29864"/>
    <cellStyle name="Output 2 11 4 4 3" xfId="26079"/>
    <cellStyle name="Output 2 11 4 5" xfId="23462"/>
    <cellStyle name="Output 2 11 4 5 2" xfId="29865"/>
    <cellStyle name="Output 2 11 4 5 3" xfId="27011"/>
    <cellStyle name="Output 2 11 4 6" xfId="29858"/>
    <cellStyle name="Output 2 11 4 7" xfId="24356"/>
    <cellStyle name="Output 2 11 5" xfId="20538"/>
    <cellStyle name="Output 2 11 5 2" xfId="21122"/>
    <cellStyle name="Output 2 11 5 2 2" xfId="22531"/>
    <cellStyle name="Output 2 11 5 2 2 2" xfId="29868"/>
    <cellStyle name="Output 2 11 5 2 2 3" xfId="26080"/>
    <cellStyle name="Output 2 11 5 2 3" xfId="22532"/>
    <cellStyle name="Output 2 11 5 2 3 2" xfId="29869"/>
    <cellStyle name="Output 2 11 5 2 3 3" xfId="26081"/>
    <cellStyle name="Output 2 11 5 2 4" xfId="23784"/>
    <cellStyle name="Output 2 11 5 2 4 2" xfId="29870"/>
    <cellStyle name="Output 2 11 5 2 4 3" xfId="27333"/>
    <cellStyle name="Output 2 11 5 2 5" xfId="29867"/>
    <cellStyle name="Output 2 11 5 2 6" xfId="24678"/>
    <cellStyle name="Output 2 11 5 3" xfId="22533"/>
    <cellStyle name="Output 2 11 5 3 2" xfId="29871"/>
    <cellStyle name="Output 2 11 5 3 3" xfId="26082"/>
    <cellStyle name="Output 2 11 5 4" xfId="22534"/>
    <cellStyle name="Output 2 11 5 4 2" xfId="29872"/>
    <cellStyle name="Output 2 11 5 4 3" xfId="26083"/>
    <cellStyle name="Output 2 11 5 5" xfId="23463"/>
    <cellStyle name="Output 2 11 5 5 2" xfId="29873"/>
    <cellStyle name="Output 2 11 5 5 3" xfId="27012"/>
    <cellStyle name="Output 2 11 5 6" xfId="29866"/>
    <cellStyle name="Output 2 11 5 7" xfId="24357"/>
    <cellStyle name="Output 2 11 6" xfId="21126"/>
    <cellStyle name="Output 2 11 6 2" xfId="22535"/>
    <cellStyle name="Output 2 11 6 2 2" xfId="29875"/>
    <cellStyle name="Output 2 11 6 2 3" xfId="26084"/>
    <cellStyle name="Output 2 11 6 3" xfId="22536"/>
    <cellStyle name="Output 2 11 6 3 2" xfId="29876"/>
    <cellStyle name="Output 2 11 6 3 3" xfId="26085"/>
    <cellStyle name="Output 2 11 6 4" xfId="23788"/>
    <cellStyle name="Output 2 11 6 4 2" xfId="29877"/>
    <cellStyle name="Output 2 11 6 4 3" xfId="27337"/>
    <cellStyle name="Output 2 11 6 5" xfId="29874"/>
    <cellStyle name="Output 2 11 6 6" xfId="24682"/>
    <cellStyle name="Output 2 11 7" xfId="22537"/>
    <cellStyle name="Output 2 11 7 2" xfId="29878"/>
    <cellStyle name="Output 2 11 7 3" xfId="26086"/>
    <cellStyle name="Output 2 11 8" xfId="22538"/>
    <cellStyle name="Output 2 11 8 2" xfId="29879"/>
    <cellStyle name="Output 2 11 8 3" xfId="26087"/>
    <cellStyle name="Output 2 11 9" xfId="23459"/>
    <cellStyle name="Output 2 11 9 2" xfId="29880"/>
    <cellStyle name="Output 2 11 9 3" xfId="27008"/>
    <cellStyle name="Output 2 12" xfId="20539"/>
    <cellStyle name="Output 2 12 10" xfId="29881"/>
    <cellStyle name="Output 2 12 11" xfId="24358"/>
    <cellStyle name="Output 2 12 2" xfId="20540"/>
    <cellStyle name="Output 2 12 2 2" xfId="21120"/>
    <cellStyle name="Output 2 12 2 2 2" xfId="22539"/>
    <cellStyle name="Output 2 12 2 2 2 2" xfId="29884"/>
    <cellStyle name="Output 2 12 2 2 2 3" xfId="26088"/>
    <cellStyle name="Output 2 12 2 2 3" xfId="22540"/>
    <cellStyle name="Output 2 12 2 2 3 2" xfId="29885"/>
    <cellStyle name="Output 2 12 2 2 3 3" xfId="26089"/>
    <cellStyle name="Output 2 12 2 2 4" xfId="23782"/>
    <cellStyle name="Output 2 12 2 2 4 2" xfId="29886"/>
    <cellStyle name="Output 2 12 2 2 4 3" xfId="27331"/>
    <cellStyle name="Output 2 12 2 2 5" xfId="29883"/>
    <cellStyle name="Output 2 12 2 2 6" xfId="24676"/>
    <cellStyle name="Output 2 12 2 3" xfId="22541"/>
    <cellStyle name="Output 2 12 2 3 2" xfId="29887"/>
    <cellStyle name="Output 2 12 2 3 3" xfId="26090"/>
    <cellStyle name="Output 2 12 2 4" xfId="22542"/>
    <cellStyle name="Output 2 12 2 4 2" xfId="29888"/>
    <cellStyle name="Output 2 12 2 4 3" xfId="26091"/>
    <cellStyle name="Output 2 12 2 5" xfId="23465"/>
    <cellStyle name="Output 2 12 2 5 2" xfId="29889"/>
    <cellStyle name="Output 2 12 2 5 3" xfId="27014"/>
    <cellStyle name="Output 2 12 2 6" xfId="29882"/>
    <cellStyle name="Output 2 12 2 7" xfId="24359"/>
    <cellStyle name="Output 2 12 3" xfId="20541"/>
    <cellStyle name="Output 2 12 3 2" xfId="21119"/>
    <cellStyle name="Output 2 12 3 2 2" xfId="22543"/>
    <cellStyle name="Output 2 12 3 2 2 2" xfId="29892"/>
    <cellStyle name="Output 2 12 3 2 2 3" xfId="26092"/>
    <cellStyle name="Output 2 12 3 2 3" xfId="22544"/>
    <cellStyle name="Output 2 12 3 2 3 2" xfId="29893"/>
    <cellStyle name="Output 2 12 3 2 3 3" xfId="26093"/>
    <cellStyle name="Output 2 12 3 2 4" xfId="23781"/>
    <cellStyle name="Output 2 12 3 2 4 2" xfId="29894"/>
    <cellStyle name="Output 2 12 3 2 4 3" xfId="27330"/>
    <cellStyle name="Output 2 12 3 2 5" xfId="29891"/>
    <cellStyle name="Output 2 12 3 2 6" xfId="24675"/>
    <cellStyle name="Output 2 12 3 3" xfId="22545"/>
    <cellStyle name="Output 2 12 3 3 2" xfId="29895"/>
    <cellStyle name="Output 2 12 3 3 3" xfId="26094"/>
    <cellStyle name="Output 2 12 3 4" xfId="22546"/>
    <cellStyle name="Output 2 12 3 4 2" xfId="29896"/>
    <cellStyle name="Output 2 12 3 4 3" xfId="26095"/>
    <cellStyle name="Output 2 12 3 5" xfId="23466"/>
    <cellStyle name="Output 2 12 3 5 2" xfId="29897"/>
    <cellStyle name="Output 2 12 3 5 3" xfId="27015"/>
    <cellStyle name="Output 2 12 3 6" xfId="29890"/>
    <cellStyle name="Output 2 12 3 7" xfId="24360"/>
    <cellStyle name="Output 2 12 4" xfId="20542"/>
    <cellStyle name="Output 2 12 4 2" xfId="21118"/>
    <cellStyle name="Output 2 12 4 2 2" xfId="22547"/>
    <cellStyle name="Output 2 12 4 2 2 2" xfId="29900"/>
    <cellStyle name="Output 2 12 4 2 2 3" xfId="26096"/>
    <cellStyle name="Output 2 12 4 2 3" xfId="22548"/>
    <cellStyle name="Output 2 12 4 2 3 2" xfId="29901"/>
    <cellStyle name="Output 2 12 4 2 3 3" xfId="26097"/>
    <cellStyle name="Output 2 12 4 2 4" xfId="23780"/>
    <cellStyle name="Output 2 12 4 2 4 2" xfId="29902"/>
    <cellStyle name="Output 2 12 4 2 4 3" xfId="27329"/>
    <cellStyle name="Output 2 12 4 2 5" xfId="29899"/>
    <cellStyle name="Output 2 12 4 2 6" xfId="24674"/>
    <cellStyle name="Output 2 12 4 3" xfId="22549"/>
    <cellStyle name="Output 2 12 4 3 2" xfId="29903"/>
    <cellStyle name="Output 2 12 4 3 3" xfId="26098"/>
    <cellStyle name="Output 2 12 4 4" xfId="22550"/>
    <cellStyle name="Output 2 12 4 4 2" xfId="29904"/>
    <cellStyle name="Output 2 12 4 4 3" xfId="26099"/>
    <cellStyle name="Output 2 12 4 5" xfId="23467"/>
    <cellStyle name="Output 2 12 4 5 2" xfId="29905"/>
    <cellStyle name="Output 2 12 4 5 3" xfId="27016"/>
    <cellStyle name="Output 2 12 4 6" xfId="29898"/>
    <cellStyle name="Output 2 12 4 7" xfId="24361"/>
    <cellStyle name="Output 2 12 5" xfId="20543"/>
    <cellStyle name="Output 2 12 5 2" xfId="21117"/>
    <cellStyle name="Output 2 12 5 2 2" xfId="22551"/>
    <cellStyle name="Output 2 12 5 2 2 2" xfId="29908"/>
    <cellStyle name="Output 2 12 5 2 2 3" xfId="26100"/>
    <cellStyle name="Output 2 12 5 2 3" xfId="22552"/>
    <cellStyle name="Output 2 12 5 2 3 2" xfId="29909"/>
    <cellStyle name="Output 2 12 5 2 3 3" xfId="26101"/>
    <cellStyle name="Output 2 12 5 2 4" xfId="23779"/>
    <cellStyle name="Output 2 12 5 2 4 2" xfId="29910"/>
    <cellStyle name="Output 2 12 5 2 4 3" xfId="27328"/>
    <cellStyle name="Output 2 12 5 2 5" xfId="29907"/>
    <cellStyle name="Output 2 12 5 2 6" xfId="24673"/>
    <cellStyle name="Output 2 12 5 3" xfId="22553"/>
    <cellStyle name="Output 2 12 5 3 2" xfId="29911"/>
    <cellStyle name="Output 2 12 5 3 3" xfId="26102"/>
    <cellStyle name="Output 2 12 5 4" xfId="22554"/>
    <cellStyle name="Output 2 12 5 4 2" xfId="29912"/>
    <cellStyle name="Output 2 12 5 4 3" xfId="26103"/>
    <cellStyle name="Output 2 12 5 5" xfId="23468"/>
    <cellStyle name="Output 2 12 5 5 2" xfId="29913"/>
    <cellStyle name="Output 2 12 5 5 3" xfId="27017"/>
    <cellStyle name="Output 2 12 5 6" xfId="29906"/>
    <cellStyle name="Output 2 12 5 7" xfId="24362"/>
    <cellStyle name="Output 2 12 6" xfId="21121"/>
    <cellStyle name="Output 2 12 6 2" xfId="22555"/>
    <cellStyle name="Output 2 12 6 2 2" xfId="29915"/>
    <cellStyle name="Output 2 12 6 2 3" xfId="26104"/>
    <cellStyle name="Output 2 12 6 3" xfId="22556"/>
    <cellStyle name="Output 2 12 6 3 2" xfId="29916"/>
    <cellStyle name="Output 2 12 6 3 3" xfId="26105"/>
    <cellStyle name="Output 2 12 6 4" xfId="23783"/>
    <cellStyle name="Output 2 12 6 4 2" xfId="29917"/>
    <cellStyle name="Output 2 12 6 4 3" xfId="27332"/>
    <cellStyle name="Output 2 12 6 5" xfId="29914"/>
    <cellStyle name="Output 2 12 6 6" xfId="24677"/>
    <cellStyle name="Output 2 12 7" xfId="22557"/>
    <cellStyle name="Output 2 12 7 2" xfId="29918"/>
    <cellStyle name="Output 2 12 7 3" xfId="26106"/>
    <cellStyle name="Output 2 12 8" xfId="22558"/>
    <cellStyle name="Output 2 12 8 2" xfId="29919"/>
    <cellStyle name="Output 2 12 8 3" xfId="26107"/>
    <cellStyle name="Output 2 12 9" xfId="23464"/>
    <cellStyle name="Output 2 12 9 2" xfId="29920"/>
    <cellStyle name="Output 2 12 9 3" xfId="27013"/>
    <cellStyle name="Output 2 13" xfId="20544"/>
    <cellStyle name="Output 2 13 10" xfId="24363"/>
    <cellStyle name="Output 2 13 2" xfId="20545"/>
    <cellStyle name="Output 2 13 2 2" xfId="21115"/>
    <cellStyle name="Output 2 13 2 2 2" xfId="22559"/>
    <cellStyle name="Output 2 13 2 2 2 2" xfId="29924"/>
    <cellStyle name="Output 2 13 2 2 2 3" xfId="26108"/>
    <cellStyle name="Output 2 13 2 2 3" xfId="22560"/>
    <cellStyle name="Output 2 13 2 2 3 2" xfId="29925"/>
    <cellStyle name="Output 2 13 2 2 3 3" xfId="26109"/>
    <cellStyle name="Output 2 13 2 2 4" xfId="23777"/>
    <cellStyle name="Output 2 13 2 2 4 2" xfId="29926"/>
    <cellStyle name="Output 2 13 2 2 4 3" xfId="27326"/>
    <cellStyle name="Output 2 13 2 2 5" xfId="29923"/>
    <cellStyle name="Output 2 13 2 2 6" xfId="24671"/>
    <cellStyle name="Output 2 13 2 3" xfId="22561"/>
    <cellStyle name="Output 2 13 2 3 2" xfId="29927"/>
    <cellStyle name="Output 2 13 2 3 3" xfId="26110"/>
    <cellStyle name="Output 2 13 2 4" xfId="22562"/>
    <cellStyle name="Output 2 13 2 4 2" xfId="29928"/>
    <cellStyle name="Output 2 13 2 4 3" xfId="26111"/>
    <cellStyle name="Output 2 13 2 5" xfId="23470"/>
    <cellStyle name="Output 2 13 2 5 2" xfId="29929"/>
    <cellStyle name="Output 2 13 2 5 3" xfId="27019"/>
    <cellStyle name="Output 2 13 2 6" xfId="29922"/>
    <cellStyle name="Output 2 13 2 7" xfId="24364"/>
    <cellStyle name="Output 2 13 3" xfId="20546"/>
    <cellStyle name="Output 2 13 3 2" xfId="21114"/>
    <cellStyle name="Output 2 13 3 2 2" xfId="22563"/>
    <cellStyle name="Output 2 13 3 2 2 2" xfId="29932"/>
    <cellStyle name="Output 2 13 3 2 2 3" xfId="26112"/>
    <cellStyle name="Output 2 13 3 2 3" xfId="22564"/>
    <cellStyle name="Output 2 13 3 2 3 2" xfId="29933"/>
    <cellStyle name="Output 2 13 3 2 3 3" xfId="26113"/>
    <cellStyle name="Output 2 13 3 2 4" xfId="23776"/>
    <cellStyle name="Output 2 13 3 2 4 2" xfId="29934"/>
    <cellStyle name="Output 2 13 3 2 4 3" xfId="27325"/>
    <cellStyle name="Output 2 13 3 2 5" xfId="29931"/>
    <cellStyle name="Output 2 13 3 2 6" xfId="24670"/>
    <cellStyle name="Output 2 13 3 3" xfId="22565"/>
    <cellStyle name="Output 2 13 3 3 2" xfId="29935"/>
    <cellStyle name="Output 2 13 3 3 3" xfId="26114"/>
    <cellStyle name="Output 2 13 3 4" xfId="22566"/>
    <cellStyle name="Output 2 13 3 4 2" xfId="29936"/>
    <cellStyle name="Output 2 13 3 4 3" xfId="26115"/>
    <cellStyle name="Output 2 13 3 5" xfId="23471"/>
    <cellStyle name="Output 2 13 3 5 2" xfId="29937"/>
    <cellStyle name="Output 2 13 3 5 3" xfId="27020"/>
    <cellStyle name="Output 2 13 3 6" xfId="29930"/>
    <cellStyle name="Output 2 13 3 7" xfId="24365"/>
    <cellStyle name="Output 2 13 4" xfId="20547"/>
    <cellStyle name="Output 2 13 4 2" xfId="21113"/>
    <cellStyle name="Output 2 13 4 2 2" xfId="22567"/>
    <cellStyle name="Output 2 13 4 2 2 2" xfId="29940"/>
    <cellStyle name="Output 2 13 4 2 2 3" xfId="26116"/>
    <cellStyle name="Output 2 13 4 2 3" xfId="22568"/>
    <cellStyle name="Output 2 13 4 2 3 2" xfId="29941"/>
    <cellStyle name="Output 2 13 4 2 3 3" xfId="26117"/>
    <cellStyle name="Output 2 13 4 2 4" xfId="23775"/>
    <cellStyle name="Output 2 13 4 2 4 2" xfId="29942"/>
    <cellStyle name="Output 2 13 4 2 4 3" xfId="27324"/>
    <cellStyle name="Output 2 13 4 2 5" xfId="29939"/>
    <cellStyle name="Output 2 13 4 2 6" xfId="24669"/>
    <cellStyle name="Output 2 13 4 3" xfId="22569"/>
    <cellStyle name="Output 2 13 4 3 2" xfId="29943"/>
    <cellStyle name="Output 2 13 4 3 3" xfId="26118"/>
    <cellStyle name="Output 2 13 4 4" xfId="22570"/>
    <cellStyle name="Output 2 13 4 4 2" xfId="29944"/>
    <cellStyle name="Output 2 13 4 4 3" xfId="26119"/>
    <cellStyle name="Output 2 13 4 5" xfId="23472"/>
    <cellStyle name="Output 2 13 4 5 2" xfId="29945"/>
    <cellStyle name="Output 2 13 4 5 3" xfId="27021"/>
    <cellStyle name="Output 2 13 4 6" xfId="29938"/>
    <cellStyle name="Output 2 13 4 7" xfId="24366"/>
    <cellStyle name="Output 2 13 5" xfId="21116"/>
    <cellStyle name="Output 2 13 5 2" xfId="22571"/>
    <cellStyle name="Output 2 13 5 2 2" xfId="29947"/>
    <cellStyle name="Output 2 13 5 2 3" xfId="26120"/>
    <cellStyle name="Output 2 13 5 3" xfId="22572"/>
    <cellStyle name="Output 2 13 5 3 2" xfId="29948"/>
    <cellStyle name="Output 2 13 5 3 3" xfId="26121"/>
    <cellStyle name="Output 2 13 5 4" xfId="23778"/>
    <cellStyle name="Output 2 13 5 4 2" xfId="29949"/>
    <cellStyle name="Output 2 13 5 4 3" xfId="27327"/>
    <cellStyle name="Output 2 13 5 5" xfId="29946"/>
    <cellStyle name="Output 2 13 5 6" xfId="24672"/>
    <cellStyle name="Output 2 13 6" xfId="22573"/>
    <cellStyle name="Output 2 13 6 2" xfId="29950"/>
    <cellStyle name="Output 2 13 6 3" xfId="26122"/>
    <cellStyle name="Output 2 13 7" xfId="22574"/>
    <cellStyle name="Output 2 13 7 2" xfId="29951"/>
    <cellStyle name="Output 2 13 7 3" xfId="26123"/>
    <cellStyle name="Output 2 13 8" xfId="23469"/>
    <cellStyle name="Output 2 13 8 2" xfId="29952"/>
    <cellStyle name="Output 2 13 8 3" xfId="27018"/>
    <cellStyle name="Output 2 13 9" xfId="29921"/>
    <cellStyle name="Output 2 14" xfId="20548"/>
    <cellStyle name="Output 2 14 2" xfId="21112"/>
    <cellStyle name="Output 2 14 2 2" xfId="22575"/>
    <cellStyle name="Output 2 14 2 2 2" xfId="29955"/>
    <cellStyle name="Output 2 14 2 2 3" xfId="26124"/>
    <cellStyle name="Output 2 14 2 3" xfId="22576"/>
    <cellStyle name="Output 2 14 2 3 2" xfId="29956"/>
    <cellStyle name="Output 2 14 2 3 3" xfId="26125"/>
    <cellStyle name="Output 2 14 2 4" xfId="23774"/>
    <cellStyle name="Output 2 14 2 4 2" xfId="29957"/>
    <cellStyle name="Output 2 14 2 4 3" xfId="27323"/>
    <cellStyle name="Output 2 14 2 5" xfId="29954"/>
    <cellStyle name="Output 2 14 2 6" xfId="24668"/>
    <cellStyle name="Output 2 14 3" xfId="22577"/>
    <cellStyle name="Output 2 14 3 2" xfId="29958"/>
    <cellStyle name="Output 2 14 3 3" xfId="26126"/>
    <cellStyle name="Output 2 14 4" xfId="22578"/>
    <cellStyle name="Output 2 14 4 2" xfId="29959"/>
    <cellStyle name="Output 2 14 4 3" xfId="26127"/>
    <cellStyle name="Output 2 14 5" xfId="23473"/>
    <cellStyle name="Output 2 14 5 2" xfId="29960"/>
    <cellStyle name="Output 2 14 5 3" xfId="27022"/>
    <cellStyle name="Output 2 14 6" xfId="29953"/>
    <cellStyle name="Output 2 14 7" xfId="24367"/>
    <cellStyle name="Output 2 15" xfId="20549"/>
    <cellStyle name="Output 2 15 2" xfId="21111"/>
    <cellStyle name="Output 2 15 2 2" xfId="22579"/>
    <cellStyle name="Output 2 15 2 2 2" xfId="29963"/>
    <cellStyle name="Output 2 15 2 2 3" xfId="26128"/>
    <cellStyle name="Output 2 15 2 3" xfId="22580"/>
    <cellStyle name="Output 2 15 2 3 2" xfId="29964"/>
    <cellStyle name="Output 2 15 2 3 3" xfId="26129"/>
    <cellStyle name="Output 2 15 2 4" xfId="23773"/>
    <cellStyle name="Output 2 15 2 4 2" xfId="29965"/>
    <cellStyle name="Output 2 15 2 4 3" xfId="27322"/>
    <cellStyle name="Output 2 15 2 5" xfId="29962"/>
    <cellStyle name="Output 2 15 2 6" xfId="24667"/>
    <cellStyle name="Output 2 15 3" xfId="22581"/>
    <cellStyle name="Output 2 15 3 2" xfId="29966"/>
    <cellStyle name="Output 2 15 3 3" xfId="26130"/>
    <cellStyle name="Output 2 15 4" xfId="22582"/>
    <cellStyle name="Output 2 15 4 2" xfId="29967"/>
    <cellStyle name="Output 2 15 4 3" xfId="26131"/>
    <cellStyle name="Output 2 15 5" xfId="23474"/>
    <cellStyle name="Output 2 15 5 2" xfId="29968"/>
    <cellStyle name="Output 2 15 5 3" xfId="27023"/>
    <cellStyle name="Output 2 15 6" xfId="29961"/>
    <cellStyle name="Output 2 15 7" xfId="24368"/>
    <cellStyle name="Output 2 16" xfId="20550"/>
    <cellStyle name="Output 2 16 2" xfId="21110"/>
    <cellStyle name="Output 2 16 2 2" xfId="22583"/>
    <cellStyle name="Output 2 16 2 2 2" xfId="29971"/>
    <cellStyle name="Output 2 16 2 2 3" xfId="26132"/>
    <cellStyle name="Output 2 16 2 3" xfId="22584"/>
    <cellStyle name="Output 2 16 2 3 2" xfId="29972"/>
    <cellStyle name="Output 2 16 2 3 3" xfId="26133"/>
    <cellStyle name="Output 2 16 2 4" xfId="23772"/>
    <cellStyle name="Output 2 16 2 4 2" xfId="29973"/>
    <cellStyle name="Output 2 16 2 4 3" xfId="27321"/>
    <cellStyle name="Output 2 16 2 5" xfId="29970"/>
    <cellStyle name="Output 2 16 2 6" xfId="24666"/>
    <cellStyle name="Output 2 16 3" xfId="22585"/>
    <cellStyle name="Output 2 16 3 2" xfId="29974"/>
    <cellStyle name="Output 2 16 3 3" xfId="26134"/>
    <cellStyle name="Output 2 16 4" xfId="22586"/>
    <cellStyle name="Output 2 16 4 2" xfId="29975"/>
    <cellStyle name="Output 2 16 4 3" xfId="26135"/>
    <cellStyle name="Output 2 16 5" xfId="23475"/>
    <cellStyle name="Output 2 16 5 2" xfId="29976"/>
    <cellStyle name="Output 2 16 5 3" xfId="27024"/>
    <cellStyle name="Output 2 16 6" xfId="29969"/>
    <cellStyle name="Output 2 16 7" xfId="24369"/>
    <cellStyle name="Output 2 17" xfId="21131"/>
    <cellStyle name="Output 2 17 2" xfId="22587"/>
    <cellStyle name="Output 2 17 2 2" xfId="29978"/>
    <cellStyle name="Output 2 17 2 3" xfId="26136"/>
    <cellStyle name="Output 2 17 3" xfId="22588"/>
    <cellStyle name="Output 2 17 3 2" xfId="29979"/>
    <cellStyle name="Output 2 17 3 3" xfId="26137"/>
    <cellStyle name="Output 2 17 4" xfId="23793"/>
    <cellStyle name="Output 2 17 4 2" xfId="29980"/>
    <cellStyle name="Output 2 17 4 3" xfId="27342"/>
    <cellStyle name="Output 2 17 5" xfId="29977"/>
    <cellStyle name="Output 2 17 6" xfId="24687"/>
    <cellStyle name="Output 2 18" xfId="22589"/>
    <cellStyle name="Output 2 18 2" xfId="29981"/>
    <cellStyle name="Output 2 18 3" xfId="26138"/>
    <cellStyle name="Output 2 19" xfId="22590"/>
    <cellStyle name="Output 2 19 2" xfId="29982"/>
    <cellStyle name="Output 2 19 3" xfId="26139"/>
    <cellStyle name="Output 2 2" xfId="20551"/>
    <cellStyle name="Output 2 2 10" xfId="21109"/>
    <cellStyle name="Output 2 2 10 2" xfId="22591"/>
    <cellStyle name="Output 2 2 10 2 2" xfId="29985"/>
    <cellStyle name="Output 2 2 10 2 3" xfId="26140"/>
    <cellStyle name="Output 2 2 10 3" xfId="22592"/>
    <cellStyle name="Output 2 2 10 3 2" xfId="29986"/>
    <cellStyle name="Output 2 2 10 3 3" xfId="26141"/>
    <cellStyle name="Output 2 2 10 4" xfId="23771"/>
    <cellStyle name="Output 2 2 10 4 2" xfId="29987"/>
    <cellStyle name="Output 2 2 10 4 3" xfId="27320"/>
    <cellStyle name="Output 2 2 10 5" xfId="29984"/>
    <cellStyle name="Output 2 2 10 6" xfId="24665"/>
    <cellStyle name="Output 2 2 11" xfId="22593"/>
    <cellStyle name="Output 2 2 11 2" xfId="29988"/>
    <cellStyle name="Output 2 2 11 3" xfId="26142"/>
    <cellStyle name="Output 2 2 12" xfId="22594"/>
    <cellStyle name="Output 2 2 12 2" xfId="29989"/>
    <cellStyle name="Output 2 2 12 3" xfId="26143"/>
    <cellStyle name="Output 2 2 13" xfId="23476"/>
    <cellStyle name="Output 2 2 13 2" xfId="29990"/>
    <cellStyle name="Output 2 2 13 3" xfId="27025"/>
    <cellStyle name="Output 2 2 14" xfId="29983"/>
    <cellStyle name="Output 2 2 15" xfId="24370"/>
    <cellStyle name="Output 2 2 2" xfId="20552"/>
    <cellStyle name="Output 2 2 2 10" xfId="24371"/>
    <cellStyle name="Output 2 2 2 2" xfId="20553"/>
    <cellStyle name="Output 2 2 2 2 2" xfId="21107"/>
    <cellStyle name="Output 2 2 2 2 2 2" xfId="22595"/>
    <cellStyle name="Output 2 2 2 2 2 2 2" xfId="29994"/>
    <cellStyle name="Output 2 2 2 2 2 2 3" xfId="26144"/>
    <cellStyle name="Output 2 2 2 2 2 3" xfId="22596"/>
    <cellStyle name="Output 2 2 2 2 2 3 2" xfId="29995"/>
    <cellStyle name="Output 2 2 2 2 2 3 3" xfId="26145"/>
    <cellStyle name="Output 2 2 2 2 2 4" xfId="23769"/>
    <cellStyle name="Output 2 2 2 2 2 4 2" xfId="29996"/>
    <cellStyle name="Output 2 2 2 2 2 4 3" xfId="27318"/>
    <cellStyle name="Output 2 2 2 2 2 5" xfId="29993"/>
    <cellStyle name="Output 2 2 2 2 2 6" xfId="24663"/>
    <cellStyle name="Output 2 2 2 2 3" xfId="22597"/>
    <cellStyle name="Output 2 2 2 2 3 2" xfId="29997"/>
    <cellStyle name="Output 2 2 2 2 3 3" xfId="26146"/>
    <cellStyle name="Output 2 2 2 2 4" xfId="22598"/>
    <cellStyle name="Output 2 2 2 2 4 2" xfId="29998"/>
    <cellStyle name="Output 2 2 2 2 4 3" xfId="26147"/>
    <cellStyle name="Output 2 2 2 2 5" xfId="23478"/>
    <cellStyle name="Output 2 2 2 2 5 2" xfId="29999"/>
    <cellStyle name="Output 2 2 2 2 5 3" xfId="27027"/>
    <cellStyle name="Output 2 2 2 2 6" xfId="29992"/>
    <cellStyle name="Output 2 2 2 2 7" xfId="24372"/>
    <cellStyle name="Output 2 2 2 3" xfId="20554"/>
    <cellStyle name="Output 2 2 2 3 2" xfId="21106"/>
    <cellStyle name="Output 2 2 2 3 2 2" xfId="22599"/>
    <cellStyle name="Output 2 2 2 3 2 2 2" xfId="30002"/>
    <cellStyle name="Output 2 2 2 3 2 2 3" xfId="26148"/>
    <cellStyle name="Output 2 2 2 3 2 3" xfId="22600"/>
    <cellStyle name="Output 2 2 2 3 2 3 2" xfId="30003"/>
    <cellStyle name="Output 2 2 2 3 2 3 3" xfId="26149"/>
    <cellStyle name="Output 2 2 2 3 2 4" xfId="23768"/>
    <cellStyle name="Output 2 2 2 3 2 4 2" xfId="30004"/>
    <cellStyle name="Output 2 2 2 3 2 4 3" xfId="27317"/>
    <cellStyle name="Output 2 2 2 3 2 5" xfId="30001"/>
    <cellStyle name="Output 2 2 2 3 2 6" xfId="24662"/>
    <cellStyle name="Output 2 2 2 3 3" xfId="22601"/>
    <cellStyle name="Output 2 2 2 3 3 2" xfId="30005"/>
    <cellStyle name="Output 2 2 2 3 3 3" xfId="26150"/>
    <cellStyle name="Output 2 2 2 3 4" xfId="22602"/>
    <cellStyle name="Output 2 2 2 3 4 2" xfId="30006"/>
    <cellStyle name="Output 2 2 2 3 4 3" xfId="26151"/>
    <cellStyle name="Output 2 2 2 3 5" xfId="23479"/>
    <cellStyle name="Output 2 2 2 3 5 2" xfId="30007"/>
    <cellStyle name="Output 2 2 2 3 5 3" xfId="27028"/>
    <cellStyle name="Output 2 2 2 3 6" xfId="30000"/>
    <cellStyle name="Output 2 2 2 3 7" xfId="24373"/>
    <cellStyle name="Output 2 2 2 4" xfId="20555"/>
    <cellStyle name="Output 2 2 2 4 2" xfId="21105"/>
    <cellStyle name="Output 2 2 2 4 2 2" xfId="22603"/>
    <cellStyle name="Output 2 2 2 4 2 2 2" xfId="30010"/>
    <cellStyle name="Output 2 2 2 4 2 2 3" xfId="26152"/>
    <cellStyle name="Output 2 2 2 4 2 3" xfId="22604"/>
    <cellStyle name="Output 2 2 2 4 2 3 2" xfId="30011"/>
    <cellStyle name="Output 2 2 2 4 2 3 3" xfId="26153"/>
    <cellStyle name="Output 2 2 2 4 2 4" xfId="23767"/>
    <cellStyle name="Output 2 2 2 4 2 4 2" xfId="30012"/>
    <cellStyle name="Output 2 2 2 4 2 4 3" xfId="27316"/>
    <cellStyle name="Output 2 2 2 4 2 5" xfId="30009"/>
    <cellStyle name="Output 2 2 2 4 2 6" xfId="24661"/>
    <cellStyle name="Output 2 2 2 4 3" xfId="22605"/>
    <cellStyle name="Output 2 2 2 4 3 2" xfId="30013"/>
    <cellStyle name="Output 2 2 2 4 3 3" xfId="26154"/>
    <cellStyle name="Output 2 2 2 4 4" xfId="22606"/>
    <cellStyle name="Output 2 2 2 4 4 2" xfId="30014"/>
    <cellStyle name="Output 2 2 2 4 4 3" xfId="26155"/>
    <cellStyle name="Output 2 2 2 4 5" xfId="23480"/>
    <cellStyle name="Output 2 2 2 4 5 2" xfId="30015"/>
    <cellStyle name="Output 2 2 2 4 5 3" xfId="27029"/>
    <cellStyle name="Output 2 2 2 4 6" xfId="30008"/>
    <cellStyle name="Output 2 2 2 4 7" xfId="24374"/>
    <cellStyle name="Output 2 2 2 5" xfId="21108"/>
    <cellStyle name="Output 2 2 2 5 2" xfId="22607"/>
    <cellStyle name="Output 2 2 2 5 2 2" xfId="30017"/>
    <cellStyle name="Output 2 2 2 5 2 3" xfId="26156"/>
    <cellStyle name="Output 2 2 2 5 3" xfId="22608"/>
    <cellStyle name="Output 2 2 2 5 3 2" xfId="30018"/>
    <cellStyle name="Output 2 2 2 5 3 3" xfId="26157"/>
    <cellStyle name="Output 2 2 2 5 4" xfId="23770"/>
    <cellStyle name="Output 2 2 2 5 4 2" xfId="30019"/>
    <cellStyle name="Output 2 2 2 5 4 3" xfId="27319"/>
    <cellStyle name="Output 2 2 2 5 5" xfId="30016"/>
    <cellStyle name="Output 2 2 2 5 6" xfId="24664"/>
    <cellStyle name="Output 2 2 2 6" xfId="22609"/>
    <cellStyle name="Output 2 2 2 6 2" xfId="30020"/>
    <cellStyle name="Output 2 2 2 6 3" xfId="26158"/>
    <cellStyle name="Output 2 2 2 7" xfId="22610"/>
    <cellStyle name="Output 2 2 2 7 2" xfId="30021"/>
    <cellStyle name="Output 2 2 2 7 3" xfId="26159"/>
    <cellStyle name="Output 2 2 2 8" xfId="23477"/>
    <cellStyle name="Output 2 2 2 8 2" xfId="30022"/>
    <cellStyle name="Output 2 2 2 8 3" xfId="27026"/>
    <cellStyle name="Output 2 2 2 9" xfId="29991"/>
    <cellStyle name="Output 2 2 3" xfId="20556"/>
    <cellStyle name="Output 2 2 3 10" xfId="24375"/>
    <cellStyle name="Output 2 2 3 2" xfId="20557"/>
    <cellStyle name="Output 2 2 3 2 2" xfId="21103"/>
    <cellStyle name="Output 2 2 3 2 2 2" xfId="22611"/>
    <cellStyle name="Output 2 2 3 2 2 2 2" xfId="30026"/>
    <cellStyle name="Output 2 2 3 2 2 2 3" xfId="26160"/>
    <cellStyle name="Output 2 2 3 2 2 3" xfId="22612"/>
    <cellStyle name="Output 2 2 3 2 2 3 2" xfId="30027"/>
    <cellStyle name="Output 2 2 3 2 2 3 3" xfId="26161"/>
    <cellStyle name="Output 2 2 3 2 2 4" xfId="23765"/>
    <cellStyle name="Output 2 2 3 2 2 4 2" xfId="30028"/>
    <cellStyle name="Output 2 2 3 2 2 4 3" xfId="27314"/>
    <cellStyle name="Output 2 2 3 2 2 5" xfId="30025"/>
    <cellStyle name="Output 2 2 3 2 2 6" xfId="24659"/>
    <cellStyle name="Output 2 2 3 2 3" xfId="22613"/>
    <cellStyle name="Output 2 2 3 2 3 2" xfId="30029"/>
    <cellStyle name="Output 2 2 3 2 3 3" xfId="26162"/>
    <cellStyle name="Output 2 2 3 2 4" xfId="22614"/>
    <cellStyle name="Output 2 2 3 2 4 2" xfId="30030"/>
    <cellStyle name="Output 2 2 3 2 4 3" xfId="26163"/>
    <cellStyle name="Output 2 2 3 2 5" xfId="23482"/>
    <cellStyle name="Output 2 2 3 2 5 2" xfId="30031"/>
    <cellStyle name="Output 2 2 3 2 5 3" xfId="27031"/>
    <cellStyle name="Output 2 2 3 2 6" xfId="30024"/>
    <cellStyle name="Output 2 2 3 2 7" xfId="24376"/>
    <cellStyle name="Output 2 2 3 3" xfId="20558"/>
    <cellStyle name="Output 2 2 3 3 2" xfId="21102"/>
    <cellStyle name="Output 2 2 3 3 2 2" xfId="22615"/>
    <cellStyle name="Output 2 2 3 3 2 2 2" xfId="30034"/>
    <cellStyle name="Output 2 2 3 3 2 2 3" xfId="26164"/>
    <cellStyle name="Output 2 2 3 3 2 3" xfId="22616"/>
    <cellStyle name="Output 2 2 3 3 2 3 2" xfId="30035"/>
    <cellStyle name="Output 2 2 3 3 2 3 3" xfId="26165"/>
    <cellStyle name="Output 2 2 3 3 2 4" xfId="23764"/>
    <cellStyle name="Output 2 2 3 3 2 4 2" xfId="30036"/>
    <cellStyle name="Output 2 2 3 3 2 4 3" xfId="27313"/>
    <cellStyle name="Output 2 2 3 3 2 5" xfId="30033"/>
    <cellStyle name="Output 2 2 3 3 2 6" xfId="24658"/>
    <cellStyle name="Output 2 2 3 3 3" xfId="22617"/>
    <cellStyle name="Output 2 2 3 3 3 2" xfId="30037"/>
    <cellStyle name="Output 2 2 3 3 3 3" xfId="26166"/>
    <cellStyle name="Output 2 2 3 3 4" xfId="22618"/>
    <cellStyle name="Output 2 2 3 3 4 2" xfId="30038"/>
    <cellStyle name="Output 2 2 3 3 4 3" xfId="26167"/>
    <cellStyle name="Output 2 2 3 3 5" xfId="23483"/>
    <cellStyle name="Output 2 2 3 3 5 2" xfId="30039"/>
    <cellStyle name="Output 2 2 3 3 5 3" xfId="27032"/>
    <cellStyle name="Output 2 2 3 3 6" xfId="30032"/>
    <cellStyle name="Output 2 2 3 3 7" xfId="24377"/>
    <cellStyle name="Output 2 2 3 4" xfId="20559"/>
    <cellStyle name="Output 2 2 3 4 2" xfId="21101"/>
    <cellStyle name="Output 2 2 3 4 2 2" xfId="22619"/>
    <cellStyle name="Output 2 2 3 4 2 2 2" xfId="30042"/>
    <cellStyle name="Output 2 2 3 4 2 2 3" xfId="26168"/>
    <cellStyle name="Output 2 2 3 4 2 3" xfId="22620"/>
    <cellStyle name="Output 2 2 3 4 2 3 2" xfId="30043"/>
    <cellStyle name="Output 2 2 3 4 2 3 3" xfId="26169"/>
    <cellStyle name="Output 2 2 3 4 2 4" xfId="23763"/>
    <cellStyle name="Output 2 2 3 4 2 4 2" xfId="30044"/>
    <cellStyle name="Output 2 2 3 4 2 4 3" xfId="27312"/>
    <cellStyle name="Output 2 2 3 4 2 5" xfId="30041"/>
    <cellStyle name="Output 2 2 3 4 2 6" xfId="24657"/>
    <cellStyle name="Output 2 2 3 4 3" xfId="22621"/>
    <cellStyle name="Output 2 2 3 4 3 2" xfId="30045"/>
    <cellStyle name="Output 2 2 3 4 3 3" xfId="26170"/>
    <cellStyle name="Output 2 2 3 4 4" xfId="22622"/>
    <cellStyle name="Output 2 2 3 4 4 2" xfId="30046"/>
    <cellStyle name="Output 2 2 3 4 4 3" xfId="26171"/>
    <cellStyle name="Output 2 2 3 4 5" xfId="23484"/>
    <cellStyle name="Output 2 2 3 4 5 2" xfId="30047"/>
    <cellStyle name="Output 2 2 3 4 5 3" xfId="27033"/>
    <cellStyle name="Output 2 2 3 4 6" xfId="30040"/>
    <cellStyle name="Output 2 2 3 4 7" xfId="24378"/>
    <cellStyle name="Output 2 2 3 5" xfId="21104"/>
    <cellStyle name="Output 2 2 3 5 2" xfId="22623"/>
    <cellStyle name="Output 2 2 3 5 2 2" xfId="30049"/>
    <cellStyle name="Output 2 2 3 5 2 3" xfId="26172"/>
    <cellStyle name="Output 2 2 3 5 3" xfId="22624"/>
    <cellStyle name="Output 2 2 3 5 3 2" xfId="30050"/>
    <cellStyle name="Output 2 2 3 5 3 3" xfId="26173"/>
    <cellStyle name="Output 2 2 3 5 4" xfId="23766"/>
    <cellStyle name="Output 2 2 3 5 4 2" xfId="30051"/>
    <cellStyle name="Output 2 2 3 5 4 3" xfId="27315"/>
    <cellStyle name="Output 2 2 3 5 5" xfId="30048"/>
    <cellStyle name="Output 2 2 3 5 6" xfId="24660"/>
    <cellStyle name="Output 2 2 3 6" xfId="22625"/>
    <cellStyle name="Output 2 2 3 6 2" xfId="30052"/>
    <cellStyle name="Output 2 2 3 6 3" xfId="26174"/>
    <cellStyle name="Output 2 2 3 7" xfId="22626"/>
    <cellStyle name="Output 2 2 3 7 2" xfId="30053"/>
    <cellStyle name="Output 2 2 3 7 3" xfId="26175"/>
    <cellStyle name="Output 2 2 3 8" xfId="23481"/>
    <cellStyle name="Output 2 2 3 8 2" xfId="30054"/>
    <cellStyle name="Output 2 2 3 8 3" xfId="27030"/>
    <cellStyle name="Output 2 2 3 9" xfId="30023"/>
    <cellStyle name="Output 2 2 4" xfId="20560"/>
    <cellStyle name="Output 2 2 4 10" xfId="24379"/>
    <cellStyle name="Output 2 2 4 2" xfId="20561"/>
    <cellStyle name="Output 2 2 4 2 2" xfId="21099"/>
    <cellStyle name="Output 2 2 4 2 2 2" xfId="22627"/>
    <cellStyle name="Output 2 2 4 2 2 2 2" xfId="30058"/>
    <cellStyle name="Output 2 2 4 2 2 2 3" xfId="26176"/>
    <cellStyle name="Output 2 2 4 2 2 3" xfId="22628"/>
    <cellStyle name="Output 2 2 4 2 2 3 2" xfId="30059"/>
    <cellStyle name="Output 2 2 4 2 2 3 3" xfId="26177"/>
    <cellStyle name="Output 2 2 4 2 2 4" xfId="23761"/>
    <cellStyle name="Output 2 2 4 2 2 4 2" xfId="30060"/>
    <cellStyle name="Output 2 2 4 2 2 4 3" xfId="27310"/>
    <cellStyle name="Output 2 2 4 2 2 5" xfId="30057"/>
    <cellStyle name="Output 2 2 4 2 2 6" xfId="24655"/>
    <cellStyle name="Output 2 2 4 2 3" xfId="22629"/>
    <cellStyle name="Output 2 2 4 2 3 2" xfId="30061"/>
    <cellStyle name="Output 2 2 4 2 3 3" xfId="26178"/>
    <cellStyle name="Output 2 2 4 2 4" xfId="22630"/>
    <cellStyle name="Output 2 2 4 2 4 2" xfId="30062"/>
    <cellStyle name="Output 2 2 4 2 4 3" xfId="26179"/>
    <cellStyle name="Output 2 2 4 2 5" xfId="23486"/>
    <cellStyle name="Output 2 2 4 2 5 2" xfId="30063"/>
    <cellStyle name="Output 2 2 4 2 5 3" xfId="27035"/>
    <cellStyle name="Output 2 2 4 2 6" xfId="30056"/>
    <cellStyle name="Output 2 2 4 2 7" xfId="24380"/>
    <cellStyle name="Output 2 2 4 3" xfId="20562"/>
    <cellStyle name="Output 2 2 4 3 2" xfId="21098"/>
    <cellStyle name="Output 2 2 4 3 2 2" xfId="22631"/>
    <cellStyle name="Output 2 2 4 3 2 2 2" xfId="30066"/>
    <cellStyle name="Output 2 2 4 3 2 2 3" xfId="26180"/>
    <cellStyle name="Output 2 2 4 3 2 3" xfId="22632"/>
    <cellStyle name="Output 2 2 4 3 2 3 2" xfId="30067"/>
    <cellStyle name="Output 2 2 4 3 2 3 3" xfId="26181"/>
    <cellStyle name="Output 2 2 4 3 2 4" xfId="23760"/>
    <cellStyle name="Output 2 2 4 3 2 4 2" xfId="30068"/>
    <cellStyle name="Output 2 2 4 3 2 4 3" xfId="27309"/>
    <cellStyle name="Output 2 2 4 3 2 5" xfId="30065"/>
    <cellStyle name="Output 2 2 4 3 2 6" xfId="24654"/>
    <cellStyle name="Output 2 2 4 3 3" xfId="22633"/>
    <cellStyle name="Output 2 2 4 3 3 2" xfId="30069"/>
    <cellStyle name="Output 2 2 4 3 3 3" xfId="26182"/>
    <cellStyle name="Output 2 2 4 3 4" xfId="22634"/>
    <cellStyle name="Output 2 2 4 3 4 2" xfId="30070"/>
    <cellStyle name="Output 2 2 4 3 4 3" xfId="26183"/>
    <cellStyle name="Output 2 2 4 3 5" xfId="23487"/>
    <cellStyle name="Output 2 2 4 3 5 2" xfId="30071"/>
    <cellStyle name="Output 2 2 4 3 5 3" xfId="27036"/>
    <cellStyle name="Output 2 2 4 3 6" xfId="30064"/>
    <cellStyle name="Output 2 2 4 3 7" xfId="24381"/>
    <cellStyle name="Output 2 2 4 4" xfId="20563"/>
    <cellStyle name="Output 2 2 4 4 2" xfId="21097"/>
    <cellStyle name="Output 2 2 4 4 2 2" xfId="22635"/>
    <cellStyle name="Output 2 2 4 4 2 2 2" xfId="30074"/>
    <cellStyle name="Output 2 2 4 4 2 2 3" xfId="26184"/>
    <cellStyle name="Output 2 2 4 4 2 3" xfId="22636"/>
    <cellStyle name="Output 2 2 4 4 2 3 2" xfId="30075"/>
    <cellStyle name="Output 2 2 4 4 2 3 3" xfId="26185"/>
    <cellStyle name="Output 2 2 4 4 2 4" xfId="23759"/>
    <cellStyle name="Output 2 2 4 4 2 4 2" xfId="30076"/>
    <cellStyle name="Output 2 2 4 4 2 4 3" xfId="27308"/>
    <cellStyle name="Output 2 2 4 4 2 5" xfId="30073"/>
    <cellStyle name="Output 2 2 4 4 2 6" xfId="24653"/>
    <cellStyle name="Output 2 2 4 4 3" xfId="22637"/>
    <cellStyle name="Output 2 2 4 4 3 2" xfId="30077"/>
    <cellStyle name="Output 2 2 4 4 3 3" xfId="26186"/>
    <cellStyle name="Output 2 2 4 4 4" xfId="22638"/>
    <cellStyle name="Output 2 2 4 4 4 2" xfId="30078"/>
    <cellStyle name="Output 2 2 4 4 4 3" xfId="26187"/>
    <cellStyle name="Output 2 2 4 4 5" xfId="23488"/>
    <cellStyle name="Output 2 2 4 4 5 2" xfId="30079"/>
    <cellStyle name="Output 2 2 4 4 5 3" xfId="27037"/>
    <cellStyle name="Output 2 2 4 4 6" xfId="30072"/>
    <cellStyle name="Output 2 2 4 4 7" xfId="24382"/>
    <cellStyle name="Output 2 2 4 5" xfId="21100"/>
    <cellStyle name="Output 2 2 4 5 2" xfId="22639"/>
    <cellStyle name="Output 2 2 4 5 2 2" xfId="30081"/>
    <cellStyle name="Output 2 2 4 5 2 3" xfId="26188"/>
    <cellStyle name="Output 2 2 4 5 3" xfId="22640"/>
    <cellStyle name="Output 2 2 4 5 3 2" xfId="30082"/>
    <cellStyle name="Output 2 2 4 5 3 3" xfId="26189"/>
    <cellStyle name="Output 2 2 4 5 4" xfId="23762"/>
    <cellStyle name="Output 2 2 4 5 4 2" xfId="30083"/>
    <cellStyle name="Output 2 2 4 5 4 3" xfId="27311"/>
    <cellStyle name="Output 2 2 4 5 5" xfId="30080"/>
    <cellStyle name="Output 2 2 4 5 6" xfId="24656"/>
    <cellStyle name="Output 2 2 4 6" xfId="22641"/>
    <cellStyle name="Output 2 2 4 6 2" xfId="30084"/>
    <cellStyle name="Output 2 2 4 6 3" xfId="26190"/>
    <cellStyle name="Output 2 2 4 7" xfId="22642"/>
    <cellStyle name="Output 2 2 4 7 2" xfId="30085"/>
    <cellStyle name="Output 2 2 4 7 3" xfId="26191"/>
    <cellStyle name="Output 2 2 4 8" xfId="23485"/>
    <cellStyle name="Output 2 2 4 8 2" xfId="30086"/>
    <cellStyle name="Output 2 2 4 8 3" xfId="27034"/>
    <cellStyle name="Output 2 2 4 9" xfId="30055"/>
    <cellStyle name="Output 2 2 5" xfId="20564"/>
    <cellStyle name="Output 2 2 5 10" xfId="24383"/>
    <cellStyle name="Output 2 2 5 2" xfId="20565"/>
    <cellStyle name="Output 2 2 5 2 2" xfId="21095"/>
    <cellStyle name="Output 2 2 5 2 2 2" xfId="22643"/>
    <cellStyle name="Output 2 2 5 2 2 2 2" xfId="30090"/>
    <cellStyle name="Output 2 2 5 2 2 2 3" xfId="26192"/>
    <cellStyle name="Output 2 2 5 2 2 3" xfId="22644"/>
    <cellStyle name="Output 2 2 5 2 2 3 2" xfId="30091"/>
    <cellStyle name="Output 2 2 5 2 2 3 3" xfId="26193"/>
    <cellStyle name="Output 2 2 5 2 2 4" xfId="23757"/>
    <cellStyle name="Output 2 2 5 2 2 4 2" xfId="30092"/>
    <cellStyle name="Output 2 2 5 2 2 4 3" xfId="27306"/>
    <cellStyle name="Output 2 2 5 2 2 5" xfId="30089"/>
    <cellStyle name="Output 2 2 5 2 2 6" xfId="24651"/>
    <cellStyle name="Output 2 2 5 2 3" xfId="22645"/>
    <cellStyle name="Output 2 2 5 2 3 2" xfId="30093"/>
    <cellStyle name="Output 2 2 5 2 3 3" xfId="26194"/>
    <cellStyle name="Output 2 2 5 2 4" xfId="22646"/>
    <cellStyle name="Output 2 2 5 2 4 2" xfId="30094"/>
    <cellStyle name="Output 2 2 5 2 4 3" xfId="26195"/>
    <cellStyle name="Output 2 2 5 2 5" xfId="23490"/>
    <cellStyle name="Output 2 2 5 2 5 2" xfId="30095"/>
    <cellStyle name="Output 2 2 5 2 5 3" xfId="27039"/>
    <cellStyle name="Output 2 2 5 2 6" xfId="30088"/>
    <cellStyle name="Output 2 2 5 2 7" xfId="24384"/>
    <cellStyle name="Output 2 2 5 3" xfId="20566"/>
    <cellStyle name="Output 2 2 5 3 2" xfId="21094"/>
    <cellStyle name="Output 2 2 5 3 2 2" xfId="22647"/>
    <cellStyle name="Output 2 2 5 3 2 2 2" xfId="30098"/>
    <cellStyle name="Output 2 2 5 3 2 2 3" xfId="26196"/>
    <cellStyle name="Output 2 2 5 3 2 3" xfId="22648"/>
    <cellStyle name="Output 2 2 5 3 2 3 2" xfId="30099"/>
    <cellStyle name="Output 2 2 5 3 2 3 3" xfId="26197"/>
    <cellStyle name="Output 2 2 5 3 2 4" xfId="23756"/>
    <cellStyle name="Output 2 2 5 3 2 4 2" xfId="30100"/>
    <cellStyle name="Output 2 2 5 3 2 4 3" xfId="27305"/>
    <cellStyle name="Output 2 2 5 3 2 5" xfId="30097"/>
    <cellStyle name="Output 2 2 5 3 2 6" xfId="24650"/>
    <cellStyle name="Output 2 2 5 3 3" xfId="22649"/>
    <cellStyle name="Output 2 2 5 3 3 2" xfId="30101"/>
    <cellStyle name="Output 2 2 5 3 3 3" xfId="26198"/>
    <cellStyle name="Output 2 2 5 3 4" xfId="22650"/>
    <cellStyle name="Output 2 2 5 3 4 2" xfId="30102"/>
    <cellStyle name="Output 2 2 5 3 4 3" xfId="26199"/>
    <cellStyle name="Output 2 2 5 3 5" xfId="23491"/>
    <cellStyle name="Output 2 2 5 3 5 2" xfId="30103"/>
    <cellStyle name="Output 2 2 5 3 5 3" xfId="27040"/>
    <cellStyle name="Output 2 2 5 3 6" xfId="30096"/>
    <cellStyle name="Output 2 2 5 3 7" xfId="24385"/>
    <cellStyle name="Output 2 2 5 4" xfId="20567"/>
    <cellStyle name="Output 2 2 5 4 2" xfId="21093"/>
    <cellStyle name="Output 2 2 5 4 2 2" xfId="22651"/>
    <cellStyle name="Output 2 2 5 4 2 2 2" xfId="30106"/>
    <cellStyle name="Output 2 2 5 4 2 2 3" xfId="26200"/>
    <cellStyle name="Output 2 2 5 4 2 3" xfId="22652"/>
    <cellStyle name="Output 2 2 5 4 2 3 2" xfId="30107"/>
    <cellStyle name="Output 2 2 5 4 2 3 3" xfId="26201"/>
    <cellStyle name="Output 2 2 5 4 2 4" xfId="23755"/>
    <cellStyle name="Output 2 2 5 4 2 4 2" xfId="30108"/>
    <cellStyle name="Output 2 2 5 4 2 4 3" xfId="27304"/>
    <cellStyle name="Output 2 2 5 4 2 5" xfId="30105"/>
    <cellStyle name="Output 2 2 5 4 2 6" xfId="24649"/>
    <cellStyle name="Output 2 2 5 4 3" xfId="22653"/>
    <cellStyle name="Output 2 2 5 4 3 2" xfId="30109"/>
    <cellStyle name="Output 2 2 5 4 3 3" xfId="26202"/>
    <cellStyle name="Output 2 2 5 4 4" xfId="22654"/>
    <cellStyle name="Output 2 2 5 4 4 2" xfId="30110"/>
    <cellStyle name="Output 2 2 5 4 4 3" xfId="26203"/>
    <cellStyle name="Output 2 2 5 4 5" xfId="23492"/>
    <cellStyle name="Output 2 2 5 4 5 2" xfId="30111"/>
    <cellStyle name="Output 2 2 5 4 5 3" xfId="27041"/>
    <cellStyle name="Output 2 2 5 4 6" xfId="30104"/>
    <cellStyle name="Output 2 2 5 4 7" xfId="24386"/>
    <cellStyle name="Output 2 2 5 5" xfId="21096"/>
    <cellStyle name="Output 2 2 5 5 2" xfId="22655"/>
    <cellStyle name="Output 2 2 5 5 2 2" xfId="30113"/>
    <cellStyle name="Output 2 2 5 5 2 3" xfId="26204"/>
    <cellStyle name="Output 2 2 5 5 3" xfId="22656"/>
    <cellStyle name="Output 2 2 5 5 3 2" xfId="30114"/>
    <cellStyle name="Output 2 2 5 5 3 3" xfId="26205"/>
    <cellStyle name="Output 2 2 5 5 4" xfId="23758"/>
    <cellStyle name="Output 2 2 5 5 4 2" xfId="30115"/>
    <cellStyle name="Output 2 2 5 5 4 3" xfId="27307"/>
    <cellStyle name="Output 2 2 5 5 5" xfId="30112"/>
    <cellStyle name="Output 2 2 5 5 6" xfId="24652"/>
    <cellStyle name="Output 2 2 5 6" xfId="22657"/>
    <cellStyle name="Output 2 2 5 6 2" xfId="30116"/>
    <cellStyle name="Output 2 2 5 6 3" xfId="26206"/>
    <cellStyle name="Output 2 2 5 7" xfId="22658"/>
    <cellStyle name="Output 2 2 5 7 2" xfId="30117"/>
    <cellStyle name="Output 2 2 5 7 3" xfId="26207"/>
    <cellStyle name="Output 2 2 5 8" xfId="23489"/>
    <cellStyle name="Output 2 2 5 8 2" xfId="30118"/>
    <cellStyle name="Output 2 2 5 8 3" xfId="27038"/>
    <cellStyle name="Output 2 2 5 9" xfId="30087"/>
    <cellStyle name="Output 2 2 6" xfId="20568"/>
    <cellStyle name="Output 2 2 6 2" xfId="21092"/>
    <cellStyle name="Output 2 2 6 2 2" xfId="22659"/>
    <cellStyle name="Output 2 2 6 2 2 2" xfId="30121"/>
    <cellStyle name="Output 2 2 6 2 2 3" xfId="26208"/>
    <cellStyle name="Output 2 2 6 2 3" xfId="22660"/>
    <cellStyle name="Output 2 2 6 2 3 2" xfId="30122"/>
    <cellStyle name="Output 2 2 6 2 3 3" xfId="26209"/>
    <cellStyle name="Output 2 2 6 2 4" xfId="23754"/>
    <cellStyle name="Output 2 2 6 2 4 2" xfId="30123"/>
    <cellStyle name="Output 2 2 6 2 4 3" xfId="27303"/>
    <cellStyle name="Output 2 2 6 2 5" xfId="30120"/>
    <cellStyle name="Output 2 2 6 2 6" xfId="24648"/>
    <cellStyle name="Output 2 2 6 3" xfId="22661"/>
    <cellStyle name="Output 2 2 6 3 2" xfId="30124"/>
    <cellStyle name="Output 2 2 6 3 3" xfId="26210"/>
    <cellStyle name="Output 2 2 6 4" xfId="22662"/>
    <cellStyle name="Output 2 2 6 4 2" xfId="30125"/>
    <cellStyle name="Output 2 2 6 4 3" xfId="26211"/>
    <cellStyle name="Output 2 2 6 5" xfId="23493"/>
    <cellStyle name="Output 2 2 6 5 2" xfId="30126"/>
    <cellStyle name="Output 2 2 6 5 3" xfId="27042"/>
    <cellStyle name="Output 2 2 6 6" xfId="30119"/>
    <cellStyle name="Output 2 2 6 7" xfId="24387"/>
    <cellStyle name="Output 2 2 7" xfId="20569"/>
    <cellStyle name="Output 2 2 7 2" xfId="21091"/>
    <cellStyle name="Output 2 2 7 2 2" xfId="22663"/>
    <cellStyle name="Output 2 2 7 2 2 2" xfId="30129"/>
    <cellStyle name="Output 2 2 7 2 2 3" xfId="26212"/>
    <cellStyle name="Output 2 2 7 2 3" xfId="22664"/>
    <cellStyle name="Output 2 2 7 2 3 2" xfId="30130"/>
    <cellStyle name="Output 2 2 7 2 3 3" xfId="26213"/>
    <cellStyle name="Output 2 2 7 2 4" xfId="23753"/>
    <cellStyle name="Output 2 2 7 2 4 2" xfId="30131"/>
    <cellStyle name="Output 2 2 7 2 4 3" xfId="27302"/>
    <cellStyle name="Output 2 2 7 2 5" xfId="30128"/>
    <cellStyle name="Output 2 2 7 2 6" xfId="24647"/>
    <cellStyle name="Output 2 2 7 3" xfId="22665"/>
    <cellStyle name="Output 2 2 7 3 2" xfId="30132"/>
    <cellStyle name="Output 2 2 7 3 3" xfId="26214"/>
    <cellStyle name="Output 2 2 7 4" xfId="22666"/>
    <cellStyle name="Output 2 2 7 4 2" xfId="30133"/>
    <cellStyle name="Output 2 2 7 4 3" xfId="26215"/>
    <cellStyle name="Output 2 2 7 5" xfId="23494"/>
    <cellStyle name="Output 2 2 7 5 2" xfId="30134"/>
    <cellStyle name="Output 2 2 7 5 3" xfId="27043"/>
    <cellStyle name="Output 2 2 7 6" xfId="30127"/>
    <cellStyle name="Output 2 2 7 7" xfId="24388"/>
    <cellStyle name="Output 2 2 8" xfId="20570"/>
    <cellStyle name="Output 2 2 8 2" xfId="21090"/>
    <cellStyle name="Output 2 2 8 2 2" xfId="22667"/>
    <cellStyle name="Output 2 2 8 2 2 2" xfId="30137"/>
    <cellStyle name="Output 2 2 8 2 2 3" xfId="26216"/>
    <cellStyle name="Output 2 2 8 2 3" xfId="22668"/>
    <cellStyle name="Output 2 2 8 2 3 2" xfId="30138"/>
    <cellStyle name="Output 2 2 8 2 3 3" xfId="26217"/>
    <cellStyle name="Output 2 2 8 2 4" xfId="23752"/>
    <cellStyle name="Output 2 2 8 2 4 2" xfId="30139"/>
    <cellStyle name="Output 2 2 8 2 4 3" xfId="27301"/>
    <cellStyle name="Output 2 2 8 2 5" xfId="30136"/>
    <cellStyle name="Output 2 2 8 2 6" xfId="24646"/>
    <cellStyle name="Output 2 2 8 3" xfId="22669"/>
    <cellStyle name="Output 2 2 8 3 2" xfId="30140"/>
    <cellStyle name="Output 2 2 8 3 3" xfId="26218"/>
    <cellStyle name="Output 2 2 8 4" xfId="22670"/>
    <cellStyle name="Output 2 2 8 4 2" xfId="30141"/>
    <cellStyle name="Output 2 2 8 4 3" xfId="26219"/>
    <cellStyle name="Output 2 2 8 5" xfId="23495"/>
    <cellStyle name="Output 2 2 8 5 2" xfId="30142"/>
    <cellStyle name="Output 2 2 8 5 3" xfId="27044"/>
    <cellStyle name="Output 2 2 8 6" xfId="30135"/>
    <cellStyle name="Output 2 2 8 7" xfId="24389"/>
    <cellStyle name="Output 2 2 9" xfId="20571"/>
    <cellStyle name="Output 2 2 9 2" xfId="21089"/>
    <cellStyle name="Output 2 2 9 2 2" xfId="22671"/>
    <cellStyle name="Output 2 2 9 2 2 2" xfId="30145"/>
    <cellStyle name="Output 2 2 9 2 2 3" xfId="26220"/>
    <cellStyle name="Output 2 2 9 2 3" xfId="22672"/>
    <cellStyle name="Output 2 2 9 2 3 2" xfId="30146"/>
    <cellStyle name="Output 2 2 9 2 3 3" xfId="26221"/>
    <cellStyle name="Output 2 2 9 2 4" xfId="23751"/>
    <cellStyle name="Output 2 2 9 2 4 2" xfId="30147"/>
    <cellStyle name="Output 2 2 9 2 4 3" xfId="27300"/>
    <cellStyle name="Output 2 2 9 2 5" xfId="30144"/>
    <cellStyle name="Output 2 2 9 2 6" xfId="24645"/>
    <cellStyle name="Output 2 2 9 3" xfId="22673"/>
    <cellStyle name="Output 2 2 9 3 2" xfId="30148"/>
    <cellStyle name="Output 2 2 9 3 3" xfId="26222"/>
    <cellStyle name="Output 2 2 9 4" xfId="22674"/>
    <cellStyle name="Output 2 2 9 4 2" xfId="30149"/>
    <cellStyle name="Output 2 2 9 4 3" xfId="26223"/>
    <cellStyle name="Output 2 2 9 5" xfId="23496"/>
    <cellStyle name="Output 2 2 9 5 2" xfId="30150"/>
    <cellStyle name="Output 2 2 9 5 3" xfId="27045"/>
    <cellStyle name="Output 2 2 9 6" xfId="30143"/>
    <cellStyle name="Output 2 2 9 7" xfId="24390"/>
    <cellStyle name="Output 2 20" xfId="23454"/>
    <cellStyle name="Output 2 20 2" xfId="30151"/>
    <cellStyle name="Output 2 20 3" xfId="27003"/>
    <cellStyle name="Output 2 21" xfId="29808"/>
    <cellStyle name="Output 2 22" xfId="24348"/>
    <cellStyle name="Output 2 3" xfId="20572"/>
    <cellStyle name="Output 2 3 2" xfId="20573"/>
    <cellStyle name="Output 2 3 2 2" xfId="21088"/>
    <cellStyle name="Output 2 3 2 2 2" xfId="22675"/>
    <cellStyle name="Output 2 3 2 2 2 2" xfId="30154"/>
    <cellStyle name="Output 2 3 2 2 2 3" xfId="26224"/>
    <cellStyle name="Output 2 3 2 2 3" xfId="22676"/>
    <cellStyle name="Output 2 3 2 2 3 2" xfId="30155"/>
    <cellStyle name="Output 2 3 2 2 3 3" xfId="26225"/>
    <cellStyle name="Output 2 3 2 2 4" xfId="23750"/>
    <cellStyle name="Output 2 3 2 2 4 2" xfId="30156"/>
    <cellStyle name="Output 2 3 2 2 4 3" xfId="27299"/>
    <cellStyle name="Output 2 3 2 2 5" xfId="30153"/>
    <cellStyle name="Output 2 3 2 2 6" xfId="24644"/>
    <cellStyle name="Output 2 3 2 3" xfId="22677"/>
    <cellStyle name="Output 2 3 2 3 2" xfId="30157"/>
    <cellStyle name="Output 2 3 2 3 3" xfId="26226"/>
    <cellStyle name="Output 2 3 2 4" xfId="22678"/>
    <cellStyle name="Output 2 3 2 4 2" xfId="30158"/>
    <cellStyle name="Output 2 3 2 4 3" xfId="26227"/>
    <cellStyle name="Output 2 3 2 5" xfId="23497"/>
    <cellStyle name="Output 2 3 2 5 2" xfId="30159"/>
    <cellStyle name="Output 2 3 2 5 3" xfId="27046"/>
    <cellStyle name="Output 2 3 2 6" xfId="30152"/>
    <cellStyle name="Output 2 3 2 7" xfId="24391"/>
    <cellStyle name="Output 2 3 3" xfId="20574"/>
    <cellStyle name="Output 2 3 3 2" xfId="21087"/>
    <cellStyle name="Output 2 3 3 2 2" xfId="22679"/>
    <cellStyle name="Output 2 3 3 2 2 2" xfId="30162"/>
    <cellStyle name="Output 2 3 3 2 2 3" xfId="26228"/>
    <cellStyle name="Output 2 3 3 2 3" xfId="22680"/>
    <cellStyle name="Output 2 3 3 2 3 2" xfId="30163"/>
    <cellStyle name="Output 2 3 3 2 3 3" xfId="26229"/>
    <cellStyle name="Output 2 3 3 2 4" xfId="23749"/>
    <cellStyle name="Output 2 3 3 2 4 2" xfId="30164"/>
    <cellStyle name="Output 2 3 3 2 4 3" xfId="27298"/>
    <cellStyle name="Output 2 3 3 2 5" xfId="30161"/>
    <cellStyle name="Output 2 3 3 2 6" xfId="24643"/>
    <cellStyle name="Output 2 3 3 3" xfId="22681"/>
    <cellStyle name="Output 2 3 3 3 2" xfId="30165"/>
    <cellStyle name="Output 2 3 3 3 3" xfId="26230"/>
    <cellStyle name="Output 2 3 3 4" xfId="22682"/>
    <cellStyle name="Output 2 3 3 4 2" xfId="30166"/>
    <cellStyle name="Output 2 3 3 4 3" xfId="26231"/>
    <cellStyle name="Output 2 3 3 5" xfId="23498"/>
    <cellStyle name="Output 2 3 3 5 2" xfId="30167"/>
    <cellStyle name="Output 2 3 3 5 3" xfId="27047"/>
    <cellStyle name="Output 2 3 3 6" xfId="30160"/>
    <cellStyle name="Output 2 3 3 7" xfId="24392"/>
    <cellStyle name="Output 2 3 4" xfId="20575"/>
    <cellStyle name="Output 2 3 4 2" xfId="21086"/>
    <cellStyle name="Output 2 3 4 2 2" xfId="22683"/>
    <cellStyle name="Output 2 3 4 2 2 2" xfId="30170"/>
    <cellStyle name="Output 2 3 4 2 2 3" xfId="26232"/>
    <cellStyle name="Output 2 3 4 2 3" xfId="22684"/>
    <cellStyle name="Output 2 3 4 2 3 2" xfId="30171"/>
    <cellStyle name="Output 2 3 4 2 3 3" xfId="26233"/>
    <cellStyle name="Output 2 3 4 2 4" xfId="23748"/>
    <cellStyle name="Output 2 3 4 2 4 2" xfId="30172"/>
    <cellStyle name="Output 2 3 4 2 4 3" xfId="27297"/>
    <cellStyle name="Output 2 3 4 2 5" xfId="30169"/>
    <cellStyle name="Output 2 3 4 2 6" xfId="24642"/>
    <cellStyle name="Output 2 3 4 3" xfId="22685"/>
    <cellStyle name="Output 2 3 4 3 2" xfId="30173"/>
    <cellStyle name="Output 2 3 4 3 3" xfId="26234"/>
    <cellStyle name="Output 2 3 4 4" xfId="22686"/>
    <cellStyle name="Output 2 3 4 4 2" xfId="30174"/>
    <cellStyle name="Output 2 3 4 4 3" xfId="26235"/>
    <cellStyle name="Output 2 3 4 5" xfId="23499"/>
    <cellStyle name="Output 2 3 4 5 2" xfId="30175"/>
    <cellStyle name="Output 2 3 4 5 3" xfId="27048"/>
    <cellStyle name="Output 2 3 4 6" xfId="30168"/>
    <cellStyle name="Output 2 3 4 7" xfId="24393"/>
    <cellStyle name="Output 2 3 5" xfId="20576"/>
    <cellStyle name="Output 2 3 5 2" xfId="21085"/>
    <cellStyle name="Output 2 3 5 2 2" xfId="22687"/>
    <cellStyle name="Output 2 3 5 2 2 2" xfId="30178"/>
    <cellStyle name="Output 2 3 5 2 2 3" xfId="26236"/>
    <cellStyle name="Output 2 3 5 2 3" xfId="22688"/>
    <cellStyle name="Output 2 3 5 2 3 2" xfId="30179"/>
    <cellStyle name="Output 2 3 5 2 3 3" xfId="26237"/>
    <cellStyle name="Output 2 3 5 2 4" xfId="23747"/>
    <cellStyle name="Output 2 3 5 2 4 2" xfId="30180"/>
    <cellStyle name="Output 2 3 5 2 4 3" xfId="27296"/>
    <cellStyle name="Output 2 3 5 2 5" xfId="30177"/>
    <cellStyle name="Output 2 3 5 2 6" xfId="24641"/>
    <cellStyle name="Output 2 3 5 3" xfId="22689"/>
    <cellStyle name="Output 2 3 5 3 2" xfId="30181"/>
    <cellStyle name="Output 2 3 5 3 3" xfId="26238"/>
    <cellStyle name="Output 2 3 5 4" xfId="22690"/>
    <cellStyle name="Output 2 3 5 4 2" xfId="30182"/>
    <cellStyle name="Output 2 3 5 4 3" xfId="26239"/>
    <cellStyle name="Output 2 3 5 5" xfId="23500"/>
    <cellStyle name="Output 2 3 5 5 2" xfId="30183"/>
    <cellStyle name="Output 2 3 5 5 3" xfId="27049"/>
    <cellStyle name="Output 2 3 5 6" xfId="30176"/>
    <cellStyle name="Output 2 3 5 7" xfId="24394"/>
    <cellStyle name="Output 2 4" xfId="20577"/>
    <cellStyle name="Output 2 4 2" xfId="20578"/>
    <cellStyle name="Output 2 4 2 2" xfId="21084"/>
    <cellStyle name="Output 2 4 2 2 2" xfId="22691"/>
    <cellStyle name="Output 2 4 2 2 2 2" xfId="30186"/>
    <cellStyle name="Output 2 4 2 2 2 3" xfId="26240"/>
    <cellStyle name="Output 2 4 2 2 3" xfId="22692"/>
    <cellStyle name="Output 2 4 2 2 3 2" xfId="30187"/>
    <cellStyle name="Output 2 4 2 2 3 3" xfId="26241"/>
    <cellStyle name="Output 2 4 2 2 4" xfId="23746"/>
    <cellStyle name="Output 2 4 2 2 4 2" xfId="30188"/>
    <cellStyle name="Output 2 4 2 2 4 3" xfId="27295"/>
    <cellStyle name="Output 2 4 2 2 5" xfId="30185"/>
    <cellStyle name="Output 2 4 2 2 6" xfId="24640"/>
    <cellStyle name="Output 2 4 2 3" xfId="22693"/>
    <cellStyle name="Output 2 4 2 3 2" xfId="30189"/>
    <cellStyle name="Output 2 4 2 3 3" xfId="26242"/>
    <cellStyle name="Output 2 4 2 4" xfId="22694"/>
    <cellStyle name="Output 2 4 2 4 2" xfId="30190"/>
    <cellStyle name="Output 2 4 2 4 3" xfId="26243"/>
    <cellStyle name="Output 2 4 2 5" xfId="23501"/>
    <cellStyle name="Output 2 4 2 5 2" xfId="30191"/>
    <cellStyle name="Output 2 4 2 5 3" xfId="27050"/>
    <cellStyle name="Output 2 4 2 6" xfId="30184"/>
    <cellStyle name="Output 2 4 2 7" xfId="24395"/>
    <cellStyle name="Output 2 4 3" xfId="20579"/>
    <cellStyle name="Output 2 4 3 2" xfId="21083"/>
    <cellStyle name="Output 2 4 3 2 2" xfId="22695"/>
    <cellStyle name="Output 2 4 3 2 2 2" xfId="30194"/>
    <cellStyle name="Output 2 4 3 2 2 3" xfId="26244"/>
    <cellStyle name="Output 2 4 3 2 3" xfId="22696"/>
    <cellStyle name="Output 2 4 3 2 3 2" xfId="30195"/>
    <cellStyle name="Output 2 4 3 2 3 3" xfId="26245"/>
    <cellStyle name="Output 2 4 3 2 4" xfId="23745"/>
    <cellStyle name="Output 2 4 3 2 4 2" xfId="30196"/>
    <cellStyle name="Output 2 4 3 2 4 3" xfId="27294"/>
    <cellStyle name="Output 2 4 3 2 5" xfId="30193"/>
    <cellStyle name="Output 2 4 3 2 6" xfId="24639"/>
    <cellStyle name="Output 2 4 3 3" xfId="22697"/>
    <cellStyle name="Output 2 4 3 3 2" xfId="30197"/>
    <cellStyle name="Output 2 4 3 3 3" xfId="26246"/>
    <cellStyle name="Output 2 4 3 4" xfId="22698"/>
    <cellStyle name="Output 2 4 3 4 2" xfId="30198"/>
    <cellStyle name="Output 2 4 3 4 3" xfId="26247"/>
    <cellStyle name="Output 2 4 3 5" xfId="23502"/>
    <cellStyle name="Output 2 4 3 5 2" xfId="30199"/>
    <cellStyle name="Output 2 4 3 5 3" xfId="27051"/>
    <cellStyle name="Output 2 4 3 6" xfId="30192"/>
    <cellStyle name="Output 2 4 3 7" xfId="24396"/>
    <cellStyle name="Output 2 4 4" xfId="20580"/>
    <cellStyle name="Output 2 4 4 2" xfId="21082"/>
    <cellStyle name="Output 2 4 4 2 2" xfId="22699"/>
    <cellStyle name="Output 2 4 4 2 2 2" xfId="30202"/>
    <cellStyle name="Output 2 4 4 2 2 3" xfId="26248"/>
    <cellStyle name="Output 2 4 4 2 3" xfId="22700"/>
    <cellStyle name="Output 2 4 4 2 3 2" xfId="30203"/>
    <cellStyle name="Output 2 4 4 2 3 3" xfId="26249"/>
    <cellStyle name="Output 2 4 4 2 4" xfId="23744"/>
    <cellStyle name="Output 2 4 4 2 4 2" xfId="30204"/>
    <cellStyle name="Output 2 4 4 2 4 3" xfId="27293"/>
    <cellStyle name="Output 2 4 4 2 5" xfId="30201"/>
    <cellStyle name="Output 2 4 4 2 6" xfId="24638"/>
    <cellStyle name="Output 2 4 4 3" xfId="22701"/>
    <cellStyle name="Output 2 4 4 3 2" xfId="30205"/>
    <cellStyle name="Output 2 4 4 3 3" xfId="26250"/>
    <cellStyle name="Output 2 4 4 4" xfId="22702"/>
    <cellStyle name="Output 2 4 4 4 2" xfId="30206"/>
    <cellStyle name="Output 2 4 4 4 3" xfId="26251"/>
    <cellStyle name="Output 2 4 4 5" xfId="23503"/>
    <cellStyle name="Output 2 4 4 5 2" xfId="30207"/>
    <cellStyle name="Output 2 4 4 5 3" xfId="27052"/>
    <cellStyle name="Output 2 4 4 6" xfId="30200"/>
    <cellStyle name="Output 2 4 4 7" xfId="24397"/>
    <cellStyle name="Output 2 4 5" xfId="20581"/>
    <cellStyle name="Output 2 4 5 2" xfId="21081"/>
    <cellStyle name="Output 2 4 5 2 2" xfId="22703"/>
    <cellStyle name="Output 2 4 5 2 2 2" xfId="30210"/>
    <cellStyle name="Output 2 4 5 2 2 3" xfId="26252"/>
    <cellStyle name="Output 2 4 5 2 3" xfId="22704"/>
    <cellStyle name="Output 2 4 5 2 3 2" xfId="30211"/>
    <cellStyle name="Output 2 4 5 2 3 3" xfId="26253"/>
    <cellStyle name="Output 2 4 5 2 4" xfId="23743"/>
    <cellStyle name="Output 2 4 5 2 4 2" xfId="30212"/>
    <cellStyle name="Output 2 4 5 2 4 3" xfId="27292"/>
    <cellStyle name="Output 2 4 5 2 5" xfId="30209"/>
    <cellStyle name="Output 2 4 5 2 6" xfId="24637"/>
    <cellStyle name="Output 2 4 5 3" xfId="22705"/>
    <cellStyle name="Output 2 4 5 3 2" xfId="30213"/>
    <cellStyle name="Output 2 4 5 3 3" xfId="26254"/>
    <cellStyle name="Output 2 4 5 4" xfId="22706"/>
    <cellStyle name="Output 2 4 5 4 2" xfId="30214"/>
    <cellStyle name="Output 2 4 5 4 3" xfId="26255"/>
    <cellStyle name="Output 2 4 5 5" xfId="23504"/>
    <cellStyle name="Output 2 4 5 5 2" xfId="30215"/>
    <cellStyle name="Output 2 4 5 5 3" xfId="27053"/>
    <cellStyle name="Output 2 4 5 6" xfId="30208"/>
    <cellStyle name="Output 2 4 5 7" xfId="24398"/>
    <cellStyle name="Output 2 5" xfId="20582"/>
    <cellStyle name="Output 2 5 2" xfId="20583"/>
    <cellStyle name="Output 2 5 2 2" xfId="21080"/>
    <cellStyle name="Output 2 5 2 2 2" xfId="22707"/>
    <cellStyle name="Output 2 5 2 2 2 2" xfId="30218"/>
    <cellStyle name="Output 2 5 2 2 2 3" xfId="26256"/>
    <cellStyle name="Output 2 5 2 2 3" xfId="22708"/>
    <cellStyle name="Output 2 5 2 2 3 2" xfId="30219"/>
    <cellStyle name="Output 2 5 2 2 3 3" xfId="26257"/>
    <cellStyle name="Output 2 5 2 2 4" xfId="23742"/>
    <cellStyle name="Output 2 5 2 2 4 2" xfId="30220"/>
    <cellStyle name="Output 2 5 2 2 4 3" xfId="27291"/>
    <cellStyle name="Output 2 5 2 2 5" xfId="30217"/>
    <cellStyle name="Output 2 5 2 2 6" xfId="24636"/>
    <cellStyle name="Output 2 5 2 3" xfId="22709"/>
    <cellStyle name="Output 2 5 2 3 2" xfId="30221"/>
    <cellStyle name="Output 2 5 2 3 3" xfId="26258"/>
    <cellStyle name="Output 2 5 2 4" xfId="22710"/>
    <cellStyle name="Output 2 5 2 4 2" xfId="30222"/>
    <cellStyle name="Output 2 5 2 4 3" xfId="26259"/>
    <cellStyle name="Output 2 5 2 5" xfId="23505"/>
    <cellStyle name="Output 2 5 2 5 2" xfId="30223"/>
    <cellStyle name="Output 2 5 2 5 3" xfId="27054"/>
    <cellStyle name="Output 2 5 2 6" xfId="30216"/>
    <cellStyle name="Output 2 5 2 7" xfId="24399"/>
    <cellStyle name="Output 2 5 3" xfId="20584"/>
    <cellStyle name="Output 2 5 3 2" xfId="21079"/>
    <cellStyle name="Output 2 5 3 2 2" xfId="22711"/>
    <cellStyle name="Output 2 5 3 2 2 2" xfId="30226"/>
    <cellStyle name="Output 2 5 3 2 2 3" xfId="26260"/>
    <cellStyle name="Output 2 5 3 2 3" xfId="22712"/>
    <cellStyle name="Output 2 5 3 2 3 2" xfId="30227"/>
    <cellStyle name="Output 2 5 3 2 3 3" xfId="26261"/>
    <cellStyle name="Output 2 5 3 2 4" xfId="23741"/>
    <cellStyle name="Output 2 5 3 2 4 2" xfId="30228"/>
    <cellStyle name="Output 2 5 3 2 4 3" xfId="27290"/>
    <cellStyle name="Output 2 5 3 2 5" xfId="30225"/>
    <cellStyle name="Output 2 5 3 2 6" xfId="24635"/>
    <cellStyle name="Output 2 5 3 3" xfId="22713"/>
    <cellStyle name="Output 2 5 3 3 2" xfId="30229"/>
    <cellStyle name="Output 2 5 3 3 3" xfId="26262"/>
    <cellStyle name="Output 2 5 3 4" xfId="22714"/>
    <cellStyle name="Output 2 5 3 4 2" xfId="30230"/>
    <cellStyle name="Output 2 5 3 4 3" xfId="26263"/>
    <cellStyle name="Output 2 5 3 5" xfId="23506"/>
    <cellStyle name="Output 2 5 3 5 2" xfId="30231"/>
    <cellStyle name="Output 2 5 3 5 3" xfId="27055"/>
    <cellStyle name="Output 2 5 3 6" xfId="30224"/>
    <cellStyle name="Output 2 5 3 7" xfId="24400"/>
    <cellStyle name="Output 2 5 4" xfId="20585"/>
    <cellStyle name="Output 2 5 4 2" xfId="21078"/>
    <cellStyle name="Output 2 5 4 2 2" xfId="22715"/>
    <cellStyle name="Output 2 5 4 2 2 2" xfId="30234"/>
    <cellStyle name="Output 2 5 4 2 2 3" xfId="26264"/>
    <cellStyle name="Output 2 5 4 2 3" xfId="22716"/>
    <cellStyle name="Output 2 5 4 2 3 2" xfId="30235"/>
    <cellStyle name="Output 2 5 4 2 3 3" xfId="26265"/>
    <cellStyle name="Output 2 5 4 2 4" xfId="23740"/>
    <cellStyle name="Output 2 5 4 2 4 2" xfId="30236"/>
    <cellStyle name="Output 2 5 4 2 4 3" xfId="27289"/>
    <cellStyle name="Output 2 5 4 2 5" xfId="30233"/>
    <cellStyle name="Output 2 5 4 2 6" xfId="24634"/>
    <cellStyle name="Output 2 5 4 3" xfId="22717"/>
    <cellStyle name="Output 2 5 4 3 2" xfId="30237"/>
    <cellStyle name="Output 2 5 4 3 3" xfId="26266"/>
    <cellStyle name="Output 2 5 4 4" xfId="22718"/>
    <cellStyle name="Output 2 5 4 4 2" xfId="30238"/>
    <cellStyle name="Output 2 5 4 4 3" xfId="26267"/>
    <cellStyle name="Output 2 5 4 5" xfId="23507"/>
    <cellStyle name="Output 2 5 4 5 2" xfId="30239"/>
    <cellStyle name="Output 2 5 4 5 3" xfId="27056"/>
    <cellStyle name="Output 2 5 4 6" xfId="30232"/>
    <cellStyle name="Output 2 5 4 7" xfId="24401"/>
    <cellStyle name="Output 2 5 5" xfId="20586"/>
    <cellStyle name="Output 2 5 5 2" xfId="21077"/>
    <cellStyle name="Output 2 5 5 2 2" xfId="22719"/>
    <cellStyle name="Output 2 5 5 2 2 2" xfId="30242"/>
    <cellStyle name="Output 2 5 5 2 2 3" xfId="26268"/>
    <cellStyle name="Output 2 5 5 2 3" xfId="22720"/>
    <cellStyle name="Output 2 5 5 2 3 2" xfId="30243"/>
    <cellStyle name="Output 2 5 5 2 3 3" xfId="26269"/>
    <cellStyle name="Output 2 5 5 2 4" xfId="23739"/>
    <cellStyle name="Output 2 5 5 2 4 2" xfId="30244"/>
    <cellStyle name="Output 2 5 5 2 4 3" xfId="27288"/>
    <cellStyle name="Output 2 5 5 2 5" xfId="30241"/>
    <cellStyle name="Output 2 5 5 2 6" xfId="24633"/>
    <cellStyle name="Output 2 5 5 3" xfId="22721"/>
    <cellStyle name="Output 2 5 5 3 2" xfId="30245"/>
    <cellStyle name="Output 2 5 5 3 3" xfId="26270"/>
    <cellStyle name="Output 2 5 5 4" xfId="22722"/>
    <cellStyle name="Output 2 5 5 4 2" xfId="30246"/>
    <cellStyle name="Output 2 5 5 4 3" xfId="26271"/>
    <cellStyle name="Output 2 5 5 5" xfId="23508"/>
    <cellStyle name="Output 2 5 5 5 2" xfId="30247"/>
    <cellStyle name="Output 2 5 5 5 3" xfId="27057"/>
    <cellStyle name="Output 2 5 5 6" xfId="30240"/>
    <cellStyle name="Output 2 5 5 7" xfId="24402"/>
    <cellStyle name="Output 2 6" xfId="20587"/>
    <cellStyle name="Output 2 6 2" xfId="20588"/>
    <cellStyle name="Output 2 6 2 2" xfId="21076"/>
    <cellStyle name="Output 2 6 2 2 2" xfId="22723"/>
    <cellStyle name="Output 2 6 2 2 2 2" xfId="30250"/>
    <cellStyle name="Output 2 6 2 2 2 3" xfId="26272"/>
    <cellStyle name="Output 2 6 2 2 3" xfId="22724"/>
    <cellStyle name="Output 2 6 2 2 3 2" xfId="30251"/>
    <cellStyle name="Output 2 6 2 2 3 3" xfId="26273"/>
    <cellStyle name="Output 2 6 2 2 4" xfId="23738"/>
    <cellStyle name="Output 2 6 2 2 4 2" xfId="30252"/>
    <cellStyle name="Output 2 6 2 2 4 3" xfId="27287"/>
    <cellStyle name="Output 2 6 2 2 5" xfId="30249"/>
    <cellStyle name="Output 2 6 2 2 6" xfId="24632"/>
    <cellStyle name="Output 2 6 2 3" xfId="22725"/>
    <cellStyle name="Output 2 6 2 3 2" xfId="30253"/>
    <cellStyle name="Output 2 6 2 3 3" xfId="26274"/>
    <cellStyle name="Output 2 6 2 4" xfId="22726"/>
    <cellStyle name="Output 2 6 2 4 2" xfId="30254"/>
    <cellStyle name="Output 2 6 2 4 3" xfId="26275"/>
    <cellStyle name="Output 2 6 2 5" xfId="23509"/>
    <cellStyle name="Output 2 6 2 5 2" xfId="30255"/>
    <cellStyle name="Output 2 6 2 5 3" xfId="27058"/>
    <cellStyle name="Output 2 6 2 6" xfId="30248"/>
    <cellStyle name="Output 2 6 2 7" xfId="24403"/>
    <cellStyle name="Output 2 6 3" xfId="20589"/>
    <cellStyle name="Output 2 6 3 2" xfId="21075"/>
    <cellStyle name="Output 2 6 3 2 2" xfId="22727"/>
    <cellStyle name="Output 2 6 3 2 2 2" xfId="30258"/>
    <cellStyle name="Output 2 6 3 2 2 3" xfId="26276"/>
    <cellStyle name="Output 2 6 3 2 3" xfId="22728"/>
    <cellStyle name="Output 2 6 3 2 3 2" xfId="30259"/>
    <cellStyle name="Output 2 6 3 2 3 3" xfId="26277"/>
    <cellStyle name="Output 2 6 3 2 4" xfId="23737"/>
    <cellStyle name="Output 2 6 3 2 4 2" xfId="30260"/>
    <cellStyle name="Output 2 6 3 2 4 3" xfId="27286"/>
    <cellStyle name="Output 2 6 3 2 5" xfId="30257"/>
    <cellStyle name="Output 2 6 3 2 6" xfId="24631"/>
    <cellStyle name="Output 2 6 3 3" xfId="22729"/>
    <cellStyle name="Output 2 6 3 3 2" xfId="30261"/>
    <cellStyle name="Output 2 6 3 3 3" xfId="26278"/>
    <cellStyle name="Output 2 6 3 4" xfId="22730"/>
    <cellStyle name="Output 2 6 3 4 2" xfId="30262"/>
    <cellStyle name="Output 2 6 3 4 3" xfId="26279"/>
    <cellStyle name="Output 2 6 3 5" xfId="23510"/>
    <cellStyle name="Output 2 6 3 5 2" xfId="30263"/>
    <cellStyle name="Output 2 6 3 5 3" xfId="27059"/>
    <cellStyle name="Output 2 6 3 6" xfId="30256"/>
    <cellStyle name="Output 2 6 3 7" xfId="24404"/>
    <cellStyle name="Output 2 6 4" xfId="20590"/>
    <cellStyle name="Output 2 6 4 2" xfId="21074"/>
    <cellStyle name="Output 2 6 4 2 2" xfId="22731"/>
    <cellStyle name="Output 2 6 4 2 2 2" xfId="30266"/>
    <cellStyle name="Output 2 6 4 2 2 3" xfId="26280"/>
    <cellStyle name="Output 2 6 4 2 3" xfId="22732"/>
    <cellStyle name="Output 2 6 4 2 3 2" xfId="30267"/>
    <cellStyle name="Output 2 6 4 2 3 3" xfId="26281"/>
    <cellStyle name="Output 2 6 4 2 4" xfId="23736"/>
    <cellStyle name="Output 2 6 4 2 4 2" xfId="30268"/>
    <cellStyle name="Output 2 6 4 2 4 3" xfId="27285"/>
    <cellStyle name="Output 2 6 4 2 5" xfId="30265"/>
    <cellStyle name="Output 2 6 4 2 6" xfId="24630"/>
    <cellStyle name="Output 2 6 4 3" xfId="22733"/>
    <cellStyle name="Output 2 6 4 3 2" xfId="30269"/>
    <cellStyle name="Output 2 6 4 3 3" xfId="26282"/>
    <cellStyle name="Output 2 6 4 4" xfId="22734"/>
    <cellStyle name="Output 2 6 4 4 2" xfId="30270"/>
    <cellStyle name="Output 2 6 4 4 3" xfId="26283"/>
    <cellStyle name="Output 2 6 4 5" xfId="23511"/>
    <cellStyle name="Output 2 6 4 5 2" xfId="30271"/>
    <cellStyle name="Output 2 6 4 5 3" xfId="27060"/>
    <cellStyle name="Output 2 6 4 6" xfId="30264"/>
    <cellStyle name="Output 2 6 4 7" xfId="24405"/>
    <cellStyle name="Output 2 6 5" xfId="20591"/>
    <cellStyle name="Output 2 6 5 2" xfId="21073"/>
    <cellStyle name="Output 2 6 5 2 2" xfId="22735"/>
    <cellStyle name="Output 2 6 5 2 2 2" xfId="30274"/>
    <cellStyle name="Output 2 6 5 2 2 3" xfId="26284"/>
    <cellStyle name="Output 2 6 5 2 3" xfId="22736"/>
    <cellStyle name="Output 2 6 5 2 3 2" xfId="30275"/>
    <cellStyle name="Output 2 6 5 2 3 3" xfId="26285"/>
    <cellStyle name="Output 2 6 5 2 4" xfId="23735"/>
    <cellStyle name="Output 2 6 5 2 4 2" xfId="30276"/>
    <cellStyle name="Output 2 6 5 2 4 3" xfId="27284"/>
    <cellStyle name="Output 2 6 5 2 5" xfId="30273"/>
    <cellStyle name="Output 2 6 5 2 6" xfId="24629"/>
    <cellStyle name="Output 2 6 5 3" xfId="22737"/>
    <cellStyle name="Output 2 6 5 3 2" xfId="30277"/>
    <cellStyle name="Output 2 6 5 3 3" xfId="26286"/>
    <cellStyle name="Output 2 6 5 4" xfId="22738"/>
    <cellStyle name="Output 2 6 5 4 2" xfId="30278"/>
    <cellStyle name="Output 2 6 5 4 3" xfId="26287"/>
    <cellStyle name="Output 2 6 5 5" xfId="23512"/>
    <cellStyle name="Output 2 6 5 5 2" xfId="30279"/>
    <cellStyle name="Output 2 6 5 5 3" xfId="27061"/>
    <cellStyle name="Output 2 6 5 6" xfId="30272"/>
    <cellStyle name="Output 2 6 5 7" xfId="24406"/>
    <cellStyle name="Output 2 7" xfId="20592"/>
    <cellStyle name="Output 2 7 2" xfId="20593"/>
    <cellStyle name="Output 2 7 2 2" xfId="21072"/>
    <cellStyle name="Output 2 7 2 2 2" xfId="22739"/>
    <cellStyle name="Output 2 7 2 2 2 2" xfId="30282"/>
    <cellStyle name="Output 2 7 2 2 2 3" xfId="26288"/>
    <cellStyle name="Output 2 7 2 2 3" xfId="22740"/>
    <cellStyle name="Output 2 7 2 2 3 2" xfId="30283"/>
    <cellStyle name="Output 2 7 2 2 3 3" xfId="26289"/>
    <cellStyle name="Output 2 7 2 2 4" xfId="23734"/>
    <cellStyle name="Output 2 7 2 2 4 2" xfId="30284"/>
    <cellStyle name="Output 2 7 2 2 4 3" xfId="27283"/>
    <cellStyle name="Output 2 7 2 2 5" xfId="30281"/>
    <cellStyle name="Output 2 7 2 2 6" xfId="24628"/>
    <cellStyle name="Output 2 7 2 3" xfId="22741"/>
    <cellStyle name="Output 2 7 2 3 2" xfId="30285"/>
    <cellStyle name="Output 2 7 2 3 3" xfId="26290"/>
    <cellStyle name="Output 2 7 2 4" xfId="22742"/>
    <cellStyle name="Output 2 7 2 4 2" xfId="30286"/>
    <cellStyle name="Output 2 7 2 4 3" xfId="26291"/>
    <cellStyle name="Output 2 7 2 5" xfId="23513"/>
    <cellStyle name="Output 2 7 2 5 2" xfId="30287"/>
    <cellStyle name="Output 2 7 2 5 3" xfId="27062"/>
    <cellStyle name="Output 2 7 2 6" xfId="30280"/>
    <cellStyle name="Output 2 7 2 7" xfId="24407"/>
    <cellStyle name="Output 2 7 3" xfId="20594"/>
    <cellStyle name="Output 2 7 3 2" xfId="21071"/>
    <cellStyle name="Output 2 7 3 2 2" xfId="22743"/>
    <cellStyle name="Output 2 7 3 2 2 2" xfId="30290"/>
    <cellStyle name="Output 2 7 3 2 2 3" xfId="26292"/>
    <cellStyle name="Output 2 7 3 2 3" xfId="22744"/>
    <cellStyle name="Output 2 7 3 2 3 2" xfId="30291"/>
    <cellStyle name="Output 2 7 3 2 3 3" xfId="26293"/>
    <cellStyle name="Output 2 7 3 2 4" xfId="23733"/>
    <cellStyle name="Output 2 7 3 2 4 2" xfId="30292"/>
    <cellStyle name="Output 2 7 3 2 4 3" xfId="27282"/>
    <cellStyle name="Output 2 7 3 2 5" xfId="30289"/>
    <cellStyle name="Output 2 7 3 2 6" xfId="24627"/>
    <cellStyle name="Output 2 7 3 3" xfId="22745"/>
    <cellStyle name="Output 2 7 3 3 2" xfId="30293"/>
    <cellStyle name="Output 2 7 3 3 3" xfId="26294"/>
    <cellStyle name="Output 2 7 3 4" xfId="22746"/>
    <cellStyle name="Output 2 7 3 4 2" xfId="30294"/>
    <cellStyle name="Output 2 7 3 4 3" xfId="26295"/>
    <cellStyle name="Output 2 7 3 5" xfId="23514"/>
    <cellStyle name="Output 2 7 3 5 2" xfId="30295"/>
    <cellStyle name="Output 2 7 3 5 3" xfId="27063"/>
    <cellStyle name="Output 2 7 3 6" xfId="30288"/>
    <cellStyle name="Output 2 7 3 7" xfId="24408"/>
    <cellStyle name="Output 2 7 4" xfId="20595"/>
    <cellStyle name="Output 2 7 4 2" xfId="21070"/>
    <cellStyle name="Output 2 7 4 2 2" xfId="22747"/>
    <cellStyle name="Output 2 7 4 2 2 2" xfId="30298"/>
    <cellStyle name="Output 2 7 4 2 2 3" xfId="26296"/>
    <cellStyle name="Output 2 7 4 2 3" xfId="22748"/>
    <cellStyle name="Output 2 7 4 2 3 2" xfId="30299"/>
    <cellStyle name="Output 2 7 4 2 3 3" xfId="26297"/>
    <cellStyle name="Output 2 7 4 2 4" xfId="23732"/>
    <cellStyle name="Output 2 7 4 2 4 2" xfId="30300"/>
    <cellStyle name="Output 2 7 4 2 4 3" xfId="27281"/>
    <cellStyle name="Output 2 7 4 2 5" xfId="30297"/>
    <cellStyle name="Output 2 7 4 2 6" xfId="24626"/>
    <cellStyle name="Output 2 7 4 3" xfId="22749"/>
    <cellStyle name="Output 2 7 4 3 2" xfId="30301"/>
    <cellStyle name="Output 2 7 4 3 3" xfId="26298"/>
    <cellStyle name="Output 2 7 4 4" xfId="22750"/>
    <cellStyle name="Output 2 7 4 4 2" xfId="30302"/>
    <cellStyle name="Output 2 7 4 4 3" xfId="26299"/>
    <cellStyle name="Output 2 7 4 5" xfId="23515"/>
    <cellStyle name="Output 2 7 4 5 2" xfId="30303"/>
    <cellStyle name="Output 2 7 4 5 3" xfId="27064"/>
    <cellStyle name="Output 2 7 4 6" xfId="30296"/>
    <cellStyle name="Output 2 7 4 7" xfId="24409"/>
    <cellStyle name="Output 2 7 5" xfId="20596"/>
    <cellStyle name="Output 2 7 5 2" xfId="21069"/>
    <cellStyle name="Output 2 7 5 2 2" xfId="22751"/>
    <cellStyle name="Output 2 7 5 2 2 2" xfId="30306"/>
    <cellStyle name="Output 2 7 5 2 2 3" xfId="26300"/>
    <cellStyle name="Output 2 7 5 2 3" xfId="22752"/>
    <cellStyle name="Output 2 7 5 2 3 2" xfId="30307"/>
    <cellStyle name="Output 2 7 5 2 3 3" xfId="26301"/>
    <cellStyle name="Output 2 7 5 2 4" xfId="23731"/>
    <cellStyle name="Output 2 7 5 2 4 2" xfId="30308"/>
    <cellStyle name="Output 2 7 5 2 4 3" xfId="27280"/>
    <cellStyle name="Output 2 7 5 2 5" xfId="30305"/>
    <cellStyle name="Output 2 7 5 2 6" xfId="24625"/>
    <cellStyle name="Output 2 7 5 3" xfId="22753"/>
    <cellStyle name="Output 2 7 5 3 2" xfId="30309"/>
    <cellStyle name="Output 2 7 5 3 3" xfId="26302"/>
    <cellStyle name="Output 2 7 5 4" xfId="22754"/>
    <cellStyle name="Output 2 7 5 4 2" xfId="30310"/>
    <cellStyle name="Output 2 7 5 4 3" xfId="26303"/>
    <cellStyle name="Output 2 7 5 5" xfId="23516"/>
    <cellStyle name="Output 2 7 5 5 2" xfId="30311"/>
    <cellStyle name="Output 2 7 5 5 3" xfId="27065"/>
    <cellStyle name="Output 2 7 5 6" xfId="30304"/>
    <cellStyle name="Output 2 7 5 7" xfId="24410"/>
    <cellStyle name="Output 2 8" xfId="20597"/>
    <cellStyle name="Output 2 8 2" xfId="20598"/>
    <cellStyle name="Output 2 8 2 2" xfId="21068"/>
    <cellStyle name="Output 2 8 2 2 2" xfId="22755"/>
    <cellStyle name="Output 2 8 2 2 2 2" xfId="30314"/>
    <cellStyle name="Output 2 8 2 2 2 3" xfId="26304"/>
    <cellStyle name="Output 2 8 2 2 3" xfId="22756"/>
    <cellStyle name="Output 2 8 2 2 3 2" xfId="30315"/>
    <cellStyle name="Output 2 8 2 2 3 3" xfId="26305"/>
    <cellStyle name="Output 2 8 2 2 4" xfId="23730"/>
    <cellStyle name="Output 2 8 2 2 4 2" xfId="30316"/>
    <cellStyle name="Output 2 8 2 2 4 3" xfId="27279"/>
    <cellStyle name="Output 2 8 2 2 5" xfId="30313"/>
    <cellStyle name="Output 2 8 2 2 6" xfId="24624"/>
    <cellStyle name="Output 2 8 2 3" xfId="22757"/>
    <cellStyle name="Output 2 8 2 3 2" xfId="30317"/>
    <cellStyle name="Output 2 8 2 3 3" xfId="26306"/>
    <cellStyle name="Output 2 8 2 4" xfId="22758"/>
    <cellStyle name="Output 2 8 2 4 2" xfId="30318"/>
    <cellStyle name="Output 2 8 2 4 3" xfId="26307"/>
    <cellStyle name="Output 2 8 2 5" xfId="23517"/>
    <cellStyle name="Output 2 8 2 5 2" xfId="30319"/>
    <cellStyle name="Output 2 8 2 5 3" xfId="27066"/>
    <cellStyle name="Output 2 8 2 6" xfId="30312"/>
    <cellStyle name="Output 2 8 2 7" xfId="24411"/>
    <cellStyle name="Output 2 8 3" xfId="20599"/>
    <cellStyle name="Output 2 8 3 2" xfId="21067"/>
    <cellStyle name="Output 2 8 3 2 2" xfId="22759"/>
    <cellStyle name="Output 2 8 3 2 2 2" xfId="30322"/>
    <cellStyle name="Output 2 8 3 2 2 3" xfId="26308"/>
    <cellStyle name="Output 2 8 3 2 3" xfId="22760"/>
    <cellStyle name="Output 2 8 3 2 3 2" xfId="30323"/>
    <cellStyle name="Output 2 8 3 2 3 3" xfId="26309"/>
    <cellStyle name="Output 2 8 3 2 4" xfId="23729"/>
    <cellStyle name="Output 2 8 3 2 4 2" xfId="30324"/>
    <cellStyle name="Output 2 8 3 2 4 3" xfId="27278"/>
    <cellStyle name="Output 2 8 3 2 5" xfId="30321"/>
    <cellStyle name="Output 2 8 3 2 6" xfId="24623"/>
    <cellStyle name="Output 2 8 3 3" xfId="22761"/>
    <cellStyle name="Output 2 8 3 3 2" xfId="30325"/>
    <cellStyle name="Output 2 8 3 3 3" xfId="26310"/>
    <cellStyle name="Output 2 8 3 4" xfId="22762"/>
    <cellStyle name="Output 2 8 3 4 2" xfId="30326"/>
    <cellStyle name="Output 2 8 3 4 3" xfId="26311"/>
    <cellStyle name="Output 2 8 3 5" xfId="23518"/>
    <cellStyle name="Output 2 8 3 5 2" xfId="30327"/>
    <cellStyle name="Output 2 8 3 5 3" xfId="27067"/>
    <cellStyle name="Output 2 8 3 6" xfId="30320"/>
    <cellStyle name="Output 2 8 3 7" xfId="24412"/>
    <cellStyle name="Output 2 8 4" xfId="20600"/>
    <cellStyle name="Output 2 8 4 2" xfId="21066"/>
    <cellStyle name="Output 2 8 4 2 2" xfId="22763"/>
    <cellStyle name="Output 2 8 4 2 2 2" xfId="30330"/>
    <cellStyle name="Output 2 8 4 2 2 3" xfId="26312"/>
    <cellStyle name="Output 2 8 4 2 3" xfId="22764"/>
    <cellStyle name="Output 2 8 4 2 3 2" xfId="30331"/>
    <cellStyle name="Output 2 8 4 2 3 3" xfId="26313"/>
    <cellStyle name="Output 2 8 4 2 4" xfId="23728"/>
    <cellStyle name="Output 2 8 4 2 4 2" xfId="30332"/>
    <cellStyle name="Output 2 8 4 2 4 3" xfId="27277"/>
    <cellStyle name="Output 2 8 4 2 5" xfId="30329"/>
    <cellStyle name="Output 2 8 4 2 6" xfId="24622"/>
    <cellStyle name="Output 2 8 4 3" xfId="22765"/>
    <cellStyle name="Output 2 8 4 3 2" xfId="30333"/>
    <cellStyle name="Output 2 8 4 3 3" xfId="26314"/>
    <cellStyle name="Output 2 8 4 4" xfId="22766"/>
    <cellStyle name="Output 2 8 4 4 2" xfId="30334"/>
    <cellStyle name="Output 2 8 4 4 3" xfId="26315"/>
    <cellStyle name="Output 2 8 4 5" xfId="23519"/>
    <cellStyle name="Output 2 8 4 5 2" xfId="30335"/>
    <cellStyle name="Output 2 8 4 5 3" xfId="27068"/>
    <cellStyle name="Output 2 8 4 6" xfId="30328"/>
    <cellStyle name="Output 2 8 4 7" xfId="24413"/>
    <cellStyle name="Output 2 8 5" xfId="20601"/>
    <cellStyle name="Output 2 8 5 2" xfId="21065"/>
    <cellStyle name="Output 2 8 5 2 2" xfId="22767"/>
    <cellStyle name="Output 2 8 5 2 2 2" xfId="30338"/>
    <cellStyle name="Output 2 8 5 2 2 3" xfId="26316"/>
    <cellStyle name="Output 2 8 5 2 3" xfId="22768"/>
    <cellStyle name="Output 2 8 5 2 3 2" xfId="30339"/>
    <cellStyle name="Output 2 8 5 2 3 3" xfId="26317"/>
    <cellStyle name="Output 2 8 5 2 4" xfId="23727"/>
    <cellStyle name="Output 2 8 5 2 4 2" xfId="30340"/>
    <cellStyle name="Output 2 8 5 2 4 3" xfId="27276"/>
    <cellStyle name="Output 2 8 5 2 5" xfId="30337"/>
    <cellStyle name="Output 2 8 5 2 6" xfId="24621"/>
    <cellStyle name="Output 2 8 5 3" xfId="22769"/>
    <cellStyle name="Output 2 8 5 3 2" xfId="30341"/>
    <cellStyle name="Output 2 8 5 3 3" xfId="26318"/>
    <cellStyle name="Output 2 8 5 4" xfId="22770"/>
    <cellStyle name="Output 2 8 5 4 2" xfId="30342"/>
    <cellStyle name="Output 2 8 5 4 3" xfId="26319"/>
    <cellStyle name="Output 2 8 5 5" xfId="23520"/>
    <cellStyle name="Output 2 8 5 5 2" xfId="30343"/>
    <cellStyle name="Output 2 8 5 5 3" xfId="27069"/>
    <cellStyle name="Output 2 8 5 6" xfId="30336"/>
    <cellStyle name="Output 2 8 5 7" xfId="24414"/>
    <cellStyle name="Output 2 9" xfId="20602"/>
    <cellStyle name="Output 2 9 2" xfId="20603"/>
    <cellStyle name="Output 2 9 2 2" xfId="21064"/>
    <cellStyle name="Output 2 9 2 2 2" xfId="22771"/>
    <cellStyle name="Output 2 9 2 2 2 2" xfId="30346"/>
    <cellStyle name="Output 2 9 2 2 2 3" xfId="26320"/>
    <cellStyle name="Output 2 9 2 2 3" xfId="22772"/>
    <cellStyle name="Output 2 9 2 2 3 2" xfId="30347"/>
    <cellStyle name="Output 2 9 2 2 3 3" xfId="26321"/>
    <cellStyle name="Output 2 9 2 2 4" xfId="23726"/>
    <cellStyle name="Output 2 9 2 2 4 2" xfId="30348"/>
    <cellStyle name="Output 2 9 2 2 4 3" xfId="27275"/>
    <cellStyle name="Output 2 9 2 2 5" xfId="30345"/>
    <cellStyle name="Output 2 9 2 2 6" xfId="24620"/>
    <cellStyle name="Output 2 9 2 3" xfId="22773"/>
    <cellStyle name="Output 2 9 2 3 2" xfId="30349"/>
    <cellStyle name="Output 2 9 2 3 3" xfId="26322"/>
    <cellStyle name="Output 2 9 2 4" xfId="22774"/>
    <cellStyle name="Output 2 9 2 4 2" xfId="30350"/>
    <cellStyle name="Output 2 9 2 4 3" xfId="26323"/>
    <cellStyle name="Output 2 9 2 5" xfId="23521"/>
    <cellStyle name="Output 2 9 2 5 2" xfId="30351"/>
    <cellStyle name="Output 2 9 2 5 3" xfId="27070"/>
    <cellStyle name="Output 2 9 2 6" xfId="30344"/>
    <cellStyle name="Output 2 9 2 7" xfId="24415"/>
    <cellStyle name="Output 2 9 3" xfId="20604"/>
    <cellStyle name="Output 2 9 3 2" xfId="21063"/>
    <cellStyle name="Output 2 9 3 2 2" xfId="22775"/>
    <cellStyle name="Output 2 9 3 2 2 2" xfId="30354"/>
    <cellStyle name="Output 2 9 3 2 2 3" xfId="26324"/>
    <cellStyle name="Output 2 9 3 2 3" xfId="22776"/>
    <cellStyle name="Output 2 9 3 2 3 2" xfId="30355"/>
    <cellStyle name="Output 2 9 3 2 3 3" xfId="26325"/>
    <cellStyle name="Output 2 9 3 2 4" xfId="23725"/>
    <cellStyle name="Output 2 9 3 2 4 2" xfId="30356"/>
    <cellStyle name="Output 2 9 3 2 4 3" xfId="27274"/>
    <cellStyle name="Output 2 9 3 2 5" xfId="30353"/>
    <cellStyle name="Output 2 9 3 2 6" xfId="24619"/>
    <cellStyle name="Output 2 9 3 3" xfId="22777"/>
    <cellStyle name="Output 2 9 3 3 2" xfId="30357"/>
    <cellStyle name="Output 2 9 3 3 3" xfId="26326"/>
    <cellStyle name="Output 2 9 3 4" xfId="22778"/>
    <cellStyle name="Output 2 9 3 4 2" xfId="30358"/>
    <cellStyle name="Output 2 9 3 4 3" xfId="26327"/>
    <cellStyle name="Output 2 9 3 5" xfId="23522"/>
    <cellStyle name="Output 2 9 3 5 2" xfId="30359"/>
    <cellStyle name="Output 2 9 3 5 3" xfId="27071"/>
    <cellStyle name="Output 2 9 3 6" xfId="30352"/>
    <cellStyle name="Output 2 9 3 7" xfId="24416"/>
    <cellStyle name="Output 2 9 4" xfId="20605"/>
    <cellStyle name="Output 2 9 4 2" xfId="21062"/>
    <cellStyle name="Output 2 9 4 2 2" xfId="22779"/>
    <cellStyle name="Output 2 9 4 2 2 2" xfId="30362"/>
    <cellStyle name="Output 2 9 4 2 2 3" xfId="26328"/>
    <cellStyle name="Output 2 9 4 2 3" xfId="22780"/>
    <cellStyle name="Output 2 9 4 2 3 2" xfId="30363"/>
    <cellStyle name="Output 2 9 4 2 3 3" xfId="26329"/>
    <cellStyle name="Output 2 9 4 2 4" xfId="23724"/>
    <cellStyle name="Output 2 9 4 2 4 2" xfId="30364"/>
    <cellStyle name="Output 2 9 4 2 4 3" xfId="27273"/>
    <cellStyle name="Output 2 9 4 2 5" xfId="30361"/>
    <cellStyle name="Output 2 9 4 2 6" xfId="24618"/>
    <cellStyle name="Output 2 9 4 3" xfId="22781"/>
    <cellStyle name="Output 2 9 4 3 2" xfId="30365"/>
    <cellStyle name="Output 2 9 4 3 3" xfId="26330"/>
    <cellStyle name="Output 2 9 4 4" xfId="22782"/>
    <cellStyle name="Output 2 9 4 4 2" xfId="30366"/>
    <cellStyle name="Output 2 9 4 4 3" xfId="26331"/>
    <cellStyle name="Output 2 9 4 5" xfId="23523"/>
    <cellStyle name="Output 2 9 4 5 2" xfId="30367"/>
    <cellStyle name="Output 2 9 4 5 3" xfId="27072"/>
    <cellStyle name="Output 2 9 4 6" xfId="30360"/>
    <cellStyle name="Output 2 9 4 7" xfId="24417"/>
    <cellStyle name="Output 2 9 5" xfId="20606"/>
    <cellStyle name="Output 2 9 5 2" xfId="21061"/>
    <cellStyle name="Output 2 9 5 2 2" xfId="22783"/>
    <cellStyle name="Output 2 9 5 2 2 2" xfId="30370"/>
    <cellStyle name="Output 2 9 5 2 2 3" xfId="26332"/>
    <cellStyle name="Output 2 9 5 2 3" xfId="22784"/>
    <cellStyle name="Output 2 9 5 2 3 2" xfId="30371"/>
    <cellStyle name="Output 2 9 5 2 3 3" xfId="26333"/>
    <cellStyle name="Output 2 9 5 2 4" xfId="23723"/>
    <cellStyle name="Output 2 9 5 2 4 2" xfId="30372"/>
    <cellStyle name="Output 2 9 5 2 4 3" xfId="27272"/>
    <cellStyle name="Output 2 9 5 2 5" xfId="30369"/>
    <cellStyle name="Output 2 9 5 2 6" xfId="24617"/>
    <cellStyle name="Output 2 9 5 3" xfId="22785"/>
    <cellStyle name="Output 2 9 5 3 2" xfId="30373"/>
    <cellStyle name="Output 2 9 5 3 3" xfId="26334"/>
    <cellStyle name="Output 2 9 5 4" xfId="22786"/>
    <cellStyle name="Output 2 9 5 4 2" xfId="30374"/>
    <cellStyle name="Output 2 9 5 4 3" xfId="26335"/>
    <cellStyle name="Output 2 9 5 5" xfId="23524"/>
    <cellStyle name="Output 2 9 5 5 2" xfId="30375"/>
    <cellStyle name="Output 2 9 5 5 3" xfId="27073"/>
    <cellStyle name="Output 2 9 5 6" xfId="30368"/>
    <cellStyle name="Output 2 9 5 7" xfId="24418"/>
    <cellStyle name="Output 3" xfId="20607"/>
    <cellStyle name="Output 3 2" xfId="20608"/>
    <cellStyle name="Output 3 2 2" xfId="21059"/>
    <cellStyle name="Output 3 2 2 2" xfId="22787"/>
    <cellStyle name="Output 3 2 2 2 2" xfId="30379"/>
    <cellStyle name="Output 3 2 2 2 3" xfId="26336"/>
    <cellStyle name="Output 3 2 2 3" xfId="22788"/>
    <cellStyle name="Output 3 2 2 3 2" xfId="30380"/>
    <cellStyle name="Output 3 2 2 3 3" xfId="26337"/>
    <cellStyle name="Output 3 2 2 4" xfId="23721"/>
    <cellStyle name="Output 3 2 2 4 2" xfId="30381"/>
    <cellStyle name="Output 3 2 2 4 3" xfId="27270"/>
    <cellStyle name="Output 3 2 2 5" xfId="30378"/>
    <cellStyle name="Output 3 2 2 6" xfId="24615"/>
    <cellStyle name="Output 3 2 3" xfId="22789"/>
    <cellStyle name="Output 3 2 3 2" xfId="30382"/>
    <cellStyle name="Output 3 2 3 3" xfId="26338"/>
    <cellStyle name="Output 3 2 4" xfId="22790"/>
    <cellStyle name="Output 3 2 4 2" xfId="30383"/>
    <cellStyle name="Output 3 2 4 3" xfId="26339"/>
    <cellStyle name="Output 3 2 5" xfId="23526"/>
    <cellStyle name="Output 3 2 5 2" xfId="30384"/>
    <cellStyle name="Output 3 2 5 3" xfId="27075"/>
    <cellStyle name="Output 3 2 6" xfId="30377"/>
    <cellStyle name="Output 3 2 7" xfId="24420"/>
    <cellStyle name="Output 3 3" xfId="20609"/>
    <cellStyle name="Output 3 3 2" xfId="21058"/>
    <cellStyle name="Output 3 3 2 2" xfId="22791"/>
    <cellStyle name="Output 3 3 2 2 2" xfId="30387"/>
    <cellStyle name="Output 3 3 2 2 3" xfId="26340"/>
    <cellStyle name="Output 3 3 2 3" xfId="22792"/>
    <cellStyle name="Output 3 3 2 3 2" xfId="30388"/>
    <cellStyle name="Output 3 3 2 3 3" xfId="26341"/>
    <cellStyle name="Output 3 3 2 4" xfId="23720"/>
    <cellStyle name="Output 3 3 2 4 2" xfId="30389"/>
    <cellStyle name="Output 3 3 2 4 3" xfId="27269"/>
    <cellStyle name="Output 3 3 2 5" xfId="30386"/>
    <cellStyle name="Output 3 3 2 6" xfId="24614"/>
    <cellStyle name="Output 3 3 3" xfId="22793"/>
    <cellStyle name="Output 3 3 3 2" xfId="30390"/>
    <cellStyle name="Output 3 3 3 3" xfId="26342"/>
    <cellStyle name="Output 3 3 4" xfId="22794"/>
    <cellStyle name="Output 3 3 4 2" xfId="30391"/>
    <cellStyle name="Output 3 3 4 3" xfId="26343"/>
    <cellStyle name="Output 3 3 5" xfId="23527"/>
    <cellStyle name="Output 3 3 5 2" xfId="30392"/>
    <cellStyle name="Output 3 3 5 3" xfId="27076"/>
    <cellStyle name="Output 3 3 6" xfId="30385"/>
    <cellStyle name="Output 3 3 7" xfId="24421"/>
    <cellStyle name="Output 3 4" xfId="21060"/>
    <cellStyle name="Output 3 4 2" xfId="22795"/>
    <cellStyle name="Output 3 4 2 2" xfId="30394"/>
    <cellStyle name="Output 3 4 2 3" xfId="26344"/>
    <cellStyle name="Output 3 4 3" xfId="22796"/>
    <cellStyle name="Output 3 4 3 2" xfId="30395"/>
    <cellStyle name="Output 3 4 3 3" xfId="26345"/>
    <cellStyle name="Output 3 4 4" xfId="23722"/>
    <cellStyle name="Output 3 4 4 2" xfId="30396"/>
    <cellStyle name="Output 3 4 4 3" xfId="27271"/>
    <cellStyle name="Output 3 4 5" xfId="30393"/>
    <cellStyle name="Output 3 4 6" xfId="24616"/>
    <cellStyle name="Output 3 5" xfId="22797"/>
    <cellStyle name="Output 3 5 2" xfId="30397"/>
    <cellStyle name="Output 3 5 3" xfId="26346"/>
    <cellStyle name="Output 3 6" xfId="22798"/>
    <cellStyle name="Output 3 6 2" xfId="30398"/>
    <cellStyle name="Output 3 6 3" xfId="26347"/>
    <cellStyle name="Output 3 7" xfId="23525"/>
    <cellStyle name="Output 3 7 2" xfId="30399"/>
    <cellStyle name="Output 3 7 3" xfId="27074"/>
    <cellStyle name="Output 3 8" xfId="30376"/>
    <cellStyle name="Output 3 9" xfId="24419"/>
    <cellStyle name="Output 4" xfId="20610"/>
    <cellStyle name="Output 4 2" xfId="20611"/>
    <cellStyle name="Output 4 2 2" xfId="21056"/>
    <cellStyle name="Output 4 2 2 2" xfId="22799"/>
    <cellStyle name="Output 4 2 2 2 2" xfId="30403"/>
    <cellStyle name="Output 4 2 2 2 3" xfId="26348"/>
    <cellStyle name="Output 4 2 2 3" xfId="22800"/>
    <cellStyle name="Output 4 2 2 3 2" xfId="30404"/>
    <cellStyle name="Output 4 2 2 3 3" xfId="26349"/>
    <cellStyle name="Output 4 2 2 4" xfId="23718"/>
    <cellStyle name="Output 4 2 2 4 2" xfId="30405"/>
    <cellStyle name="Output 4 2 2 4 3" xfId="27267"/>
    <cellStyle name="Output 4 2 2 5" xfId="30402"/>
    <cellStyle name="Output 4 2 2 6" xfId="24612"/>
    <cellStyle name="Output 4 2 3" xfId="22801"/>
    <cellStyle name="Output 4 2 3 2" xfId="30406"/>
    <cellStyle name="Output 4 2 3 3" xfId="26350"/>
    <cellStyle name="Output 4 2 4" xfId="22802"/>
    <cellStyle name="Output 4 2 4 2" xfId="30407"/>
    <cellStyle name="Output 4 2 4 3" xfId="26351"/>
    <cellStyle name="Output 4 2 5" xfId="23529"/>
    <cellStyle name="Output 4 2 5 2" xfId="30408"/>
    <cellStyle name="Output 4 2 5 3" xfId="27078"/>
    <cellStyle name="Output 4 2 6" xfId="30401"/>
    <cellStyle name="Output 4 2 7" xfId="24423"/>
    <cellStyle name="Output 4 3" xfId="20612"/>
    <cellStyle name="Output 4 3 2" xfId="21055"/>
    <cellStyle name="Output 4 3 2 2" xfId="22803"/>
    <cellStyle name="Output 4 3 2 2 2" xfId="30411"/>
    <cellStyle name="Output 4 3 2 2 3" xfId="26352"/>
    <cellStyle name="Output 4 3 2 3" xfId="22804"/>
    <cellStyle name="Output 4 3 2 3 2" xfId="30412"/>
    <cellStyle name="Output 4 3 2 3 3" xfId="26353"/>
    <cellStyle name="Output 4 3 2 4" xfId="23717"/>
    <cellStyle name="Output 4 3 2 4 2" xfId="30413"/>
    <cellStyle name="Output 4 3 2 4 3" xfId="27266"/>
    <cellStyle name="Output 4 3 2 5" xfId="30410"/>
    <cellStyle name="Output 4 3 2 6" xfId="24611"/>
    <cellStyle name="Output 4 3 3" xfId="22805"/>
    <cellStyle name="Output 4 3 3 2" xfId="30414"/>
    <cellStyle name="Output 4 3 3 3" xfId="26354"/>
    <cellStyle name="Output 4 3 4" xfId="22806"/>
    <cellStyle name="Output 4 3 4 2" xfId="30415"/>
    <cellStyle name="Output 4 3 4 3" xfId="26355"/>
    <cellStyle name="Output 4 3 5" xfId="23530"/>
    <cellStyle name="Output 4 3 5 2" xfId="30416"/>
    <cellStyle name="Output 4 3 5 3" xfId="27079"/>
    <cellStyle name="Output 4 3 6" xfId="30409"/>
    <cellStyle name="Output 4 3 7" xfId="24424"/>
    <cellStyle name="Output 4 4" xfId="21057"/>
    <cellStyle name="Output 4 4 2" xfId="22807"/>
    <cellStyle name="Output 4 4 2 2" xfId="30418"/>
    <cellStyle name="Output 4 4 2 3" xfId="26356"/>
    <cellStyle name="Output 4 4 3" xfId="22808"/>
    <cellStyle name="Output 4 4 3 2" xfId="30419"/>
    <cellStyle name="Output 4 4 3 3" xfId="26357"/>
    <cellStyle name="Output 4 4 4" xfId="23719"/>
    <cellStyle name="Output 4 4 4 2" xfId="30420"/>
    <cellStyle name="Output 4 4 4 3" xfId="27268"/>
    <cellStyle name="Output 4 4 5" xfId="30417"/>
    <cellStyle name="Output 4 4 6" xfId="24613"/>
    <cellStyle name="Output 4 5" xfId="22809"/>
    <cellStyle name="Output 4 5 2" xfId="30421"/>
    <cellStyle name="Output 4 5 3" xfId="26358"/>
    <cellStyle name="Output 4 6" xfId="22810"/>
    <cellStyle name="Output 4 6 2" xfId="30422"/>
    <cellStyle name="Output 4 6 3" xfId="26359"/>
    <cellStyle name="Output 4 7" xfId="23528"/>
    <cellStyle name="Output 4 7 2" xfId="30423"/>
    <cellStyle name="Output 4 7 3" xfId="27077"/>
    <cellStyle name="Output 4 8" xfId="30400"/>
    <cellStyle name="Output 4 9" xfId="24422"/>
    <cellStyle name="Output 5" xfId="20613"/>
    <cellStyle name="Output 5 2" xfId="20614"/>
    <cellStyle name="Output 5 2 2" xfId="21053"/>
    <cellStyle name="Output 5 2 2 2" xfId="22811"/>
    <cellStyle name="Output 5 2 2 2 2" xfId="30427"/>
    <cellStyle name="Output 5 2 2 2 3" xfId="26360"/>
    <cellStyle name="Output 5 2 2 3" xfId="22812"/>
    <cellStyle name="Output 5 2 2 3 2" xfId="30428"/>
    <cellStyle name="Output 5 2 2 3 3" xfId="26361"/>
    <cellStyle name="Output 5 2 2 4" xfId="23715"/>
    <cellStyle name="Output 5 2 2 4 2" xfId="30429"/>
    <cellStyle name="Output 5 2 2 4 3" xfId="27264"/>
    <cellStyle name="Output 5 2 2 5" xfId="30426"/>
    <cellStyle name="Output 5 2 2 6" xfId="24609"/>
    <cellStyle name="Output 5 2 3" xfId="22813"/>
    <cellStyle name="Output 5 2 3 2" xfId="30430"/>
    <cellStyle name="Output 5 2 3 3" xfId="26362"/>
    <cellStyle name="Output 5 2 4" xfId="22814"/>
    <cellStyle name="Output 5 2 4 2" xfId="30431"/>
    <cellStyle name="Output 5 2 4 3" xfId="26363"/>
    <cellStyle name="Output 5 2 5" xfId="23532"/>
    <cellStyle name="Output 5 2 5 2" xfId="30432"/>
    <cellStyle name="Output 5 2 5 3" xfId="27081"/>
    <cellStyle name="Output 5 2 6" xfId="30425"/>
    <cellStyle name="Output 5 2 7" xfId="24426"/>
    <cellStyle name="Output 5 3" xfId="20615"/>
    <cellStyle name="Output 5 3 2" xfId="21052"/>
    <cellStyle name="Output 5 3 2 2" xfId="22815"/>
    <cellStyle name="Output 5 3 2 2 2" xfId="30435"/>
    <cellStyle name="Output 5 3 2 2 3" xfId="26364"/>
    <cellStyle name="Output 5 3 2 3" xfId="22816"/>
    <cellStyle name="Output 5 3 2 3 2" xfId="30436"/>
    <cellStyle name="Output 5 3 2 3 3" xfId="26365"/>
    <cellStyle name="Output 5 3 2 4" xfId="23714"/>
    <cellStyle name="Output 5 3 2 4 2" xfId="30437"/>
    <cellStyle name="Output 5 3 2 4 3" xfId="27263"/>
    <cellStyle name="Output 5 3 2 5" xfId="30434"/>
    <cellStyle name="Output 5 3 2 6" xfId="24608"/>
    <cellStyle name="Output 5 3 3" xfId="22817"/>
    <cellStyle name="Output 5 3 3 2" xfId="30438"/>
    <cellStyle name="Output 5 3 3 3" xfId="26366"/>
    <cellStyle name="Output 5 3 4" xfId="22818"/>
    <cellStyle name="Output 5 3 4 2" xfId="30439"/>
    <cellStyle name="Output 5 3 4 3" xfId="26367"/>
    <cellStyle name="Output 5 3 5" xfId="23533"/>
    <cellStyle name="Output 5 3 5 2" xfId="30440"/>
    <cellStyle name="Output 5 3 5 3" xfId="27082"/>
    <cellStyle name="Output 5 3 6" xfId="30433"/>
    <cellStyle name="Output 5 3 7" xfId="24427"/>
    <cellStyle name="Output 5 4" xfId="21054"/>
    <cellStyle name="Output 5 4 2" xfId="22819"/>
    <cellStyle name="Output 5 4 2 2" xfId="30442"/>
    <cellStyle name="Output 5 4 2 3" xfId="26368"/>
    <cellStyle name="Output 5 4 3" xfId="22820"/>
    <cellStyle name="Output 5 4 3 2" xfId="30443"/>
    <cellStyle name="Output 5 4 3 3" xfId="26369"/>
    <cellStyle name="Output 5 4 4" xfId="23716"/>
    <cellStyle name="Output 5 4 4 2" xfId="30444"/>
    <cellStyle name="Output 5 4 4 3" xfId="27265"/>
    <cellStyle name="Output 5 4 5" xfId="30441"/>
    <cellStyle name="Output 5 4 6" xfId="24610"/>
    <cellStyle name="Output 5 5" xfId="22821"/>
    <cellStyle name="Output 5 5 2" xfId="30445"/>
    <cellStyle name="Output 5 5 3" xfId="26370"/>
    <cellStyle name="Output 5 6" xfId="22822"/>
    <cellStyle name="Output 5 6 2" xfId="30446"/>
    <cellStyle name="Output 5 6 3" xfId="26371"/>
    <cellStyle name="Output 5 7" xfId="23531"/>
    <cellStyle name="Output 5 7 2" xfId="30447"/>
    <cellStyle name="Output 5 7 3" xfId="27080"/>
    <cellStyle name="Output 5 8" xfId="30424"/>
    <cellStyle name="Output 5 9" xfId="24425"/>
    <cellStyle name="Output 6" xfId="20616"/>
    <cellStyle name="Output 6 2" xfId="20617"/>
    <cellStyle name="Output 6 2 2" xfId="21050"/>
    <cellStyle name="Output 6 2 2 2" xfId="22823"/>
    <cellStyle name="Output 6 2 2 2 2" xfId="30451"/>
    <cellStyle name="Output 6 2 2 2 3" xfId="26372"/>
    <cellStyle name="Output 6 2 2 3" xfId="22824"/>
    <cellStyle name="Output 6 2 2 3 2" xfId="30452"/>
    <cellStyle name="Output 6 2 2 3 3" xfId="26373"/>
    <cellStyle name="Output 6 2 2 4" xfId="23712"/>
    <cellStyle name="Output 6 2 2 4 2" xfId="30453"/>
    <cellStyle name="Output 6 2 2 4 3" xfId="27261"/>
    <cellStyle name="Output 6 2 2 5" xfId="30450"/>
    <cellStyle name="Output 6 2 2 6" xfId="24606"/>
    <cellStyle name="Output 6 2 3" xfId="22825"/>
    <cellStyle name="Output 6 2 3 2" xfId="30454"/>
    <cellStyle name="Output 6 2 3 3" xfId="26374"/>
    <cellStyle name="Output 6 2 4" xfId="22826"/>
    <cellStyle name="Output 6 2 4 2" xfId="30455"/>
    <cellStyle name="Output 6 2 4 3" xfId="26375"/>
    <cellStyle name="Output 6 2 5" xfId="23535"/>
    <cellStyle name="Output 6 2 5 2" xfId="30456"/>
    <cellStyle name="Output 6 2 5 3" xfId="27084"/>
    <cellStyle name="Output 6 2 6" xfId="30449"/>
    <cellStyle name="Output 6 2 7" xfId="24429"/>
    <cellStyle name="Output 6 3" xfId="20618"/>
    <cellStyle name="Output 6 3 2" xfId="21049"/>
    <cellStyle name="Output 6 3 2 2" xfId="22827"/>
    <cellStyle name="Output 6 3 2 2 2" xfId="30459"/>
    <cellStyle name="Output 6 3 2 2 3" xfId="26376"/>
    <cellStyle name="Output 6 3 2 3" xfId="22828"/>
    <cellStyle name="Output 6 3 2 3 2" xfId="30460"/>
    <cellStyle name="Output 6 3 2 3 3" xfId="26377"/>
    <cellStyle name="Output 6 3 2 4" xfId="23711"/>
    <cellStyle name="Output 6 3 2 4 2" xfId="30461"/>
    <cellStyle name="Output 6 3 2 4 3" xfId="27260"/>
    <cellStyle name="Output 6 3 2 5" xfId="30458"/>
    <cellStyle name="Output 6 3 2 6" xfId="24605"/>
    <cellStyle name="Output 6 3 3" xfId="22829"/>
    <cellStyle name="Output 6 3 3 2" xfId="30462"/>
    <cellStyle name="Output 6 3 3 3" xfId="26378"/>
    <cellStyle name="Output 6 3 4" xfId="22830"/>
    <cellStyle name="Output 6 3 4 2" xfId="30463"/>
    <cellStyle name="Output 6 3 4 3" xfId="26379"/>
    <cellStyle name="Output 6 3 5" xfId="23536"/>
    <cellStyle name="Output 6 3 5 2" xfId="30464"/>
    <cellStyle name="Output 6 3 5 3" xfId="27085"/>
    <cellStyle name="Output 6 3 6" xfId="30457"/>
    <cellStyle name="Output 6 3 7" xfId="24430"/>
    <cellStyle name="Output 6 4" xfId="21051"/>
    <cellStyle name="Output 6 4 2" xfId="22831"/>
    <cellStyle name="Output 6 4 2 2" xfId="30466"/>
    <cellStyle name="Output 6 4 2 3" xfId="26380"/>
    <cellStyle name="Output 6 4 3" xfId="22832"/>
    <cellStyle name="Output 6 4 3 2" xfId="30467"/>
    <cellStyle name="Output 6 4 3 3" xfId="26381"/>
    <cellStyle name="Output 6 4 4" xfId="23713"/>
    <cellStyle name="Output 6 4 4 2" xfId="30468"/>
    <cellStyle name="Output 6 4 4 3" xfId="27262"/>
    <cellStyle name="Output 6 4 5" xfId="30465"/>
    <cellStyle name="Output 6 4 6" xfId="24607"/>
    <cellStyle name="Output 6 5" xfId="22833"/>
    <cellStyle name="Output 6 5 2" xfId="30469"/>
    <cellStyle name="Output 6 5 3" xfId="26382"/>
    <cellStyle name="Output 6 6" xfId="22834"/>
    <cellStyle name="Output 6 6 2" xfId="30470"/>
    <cellStyle name="Output 6 6 3" xfId="26383"/>
    <cellStyle name="Output 6 7" xfId="23534"/>
    <cellStyle name="Output 6 7 2" xfId="30471"/>
    <cellStyle name="Output 6 7 3" xfId="27083"/>
    <cellStyle name="Output 6 8" xfId="30448"/>
    <cellStyle name="Output 6 9" xfId="24428"/>
    <cellStyle name="Output 7" xfId="20619"/>
    <cellStyle name="Output 7 2" xfId="21048"/>
    <cellStyle name="Output 7 2 2" xfId="22835"/>
    <cellStyle name="Output 7 2 2 2" xfId="30474"/>
    <cellStyle name="Output 7 2 2 3" xfId="26384"/>
    <cellStyle name="Output 7 2 3" xfId="22836"/>
    <cellStyle name="Output 7 2 3 2" xfId="30475"/>
    <cellStyle name="Output 7 2 3 3" xfId="26385"/>
    <cellStyle name="Output 7 2 4" xfId="23710"/>
    <cellStyle name="Output 7 2 4 2" xfId="30476"/>
    <cellStyle name="Output 7 2 4 3" xfId="27259"/>
    <cellStyle name="Output 7 2 5" xfId="30473"/>
    <cellStyle name="Output 7 2 6" xfId="24604"/>
    <cellStyle name="Output 7 3" xfId="22837"/>
    <cellStyle name="Output 7 3 2" xfId="30477"/>
    <cellStyle name="Output 7 3 3" xfId="26386"/>
    <cellStyle name="Output 7 4" xfId="22838"/>
    <cellStyle name="Output 7 4 2" xfId="30478"/>
    <cellStyle name="Output 7 4 3" xfId="26387"/>
    <cellStyle name="Output 7 5" xfId="23537"/>
    <cellStyle name="Output 7 5 2" xfId="30479"/>
    <cellStyle name="Output 7 5 3" xfId="27086"/>
    <cellStyle name="Output 7 6" xfId="30472"/>
    <cellStyle name="Output 7 7" xfId="24431"/>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Exposure 2 2" xfId="22839"/>
    <cellStyle name="showExposure 2 2 2" xfId="30482"/>
    <cellStyle name="showExposure 2 2 3" xfId="26388"/>
    <cellStyle name="showExposure 2 3" xfId="22840"/>
    <cellStyle name="showExposure 2 3 2" xfId="30483"/>
    <cellStyle name="showExposure 2 3 3" xfId="26389"/>
    <cellStyle name="showExposure 2 4" xfId="23709"/>
    <cellStyle name="showExposure 2 4 2" xfId="30484"/>
    <cellStyle name="showExposure 2 4 3" xfId="27258"/>
    <cellStyle name="showExposure 2 5" xfId="30481"/>
    <cellStyle name="showExposure 2 6" xfId="24603"/>
    <cellStyle name="showExposure 3" xfId="22841"/>
    <cellStyle name="showExposure 3 2" xfId="30485"/>
    <cellStyle name="showExposure 3 3" xfId="26390"/>
    <cellStyle name="showExposure 4" xfId="23538"/>
    <cellStyle name="showExposure 4 2" xfId="30486"/>
    <cellStyle name="showExposure 4 3" xfId="27087"/>
    <cellStyle name="showExposure 5" xfId="30480"/>
    <cellStyle name="showExposure 6" xfId="24432"/>
    <cellStyle name="showParameterE" xfId="20787"/>
    <cellStyle name="showParameterE 2" xfId="21046"/>
    <cellStyle name="showParameterE 2 2" xfId="22842"/>
    <cellStyle name="showParameterE 2 2 2" xfId="30489"/>
    <cellStyle name="showParameterE 2 2 3" xfId="26391"/>
    <cellStyle name="showParameterE 2 3" xfId="22843"/>
    <cellStyle name="showParameterE 2 3 2" xfId="30490"/>
    <cellStyle name="showParameterE 2 3 3" xfId="26392"/>
    <cellStyle name="showParameterE 2 4" xfId="23708"/>
    <cellStyle name="showParameterE 2 4 2" xfId="30491"/>
    <cellStyle name="showParameterE 2 4 3" xfId="27257"/>
    <cellStyle name="showParameterE 2 5" xfId="30488"/>
    <cellStyle name="showParameterE 2 6" xfId="24602"/>
    <cellStyle name="showParameterE 3" xfId="22844"/>
    <cellStyle name="showParameterE 3 2" xfId="30492"/>
    <cellStyle name="showParameterE 3 3" xfId="26393"/>
    <cellStyle name="showParameterE 4" xfId="23539"/>
    <cellStyle name="showParameterE 4 2" xfId="30493"/>
    <cellStyle name="showParameterE 4 3" xfId="27088"/>
    <cellStyle name="showParameterE 5" xfId="30487"/>
    <cellStyle name="showParameterE 6" xfId="24433"/>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2 2 2" xfId="22845"/>
    <cellStyle name="Total 2 10 2 2 2 2" xfId="30497"/>
    <cellStyle name="Total 2 10 2 2 2 3" xfId="26394"/>
    <cellStyle name="Total 2 10 2 2 3" xfId="22846"/>
    <cellStyle name="Total 2 10 2 2 3 2" xfId="30498"/>
    <cellStyle name="Total 2 10 2 2 3 3" xfId="26395"/>
    <cellStyle name="Total 2 10 2 2 4" xfId="23706"/>
    <cellStyle name="Total 2 10 2 2 4 2" xfId="30499"/>
    <cellStyle name="Total 2 10 2 2 4 3" xfId="27255"/>
    <cellStyle name="Total 2 10 2 2 5" xfId="30496"/>
    <cellStyle name="Total 2 10 2 2 6" xfId="24600"/>
    <cellStyle name="Total 2 10 2 3" xfId="22847"/>
    <cellStyle name="Total 2 10 2 3 2" xfId="30500"/>
    <cellStyle name="Total 2 10 2 3 3" xfId="26396"/>
    <cellStyle name="Total 2 10 2 4" xfId="22848"/>
    <cellStyle name="Total 2 10 2 4 2" xfId="30501"/>
    <cellStyle name="Total 2 10 2 4 3" xfId="26397"/>
    <cellStyle name="Total 2 10 2 5" xfId="23541"/>
    <cellStyle name="Total 2 10 2 5 2" xfId="30502"/>
    <cellStyle name="Total 2 10 2 5 3" xfId="27090"/>
    <cellStyle name="Total 2 10 2 6" xfId="30495"/>
    <cellStyle name="Total 2 10 2 7" xfId="24435"/>
    <cellStyle name="Total 2 10 3" xfId="20826"/>
    <cellStyle name="Total 2 10 3 2" xfId="21043"/>
    <cellStyle name="Total 2 10 3 2 2" xfId="22849"/>
    <cellStyle name="Total 2 10 3 2 2 2" xfId="30505"/>
    <cellStyle name="Total 2 10 3 2 2 3" xfId="26398"/>
    <cellStyle name="Total 2 10 3 2 3" xfId="22850"/>
    <cellStyle name="Total 2 10 3 2 3 2" xfId="30506"/>
    <cellStyle name="Total 2 10 3 2 3 3" xfId="26399"/>
    <cellStyle name="Total 2 10 3 2 4" xfId="23705"/>
    <cellStyle name="Total 2 10 3 2 4 2" xfId="30507"/>
    <cellStyle name="Total 2 10 3 2 4 3" xfId="27254"/>
    <cellStyle name="Total 2 10 3 2 5" xfId="30504"/>
    <cellStyle name="Total 2 10 3 2 6" xfId="24599"/>
    <cellStyle name="Total 2 10 3 3" xfId="22851"/>
    <cellStyle name="Total 2 10 3 3 2" xfId="30508"/>
    <cellStyle name="Total 2 10 3 3 3" xfId="26400"/>
    <cellStyle name="Total 2 10 3 4" xfId="22852"/>
    <cellStyle name="Total 2 10 3 4 2" xfId="30509"/>
    <cellStyle name="Total 2 10 3 4 3" xfId="26401"/>
    <cellStyle name="Total 2 10 3 5" xfId="23542"/>
    <cellStyle name="Total 2 10 3 5 2" xfId="30510"/>
    <cellStyle name="Total 2 10 3 5 3" xfId="27091"/>
    <cellStyle name="Total 2 10 3 6" xfId="30503"/>
    <cellStyle name="Total 2 10 3 7" xfId="24436"/>
    <cellStyle name="Total 2 10 4" xfId="20827"/>
    <cellStyle name="Total 2 10 4 2" xfId="21042"/>
    <cellStyle name="Total 2 10 4 2 2" xfId="22853"/>
    <cellStyle name="Total 2 10 4 2 2 2" xfId="30513"/>
    <cellStyle name="Total 2 10 4 2 2 3" xfId="26402"/>
    <cellStyle name="Total 2 10 4 2 3" xfId="22854"/>
    <cellStyle name="Total 2 10 4 2 3 2" xfId="30514"/>
    <cellStyle name="Total 2 10 4 2 3 3" xfId="26403"/>
    <cellStyle name="Total 2 10 4 2 4" xfId="23704"/>
    <cellStyle name="Total 2 10 4 2 4 2" xfId="30515"/>
    <cellStyle name="Total 2 10 4 2 4 3" xfId="27253"/>
    <cellStyle name="Total 2 10 4 2 5" xfId="30512"/>
    <cellStyle name="Total 2 10 4 2 6" xfId="24598"/>
    <cellStyle name="Total 2 10 4 3" xfId="22855"/>
    <cellStyle name="Total 2 10 4 3 2" xfId="30516"/>
    <cellStyle name="Total 2 10 4 3 3" xfId="26404"/>
    <cellStyle name="Total 2 10 4 4" xfId="22856"/>
    <cellStyle name="Total 2 10 4 4 2" xfId="30517"/>
    <cellStyle name="Total 2 10 4 4 3" xfId="26405"/>
    <cellStyle name="Total 2 10 4 5" xfId="23543"/>
    <cellStyle name="Total 2 10 4 5 2" xfId="30518"/>
    <cellStyle name="Total 2 10 4 5 3" xfId="27092"/>
    <cellStyle name="Total 2 10 4 6" xfId="30511"/>
    <cellStyle name="Total 2 10 4 7" xfId="24437"/>
    <cellStyle name="Total 2 10 5" xfId="20828"/>
    <cellStyle name="Total 2 10 5 2" xfId="21041"/>
    <cellStyle name="Total 2 10 5 2 2" xfId="22857"/>
    <cellStyle name="Total 2 10 5 2 2 2" xfId="30521"/>
    <cellStyle name="Total 2 10 5 2 2 3" xfId="26406"/>
    <cellStyle name="Total 2 10 5 2 3" xfId="22858"/>
    <cellStyle name="Total 2 10 5 2 3 2" xfId="30522"/>
    <cellStyle name="Total 2 10 5 2 3 3" xfId="26407"/>
    <cellStyle name="Total 2 10 5 2 4" xfId="23703"/>
    <cellStyle name="Total 2 10 5 2 4 2" xfId="30523"/>
    <cellStyle name="Total 2 10 5 2 4 3" xfId="27252"/>
    <cellStyle name="Total 2 10 5 2 5" xfId="30520"/>
    <cellStyle name="Total 2 10 5 2 6" xfId="24597"/>
    <cellStyle name="Total 2 10 5 3" xfId="22859"/>
    <cellStyle name="Total 2 10 5 3 2" xfId="30524"/>
    <cellStyle name="Total 2 10 5 3 3" xfId="26408"/>
    <cellStyle name="Total 2 10 5 4" xfId="22860"/>
    <cellStyle name="Total 2 10 5 4 2" xfId="30525"/>
    <cellStyle name="Total 2 10 5 4 3" xfId="26409"/>
    <cellStyle name="Total 2 10 5 5" xfId="23544"/>
    <cellStyle name="Total 2 10 5 5 2" xfId="30526"/>
    <cellStyle name="Total 2 10 5 5 3" xfId="27093"/>
    <cellStyle name="Total 2 10 5 6" xfId="30519"/>
    <cellStyle name="Total 2 10 5 7" xfId="24438"/>
    <cellStyle name="Total 2 11" xfId="20829"/>
    <cellStyle name="Total 2 11 10" xfId="30527"/>
    <cellStyle name="Total 2 11 11" xfId="24439"/>
    <cellStyle name="Total 2 11 2" xfId="20830"/>
    <cellStyle name="Total 2 11 2 2" xfId="21039"/>
    <cellStyle name="Total 2 11 2 2 2" xfId="22861"/>
    <cellStyle name="Total 2 11 2 2 2 2" xfId="30530"/>
    <cellStyle name="Total 2 11 2 2 2 3" xfId="26410"/>
    <cellStyle name="Total 2 11 2 2 3" xfId="22862"/>
    <cellStyle name="Total 2 11 2 2 3 2" xfId="30531"/>
    <cellStyle name="Total 2 11 2 2 3 3" xfId="26411"/>
    <cellStyle name="Total 2 11 2 2 4" xfId="23701"/>
    <cellStyle name="Total 2 11 2 2 4 2" xfId="30532"/>
    <cellStyle name="Total 2 11 2 2 4 3" xfId="27250"/>
    <cellStyle name="Total 2 11 2 2 5" xfId="30529"/>
    <cellStyle name="Total 2 11 2 2 6" xfId="24595"/>
    <cellStyle name="Total 2 11 2 3" xfId="22863"/>
    <cellStyle name="Total 2 11 2 3 2" xfId="30533"/>
    <cellStyle name="Total 2 11 2 3 3" xfId="26412"/>
    <cellStyle name="Total 2 11 2 4" xfId="22864"/>
    <cellStyle name="Total 2 11 2 4 2" xfId="30534"/>
    <cellStyle name="Total 2 11 2 4 3" xfId="26413"/>
    <cellStyle name="Total 2 11 2 5" xfId="23546"/>
    <cellStyle name="Total 2 11 2 5 2" xfId="30535"/>
    <cellStyle name="Total 2 11 2 5 3" xfId="27095"/>
    <cellStyle name="Total 2 11 2 6" xfId="30528"/>
    <cellStyle name="Total 2 11 2 7" xfId="24440"/>
    <cellStyle name="Total 2 11 3" xfId="20831"/>
    <cellStyle name="Total 2 11 3 2" xfId="21038"/>
    <cellStyle name="Total 2 11 3 2 2" xfId="22865"/>
    <cellStyle name="Total 2 11 3 2 2 2" xfId="30538"/>
    <cellStyle name="Total 2 11 3 2 2 3" xfId="26414"/>
    <cellStyle name="Total 2 11 3 2 3" xfId="22866"/>
    <cellStyle name="Total 2 11 3 2 3 2" xfId="30539"/>
    <cellStyle name="Total 2 11 3 2 3 3" xfId="26415"/>
    <cellStyle name="Total 2 11 3 2 4" xfId="23700"/>
    <cellStyle name="Total 2 11 3 2 4 2" xfId="30540"/>
    <cellStyle name="Total 2 11 3 2 4 3" xfId="27249"/>
    <cellStyle name="Total 2 11 3 2 5" xfId="30537"/>
    <cellStyle name="Total 2 11 3 2 6" xfId="24594"/>
    <cellStyle name="Total 2 11 3 3" xfId="22867"/>
    <cellStyle name="Total 2 11 3 3 2" xfId="30541"/>
    <cellStyle name="Total 2 11 3 3 3" xfId="26416"/>
    <cellStyle name="Total 2 11 3 4" xfId="22868"/>
    <cellStyle name="Total 2 11 3 4 2" xfId="30542"/>
    <cellStyle name="Total 2 11 3 4 3" xfId="26417"/>
    <cellStyle name="Total 2 11 3 5" xfId="23547"/>
    <cellStyle name="Total 2 11 3 5 2" xfId="30543"/>
    <cellStyle name="Total 2 11 3 5 3" xfId="27096"/>
    <cellStyle name="Total 2 11 3 6" xfId="30536"/>
    <cellStyle name="Total 2 11 3 7" xfId="24441"/>
    <cellStyle name="Total 2 11 4" xfId="20832"/>
    <cellStyle name="Total 2 11 4 2" xfId="21037"/>
    <cellStyle name="Total 2 11 4 2 2" xfId="22869"/>
    <cellStyle name="Total 2 11 4 2 2 2" xfId="30546"/>
    <cellStyle name="Total 2 11 4 2 2 3" xfId="26418"/>
    <cellStyle name="Total 2 11 4 2 3" xfId="22870"/>
    <cellStyle name="Total 2 11 4 2 3 2" xfId="30547"/>
    <cellStyle name="Total 2 11 4 2 3 3" xfId="26419"/>
    <cellStyle name="Total 2 11 4 2 4" xfId="23699"/>
    <cellStyle name="Total 2 11 4 2 4 2" xfId="30548"/>
    <cellStyle name="Total 2 11 4 2 4 3" xfId="27248"/>
    <cellStyle name="Total 2 11 4 2 5" xfId="30545"/>
    <cellStyle name="Total 2 11 4 2 6" xfId="24593"/>
    <cellStyle name="Total 2 11 4 3" xfId="22871"/>
    <cellStyle name="Total 2 11 4 3 2" xfId="30549"/>
    <cellStyle name="Total 2 11 4 3 3" xfId="26420"/>
    <cellStyle name="Total 2 11 4 4" xfId="22872"/>
    <cellStyle name="Total 2 11 4 4 2" xfId="30550"/>
    <cellStyle name="Total 2 11 4 4 3" xfId="26421"/>
    <cellStyle name="Total 2 11 4 5" xfId="23548"/>
    <cellStyle name="Total 2 11 4 5 2" xfId="30551"/>
    <cellStyle name="Total 2 11 4 5 3" xfId="27097"/>
    <cellStyle name="Total 2 11 4 6" xfId="30544"/>
    <cellStyle name="Total 2 11 4 7" xfId="24442"/>
    <cellStyle name="Total 2 11 5" xfId="20833"/>
    <cellStyle name="Total 2 11 5 2" xfId="21036"/>
    <cellStyle name="Total 2 11 5 2 2" xfId="22873"/>
    <cellStyle name="Total 2 11 5 2 2 2" xfId="30554"/>
    <cellStyle name="Total 2 11 5 2 2 3" xfId="26422"/>
    <cellStyle name="Total 2 11 5 2 3" xfId="22874"/>
    <cellStyle name="Total 2 11 5 2 3 2" xfId="30555"/>
    <cellStyle name="Total 2 11 5 2 3 3" xfId="26423"/>
    <cellStyle name="Total 2 11 5 2 4" xfId="23698"/>
    <cellStyle name="Total 2 11 5 2 4 2" xfId="30556"/>
    <cellStyle name="Total 2 11 5 2 4 3" xfId="27247"/>
    <cellStyle name="Total 2 11 5 2 5" xfId="30553"/>
    <cellStyle name="Total 2 11 5 2 6" xfId="24592"/>
    <cellStyle name="Total 2 11 5 3" xfId="22875"/>
    <cellStyle name="Total 2 11 5 3 2" xfId="30557"/>
    <cellStyle name="Total 2 11 5 3 3" xfId="26424"/>
    <cellStyle name="Total 2 11 5 4" xfId="22876"/>
    <cellStyle name="Total 2 11 5 4 2" xfId="30558"/>
    <cellStyle name="Total 2 11 5 4 3" xfId="26425"/>
    <cellStyle name="Total 2 11 5 5" xfId="23549"/>
    <cellStyle name="Total 2 11 5 5 2" xfId="30559"/>
    <cellStyle name="Total 2 11 5 5 3" xfId="27098"/>
    <cellStyle name="Total 2 11 5 6" xfId="30552"/>
    <cellStyle name="Total 2 11 5 7" xfId="24443"/>
    <cellStyle name="Total 2 11 6" xfId="21040"/>
    <cellStyle name="Total 2 11 6 2" xfId="22877"/>
    <cellStyle name="Total 2 11 6 2 2" xfId="30561"/>
    <cellStyle name="Total 2 11 6 2 3" xfId="26426"/>
    <cellStyle name="Total 2 11 6 3" xfId="22878"/>
    <cellStyle name="Total 2 11 6 3 2" xfId="30562"/>
    <cellStyle name="Total 2 11 6 3 3" xfId="26427"/>
    <cellStyle name="Total 2 11 6 4" xfId="23702"/>
    <cellStyle name="Total 2 11 6 4 2" xfId="30563"/>
    <cellStyle name="Total 2 11 6 4 3" xfId="27251"/>
    <cellStyle name="Total 2 11 6 5" xfId="30560"/>
    <cellStyle name="Total 2 11 6 6" xfId="24596"/>
    <cellStyle name="Total 2 11 7" xfId="22879"/>
    <cellStyle name="Total 2 11 7 2" xfId="30564"/>
    <cellStyle name="Total 2 11 7 3" xfId="26428"/>
    <cellStyle name="Total 2 11 8" xfId="22880"/>
    <cellStyle name="Total 2 11 8 2" xfId="30565"/>
    <cellStyle name="Total 2 11 8 3" xfId="26429"/>
    <cellStyle name="Total 2 11 9" xfId="23545"/>
    <cellStyle name="Total 2 11 9 2" xfId="30566"/>
    <cellStyle name="Total 2 11 9 3" xfId="27094"/>
    <cellStyle name="Total 2 12" xfId="20834"/>
    <cellStyle name="Total 2 12 10" xfId="30567"/>
    <cellStyle name="Total 2 12 11" xfId="24444"/>
    <cellStyle name="Total 2 12 2" xfId="20835"/>
    <cellStyle name="Total 2 12 2 2" xfId="21034"/>
    <cellStyle name="Total 2 12 2 2 2" xfId="22881"/>
    <cellStyle name="Total 2 12 2 2 2 2" xfId="30570"/>
    <cellStyle name="Total 2 12 2 2 2 3" xfId="26430"/>
    <cellStyle name="Total 2 12 2 2 3" xfId="22882"/>
    <cellStyle name="Total 2 12 2 2 3 2" xfId="30571"/>
    <cellStyle name="Total 2 12 2 2 3 3" xfId="26431"/>
    <cellStyle name="Total 2 12 2 2 4" xfId="23696"/>
    <cellStyle name="Total 2 12 2 2 4 2" xfId="30572"/>
    <cellStyle name="Total 2 12 2 2 4 3" xfId="27245"/>
    <cellStyle name="Total 2 12 2 2 5" xfId="30569"/>
    <cellStyle name="Total 2 12 2 2 6" xfId="24590"/>
    <cellStyle name="Total 2 12 2 3" xfId="22883"/>
    <cellStyle name="Total 2 12 2 3 2" xfId="30573"/>
    <cellStyle name="Total 2 12 2 3 3" xfId="26432"/>
    <cellStyle name="Total 2 12 2 4" xfId="22884"/>
    <cellStyle name="Total 2 12 2 4 2" xfId="30574"/>
    <cellStyle name="Total 2 12 2 4 3" xfId="26433"/>
    <cellStyle name="Total 2 12 2 5" xfId="23551"/>
    <cellStyle name="Total 2 12 2 5 2" xfId="30575"/>
    <cellStyle name="Total 2 12 2 5 3" xfId="27100"/>
    <cellStyle name="Total 2 12 2 6" xfId="30568"/>
    <cellStyle name="Total 2 12 2 7" xfId="24445"/>
    <cellStyle name="Total 2 12 3" xfId="20836"/>
    <cellStyle name="Total 2 12 3 2" xfId="21033"/>
    <cellStyle name="Total 2 12 3 2 2" xfId="22885"/>
    <cellStyle name="Total 2 12 3 2 2 2" xfId="30578"/>
    <cellStyle name="Total 2 12 3 2 2 3" xfId="26434"/>
    <cellStyle name="Total 2 12 3 2 3" xfId="22886"/>
    <cellStyle name="Total 2 12 3 2 3 2" xfId="30579"/>
    <cellStyle name="Total 2 12 3 2 3 3" xfId="26435"/>
    <cellStyle name="Total 2 12 3 2 4" xfId="23695"/>
    <cellStyle name="Total 2 12 3 2 4 2" xfId="30580"/>
    <cellStyle name="Total 2 12 3 2 4 3" xfId="27244"/>
    <cellStyle name="Total 2 12 3 2 5" xfId="30577"/>
    <cellStyle name="Total 2 12 3 2 6" xfId="24589"/>
    <cellStyle name="Total 2 12 3 3" xfId="22887"/>
    <cellStyle name="Total 2 12 3 3 2" xfId="30581"/>
    <cellStyle name="Total 2 12 3 3 3" xfId="26436"/>
    <cellStyle name="Total 2 12 3 4" xfId="22888"/>
    <cellStyle name="Total 2 12 3 4 2" xfId="30582"/>
    <cellStyle name="Total 2 12 3 4 3" xfId="26437"/>
    <cellStyle name="Total 2 12 3 5" xfId="23552"/>
    <cellStyle name="Total 2 12 3 5 2" xfId="30583"/>
    <cellStyle name="Total 2 12 3 5 3" xfId="27101"/>
    <cellStyle name="Total 2 12 3 6" xfId="30576"/>
    <cellStyle name="Total 2 12 3 7" xfId="24446"/>
    <cellStyle name="Total 2 12 4" xfId="20837"/>
    <cellStyle name="Total 2 12 4 2" xfId="21032"/>
    <cellStyle name="Total 2 12 4 2 2" xfId="22889"/>
    <cellStyle name="Total 2 12 4 2 2 2" xfId="30586"/>
    <cellStyle name="Total 2 12 4 2 2 3" xfId="26438"/>
    <cellStyle name="Total 2 12 4 2 3" xfId="22890"/>
    <cellStyle name="Total 2 12 4 2 3 2" xfId="30587"/>
    <cellStyle name="Total 2 12 4 2 3 3" xfId="26439"/>
    <cellStyle name="Total 2 12 4 2 4" xfId="23694"/>
    <cellStyle name="Total 2 12 4 2 4 2" xfId="30588"/>
    <cellStyle name="Total 2 12 4 2 4 3" xfId="27243"/>
    <cellStyle name="Total 2 12 4 2 5" xfId="30585"/>
    <cellStyle name="Total 2 12 4 2 6" xfId="24588"/>
    <cellStyle name="Total 2 12 4 3" xfId="22891"/>
    <cellStyle name="Total 2 12 4 3 2" xfId="30589"/>
    <cellStyle name="Total 2 12 4 3 3" xfId="26440"/>
    <cellStyle name="Total 2 12 4 4" xfId="22892"/>
    <cellStyle name="Total 2 12 4 4 2" xfId="30590"/>
    <cellStyle name="Total 2 12 4 4 3" xfId="26441"/>
    <cellStyle name="Total 2 12 4 5" xfId="23553"/>
    <cellStyle name="Total 2 12 4 5 2" xfId="30591"/>
    <cellStyle name="Total 2 12 4 5 3" xfId="27102"/>
    <cellStyle name="Total 2 12 4 6" xfId="30584"/>
    <cellStyle name="Total 2 12 4 7" xfId="24447"/>
    <cellStyle name="Total 2 12 5" xfId="20838"/>
    <cellStyle name="Total 2 12 5 2" xfId="21031"/>
    <cellStyle name="Total 2 12 5 2 2" xfId="22893"/>
    <cellStyle name="Total 2 12 5 2 2 2" xfId="30594"/>
    <cellStyle name="Total 2 12 5 2 2 3" xfId="26442"/>
    <cellStyle name="Total 2 12 5 2 3" xfId="22894"/>
    <cellStyle name="Total 2 12 5 2 3 2" xfId="30595"/>
    <cellStyle name="Total 2 12 5 2 3 3" xfId="26443"/>
    <cellStyle name="Total 2 12 5 2 4" xfId="23693"/>
    <cellStyle name="Total 2 12 5 2 4 2" xfId="30596"/>
    <cellStyle name="Total 2 12 5 2 4 3" xfId="27242"/>
    <cellStyle name="Total 2 12 5 2 5" xfId="30593"/>
    <cellStyle name="Total 2 12 5 2 6" xfId="24587"/>
    <cellStyle name="Total 2 12 5 3" xfId="22895"/>
    <cellStyle name="Total 2 12 5 3 2" xfId="30597"/>
    <cellStyle name="Total 2 12 5 3 3" xfId="26444"/>
    <cellStyle name="Total 2 12 5 4" xfId="22896"/>
    <cellStyle name="Total 2 12 5 4 2" xfId="30598"/>
    <cellStyle name="Total 2 12 5 4 3" xfId="26445"/>
    <cellStyle name="Total 2 12 5 5" xfId="23554"/>
    <cellStyle name="Total 2 12 5 5 2" xfId="30599"/>
    <cellStyle name="Total 2 12 5 5 3" xfId="27103"/>
    <cellStyle name="Total 2 12 5 6" xfId="30592"/>
    <cellStyle name="Total 2 12 5 7" xfId="24448"/>
    <cellStyle name="Total 2 12 6" xfId="21035"/>
    <cellStyle name="Total 2 12 6 2" xfId="22897"/>
    <cellStyle name="Total 2 12 6 2 2" xfId="30601"/>
    <cellStyle name="Total 2 12 6 2 3" xfId="26446"/>
    <cellStyle name="Total 2 12 6 3" xfId="22898"/>
    <cellStyle name="Total 2 12 6 3 2" xfId="30602"/>
    <cellStyle name="Total 2 12 6 3 3" xfId="26447"/>
    <cellStyle name="Total 2 12 6 4" xfId="23697"/>
    <cellStyle name="Total 2 12 6 4 2" xfId="30603"/>
    <cellStyle name="Total 2 12 6 4 3" xfId="27246"/>
    <cellStyle name="Total 2 12 6 5" xfId="30600"/>
    <cellStyle name="Total 2 12 6 6" xfId="24591"/>
    <cellStyle name="Total 2 12 7" xfId="22899"/>
    <cellStyle name="Total 2 12 7 2" xfId="30604"/>
    <cellStyle name="Total 2 12 7 3" xfId="26448"/>
    <cellStyle name="Total 2 12 8" xfId="22900"/>
    <cellStyle name="Total 2 12 8 2" xfId="30605"/>
    <cellStyle name="Total 2 12 8 3" xfId="26449"/>
    <cellStyle name="Total 2 12 9" xfId="23550"/>
    <cellStyle name="Total 2 12 9 2" xfId="30606"/>
    <cellStyle name="Total 2 12 9 3" xfId="27099"/>
    <cellStyle name="Total 2 13" xfId="20839"/>
    <cellStyle name="Total 2 13 10" xfId="24449"/>
    <cellStyle name="Total 2 13 2" xfId="20840"/>
    <cellStyle name="Total 2 13 2 2" xfId="21029"/>
    <cellStyle name="Total 2 13 2 2 2" xfId="22901"/>
    <cellStyle name="Total 2 13 2 2 2 2" xfId="30610"/>
    <cellStyle name="Total 2 13 2 2 2 3" xfId="26450"/>
    <cellStyle name="Total 2 13 2 2 3" xfId="22902"/>
    <cellStyle name="Total 2 13 2 2 3 2" xfId="30611"/>
    <cellStyle name="Total 2 13 2 2 3 3" xfId="26451"/>
    <cellStyle name="Total 2 13 2 2 4" xfId="23691"/>
    <cellStyle name="Total 2 13 2 2 4 2" xfId="30612"/>
    <cellStyle name="Total 2 13 2 2 4 3" xfId="27240"/>
    <cellStyle name="Total 2 13 2 2 5" xfId="30609"/>
    <cellStyle name="Total 2 13 2 2 6" xfId="24585"/>
    <cellStyle name="Total 2 13 2 3" xfId="22903"/>
    <cellStyle name="Total 2 13 2 3 2" xfId="30613"/>
    <cellStyle name="Total 2 13 2 3 3" xfId="26452"/>
    <cellStyle name="Total 2 13 2 4" xfId="22904"/>
    <cellStyle name="Total 2 13 2 4 2" xfId="30614"/>
    <cellStyle name="Total 2 13 2 4 3" xfId="26453"/>
    <cellStyle name="Total 2 13 2 5" xfId="23556"/>
    <cellStyle name="Total 2 13 2 5 2" xfId="30615"/>
    <cellStyle name="Total 2 13 2 5 3" xfId="27105"/>
    <cellStyle name="Total 2 13 2 6" xfId="30608"/>
    <cellStyle name="Total 2 13 2 7" xfId="24450"/>
    <cellStyle name="Total 2 13 3" xfId="20841"/>
    <cellStyle name="Total 2 13 3 2" xfId="21028"/>
    <cellStyle name="Total 2 13 3 2 2" xfId="22905"/>
    <cellStyle name="Total 2 13 3 2 2 2" xfId="30618"/>
    <cellStyle name="Total 2 13 3 2 2 3" xfId="26454"/>
    <cellStyle name="Total 2 13 3 2 3" xfId="22906"/>
    <cellStyle name="Total 2 13 3 2 3 2" xfId="30619"/>
    <cellStyle name="Total 2 13 3 2 3 3" xfId="26455"/>
    <cellStyle name="Total 2 13 3 2 4" xfId="23690"/>
    <cellStyle name="Total 2 13 3 2 4 2" xfId="30620"/>
    <cellStyle name="Total 2 13 3 2 4 3" xfId="27239"/>
    <cellStyle name="Total 2 13 3 2 5" xfId="30617"/>
    <cellStyle name="Total 2 13 3 2 6" xfId="24584"/>
    <cellStyle name="Total 2 13 3 3" xfId="22907"/>
    <cellStyle name="Total 2 13 3 3 2" xfId="30621"/>
    <cellStyle name="Total 2 13 3 3 3" xfId="26456"/>
    <cellStyle name="Total 2 13 3 4" xfId="22908"/>
    <cellStyle name="Total 2 13 3 4 2" xfId="30622"/>
    <cellStyle name="Total 2 13 3 4 3" xfId="26457"/>
    <cellStyle name="Total 2 13 3 5" xfId="23557"/>
    <cellStyle name="Total 2 13 3 5 2" xfId="30623"/>
    <cellStyle name="Total 2 13 3 5 3" xfId="27106"/>
    <cellStyle name="Total 2 13 3 6" xfId="30616"/>
    <cellStyle name="Total 2 13 3 7" xfId="24451"/>
    <cellStyle name="Total 2 13 4" xfId="20842"/>
    <cellStyle name="Total 2 13 4 2" xfId="21027"/>
    <cellStyle name="Total 2 13 4 2 2" xfId="22909"/>
    <cellStyle name="Total 2 13 4 2 2 2" xfId="30626"/>
    <cellStyle name="Total 2 13 4 2 2 3" xfId="26458"/>
    <cellStyle name="Total 2 13 4 2 3" xfId="22910"/>
    <cellStyle name="Total 2 13 4 2 3 2" xfId="30627"/>
    <cellStyle name="Total 2 13 4 2 3 3" xfId="26459"/>
    <cellStyle name="Total 2 13 4 2 4" xfId="23689"/>
    <cellStyle name="Total 2 13 4 2 4 2" xfId="30628"/>
    <cellStyle name="Total 2 13 4 2 4 3" xfId="27238"/>
    <cellStyle name="Total 2 13 4 2 5" xfId="30625"/>
    <cellStyle name="Total 2 13 4 2 6" xfId="24583"/>
    <cellStyle name="Total 2 13 4 3" xfId="22911"/>
    <cellStyle name="Total 2 13 4 3 2" xfId="30629"/>
    <cellStyle name="Total 2 13 4 3 3" xfId="26460"/>
    <cellStyle name="Total 2 13 4 4" xfId="22912"/>
    <cellStyle name="Total 2 13 4 4 2" xfId="30630"/>
    <cellStyle name="Total 2 13 4 4 3" xfId="26461"/>
    <cellStyle name="Total 2 13 4 5" xfId="23558"/>
    <cellStyle name="Total 2 13 4 5 2" xfId="30631"/>
    <cellStyle name="Total 2 13 4 5 3" xfId="27107"/>
    <cellStyle name="Total 2 13 4 6" xfId="30624"/>
    <cellStyle name="Total 2 13 4 7" xfId="24452"/>
    <cellStyle name="Total 2 13 5" xfId="21030"/>
    <cellStyle name="Total 2 13 5 2" xfId="22913"/>
    <cellStyle name="Total 2 13 5 2 2" xfId="30633"/>
    <cellStyle name="Total 2 13 5 2 3" xfId="26462"/>
    <cellStyle name="Total 2 13 5 3" xfId="22914"/>
    <cellStyle name="Total 2 13 5 3 2" xfId="30634"/>
    <cellStyle name="Total 2 13 5 3 3" xfId="26463"/>
    <cellStyle name="Total 2 13 5 4" xfId="23692"/>
    <cellStyle name="Total 2 13 5 4 2" xfId="30635"/>
    <cellStyle name="Total 2 13 5 4 3" xfId="27241"/>
    <cellStyle name="Total 2 13 5 5" xfId="30632"/>
    <cellStyle name="Total 2 13 5 6" xfId="24586"/>
    <cellStyle name="Total 2 13 6" xfId="22915"/>
    <cellStyle name="Total 2 13 6 2" xfId="30636"/>
    <cellStyle name="Total 2 13 6 3" xfId="26464"/>
    <cellStyle name="Total 2 13 7" xfId="22916"/>
    <cellStyle name="Total 2 13 7 2" xfId="30637"/>
    <cellStyle name="Total 2 13 7 3" xfId="26465"/>
    <cellStyle name="Total 2 13 8" xfId="23555"/>
    <cellStyle name="Total 2 13 8 2" xfId="30638"/>
    <cellStyle name="Total 2 13 8 3" xfId="27104"/>
    <cellStyle name="Total 2 13 9" xfId="30607"/>
    <cellStyle name="Total 2 14" xfId="20843"/>
    <cellStyle name="Total 2 14 2" xfId="21026"/>
    <cellStyle name="Total 2 14 2 2" xfId="22917"/>
    <cellStyle name="Total 2 14 2 2 2" xfId="30641"/>
    <cellStyle name="Total 2 14 2 2 3" xfId="26466"/>
    <cellStyle name="Total 2 14 2 3" xfId="22918"/>
    <cellStyle name="Total 2 14 2 3 2" xfId="30642"/>
    <cellStyle name="Total 2 14 2 3 3" xfId="26467"/>
    <cellStyle name="Total 2 14 2 4" xfId="23688"/>
    <cellStyle name="Total 2 14 2 4 2" xfId="30643"/>
    <cellStyle name="Total 2 14 2 4 3" xfId="27237"/>
    <cellStyle name="Total 2 14 2 5" xfId="30640"/>
    <cellStyle name="Total 2 14 2 6" xfId="24582"/>
    <cellStyle name="Total 2 14 3" xfId="22919"/>
    <cellStyle name="Total 2 14 3 2" xfId="30644"/>
    <cellStyle name="Total 2 14 3 3" xfId="26468"/>
    <cellStyle name="Total 2 14 4" xfId="22920"/>
    <cellStyle name="Total 2 14 4 2" xfId="30645"/>
    <cellStyle name="Total 2 14 4 3" xfId="26469"/>
    <cellStyle name="Total 2 14 5" xfId="23559"/>
    <cellStyle name="Total 2 14 5 2" xfId="30646"/>
    <cellStyle name="Total 2 14 5 3" xfId="27108"/>
    <cellStyle name="Total 2 14 6" xfId="30639"/>
    <cellStyle name="Total 2 14 7" xfId="24453"/>
    <cellStyle name="Total 2 15" xfId="20844"/>
    <cellStyle name="Total 2 15 2" xfId="21025"/>
    <cellStyle name="Total 2 15 2 2" xfId="22921"/>
    <cellStyle name="Total 2 15 2 2 2" xfId="30649"/>
    <cellStyle name="Total 2 15 2 2 3" xfId="26470"/>
    <cellStyle name="Total 2 15 2 3" xfId="22922"/>
    <cellStyle name="Total 2 15 2 3 2" xfId="30650"/>
    <cellStyle name="Total 2 15 2 3 3" xfId="26471"/>
    <cellStyle name="Total 2 15 2 4" xfId="23687"/>
    <cellStyle name="Total 2 15 2 4 2" xfId="30651"/>
    <cellStyle name="Total 2 15 2 4 3" xfId="27236"/>
    <cellStyle name="Total 2 15 2 5" xfId="30648"/>
    <cellStyle name="Total 2 15 2 6" xfId="24581"/>
    <cellStyle name="Total 2 15 3" xfId="22923"/>
    <cellStyle name="Total 2 15 3 2" xfId="30652"/>
    <cellStyle name="Total 2 15 3 3" xfId="26472"/>
    <cellStyle name="Total 2 15 4" xfId="22924"/>
    <cellStyle name="Total 2 15 4 2" xfId="30653"/>
    <cellStyle name="Total 2 15 4 3" xfId="26473"/>
    <cellStyle name="Total 2 15 5" xfId="23560"/>
    <cellStyle name="Total 2 15 5 2" xfId="30654"/>
    <cellStyle name="Total 2 15 5 3" xfId="27109"/>
    <cellStyle name="Total 2 15 6" xfId="30647"/>
    <cellStyle name="Total 2 15 7" xfId="24454"/>
    <cellStyle name="Total 2 16" xfId="20845"/>
    <cellStyle name="Total 2 16 2" xfId="21024"/>
    <cellStyle name="Total 2 16 2 2" xfId="22925"/>
    <cellStyle name="Total 2 16 2 2 2" xfId="30657"/>
    <cellStyle name="Total 2 16 2 2 3" xfId="26474"/>
    <cellStyle name="Total 2 16 2 3" xfId="22926"/>
    <cellStyle name="Total 2 16 2 3 2" xfId="30658"/>
    <cellStyle name="Total 2 16 2 3 3" xfId="26475"/>
    <cellStyle name="Total 2 16 2 4" xfId="23686"/>
    <cellStyle name="Total 2 16 2 4 2" xfId="30659"/>
    <cellStyle name="Total 2 16 2 4 3" xfId="27235"/>
    <cellStyle name="Total 2 16 2 5" xfId="30656"/>
    <cellStyle name="Total 2 16 2 6" xfId="24580"/>
    <cellStyle name="Total 2 16 3" xfId="22927"/>
    <cellStyle name="Total 2 16 3 2" xfId="30660"/>
    <cellStyle name="Total 2 16 3 3" xfId="26476"/>
    <cellStyle name="Total 2 16 4" xfId="22928"/>
    <cellStyle name="Total 2 16 4 2" xfId="30661"/>
    <cellStyle name="Total 2 16 4 3" xfId="26477"/>
    <cellStyle name="Total 2 16 5" xfId="23561"/>
    <cellStyle name="Total 2 16 5 2" xfId="30662"/>
    <cellStyle name="Total 2 16 5 3" xfId="27110"/>
    <cellStyle name="Total 2 16 6" xfId="30655"/>
    <cellStyle name="Total 2 16 7" xfId="24455"/>
    <cellStyle name="Total 2 17" xfId="21045"/>
    <cellStyle name="Total 2 17 2" xfId="22929"/>
    <cellStyle name="Total 2 17 2 2" xfId="30664"/>
    <cellStyle name="Total 2 17 2 3" xfId="26478"/>
    <cellStyle name="Total 2 17 3" xfId="22930"/>
    <cellStyle name="Total 2 17 3 2" xfId="30665"/>
    <cellStyle name="Total 2 17 3 3" xfId="26479"/>
    <cellStyle name="Total 2 17 4" xfId="23707"/>
    <cellStyle name="Total 2 17 4 2" xfId="30666"/>
    <cellStyle name="Total 2 17 4 3" xfId="27256"/>
    <cellStyle name="Total 2 17 5" xfId="30663"/>
    <cellStyle name="Total 2 17 6" xfId="24601"/>
    <cellStyle name="Total 2 18" xfId="22931"/>
    <cellStyle name="Total 2 18 2" xfId="30667"/>
    <cellStyle name="Total 2 18 3" xfId="26480"/>
    <cellStyle name="Total 2 19" xfId="22932"/>
    <cellStyle name="Total 2 19 2" xfId="30668"/>
    <cellStyle name="Total 2 19 3" xfId="26481"/>
    <cellStyle name="Total 2 2" xfId="20846"/>
    <cellStyle name="Total 2 2 10" xfId="21023"/>
    <cellStyle name="Total 2 2 10 2" xfId="22933"/>
    <cellStyle name="Total 2 2 10 2 2" xfId="30671"/>
    <cellStyle name="Total 2 2 10 2 3" xfId="26482"/>
    <cellStyle name="Total 2 2 10 3" xfId="22934"/>
    <cellStyle name="Total 2 2 10 3 2" xfId="30672"/>
    <cellStyle name="Total 2 2 10 3 3" xfId="26483"/>
    <cellStyle name="Total 2 2 10 4" xfId="23685"/>
    <cellStyle name="Total 2 2 10 4 2" xfId="30673"/>
    <cellStyle name="Total 2 2 10 4 3" xfId="27234"/>
    <cellStyle name="Total 2 2 10 5" xfId="30670"/>
    <cellStyle name="Total 2 2 10 6" xfId="24579"/>
    <cellStyle name="Total 2 2 11" xfId="22935"/>
    <cellStyle name="Total 2 2 11 2" xfId="30674"/>
    <cellStyle name="Total 2 2 11 3" xfId="26484"/>
    <cellStyle name="Total 2 2 12" xfId="22936"/>
    <cellStyle name="Total 2 2 12 2" xfId="30675"/>
    <cellStyle name="Total 2 2 12 3" xfId="26485"/>
    <cellStyle name="Total 2 2 13" xfId="23562"/>
    <cellStyle name="Total 2 2 13 2" xfId="30676"/>
    <cellStyle name="Total 2 2 13 3" xfId="27111"/>
    <cellStyle name="Total 2 2 14" xfId="30669"/>
    <cellStyle name="Total 2 2 15" xfId="24456"/>
    <cellStyle name="Total 2 2 2" xfId="20847"/>
    <cellStyle name="Total 2 2 2 10" xfId="24457"/>
    <cellStyle name="Total 2 2 2 2" xfId="20848"/>
    <cellStyle name="Total 2 2 2 2 2" xfId="21021"/>
    <cellStyle name="Total 2 2 2 2 2 2" xfId="22937"/>
    <cellStyle name="Total 2 2 2 2 2 2 2" xfId="30680"/>
    <cellStyle name="Total 2 2 2 2 2 2 3" xfId="26486"/>
    <cellStyle name="Total 2 2 2 2 2 3" xfId="22938"/>
    <cellStyle name="Total 2 2 2 2 2 3 2" xfId="30681"/>
    <cellStyle name="Total 2 2 2 2 2 3 3" xfId="26487"/>
    <cellStyle name="Total 2 2 2 2 2 4" xfId="23683"/>
    <cellStyle name="Total 2 2 2 2 2 4 2" xfId="30682"/>
    <cellStyle name="Total 2 2 2 2 2 4 3" xfId="27232"/>
    <cellStyle name="Total 2 2 2 2 2 5" xfId="30679"/>
    <cellStyle name="Total 2 2 2 2 2 6" xfId="24577"/>
    <cellStyle name="Total 2 2 2 2 3" xfId="22939"/>
    <cellStyle name="Total 2 2 2 2 3 2" xfId="30683"/>
    <cellStyle name="Total 2 2 2 2 3 3" xfId="26488"/>
    <cellStyle name="Total 2 2 2 2 4" xfId="22940"/>
    <cellStyle name="Total 2 2 2 2 4 2" xfId="30684"/>
    <cellStyle name="Total 2 2 2 2 4 3" xfId="26489"/>
    <cellStyle name="Total 2 2 2 2 5" xfId="23564"/>
    <cellStyle name="Total 2 2 2 2 5 2" xfId="30685"/>
    <cellStyle name="Total 2 2 2 2 5 3" xfId="27113"/>
    <cellStyle name="Total 2 2 2 2 6" xfId="30678"/>
    <cellStyle name="Total 2 2 2 2 7" xfId="24458"/>
    <cellStyle name="Total 2 2 2 3" xfId="20849"/>
    <cellStyle name="Total 2 2 2 3 2" xfId="21020"/>
    <cellStyle name="Total 2 2 2 3 2 2" xfId="22941"/>
    <cellStyle name="Total 2 2 2 3 2 2 2" xfId="30688"/>
    <cellStyle name="Total 2 2 2 3 2 2 3" xfId="26490"/>
    <cellStyle name="Total 2 2 2 3 2 3" xfId="22942"/>
    <cellStyle name="Total 2 2 2 3 2 3 2" xfId="30689"/>
    <cellStyle name="Total 2 2 2 3 2 3 3" xfId="26491"/>
    <cellStyle name="Total 2 2 2 3 2 4" xfId="23682"/>
    <cellStyle name="Total 2 2 2 3 2 4 2" xfId="30690"/>
    <cellStyle name="Total 2 2 2 3 2 4 3" xfId="27231"/>
    <cellStyle name="Total 2 2 2 3 2 5" xfId="30687"/>
    <cellStyle name="Total 2 2 2 3 2 6" xfId="24576"/>
    <cellStyle name="Total 2 2 2 3 3" xfId="22943"/>
    <cellStyle name="Total 2 2 2 3 3 2" xfId="30691"/>
    <cellStyle name="Total 2 2 2 3 3 3" xfId="26492"/>
    <cellStyle name="Total 2 2 2 3 4" xfId="22944"/>
    <cellStyle name="Total 2 2 2 3 4 2" xfId="30692"/>
    <cellStyle name="Total 2 2 2 3 4 3" xfId="26493"/>
    <cellStyle name="Total 2 2 2 3 5" xfId="23565"/>
    <cellStyle name="Total 2 2 2 3 5 2" xfId="30693"/>
    <cellStyle name="Total 2 2 2 3 5 3" xfId="27114"/>
    <cellStyle name="Total 2 2 2 3 6" xfId="30686"/>
    <cellStyle name="Total 2 2 2 3 7" xfId="24459"/>
    <cellStyle name="Total 2 2 2 4" xfId="20850"/>
    <cellStyle name="Total 2 2 2 4 2" xfId="21019"/>
    <cellStyle name="Total 2 2 2 4 2 2" xfId="22945"/>
    <cellStyle name="Total 2 2 2 4 2 2 2" xfId="30696"/>
    <cellStyle name="Total 2 2 2 4 2 2 3" xfId="26494"/>
    <cellStyle name="Total 2 2 2 4 2 3" xfId="22946"/>
    <cellStyle name="Total 2 2 2 4 2 3 2" xfId="30697"/>
    <cellStyle name="Total 2 2 2 4 2 3 3" xfId="26495"/>
    <cellStyle name="Total 2 2 2 4 2 4" xfId="23681"/>
    <cellStyle name="Total 2 2 2 4 2 4 2" xfId="30698"/>
    <cellStyle name="Total 2 2 2 4 2 4 3" xfId="27230"/>
    <cellStyle name="Total 2 2 2 4 2 5" xfId="30695"/>
    <cellStyle name="Total 2 2 2 4 2 6" xfId="24575"/>
    <cellStyle name="Total 2 2 2 4 3" xfId="22947"/>
    <cellStyle name="Total 2 2 2 4 3 2" xfId="30699"/>
    <cellStyle name="Total 2 2 2 4 3 3" xfId="26496"/>
    <cellStyle name="Total 2 2 2 4 4" xfId="22948"/>
    <cellStyle name="Total 2 2 2 4 4 2" xfId="30700"/>
    <cellStyle name="Total 2 2 2 4 4 3" xfId="26497"/>
    <cellStyle name="Total 2 2 2 4 5" xfId="23566"/>
    <cellStyle name="Total 2 2 2 4 5 2" xfId="30701"/>
    <cellStyle name="Total 2 2 2 4 5 3" xfId="27115"/>
    <cellStyle name="Total 2 2 2 4 6" xfId="30694"/>
    <cellStyle name="Total 2 2 2 4 7" xfId="24460"/>
    <cellStyle name="Total 2 2 2 5" xfId="21022"/>
    <cellStyle name="Total 2 2 2 5 2" xfId="22949"/>
    <cellStyle name="Total 2 2 2 5 2 2" xfId="30703"/>
    <cellStyle name="Total 2 2 2 5 2 3" xfId="26498"/>
    <cellStyle name="Total 2 2 2 5 3" xfId="22950"/>
    <cellStyle name="Total 2 2 2 5 3 2" xfId="30704"/>
    <cellStyle name="Total 2 2 2 5 3 3" xfId="26499"/>
    <cellStyle name="Total 2 2 2 5 4" xfId="23684"/>
    <cellStyle name="Total 2 2 2 5 4 2" xfId="30705"/>
    <cellStyle name="Total 2 2 2 5 4 3" xfId="27233"/>
    <cellStyle name="Total 2 2 2 5 5" xfId="30702"/>
    <cellStyle name="Total 2 2 2 5 6" xfId="24578"/>
    <cellStyle name="Total 2 2 2 6" xfId="22951"/>
    <cellStyle name="Total 2 2 2 6 2" xfId="30706"/>
    <cellStyle name="Total 2 2 2 6 3" xfId="26500"/>
    <cellStyle name="Total 2 2 2 7" xfId="22952"/>
    <cellStyle name="Total 2 2 2 7 2" xfId="30707"/>
    <cellStyle name="Total 2 2 2 7 3" xfId="26501"/>
    <cellStyle name="Total 2 2 2 8" xfId="23563"/>
    <cellStyle name="Total 2 2 2 8 2" xfId="30708"/>
    <cellStyle name="Total 2 2 2 8 3" xfId="27112"/>
    <cellStyle name="Total 2 2 2 9" xfId="30677"/>
    <cellStyle name="Total 2 2 3" xfId="20851"/>
    <cellStyle name="Total 2 2 3 10" xfId="24461"/>
    <cellStyle name="Total 2 2 3 2" xfId="20852"/>
    <cellStyle name="Total 2 2 3 2 2" xfId="21017"/>
    <cellStyle name="Total 2 2 3 2 2 2" xfId="22953"/>
    <cellStyle name="Total 2 2 3 2 2 2 2" xfId="30712"/>
    <cellStyle name="Total 2 2 3 2 2 2 3" xfId="26502"/>
    <cellStyle name="Total 2 2 3 2 2 3" xfId="22954"/>
    <cellStyle name="Total 2 2 3 2 2 3 2" xfId="30713"/>
    <cellStyle name="Total 2 2 3 2 2 3 3" xfId="26503"/>
    <cellStyle name="Total 2 2 3 2 2 4" xfId="23679"/>
    <cellStyle name="Total 2 2 3 2 2 4 2" xfId="30714"/>
    <cellStyle name="Total 2 2 3 2 2 4 3" xfId="27228"/>
    <cellStyle name="Total 2 2 3 2 2 5" xfId="30711"/>
    <cellStyle name="Total 2 2 3 2 2 6" xfId="24573"/>
    <cellStyle name="Total 2 2 3 2 3" xfId="22955"/>
    <cellStyle name="Total 2 2 3 2 3 2" xfId="30715"/>
    <cellStyle name="Total 2 2 3 2 3 3" xfId="26504"/>
    <cellStyle name="Total 2 2 3 2 4" xfId="22956"/>
    <cellStyle name="Total 2 2 3 2 4 2" xfId="30716"/>
    <cellStyle name="Total 2 2 3 2 4 3" xfId="26505"/>
    <cellStyle name="Total 2 2 3 2 5" xfId="23568"/>
    <cellStyle name="Total 2 2 3 2 5 2" xfId="30717"/>
    <cellStyle name="Total 2 2 3 2 5 3" xfId="27117"/>
    <cellStyle name="Total 2 2 3 2 6" xfId="30710"/>
    <cellStyle name="Total 2 2 3 2 7" xfId="24462"/>
    <cellStyle name="Total 2 2 3 3" xfId="20853"/>
    <cellStyle name="Total 2 2 3 3 2" xfId="21016"/>
    <cellStyle name="Total 2 2 3 3 2 2" xfId="22957"/>
    <cellStyle name="Total 2 2 3 3 2 2 2" xfId="30720"/>
    <cellStyle name="Total 2 2 3 3 2 2 3" xfId="26506"/>
    <cellStyle name="Total 2 2 3 3 2 3" xfId="22958"/>
    <cellStyle name="Total 2 2 3 3 2 3 2" xfId="30721"/>
    <cellStyle name="Total 2 2 3 3 2 3 3" xfId="26507"/>
    <cellStyle name="Total 2 2 3 3 2 4" xfId="23678"/>
    <cellStyle name="Total 2 2 3 3 2 4 2" xfId="30722"/>
    <cellStyle name="Total 2 2 3 3 2 4 3" xfId="27227"/>
    <cellStyle name="Total 2 2 3 3 2 5" xfId="30719"/>
    <cellStyle name="Total 2 2 3 3 2 6" xfId="24572"/>
    <cellStyle name="Total 2 2 3 3 3" xfId="22959"/>
    <cellStyle name="Total 2 2 3 3 3 2" xfId="30723"/>
    <cellStyle name="Total 2 2 3 3 3 3" xfId="26508"/>
    <cellStyle name="Total 2 2 3 3 4" xfId="22960"/>
    <cellStyle name="Total 2 2 3 3 4 2" xfId="30724"/>
    <cellStyle name="Total 2 2 3 3 4 3" xfId="26509"/>
    <cellStyle name="Total 2 2 3 3 5" xfId="23569"/>
    <cellStyle name="Total 2 2 3 3 5 2" xfId="30725"/>
    <cellStyle name="Total 2 2 3 3 5 3" xfId="27118"/>
    <cellStyle name="Total 2 2 3 3 6" xfId="30718"/>
    <cellStyle name="Total 2 2 3 3 7" xfId="24463"/>
    <cellStyle name="Total 2 2 3 4" xfId="20854"/>
    <cellStyle name="Total 2 2 3 4 2" xfId="21015"/>
    <cellStyle name="Total 2 2 3 4 2 2" xfId="22961"/>
    <cellStyle name="Total 2 2 3 4 2 2 2" xfId="30728"/>
    <cellStyle name="Total 2 2 3 4 2 2 3" xfId="26510"/>
    <cellStyle name="Total 2 2 3 4 2 3" xfId="22962"/>
    <cellStyle name="Total 2 2 3 4 2 3 2" xfId="30729"/>
    <cellStyle name="Total 2 2 3 4 2 3 3" xfId="26511"/>
    <cellStyle name="Total 2 2 3 4 2 4" xfId="23677"/>
    <cellStyle name="Total 2 2 3 4 2 4 2" xfId="30730"/>
    <cellStyle name="Total 2 2 3 4 2 4 3" xfId="27226"/>
    <cellStyle name="Total 2 2 3 4 2 5" xfId="30727"/>
    <cellStyle name="Total 2 2 3 4 2 6" xfId="24571"/>
    <cellStyle name="Total 2 2 3 4 3" xfId="22963"/>
    <cellStyle name="Total 2 2 3 4 3 2" xfId="30731"/>
    <cellStyle name="Total 2 2 3 4 3 3" xfId="26512"/>
    <cellStyle name="Total 2 2 3 4 4" xfId="22964"/>
    <cellStyle name="Total 2 2 3 4 4 2" xfId="30732"/>
    <cellStyle name="Total 2 2 3 4 4 3" xfId="26513"/>
    <cellStyle name="Total 2 2 3 4 5" xfId="23570"/>
    <cellStyle name="Total 2 2 3 4 5 2" xfId="30733"/>
    <cellStyle name="Total 2 2 3 4 5 3" xfId="27119"/>
    <cellStyle name="Total 2 2 3 4 6" xfId="30726"/>
    <cellStyle name="Total 2 2 3 4 7" xfId="24464"/>
    <cellStyle name="Total 2 2 3 5" xfId="21018"/>
    <cellStyle name="Total 2 2 3 5 2" xfId="22965"/>
    <cellStyle name="Total 2 2 3 5 2 2" xfId="30735"/>
    <cellStyle name="Total 2 2 3 5 2 3" xfId="26514"/>
    <cellStyle name="Total 2 2 3 5 3" xfId="22966"/>
    <cellStyle name="Total 2 2 3 5 3 2" xfId="30736"/>
    <cellStyle name="Total 2 2 3 5 3 3" xfId="26515"/>
    <cellStyle name="Total 2 2 3 5 4" xfId="23680"/>
    <cellStyle name="Total 2 2 3 5 4 2" xfId="30737"/>
    <cellStyle name="Total 2 2 3 5 4 3" xfId="27229"/>
    <cellStyle name="Total 2 2 3 5 5" xfId="30734"/>
    <cellStyle name="Total 2 2 3 5 6" xfId="24574"/>
    <cellStyle name="Total 2 2 3 6" xfId="22967"/>
    <cellStyle name="Total 2 2 3 6 2" xfId="30738"/>
    <cellStyle name="Total 2 2 3 6 3" xfId="26516"/>
    <cellStyle name="Total 2 2 3 7" xfId="22968"/>
    <cellStyle name="Total 2 2 3 7 2" xfId="30739"/>
    <cellStyle name="Total 2 2 3 7 3" xfId="26517"/>
    <cellStyle name="Total 2 2 3 8" xfId="23567"/>
    <cellStyle name="Total 2 2 3 8 2" xfId="30740"/>
    <cellStyle name="Total 2 2 3 8 3" xfId="27116"/>
    <cellStyle name="Total 2 2 3 9" xfId="30709"/>
    <cellStyle name="Total 2 2 4" xfId="20855"/>
    <cellStyle name="Total 2 2 4 10" xfId="24465"/>
    <cellStyle name="Total 2 2 4 2" xfId="20856"/>
    <cellStyle name="Total 2 2 4 2 2" xfId="21013"/>
    <cellStyle name="Total 2 2 4 2 2 2" xfId="22969"/>
    <cellStyle name="Total 2 2 4 2 2 2 2" xfId="30744"/>
    <cellStyle name="Total 2 2 4 2 2 2 3" xfId="26518"/>
    <cellStyle name="Total 2 2 4 2 2 3" xfId="22970"/>
    <cellStyle name="Total 2 2 4 2 2 3 2" xfId="30745"/>
    <cellStyle name="Total 2 2 4 2 2 3 3" xfId="26519"/>
    <cellStyle name="Total 2 2 4 2 2 4" xfId="23675"/>
    <cellStyle name="Total 2 2 4 2 2 4 2" xfId="30746"/>
    <cellStyle name="Total 2 2 4 2 2 4 3" xfId="27224"/>
    <cellStyle name="Total 2 2 4 2 2 5" xfId="30743"/>
    <cellStyle name="Total 2 2 4 2 2 6" xfId="24569"/>
    <cellStyle name="Total 2 2 4 2 3" xfId="22971"/>
    <cellStyle name="Total 2 2 4 2 3 2" xfId="30747"/>
    <cellStyle name="Total 2 2 4 2 3 3" xfId="26520"/>
    <cellStyle name="Total 2 2 4 2 4" xfId="22972"/>
    <cellStyle name="Total 2 2 4 2 4 2" xfId="30748"/>
    <cellStyle name="Total 2 2 4 2 4 3" xfId="26521"/>
    <cellStyle name="Total 2 2 4 2 5" xfId="23572"/>
    <cellStyle name="Total 2 2 4 2 5 2" xfId="30749"/>
    <cellStyle name="Total 2 2 4 2 5 3" xfId="27121"/>
    <cellStyle name="Total 2 2 4 2 6" xfId="30742"/>
    <cellStyle name="Total 2 2 4 2 7" xfId="24466"/>
    <cellStyle name="Total 2 2 4 3" xfId="20857"/>
    <cellStyle name="Total 2 2 4 3 2" xfId="21012"/>
    <cellStyle name="Total 2 2 4 3 2 2" xfId="22973"/>
    <cellStyle name="Total 2 2 4 3 2 2 2" xfId="30752"/>
    <cellStyle name="Total 2 2 4 3 2 2 3" xfId="26522"/>
    <cellStyle name="Total 2 2 4 3 2 3" xfId="22974"/>
    <cellStyle name="Total 2 2 4 3 2 3 2" xfId="30753"/>
    <cellStyle name="Total 2 2 4 3 2 3 3" xfId="26523"/>
    <cellStyle name="Total 2 2 4 3 2 4" xfId="23674"/>
    <cellStyle name="Total 2 2 4 3 2 4 2" xfId="30754"/>
    <cellStyle name="Total 2 2 4 3 2 4 3" xfId="27223"/>
    <cellStyle name="Total 2 2 4 3 2 5" xfId="30751"/>
    <cellStyle name="Total 2 2 4 3 2 6" xfId="24568"/>
    <cellStyle name="Total 2 2 4 3 3" xfId="22975"/>
    <cellStyle name="Total 2 2 4 3 3 2" xfId="30755"/>
    <cellStyle name="Total 2 2 4 3 3 3" xfId="26524"/>
    <cellStyle name="Total 2 2 4 3 4" xfId="22976"/>
    <cellStyle name="Total 2 2 4 3 4 2" xfId="30756"/>
    <cellStyle name="Total 2 2 4 3 4 3" xfId="26525"/>
    <cellStyle name="Total 2 2 4 3 5" xfId="23573"/>
    <cellStyle name="Total 2 2 4 3 5 2" xfId="30757"/>
    <cellStyle name="Total 2 2 4 3 5 3" xfId="27122"/>
    <cellStyle name="Total 2 2 4 3 6" xfId="30750"/>
    <cellStyle name="Total 2 2 4 3 7" xfId="24467"/>
    <cellStyle name="Total 2 2 4 4" xfId="20858"/>
    <cellStyle name="Total 2 2 4 4 2" xfId="21011"/>
    <cellStyle name="Total 2 2 4 4 2 2" xfId="22977"/>
    <cellStyle name="Total 2 2 4 4 2 2 2" xfId="30760"/>
    <cellStyle name="Total 2 2 4 4 2 2 3" xfId="26526"/>
    <cellStyle name="Total 2 2 4 4 2 3" xfId="22978"/>
    <cellStyle name="Total 2 2 4 4 2 3 2" xfId="30761"/>
    <cellStyle name="Total 2 2 4 4 2 3 3" xfId="26527"/>
    <cellStyle name="Total 2 2 4 4 2 4" xfId="23673"/>
    <cellStyle name="Total 2 2 4 4 2 4 2" xfId="30762"/>
    <cellStyle name="Total 2 2 4 4 2 4 3" xfId="27222"/>
    <cellStyle name="Total 2 2 4 4 2 5" xfId="30759"/>
    <cellStyle name="Total 2 2 4 4 2 6" xfId="24567"/>
    <cellStyle name="Total 2 2 4 4 3" xfId="22979"/>
    <cellStyle name="Total 2 2 4 4 3 2" xfId="30763"/>
    <cellStyle name="Total 2 2 4 4 3 3" xfId="26528"/>
    <cellStyle name="Total 2 2 4 4 4" xfId="22980"/>
    <cellStyle name="Total 2 2 4 4 4 2" xfId="30764"/>
    <cellStyle name="Total 2 2 4 4 4 3" xfId="26529"/>
    <cellStyle name="Total 2 2 4 4 5" xfId="23574"/>
    <cellStyle name="Total 2 2 4 4 5 2" xfId="30765"/>
    <cellStyle name="Total 2 2 4 4 5 3" xfId="27123"/>
    <cellStyle name="Total 2 2 4 4 6" xfId="30758"/>
    <cellStyle name="Total 2 2 4 4 7" xfId="24468"/>
    <cellStyle name="Total 2 2 4 5" xfId="21014"/>
    <cellStyle name="Total 2 2 4 5 2" xfId="22981"/>
    <cellStyle name="Total 2 2 4 5 2 2" xfId="30767"/>
    <cellStyle name="Total 2 2 4 5 2 3" xfId="26530"/>
    <cellStyle name="Total 2 2 4 5 3" xfId="22982"/>
    <cellStyle name="Total 2 2 4 5 3 2" xfId="30768"/>
    <cellStyle name="Total 2 2 4 5 3 3" xfId="26531"/>
    <cellStyle name="Total 2 2 4 5 4" xfId="23676"/>
    <cellStyle name="Total 2 2 4 5 4 2" xfId="30769"/>
    <cellStyle name="Total 2 2 4 5 4 3" xfId="27225"/>
    <cellStyle name="Total 2 2 4 5 5" xfId="30766"/>
    <cellStyle name="Total 2 2 4 5 6" xfId="24570"/>
    <cellStyle name="Total 2 2 4 6" xfId="22983"/>
    <cellStyle name="Total 2 2 4 6 2" xfId="30770"/>
    <cellStyle name="Total 2 2 4 6 3" xfId="26532"/>
    <cellStyle name="Total 2 2 4 7" xfId="22984"/>
    <cellStyle name="Total 2 2 4 7 2" xfId="30771"/>
    <cellStyle name="Total 2 2 4 7 3" xfId="26533"/>
    <cellStyle name="Total 2 2 4 8" xfId="23571"/>
    <cellStyle name="Total 2 2 4 8 2" xfId="30772"/>
    <cellStyle name="Total 2 2 4 8 3" xfId="27120"/>
    <cellStyle name="Total 2 2 4 9" xfId="30741"/>
    <cellStyle name="Total 2 2 5" xfId="20859"/>
    <cellStyle name="Total 2 2 5 10" xfId="24469"/>
    <cellStyle name="Total 2 2 5 2" xfId="20860"/>
    <cellStyle name="Total 2 2 5 2 2" xfId="21009"/>
    <cellStyle name="Total 2 2 5 2 2 2" xfId="22985"/>
    <cellStyle name="Total 2 2 5 2 2 2 2" xfId="30776"/>
    <cellStyle name="Total 2 2 5 2 2 2 3" xfId="26534"/>
    <cellStyle name="Total 2 2 5 2 2 3" xfId="22986"/>
    <cellStyle name="Total 2 2 5 2 2 3 2" xfId="30777"/>
    <cellStyle name="Total 2 2 5 2 2 3 3" xfId="26535"/>
    <cellStyle name="Total 2 2 5 2 2 4" xfId="23671"/>
    <cellStyle name="Total 2 2 5 2 2 4 2" xfId="30778"/>
    <cellStyle name="Total 2 2 5 2 2 4 3" xfId="27220"/>
    <cellStyle name="Total 2 2 5 2 2 5" xfId="30775"/>
    <cellStyle name="Total 2 2 5 2 2 6" xfId="24565"/>
    <cellStyle name="Total 2 2 5 2 3" xfId="22987"/>
    <cellStyle name="Total 2 2 5 2 3 2" xfId="30779"/>
    <cellStyle name="Total 2 2 5 2 3 3" xfId="26536"/>
    <cellStyle name="Total 2 2 5 2 4" xfId="22988"/>
    <cellStyle name="Total 2 2 5 2 4 2" xfId="30780"/>
    <cellStyle name="Total 2 2 5 2 4 3" xfId="26537"/>
    <cellStyle name="Total 2 2 5 2 5" xfId="23576"/>
    <cellStyle name="Total 2 2 5 2 5 2" xfId="30781"/>
    <cellStyle name="Total 2 2 5 2 5 3" xfId="27125"/>
    <cellStyle name="Total 2 2 5 2 6" xfId="30774"/>
    <cellStyle name="Total 2 2 5 2 7" xfId="24470"/>
    <cellStyle name="Total 2 2 5 3" xfId="20861"/>
    <cellStyle name="Total 2 2 5 3 2" xfId="21008"/>
    <cellStyle name="Total 2 2 5 3 2 2" xfId="22989"/>
    <cellStyle name="Total 2 2 5 3 2 2 2" xfId="30784"/>
    <cellStyle name="Total 2 2 5 3 2 2 3" xfId="26538"/>
    <cellStyle name="Total 2 2 5 3 2 3" xfId="22990"/>
    <cellStyle name="Total 2 2 5 3 2 3 2" xfId="30785"/>
    <cellStyle name="Total 2 2 5 3 2 3 3" xfId="26539"/>
    <cellStyle name="Total 2 2 5 3 2 4" xfId="23670"/>
    <cellStyle name="Total 2 2 5 3 2 4 2" xfId="30786"/>
    <cellStyle name="Total 2 2 5 3 2 4 3" xfId="27219"/>
    <cellStyle name="Total 2 2 5 3 2 5" xfId="30783"/>
    <cellStyle name="Total 2 2 5 3 2 6" xfId="24564"/>
    <cellStyle name="Total 2 2 5 3 3" xfId="22991"/>
    <cellStyle name="Total 2 2 5 3 3 2" xfId="30787"/>
    <cellStyle name="Total 2 2 5 3 3 3" xfId="26540"/>
    <cellStyle name="Total 2 2 5 3 4" xfId="22992"/>
    <cellStyle name="Total 2 2 5 3 4 2" xfId="30788"/>
    <cellStyle name="Total 2 2 5 3 4 3" xfId="26541"/>
    <cellStyle name="Total 2 2 5 3 5" xfId="23577"/>
    <cellStyle name="Total 2 2 5 3 5 2" xfId="30789"/>
    <cellStyle name="Total 2 2 5 3 5 3" xfId="27126"/>
    <cellStyle name="Total 2 2 5 3 6" xfId="30782"/>
    <cellStyle name="Total 2 2 5 3 7" xfId="24471"/>
    <cellStyle name="Total 2 2 5 4" xfId="20862"/>
    <cellStyle name="Total 2 2 5 4 2" xfId="21007"/>
    <cellStyle name="Total 2 2 5 4 2 2" xfId="22993"/>
    <cellStyle name="Total 2 2 5 4 2 2 2" xfId="30792"/>
    <cellStyle name="Total 2 2 5 4 2 2 3" xfId="26542"/>
    <cellStyle name="Total 2 2 5 4 2 3" xfId="22994"/>
    <cellStyle name="Total 2 2 5 4 2 3 2" xfId="30793"/>
    <cellStyle name="Total 2 2 5 4 2 3 3" xfId="26543"/>
    <cellStyle name="Total 2 2 5 4 2 4" xfId="23669"/>
    <cellStyle name="Total 2 2 5 4 2 4 2" xfId="30794"/>
    <cellStyle name="Total 2 2 5 4 2 4 3" xfId="27218"/>
    <cellStyle name="Total 2 2 5 4 2 5" xfId="30791"/>
    <cellStyle name="Total 2 2 5 4 2 6" xfId="24563"/>
    <cellStyle name="Total 2 2 5 4 3" xfId="22995"/>
    <cellStyle name="Total 2 2 5 4 3 2" xfId="30795"/>
    <cellStyle name="Total 2 2 5 4 3 3" xfId="26544"/>
    <cellStyle name="Total 2 2 5 4 4" xfId="22996"/>
    <cellStyle name="Total 2 2 5 4 4 2" xfId="30796"/>
    <cellStyle name="Total 2 2 5 4 4 3" xfId="26545"/>
    <cellStyle name="Total 2 2 5 4 5" xfId="23578"/>
    <cellStyle name="Total 2 2 5 4 5 2" xfId="30797"/>
    <cellStyle name="Total 2 2 5 4 5 3" xfId="27127"/>
    <cellStyle name="Total 2 2 5 4 6" xfId="30790"/>
    <cellStyle name="Total 2 2 5 4 7" xfId="24472"/>
    <cellStyle name="Total 2 2 5 5" xfId="21010"/>
    <cellStyle name="Total 2 2 5 5 2" xfId="22997"/>
    <cellStyle name="Total 2 2 5 5 2 2" xfId="30799"/>
    <cellStyle name="Total 2 2 5 5 2 3" xfId="26546"/>
    <cellStyle name="Total 2 2 5 5 3" xfId="22998"/>
    <cellStyle name="Total 2 2 5 5 3 2" xfId="30800"/>
    <cellStyle name="Total 2 2 5 5 3 3" xfId="26547"/>
    <cellStyle name="Total 2 2 5 5 4" xfId="23672"/>
    <cellStyle name="Total 2 2 5 5 4 2" xfId="30801"/>
    <cellStyle name="Total 2 2 5 5 4 3" xfId="27221"/>
    <cellStyle name="Total 2 2 5 5 5" xfId="30798"/>
    <cellStyle name="Total 2 2 5 5 6" xfId="24566"/>
    <cellStyle name="Total 2 2 5 6" xfId="22999"/>
    <cellStyle name="Total 2 2 5 6 2" xfId="30802"/>
    <cellStyle name="Total 2 2 5 6 3" xfId="26548"/>
    <cellStyle name="Total 2 2 5 7" xfId="23000"/>
    <cellStyle name="Total 2 2 5 7 2" xfId="30803"/>
    <cellStyle name="Total 2 2 5 7 3" xfId="26549"/>
    <cellStyle name="Total 2 2 5 8" xfId="23575"/>
    <cellStyle name="Total 2 2 5 8 2" xfId="30804"/>
    <cellStyle name="Total 2 2 5 8 3" xfId="27124"/>
    <cellStyle name="Total 2 2 5 9" xfId="30773"/>
    <cellStyle name="Total 2 2 6" xfId="20863"/>
    <cellStyle name="Total 2 2 6 2" xfId="21006"/>
    <cellStyle name="Total 2 2 6 2 2" xfId="23001"/>
    <cellStyle name="Total 2 2 6 2 2 2" xfId="30807"/>
    <cellStyle name="Total 2 2 6 2 2 3" xfId="26550"/>
    <cellStyle name="Total 2 2 6 2 3" xfId="23002"/>
    <cellStyle name="Total 2 2 6 2 3 2" xfId="30808"/>
    <cellStyle name="Total 2 2 6 2 3 3" xfId="26551"/>
    <cellStyle name="Total 2 2 6 2 4" xfId="23668"/>
    <cellStyle name="Total 2 2 6 2 4 2" xfId="30809"/>
    <cellStyle name="Total 2 2 6 2 4 3" xfId="27217"/>
    <cellStyle name="Total 2 2 6 2 5" xfId="30806"/>
    <cellStyle name="Total 2 2 6 2 6" xfId="24562"/>
    <cellStyle name="Total 2 2 6 3" xfId="23003"/>
    <cellStyle name="Total 2 2 6 3 2" xfId="30810"/>
    <cellStyle name="Total 2 2 6 3 3" xfId="26552"/>
    <cellStyle name="Total 2 2 6 4" xfId="23004"/>
    <cellStyle name="Total 2 2 6 4 2" xfId="30811"/>
    <cellStyle name="Total 2 2 6 4 3" xfId="26553"/>
    <cellStyle name="Total 2 2 6 5" xfId="23579"/>
    <cellStyle name="Total 2 2 6 5 2" xfId="30812"/>
    <cellStyle name="Total 2 2 6 5 3" xfId="27128"/>
    <cellStyle name="Total 2 2 6 6" xfId="30805"/>
    <cellStyle name="Total 2 2 6 7" xfId="24473"/>
    <cellStyle name="Total 2 2 7" xfId="20864"/>
    <cellStyle name="Total 2 2 7 2" xfId="21005"/>
    <cellStyle name="Total 2 2 7 2 2" xfId="23005"/>
    <cellStyle name="Total 2 2 7 2 2 2" xfId="30815"/>
    <cellStyle name="Total 2 2 7 2 2 3" xfId="26554"/>
    <cellStyle name="Total 2 2 7 2 3" xfId="23006"/>
    <cellStyle name="Total 2 2 7 2 3 2" xfId="30816"/>
    <cellStyle name="Total 2 2 7 2 3 3" xfId="26555"/>
    <cellStyle name="Total 2 2 7 2 4" xfId="23667"/>
    <cellStyle name="Total 2 2 7 2 4 2" xfId="30817"/>
    <cellStyle name="Total 2 2 7 2 4 3" xfId="27216"/>
    <cellStyle name="Total 2 2 7 2 5" xfId="30814"/>
    <cellStyle name="Total 2 2 7 2 6" xfId="24561"/>
    <cellStyle name="Total 2 2 7 3" xfId="23007"/>
    <cellStyle name="Total 2 2 7 3 2" xfId="30818"/>
    <cellStyle name="Total 2 2 7 3 3" xfId="26556"/>
    <cellStyle name="Total 2 2 7 4" xfId="23008"/>
    <cellStyle name="Total 2 2 7 4 2" xfId="30819"/>
    <cellStyle name="Total 2 2 7 4 3" xfId="26557"/>
    <cellStyle name="Total 2 2 7 5" xfId="23580"/>
    <cellStyle name="Total 2 2 7 5 2" xfId="30820"/>
    <cellStyle name="Total 2 2 7 5 3" xfId="27129"/>
    <cellStyle name="Total 2 2 7 6" xfId="30813"/>
    <cellStyle name="Total 2 2 7 7" xfId="24474"/>
    <cellStyle name="Total 2 2 8" xfId="20865"/>
    <cellStyle name="Total 2 2 8 2" xfId="21004"/>
    <cellStyle name="Total 2 2 8 2 2" xfId="23009"/>
    <cellStyle name="Total 2 2 8 2 2 2" xfId="30823"/>
    <cellStyle name="Total 2 2 8 2 2 3" xfId="26558"/>
    <cellStyle name="Total 2 2 8 2 3" xfId="23010"/>
    <cellStyle name="Total 2 2 8 2 3 2" xfId="30824"/>
    <cellStyle name="Total 2 2 8 2 3 3" xfId="26559"/>
    <cellStyle name="Total 2 2 8 2 4" xfId="23666"/>
    <cellStyle name="Total 2 2 8 2 4 2" xfId="30825"/>
    <cellStyle name="Total 2 2 8 2 4 3" xfId="27215"/>
    <cellStyle name="Total 2 2 8 2 5" xfId="30822"/>
    <cellStyle name="Total 2 2 8 2 6" xfId="24560"/>
    <cellStyle name="Total 2 2 8 3" xfId="23011"/>
    <cellStyle name="Total 2 2 8 3 2" xfId="30826"/>
    <cellStyle name="Total 2 2 8 3 3" xfId="26560"/>
    <cellStyle name="Total 2 2 8 4" xfId="23012"/>
    <cellStyle name="Total 2 2 8 4 2" xfId="30827"/>
    <cellStyle name="Total 2 2 8 4 3" xfId="26561"/>
    <cellStyle name="Total 2 2 8 5" xfId="23581"/>
    <cellStyle name="Total 2 2 8 5 2" xfId="30828"/>
    <cellStyle name="Total 2 2 8 5 3" xfId="27130"/>
    <cellStyle name="Total 2 2 8 6" xfId="30821"/>
    <cellStyle name="Total 2 2 8 7" xfId="24475"/>
    <cellStyle name="Total 2 2 9" xfId="20866"/>
    <cellStyle name="Total 2 2 9 2" xfId="21003"/>
    <cellStyle name="Total 2 2 9 2 2" xfId="23013"/>
    <cellStyle name="Total 2 2 9 2 2 2" xfId="30831"/>
    <cellStyle name="Total 2 2 9 2 2 3" xfId="26562"/>
    <cellStyle name="Total 2 2 9 2 3" xfId="23014"/>
    <cellStyle name="Total 2 2 9 2 3 2" xfId="30832"/>
    <cellStyle name="Total 2 2 9 2 3 3" xfId="26563"/>
    <cellStyle name="Total 2 2 9 2 4" xfId="23665"/>
    <cellStyle name="Total 2 2 9 2 4 2" xfId="30833"/>
    <cellStyle name="Total 2 2 9 2 4 3" xfId="27214"/>
    <cellStyle name="Total 2 2 9 2 5" xfId="30830"/>
    <cellStyle name="Total 2 2 9 2 6" xfId="24559"/>
    <cellStyle name="Total 2 2 9 3" xfId="23015"/>
    <cellStyle name="Total 2 2 9 3 2" xfId="30834"/>
    <cellStyle name="Total 2 2 9 3 3" xfId="26564"/>
    <cellStyle name="Total 2 2 9 4" xfId="23016"/>
    <cellStyle name="Total 2 2 9 4 2" xfId="30835"/>
    <cellStyle name="Total 2 2 9 4 3" xfId="26565"/>
    <cellStyle name="Total 2 2 9 5" xfId="23582"/>
    <cellStyle name="Total 2 2 9 5 2" xfId="30836"/>
    <cellStyle name="Total 2 2 9 5 3" xfId="27131"/>
    <cellStyle name="Total 2 2 9 6" xfId="30829"/>
    <cellStyle name="Total 2 2 9 7" xfId="24476"/>
    <cellStyle name="Total 2 20" xfId="23540"/>
    <cellStyle name="Total 2 20 2" xfId="30837"/>
    <cellStyle name="Total 2 20 3" xfId="27089"/>
    <cellStyle name="Total 2 21" xfId="30494"/>
    <cellStyle name="Total 2 22" xfId="24434"/>
    <cellStyle name="Total 2 3" xfId="20867"/>
    <cellStyle name="Total 2 3 2" xfId="20868"/>
    <cellStyle name="Total 2 3 2 2" xfId="21002"/>
    <cellStyle name="Total 2 3 2 2 2" xfId="23017"/>
    <cellStyle name="Total 2 3 2 2 2 2" xfId="30840"/>
    <cellStyle name="Total 2 3 2 2 2 3" xfId="26566"/>
    <cellStyle name="Total 2 3 2 2 3" xfId="23018"/>
    <cellStyle name="Total 2 3 2 2 3 2" xfId="30841"/>
    <cellStyle name="Total 2 3 2 2 3 3" xfId="26567"/>
    <cellStyle name="Total 2 3 2 2 4" xfId="23664"/>
    <cellStyle name="Total 2 3 2 2 4 2" xfId="30842"/>
    <cellStyle name="Total 2 3 2 2 4 3" xfId="27213"/>
    <cellStyle name="Total 2 3 2 2 5" xfId="30839"/>
    <cellStyle name="Total 2 3 2 2 6" xfId="24558"/>
    <cellStyle name="Total 2 3 2 3" xfId="23019"/>
    <cellStyle name="Total 2 3 2 3 2" xfId="30843"/>
    <cellStyle name="Total 2 3 2 3 3" xfId="26568"/>
    <cellStyle name="Total 2 3 2 4" xfId="23020"/>
    <cellStyle name="Total 2 3 2 4 2" xfId="30844"/>
    <cellStyle name="Total 2 3 2 4 3" xfId="26569"/>
    <cellStyle name="Total 2 3 2 5" xfId="23583"/>
    <cellStyle name="Total 2 3 2 5 2" xfId="30845"/>
    <cellStyle name="Total 2 3 2 5 3" xfId="27132"/>
    <cellStyle name="Total 2 3 2 6" xfId="30838"/>
    <cellStyle name="Total 2 3 2 7" xfId="24477"/>
    <cellStyle name="Total 2 3 3" xfId="20869"/>
    <cellStyle name="Total 2 3 3 2" xfId="21001"/>
    <cellStyle name="Total 2 3 3 2 2" xfId="23021"/>
    <cellStyle name="Total 2 3 3 2 2 2" xfId="30848"/>
    <cellStyle name="Total 2 3 3 2 2 3" xfId="26570"/>
    <cellStyle name="Total 2 3 3 2 3" xfId="23022"/>
    <cellStyle name="Total 2 3 3 2 3 2" xfId="30849"/>
    <cellStyle name="Total 2 3 3 2 3 3" xfId="26571"/>
    <cellStyle name="Total 2 3 3 2 4" xfId="23663"/>
    <cellStyle name="Total 2 3 3 2 4 2" xfId="30850"/>
    <cellStyle name="Total 2 3 3 2 4 3" xfId="27212"/>
    <cellStyle name="Total 2 3 3 2 5" xfId="30847"/>
    <cellStyle name="Total 2 3 3 2 6" xfId="24557"/>
    <cellStyle name="Total 2 3 3 3" xfId="23023"/>
    <cellStyle name="Total 2 3 3 3 2" xfId="30851"/>
    <cellStyle name="Total 2 3 3 3 3" xfId="26572"/>
    <cellStyle name="Total 2 3 3 4" xfId="23024"/>
    <cellStyle name="Total 2 3 3 4 2" xfId="30852"/>
    <cellStyle name="Total 2 3 3 4 3" xfId="26573"/>
    <cellStyle name="Total 2 3 3 5" xfId="23584"/>
    <cellStyle name="Total 2 3 3 5 2" xfId="30853"/>
    <cellStyle name="Total 2 3 3 5 3" xfId="27133"/>
    <cellStyle name="Total 2 3 3 6" xfId="30846"/>
    <cellStyle name="Total 2 3 3 7" xfId="24478"/>
    <cellStyle name="Total 2 3 4" xfId="20870"/>
    <cellStyle name="Total 2 3 4 2" xfId="21000"/>
    <cellStyle name="Total 2 3 4 2 2" xfId="23025"/>
    <cellStyle name="Total 2 3 4 2 2 2" xfId="30856"/>
    <cellStyle name="Total 2 3 4 2 2 3" xfId="26574"/>
    <cellStyle name="Total 2 3 4 2 3" xfId="23026"/>
    <cellStyle name="Total 2 3 4 2 3 2" xfId="30857"/>
    <cellStyle name="Total 2 3 4 2 3 3" xfId="26575"/>
    <cellStyle name="Total 2 3 4 2 4" xfId="23662"/>
    <cellStyle name="Total 2 3 4 2 4 2" xfId="30858"/>
    <cellStyle name="Total 2 3 4 2 4 3" xfId="27211"/>
    <cellStyle name="Total 2 3 4 2 5" xfId="30855"/>
    <cellStyle name="Total 2 3 4 2 6" xfId="24556"/>
    <cellStyle name="Total 2 3 4 3" xfId="23027"/>
    <cellStyle name="Total 2 3 4 3 2" xfId="30859"/>
    <cellStyle name="Total 2 3 4 3 3" xfId="26576"/>
    <cellStyle name="Total 2 3 4 4" xfId="23028"/>
    <cellStyle name="Total 2 3 4 4 2" xfId="30860"/>
    <cellStyle name="Total 2 3 4 4 3" xfId="26577"/>
    <cellStyle name="Total 2 3 4 5" xfId="23585"/>
    <cellStyle name="Total 2 3 4 5 2" xfId="30861"/>
    <cellStyle name="Total 2 3 4 5 3" xfId="27134"/>
    <cellStyle name="Total 2 3 4 6" xfId="30854"/>
    <cellStyle name="Total 2 3 4 7" xfId="24479"/>
    <cellStyle name="Total 2 3 5" xfId="20871"/>
    <cellStyle name="Total 2 3 5 2" xfId="20999"/>
    <cellStyle name="Total 2 3 5 2 2" xfId="23029"/>
    <cellStyle name="Total 2 3 5 2 2 2" xfId="30864"/>
    <cellStyle name="Total 2 3 5 2 2 3" xfId="26578"/>
    <cellStyle name="Total 2 3 5 2 3" xfId="23030"/>
    <cellStyle name="Total 2 3 5 2 3 2" xfId="30865"/>
    <cellStyle name="Total 2 3 5 2 3 3" xfId="26579"/>
    <cellStyle name="Total 2 3 5 2 4" xfId="23661"/>
    <cellStyle name="Total 2 3 5 2 4 2" xfId="30866"/>
    <cellStyle name="Total 2 3 5 2 4 3" xfId="27210"/>
    <cellStyle name="Total 2 3 5 2 5" xfId="30863"/>
    <cellStyle name="Total 2 3 5 2 6" xfId="24555"/>
    <cellStyle name="Total 2 3 5 3" xfId="23031"/>
    <cellStyle name="Total 2 3 5 3 2" xfId="30867"/>
    <cellStyle name="Total 2 3 5 3 3" xfId="26580"/>
    <cellStyle name="Total 2 3 5 4" xfId="23032"/>
    <cellStyle name="Total 2 3 5 4 2" xfId="30868"/>
    <cellStyle name="Total 2 3 5 4 3" xfId="26581"/>
    <cellStyle name="Total 2 3 5 5" xfId="23586"/>
    <cellStyle name="Total 2 3 5 5 2" xfId="30869"/>
    <cellStyle name="Total 2 3 5 5 3" xfId="27135"/>
    <cellStyle name="Total 2 3 5 6" xfId="30862"/>
    <cellStyle name="Total 2 3 5 7" xfId="24480"/>
    <cellStyle name="Total 2 4" xfId="20872"/>
    <cellStyle name="Total 2 4 2" xfId="20873"/>
    <cellStyle name="Total 2 4 2 2" xfId="20998"/>
    <cellStyle name="Total 2 4 2 2 2" xfId="23033"/>
    <cellStyle name="Total 2 4 2 2 2 2" xfId="30872"/>
    <cellStyle name="Total 2 4 2 2 2 3" xfId="26582"/>
    <cellStyle name="Total 2 4 2 2 3" xfId="23034"/>
    <cellStyle name="Total 2 4 2 2 3 2" xfId="30873"/>
    <cellStyle name="Total 2 4 2 2 3 3" xfId="26583"/>
    <cellStyle name="Total 2 4 2 2 4" xfId="23660"/>
    <cellStyle name="Total 2 4 2 2 4 2" xfId="30874"/>
    <cellStyle name="Total 2 4 2 2 4 3" xfId="27209"/>
    <cellStyle name="Total 2 4 2 2 5" xfId="30871"/>
    <cellStyle name="Total 2 4 2 2 6" xfId="24554"/>
    <cellStyle name="Total 2 4 2 3" xfId="23035"/>
    <cellStyle name="Total 2 4 2 3 2" xfId="30875"/>
    <cellStyle name="Total 2 4 2 3 3" xfId="26584"/>
    <cellStyle name="Total 2 4 2 4" xfId="23036"/>
    <cellStyle name="Total 2 4 2 4 2" xfId="30876"/>
    <cellStyle name="Total 2 4 2 4 3" xfId="26585"/>
    <cellStyle name="Total 2 4 2 5" xfId="23587"/>
    <cellStyle name="Total 2 4 2 5 2" xfId="30877"/>
    <cellStyle name="Total 2 4 2 5 3" xfId="27136"/>
    <cellStyle name="Total 2 4 2 6" xfId="30870"/>
    <cellStyle name="Total 2 4 2 7" xfId="24481"/>
    <cellStyle name="Total 2 4 3" xfId="20874"/>
    <cellStyle name="Total 2 4 3 2" xfId="20997"/>
    <cellStyle name="Total 2 4 3 2 2" xfId="23037"/>
    <cellStyle name="Total 2 4 3 2 2 2" xfId="30880"/>
    <cellStyle name="Total 2 4 3 2 2 3" xfId="26586"/>
    <cellStyle name="Total 2 4 3 2 3" xfId="23038"/>
    <cellStyle name="Total 2 4 3 2 3 2" xfId="30881"/>
    <cellStyle name="Total 2 4 3 2 3 3" xfId="26587"/>
    <cellStyle name="Total 2 4 3 2 4" xfId="23659"/>
    <cellStyle name="Total 2 4 3 2 4 2" xfId="30882"/>
    <cellStyle name="Total 2 4 3 2 4 3" xfId="27208"/>
    <cellStyle name="Total 2 4 3 2 5" xfId="30879"/>
    <cellStyle name="Total 2 4 3 2 6" xfId="24553"/>
    <cellStyle name="Total 2 4 3 3" xfId="23039"/>
    <cellStyle name="Total 2 4 3 3 2" xfId="30883"/>
    <cellStyle name="Total 2 4 3 3 3" xfId="26588"/>
    <cellStyle name="Total 2 4 3 4" xfId="23040"/>
    <cellStyle name="Total 2 4 3 4 2" xfId="30884"/>
    <cellStyle name="Total 2 4 3 4 3" xfId="26589"/>
    <cellStyle name="Total 2 4 3 5" xfId="23588"/>
    <cellStyle name="Total 2 4 3 5 2" xfId="30885"/>
    <cellStyle name="Total 2 4 3 5 3" xfId="27137"/>
    <cellStyle name="Total 2 4 3 6" xfId="30878"/>
    <cellStyle name="Total 2 4 3 7" xfId="24482"/>
    <cellStyle name="Total 2 4 4" xfId="20875"/>
    <cellStyle name="Total 2 4 4 2" xfId="20996"/>
    <cellStyle name="Total 2 4 4 2 2" xfId="23041"/>
    <cellStyle name="Total 2 4 4 2 2 2" xfId="30888"/>
    <cellStyle name="Total 2 4 4 2 2 3" xfId="26590"/>
    <cellStyle name="Total 2 4 4 2 3" xfId="23042"/>
    <cellStyle name="Total 2 4 4 2 3 2" xfId="30889"/>
    <cellStyle name="Total 2 4 4 2 3 3" xfId="26591"/>
    <cellStyle name="Total 2 4 4 2 4" xfId="23658"/>
    <cellStyle name="Total 2 4 4 2 4 2" xfId="30890"/>
    <cellStyle name="Total 2 4 4 2 4 3" xfId="27207"/>
    <cellStyle name="Total 2 4 4 2 5" xfId="30887"/>
    <cellStyle name="Total 2 4 4 2 6" xfId="24552"/>
    <cellStyle name="Total 2 4 4 3" xfId="23043"/>
    <cellStyle name="Total 2 4 4 3 2" xfId="30891"/>
    <cellStyle name="Total 2 4 4 3 3" xfId="26592"/>
    <cellStyle name="Total 2 4 4 4" xfId="23044"/>
    <cellStyle name="Total 2 4 4 4 2" xfId="30892"/>
    <cellStyle name="Total 2 4 4 4 3" xfId="26593"/>
    <cellStyle name="Total 2 4 4 5" xfId="23589"/>
    <cellStyle name="Total 2 4 4 5 2" xfId="30893"/>
    <cellStyle name="Total 2 4 4 5 3" xfId="27138"/>
    <cellStyle name="Total 2 4 4 6" xfId="30886"/>
    <cellStyle name="Total 2 4 4 7" xfId="24483"/>
    <cellStyle name="Total 2 4 5" xfId="20876"/>
    <cellStyle name="Total 2 4 5 2" xfId="20995"/>
    <cellStyle name="Total 2 4 5 2 2" xfId="23045"/>
    <cellStyle name="Total 2 4 5 2 2 2" xfId="30896"/>
    <cellStyle name="Total 2 4 5 2 2 3" xfId="26594"/>
    <cellStyle name="Total 2 4 5 2 3" xfId="23046"/>
    <cellStyle name="Total 2 4 5 2 3 2" xfId="30897"/>
    <cellStyle name="Total 2 4 5 2 3 3" xfId="26595"/>
    <cellStyle name="Total 2 4 5 2 4" xfId="23657"/>
    <cellStyle name="Total 2 4 5 2 4 2" xfId="30898"/>
    <cellStyle name="Total 2 4 5 2 4 3" xfId="27206"/>
    <cellStyle name="Total 2 4 5 2 5" xfId="30895"/>
    <cellStyle name="Total 2 4 5 2 6" xfId="24551"/>
    <cellStyle name="Total 2 4 5 3" xfId="23047"/>
    <cellStyle name="Total 2 4 5 3 2" xfId="30899"/>
    <cellStyle name="Total 2 4 5 3 3" xfId="26596"/>
    <cellStyle name="Total 2 4 5 4" xfId="23048"/>
    <cellStyle name="Total 2 4 5 4 2" xfId="30900"/>
    <cellStyle name="Total 2 4 5 4 3" xfId="26597"/>
    <cellStyle name="Total 2 4 5 5" xfId="23590"/>
    <cellStyle name="Total 2 4 5 5 2" xfId="30901"/>
    <cellStyle name="Total 2 4 5 5 3" xfId="27139"/>
    <cellStyle name="Total 2 4 5 6" xfId="30894"/>
    <cellStyle name="Total 2 4 5 7" xfId="24484"/>
    <cellStyle name="Total 2 5" xfId="20877"/>
    <cellStyle name="Total 2 5 2" xfId="20878"/>
    <cellStyle name="Total 2 5 2 2" xfId="20994"/>
    <cellStyle name="Total 2 5 2 2 2" xfId="23049"/>
    <cellStyle name="Total 2 5 2 2 2 2" xfId="30904"/>
    <cellStyle name="Total 2 5 2 2 2 3" xfId="26598"/>
    <cellStyle name="Total 2 5 2 2 3" xfId="23050"/>
    <cellStyle name="Total 2 5 2 2 3 2" xfId="30905"/>
    <cellStyle name="Total 2 5 2 2 3 3" xfId="26599"/>
    <cellStyle name="Total 2 5 2 2 4" xfId="23656"/>
    <cellStyle name="Total 2 5 2 2 4 2" xfId="30906"/>
    <cellStyle name="Total 2 5 2 2 4 3" xfId="27205"/>
    <cellStyle name="Total 2 5 2 2 5" xfId="30903"/>
    <cellStyle name="Total 2 5 2 2 6" xfId="24550"/>
    <cellStyle name="Total 2 5 2 3" xfId="23051"/>
    <cellStyle name="Total 2 5 2 3 2" xfId="30907"/>
    <cellStyle name="Total 2 5 2 3 3" xfId="26600"/>
    <cellStyle name="Total 2 5 2 4" xfId="23052"/>
    <cellStyle name="Total 2 5 2 4 2" xfId="30908"/>
    <cellStyle name="Total 2 5 2 4 3" xfId="26601"/>
    <cellStyle name="Total 2 5 2 5" xfId="23591"/>
    <cellStyle name="Total 2 5 2 5 2" xfId="30909"/>
    <cellStyle name="Total 2 5 2 5 3" xfId="27140"/>
    <cellStyle name="Total 2 5 2 6" xfId="30902"/>
    <cellStyle name="Total 2 5 2 7" xfId="24485"/>
    <cellStyle name="Total 2 5 3" xfId="20879"/>
    <cellStyle name="Total 2 5 3 2" xfId="20993"/>
    <cellStyle name="Total 2 5 3 2 2" xfId="23053"/>
    <cellStyle name="Total 2 5 3 2 2 2" xfId="30912"/>
    <cellStyle name="Total 2 5 3 2 2 3" xfId="26602"/>
    <cellStyle name="Total 2 5 3 2 3" xfId="23054"/>
    <cellStyle name="Total 2 5 3 2 3 2" xfId="30913"/>
    <cellStyle name="Total 2 5 3 2 3 3" xfId="26603"/>
    <cellStyle name="Total 2 5 3 2 4" xfId="23655"/>
    <cellStyle name="Total 2 5 3 2 4 2" xfId="30914"/>
    <cellStyle name="Total 2 5 3 2 4 3" xfId="27204"/>
    <cellStyle name="Total 2 5 3 2 5" xfId="30911"/>
    <cellStyle name="Total 2 5 3 2 6" xfId="24549"/>
    <cellStyle name="Total 2 5 3 3" xfId="23055"/>
    <cellStyle name="Total 2 5 3 3 2" xfId="30915"/>
    <cellStyle name="Total 2 5 3 3 3" xfId="26604"/>
    <cellStyle name="Total 2 5 3 4" xfId="23056"/>
    <cellStyle name="Total 2 5 3 4 2" xfId="30916"/>
    <cellStyle name="Total 2 5 3 4 3" xfId="26605"/>
    <cellStyle name="Total 2 5 3 5" xfId="23592"/>
    <cellStyle name="Total 2 5 3 5 2" xfId="30917"/>
    <cellStyle name="Total 2 5 3 5 3" xfId="27141"/>
    <cellStyle name="Total 2 5 3 6" xfId="30910"/>
    <cellStyle name="Total 2 5 3 7" xfId="24486"/>
    <cellStyle name="Total 2 5 4" xfId="20880"/>
    <cellStyle name="Total 2 5 4 2" xfId="20992"/>
    <cellStyle name="Total 2 5 4 2 2" xfId="23057"/>
    <cellStyle name="Total 2 5 4 2 2 2" xfId="30920"/>
    <cellStyle name="Total 2 5 4 2 2 3" xfId="26606"/>
    <cellStyle name="Total 2 5 4 2 3" xfId="23058"/>
    <cellStyle name="Total 2 5 4 2 3 2" xfId="30921"/>
    <cellStyle name="Total 2 5 4 2 3 3" xfId="26607"/>
    <cellStyle name="Total 2 5 4 2 4" xfId="23654"/>
    <cellStyle name="Total 2 5 4 2 4 2" xfId="30922"/>
    <cellStyle name="Total 2 5 4 2 4 3" xfId="27203"/>
    <cellStyle name="Total 2 5 4 2 5" xfId="30919"/>
    <cellStyle name="Total 2 5 4 2 6" xfId="24548"/>
    <cellStyle name="Total 2 5 4 3" xfId="23059"/>
    <cellStyle name="Total 2 5 4 3 2" xfId="30923"/>
    <cellStyle name="Total 2 5 4 3 3" xfId="26608"/>
    <cellStyle name="Total 2 5 4 4" xfId="23060"/>
    <cellStyle name="Total 2 5 4 4 2" xfId="30924"/>
    <cellStyle name="Total 2 5 4 4 3" xfId="26609"/>
    <cellStyle name="Total 2 5 4 5" xfId="23593"/>
    <cellStyle name="Total 2 5 4 5 2" xfId="30925"/>
    <cellStyle name="Total 2 5 4 5 3" xfId="27142"/>
    <cellStyle name="Total 2 5 4 6" xfId="30918"/>
    <cellStyle name="Total 2 5 4 7" xfId="24487"/>
    <cellStyle name="Total 2 5 5" xfId="20881"/>
    <cellStyle name="Total 2 5 5 2" xfId="20991"/>
    <cellStyle name="Total 2 5 5 2 2" xfId="23061"/>
    <cellStyle name="Total 2 5 5 2 2 2" xfId="30928"/>
    <cellStyle name="Total 2 5 5 2 2 3" xfId="26610"/>
    <cellStyle name="Total 2 5 5 2 3" xfId="23062"/>
    <cellStyle name="Total 2 5 5 2 3 2" xfId="30929"/>
    <cellStyle name="Total 2 5 5 2 3 3" xfId="26611"/>
    <cellStyle name="Total 2 5 5 2 4" xfId="23653"/>
    <cellStyle name="Total 2 5 5 2 4 2" xfId="30930"/>
    <cellStyle name="Total 2 5 5 2 4 3" xfId="27202"/>
    <cellStyle name="Total 2 5 5 2 5" xfId="30927"/>
    <cellStyle name="Total 2 5 5 2 6" xfId="24547"/>
    <cellStyle name="Total 2 5 5 3" xfId="23063"/>
    <cellStyle name="Total 2 5 5 3 2" xfId="30931"/>
    <cellStyle name="Total 2 5 5 3 3" xfId="26612"/>
    <cellStyle name="Total 2 5 5 4" xfId="23064"/>
    <cellStyle name="Total 2 5 5 4 2" xfId="30932"/>
    <cellStyle name="Total 2 5 5 4 3" xfId="26613"/>
    <cellStyle name="Total 2 5 5 5" xfId="23594"/>
    <cellStyle name="Total 2 5 5 5 2" xfId="30933"/>
    <cellStyle name="Total 2 5 5 5 3" xfId="27143"/>
    <cellStyle name="Total 2 5 5 6" xfId="30926"/>
    <cellStyle name="Total 2 5 5 7" xfId="24488"/>
    <cellStyle name="Total 2 6" xfId="20882"/>
    <cellStyle name="Total 2 6 2" xfId="20883"/>
    <cellStyle name="Total 2 6 2 2" xfId="20990"/>
    <cellStyle name="Total 2 6 2 2 2" xfId="23065"/>
    <cellStyle name="Total 2 6 2 2 2 2" xfId="30936"/>
    <cellStyle name="Total 2 6 2 2 2 3" xfId="26614"/>
    <cellStyle name="Total 2 6 2 2 3" xfId="23066"/>
    <cellStyle name="Total 2 6 2 2 3 2" xfId="30937"/>
    <cellStyle name="Total 2 6 2 2 3 3" xfId="26615"/>
    <cellStyle name="Total 2 6 2 2 4" xfId="23652"/>
    <cellStyle name="Total 2 6 2 2 4 2" xfId="30938"/>
    <cellStyle name="Total 2 6 2 2 4 3" xfId="27201"/>
    <cellStyle name="Total 2 6 2 2 5" xfId="30935"/>
    <cellStyle name="Total 2 6 2 2 6" xfId="24546"/>
    <cellStyle name="Total 2 6 2 3" xfId="23067"/>
    <cellStyle name="Total 2 6 2 3 2" xfId="30939"/>
    <cellStyle name="Total 2 6 2 3 3" xfId="26616"/>
    <cellStyle name="Total 2 6 2 4" xfId="23068"/>
    <cellStyle name="Total 2 6 2 4 2" xfId="30940"/>
    <cellStyle name="Total 2 6 2 4 3" xfId="26617"/>
    <cellStyle name="Total 2 6 2 5" xfId="23595"/>
    <cellStyle name="Total 2 6 2 5 2" xfId="30941"/>
    <cellStyle name="Total 2 6 2 5 3" xfId="27144"/>
    <cellStyle name="Total 2 6 2 6" xfId="30934"/>
    <cellStyle name="Total 2 6 2 7" xfId="24489"/>
    <cellStyle name="Total 2 6 3" xfId="20884"/>
    <cellStyle name="Total 2 6 3 2" xfId="20989"/>
    <cellStyle name="Total 2 6 3 2 2" xfId="23069"/>
    <cellStyle name="Total 2 6 3 2 2 2" xfId="30944"/>
    <cellStyle name="Total 2 6 3 2 2 3" xfId="26618"/>
    <cellStyle name="Total 2 6 3 2 3" xfId="23070"/>
    <cellStyle name="Total 2 6 3 2 3 2" xfId="30945"/>
    <cellStyle name="Total 2 6 3 2 3 3" xfId="26619"/>
    <cellStyle name="Total 2 6 3 2 4" xfId="23651"/>
    <cellStyle name="Total 2 6 3 2 4 2" xfId="30946"/>
    <cellStyle name="Total 2 6 3 2 4 3" xfId="27200"/>
    <cellStyle name="Total 2 6 3 2 5" xfId="30943"/>
    <cellStyle name="Total 2 6 3 2 6" xfId="24545"/>
    <cellStyle name="Total 2 6 3 3" xfId="23071"/>
    <cellStyle name="Total 2 6 3 3 2" xfId="30947"/>
    <cellStyle name="Total 2 6 3 3 3" xfId="26620"/>
    <cellStyle name="Total 2 6 3 4" xfId="23072"/>
    <cellStyle name="Total 2 6 3 4 2" xfId="30948"/>
    <cellStyle name="Total 2 6 3 4 3" xfId="26621"/>
    <cellStyle name="Total 2 6 3 5" xfId="23596"/>
    <cellStyle name="Total 2 6 3 5 2" xfId="30949"/>
    <cellStyle name="Total 2 6 3 5 3" xfId="27145"/>
    <cellStyle name="Total 2 6 3 6" xfId="30942"/>
    <cellStyle name="Total 2 6 3 7" xfId="24490"/>
    <cellStyle name="Total 2 6 4" xfId="20885"/>
    <cellStyle name="Total 2 6 4 2" xfId="20988"/>
    <cellStyle name="Total 2 6 4 2 2" xfId="23073"/>
    <cellStyle name="Total 2 6 4 2 2 2" xfId="30952"/>
    <cellStyle name="Total 2 6 4 2 2 3" xfId="26622"/>
    <cellStyle name="Total 2 6 4 2 3" xfId="23074"/>
    <cellStyle name="Total 2 6 4 2 3 2" xfId="30953"/>
    <cellStyle name="Total 2 6 4 2 3 3" xfId="26623"/>
    <cellStyle name="Total 2 6 4 2 4" xfId="23650"/>
    <cellStyle name="Total 2 6 4 2 4 2" xfId="30954"/>
    <cellStyle name="Total 2 6 4 2 4 3" xfId="27199"/>
    <cellStyle name="Total 2 6 4 2 5" xfId="30951"/>
    <cellStyle name="Total 2 6 4 2 6" xfId="24544"/>
    <cellStyle name="Total 2 6 4 3" xfId="23075"/>
    <cellStyle name="Total 2 6 4 3 2" xfId="30955"/>
    <cellStyle name="Total 2 6 4 3 3" xfId="26624"/>
    <cellStyle name="Total 2 6 4 4" xfId="23076"/>
    <cellStyle name="Total 2 6 4 4 2" xfId="30956"/>
    <cellStyle name="Total 2 6 4 4 3" xfId="26625"/>
    <cellStyle name="Total 2 6 4 5" xfId="23597"/>
    <cellStyle name="Total 2 6 4 5 2" xfId="30957"/>
    <cellStyle name="Total 2 6 4 5 3" xfId="27146"/>
    <cellStyle name="Total 2 6 4 6" xfId="30950"/>
    <cellStyle name="Total 2 6 4 7" xfId="24491"/>
    <cellStyle name="Total 2 6 5" xfId="20886"/>
    <cellStyle name="Total 2 6 5 2" xfId="20987"/>
    <cellStyle name="Total 2 6 5 2 2" xfId="23077"/>
    <cellStyle name="Total 2 6 5 2 2 2" xfId="30960"/>
    <cellStyle name="Total 2 6 5 2 2 3" xfId="26626"/>
    <cellStyle name="Total 2 6 5 2 3" xfId="23078"/>
    <cellStyle name="Total 2 6 5 2 3 2" xfId="30961"/>
    <cellStyle name="Total 2 6 5 2 3 3" xfId="26627"/>
    <cellStyle name="Total 2 6 5 2 4" xfId="23649"/>
    <cellStyle name="Total 2 6 5 2 4 2" xfId="30962"/>
    <cellStyle name="Total 2 6 5 2 4 3" xfId="27198"/>
    <cellStyle name="Total 2 6 5 2 5" xfId="30959"/>
    <cellStyle name="Total 2 6 5 2 6" xfId="24543"/>
    <cellStyle name="Total 2 6 5 3" xfId="23079"/>
    <cellStyle name="Total 2 6 5 3 2" xfId="30963"/>
    <cellStyle name="Total 2 6 5 3 3" xfId="26628"/>
    <cellStyle name="Total 2 6 5 4" xfId="23080"/>
    <cellStyle name="Total 2 6 5 4 2" xfId="30964"/>
    <cellStyle name="Total 2 6 5 4 3" xfId="26629"/>
    <cellStyle name="Total 2 6 5 5" xfId="23598"/>
    <cellStyle name="Total 2 6 5 5 2" xfId="30965"/>
    <cellStyle name="Total 2 6 5 5 3" xfId="27147"/>
    <cellStyle name="Total 2 6 5 6" xfId="30958"/>
    <cellStyle name="Total 2 6 5 7" xfId="24492"/>
    <cellStyle name="Total 2 7" xfId="20887"/>
    <cellStyle name="Total 2 7 2" xfId="20888"/>
    <cellStyle name="Total 2 7 2 2" xfId="20986"/>
    <cellStyle name="Total 2 7 2 2 2" xfId="23081"/>
    <cellStyle name="Total 2 7 2 2 2 2" xfId="30968"/>
    <cellStyle name="Total 2 7 2 2 2 3" xfId="26630"/>
    <cellStyle name="Total 2 7 2 2 3" xfId="23082"/>
    <cellStyle name="Total 2 7 2 2 3 2" xfId="30969"/>
    <cellStyle name="Total 2 7 2 2 3 3" xfId="26631"/>
    <cellStyle name="Total 2 7 2 2 4" xfId="23648"/>
    <cellStyle name="Total 2 7 2 2 4 2" xfId="30970"/>
    <cellStyle name="Total 2 7 2 2 4 3" xfId="27197"/>
    <cellStyle name="Total 2 7 2 2 5" xfId="30967"/>
    <cellStyle name="Total 2 7 2 2 6" xfId="24542"/>
    <cellStyle name="Total 2 7 2 3" xfId="23083"/>
    <cellStyle name="Total 2 7 2 3 2" xfId="30971"/>
    <cellStyle name="Total 2 7 2 3 3" xfId="26632"/>
    <cellStyle name="Total 2 7 2 4" xfId="23084"/>
    <cellStyle name="Total 2 7 2 4 2" xfId="30972"/>
    <cellStyle name="Total 2 7 2 4 3" xfId="26633"/>
    <cellStyle name="Total 2 7 2 5" xfId="23599"/>
    <cellStyle name="Total 2 7 2 5 2" xfId="30973"/>
    <cellStyle name="Total 2 7 2 5 3" xfId="27148"/>
    <cellStyle name="Total 2 7 2 6" xfId="30966"/>
    <cellStyle name="Total 2 7 2 7" xfId="24493"/>
    <cellStyle name="Total 2 7 3" xfId="20889"/>
    <cellStyle name="Total 2 7 3 2" xfId="20985"/>
    <cellStyle name="Total 2 7 3 2 2" xfId="23085"/>
    <cellStyle name="Total 2 7 3 2 2 2" xfId="30976"/>
    <cellStyle name="Total 2 7 3 2 2 3" xfId="26634"/>
    <cellStyle name="Total 2 7 3 2 3" xfId="23086"/>
    <cellStyle name="Total 2 7 3 2 3 2" xfId="30977"/>
    <cellStyle name="Total 2 7 3 2 3 3" xfId="26635"/>
    <cellStyle name="Total 2 7 3 2 4" xfId="23647"/>
    <cellStyle name="Total 2 7 3 2 4 2" xfId="30978"/>
    <cellStyle name="Total 2 7 3 2 4 3" xfId="27196"/>
    <cellStyle name="Total 2 7 3 2 5" xfId="30975"/>
    <cellStyle name="Total 2 7 3 2 6" xfId="24541"/>
    <cellStyle name="Total 2 7 3 3" xfId="23087"/>
    <cellStyle name="Total 2 7 3 3 2" xfId="30979"/>
    <cellStyle name="Total 2 7 3 3 3" xfId="26636"/>
    <cellStyle name="Total 2 7 3 4" xfId="23088"/>
    <cellStyle name="Total 2 7 3 4 2" xfId="30980"/>
    <cellStyle name="Total 2 7 3 4 3" xfId="26637"/>
    <cellStyle name="Total 2 7 3 5" xfId="23600"/>
    <cellStyle name="Total 2 7 3 5 2" xfId="30981"/>
    <cellStyle name="Total 2 7 3 5 3" xfId="27149"/>
    <cellStyle name="Total 2 7 3 6" xfId="30974"/>
    <cellStyle name="Total 2 7 3 7" xfId="24494"/>
    <cellStyle name="Total 2 7 4" xfId="20890"/>
    <cellStyle name="Total 2 7 4 2" xfId="20984"/>
    <cellStyle name="Total 2 7 4 2 2" xfId="23089"/>
    <cellStyle name="Total 2 7 4 2 2 2" xfId="30984"/>
    <cellStyle name="Total 2 7 4 2 2 3" xfId="26638"/>
    <cellStyle name="Total 2 7 4 2 3" xfId="23090"/>
    <cellStyle name="Total 2 7 4 2 3 2" xfId="30985"/>
    <cellStyle name="Total 2 7 4 2 3 3" xfId="26639"/>
    <cellStyle name="Total 2 7 4 2 4" xfId="23646"/>
    <cellStyle name="Total 2 7 4 2 4 2" xfId="30986"/>
    <cellStyle name="Total 2 7 4 2 4 3" xfId="27195"/>
    <cellStyle name="Total 2 7 4 2 5" xfId="30983"/>
    <cellStyle name="Total 2 7 4 2 6" xfId="24540"/>
    <cellStyle name="Total 2 7 4 3" xfId="23091"/>
    <cellStyle name="Total 2 7 4 3 2" xfId="30987"/>
    <cellStyle name="Total 2 7 4 3 3" xfId="26640"/>
    <cellStyle name="Total 2 7 4 4" xfId="23092"/>
    <cellStyle name="Total 2 7 4 4 2" xfId="30988"/>
    <cellStyle name="Total 2 7 4 4 3" xfId="26641"/>
    <cellStyle name="Total 2 7 4 5" xfId="23601"/>
    <cellStyle name="Total 2 7 4 5 2" xfId="30989"/>
    <cellStyle name="Total 2 7 4 5 3" xfId="27150"/>
    <cellStyle name="Total 2 7 4 6" xfId="30982"/>
    <cellStyle name="Total 2 7 4 7" xfId="24495"/>
    <cellStyle name="Total 2 7 5" xfId="20891"/>
    <cellStyle name="Total 2 7 5 2" xfId="20983"/>
    <cellStyle name="Total 2 7 5 2 2" xfId="23093"/>
    <cellStyle name="Total 2 7 5 2 2 2" xfId="30992"/>
    <cellStyle name="Total 2 7 5 2 2 3" xfId="26642"/>
    <cellStyle name="Total 2 7 5 2 3" xfId="23094"/>
    <cellStyle name="Total 2 7 5 2 3 2" xfId="30993"/>
    <cellStyle name="Total 2 7 5 2 3 3" xfId="26643"/>
    <cellStyle name="Total 2 7 5 2 4" xfId="23645"/>
    <cellStyle name="Total 2 7 5 2 4 2" xfId="30994"/>
    <cellStyle name="Total 2 7 5 2 4 3" xfId="27194"/>
    <cellStyle name="Total 2 7 5 2 5" xfId="30991"/>
    <cellStyle name="Total 2 7 5 2 6" xfId="24539"/>
    <cellStyle name="Total 2 7 5 3" xfId="23095"/>
    <cellStyle name="Total 2 7 5 3 2" xfId="30995"/>
    <cellStyle name="Total 2 7 5 3 3" xfId="26644"/>
    <cellStyle name="Total 2 7 5 4" xfId="23096"/>
    <cellStyle name="Total 2 7 5 4 2" xfId="30996"/>
    <cellStyle name="Total 2 7 5 4 3" xfId="26645"/>
    <cellStyle name="Total 2 7 5 5" xfId="23602"/>
    <cellStyle name="Total 2 7 5 5 2" xfId="30997"/>
    <cellStyle name="Total 2 7 5 5 3" xfId="27151"/>
    <cellStyle name="Total 2 7 5 6" xfId="30990"/>
    <cellStyle name="Total 2 7 5 7" xfId="24496"/>
    <cellStyle name="Total 2 8" xfId="20892"/>
    <cellStyle name="Total 2 8 2" xfId="20893"/>
    <cellStyle name="Total 2 8 2 2" xfId="20982"/>
    <cellStyle name="Total 2 8 2 2 2" xfId="23097"/>
    <cellStyle name="Total 2 8 2 2 2 2" xfId="31000"/>
    <cellStyle name="Total 2 8 2 2 2 3" xfId="26646"/>
    <cellStyle name="Total 2 8 2 2 3" xfId="23098"/>
    <cellStyle name="Total 2 8 2 2 3 2" xfId="31001"/>
    <cellStyle name="Total 2 8 2 2 3 3" xfId="26647"/>
    <cellStyle name="Total 2 8 2 2 4" xfId="23644"/>
    <cellStyle name="Total 2 8 2 2 4 2" xfId="31002"/>
    <cellStyle name="Total 2 8 2 2 4 3" xfId="27193"/>
    <cellStyle name="Total 2 8 2 2 5" xfId="30999"/>
    <cellStyle name="Total 2 8 2 2 6" xfId="24538"/>
    <cellStyle name="Total 2 8 2 3" xfId="23099"/>
    <cellStyle name="Total 2 8 2 3 2" xfId="31003"/>
    <cellStyle name="Total 2 8 2 3 3" xfId="26648"/>
    <cellStyle name="Total 2 8 2 4" xfId="23100"/>
    <cellStyle name="Total 2 8 2 4 2" xfId="31004"/>
    <cellStyle name="Total 2 8 2 4 3" xfId="26649"/>
    <cellStyle name="Total 2 8 2 5" xfId="23603"/>
    <cellStyle name="Total 2 8 2 5 2" xfId="31005"/>
    <cellStyle name="Total 2 8 2 5 3" xfId="27152"/>
    <cellStyle name="Total 2 8 2 6" xfId="30998"/>
    <cellStyle name="Total 2 8 2 7" xfId="24497"/>
    <cellStyle name="Total 2 8 3" xfId="20894"/>
    <cellStyle name="Total 2 8 3 2" xfId="20981"/>
    <cellStyle name="Total 2 8 3 2 2" xfId="23101"/>
    <cellStyle name="Total 2 8 3 2 2 2" xfId="31008"/>
    <cellStyle name="Total 2 8 3 2 2 3" xfId="26650"/>
    <cellStyle name="Total 2 8 3 2 3" xfId="23102"/>
    <cellStyle name="Total 2 8 3 2 3 2" xfId="31009"/>
    <cellStyle name="Total 2 8 3 2 3 3" xfId="26651"/>
    <cellStyle name="Total 2 8 3 2 4" xfId="23643"/>
    <cellStyle name="Total 2 8 3 2 4 2" xfId="31010"/>
    <cellStyle name="Total 2 8 3 2 4 3" xfId="27192"/>
    <cellStyle name="Total 2 8 3 2 5" xfId="31007"/>
    <cellStyle name="Total 2 8 3 2 6" xfId="24537"/>
    <cellStyle name="Total 2 8 3 3" xfId="23103"/>
    <cellStyle name="Total 2 8 3 3 2" xfId="31011"/>
    <cellStyle name="Total 2 8 3 3 3" xfId="26652"/>
    <cellStyle name="Total 2 8 3 4" xfId="23104"/>
    <cellStyle name="Total 2 8 3 4 2" xfId="31012"/>
    <cellStyle name="Total 2 8 3 4 3" xfId="26653"/>
    <cellStyle name="Total 2 8 3 5" xfId="23604"/>
    <cellStyle name="Total 2 8 3 5 2" xfId="31013"/>
    <cellStyle name="Total 2 8 3 5 3" xfId="27153"/>
    <cellStyle name="Total 2 8 3 6" xfId="31006"/>
    <cellStyle name="Total 2 8 3 7" xfId="24498"/>
    <cellStyle name="Total 2 8 4" xfId="20895"/>
    <cellStyle name="Total 2 8 4 2" xfId="20980"/>
    <cellStyle name="Total 2 8 4 2 2" xfId="23105"/>
    <cellStyle name="Total 2 8 4 2 2 2" xfId="31016"/>
    <cellStyle name="Total 2 8 4 2 2 3" xfId="26654"/>
    <cellStyle name="Total 2 8 4 2 3" xfId="23106"/>
    <cellStyle name="Total 2 8 4 2 3 2" xfId="31017"/>
    <cellStyle name="Total 2 8 4 2 3 3" xfId="26655"/>
    <cellStyle name="Total 2 8 4 2 4" xfId="23642"/>
    <cellStyle name="Total 2 8 4 2 4 2" xfId="31018"/>
    <cellStyle name="Total 2 8 4 2 4 3" xfId="27191"/>
    <cellStyle name="Total 2 8 4 2 5" xfId="31015"/>
    <cellStyle name="Total 2 8 4 2 6" xfId="24536"/>
    <cellStyle name="Total 2 8 4 3" xfId="23107"/>
    <cellStyle name="Total 2 8 4 3 2" xfId="31019"/>
    <cellStyle name="Total 2 8 4 3 3" xfId="26656"/>
    <cellStyle name="Total 2 8 4 4" xfId="23108"/>
    <cellStyle name="Total 2 8 4 4 2" xfId="31020"/>
    <cellStyle name="Total 2 8 4 4 3" xfId="26657"/>
    <cellStyle name="Total 2 8 4 5" xfId="23605"/>
    <cellStyle name="Total 2 8 4 5 2" xfId="31021"/>
    <cellStyle name="Total 2 8 4 5 3" xfId="27154"/>
    <cellStyle name="Total 2 8 4 6" xfId="31014"/>
    <cellStyle name="Total 2 8 4 7" xfId="24499"/>
    <cellStyle name="Total 2 8 5" xfId="20896"/>
    <cellStyle name="Total 2 8 5 2" xfId="20979"/>
    <cellStyle name="Total 2 8 5 2 2" xfId="23109"/>
    <cellStyle name="Total 2 8 5 2 2 2" xfId="31024"/>
    <cellStyle name="Total 2 8 5 2 2 3" xfId="26658"/>
    <cellStyle name="Total 2 8 5 2 3" xfId="23110"/>
    <cellStyle name="Total 2 8 5 2 3 2" xfId="31025"/>
    <cellStyle name="Total 2 8 5 2 3 3" xfId="26659"/>
    <cellStyle name="Total 2 8 5 2 4" xfId="23641"/>
    <cellStyle name="Total 2 8 5 2 4 2" xfId="31026"/>
    <cellStyle name="Total 2 8 5 2 4 3" xfId="27190"/>
    <cellStyle name="Total 2 8 5 2 5" xfId="31023"/>
    <cellStyle name="Total 2 8 5 2 6" xfId="24535"/>
    <cellStyle name="Total 2 8 5 3" xfId="23111"/>
    <cellStyle name="Total 2 8 5 3 2" xfId="31027"/>
    <cellStyle name="Total 2 8 5 3 3" xfId="26660"/>
    <cellStyle name="Total 2 8 5 4" xfId="23112"/>
    <cellStyle name="Total 2 8 5 4 2" xfId="31028"/>
    <cellStyle name="Total 2 8 5 4 3" xfId="26661"/>
    <cellStyle name="Total 2 8 5 5" xfId="23606"/>
    <cellStyle name="Total 2 8 5 5 2" xfId="31029"/>
    <cellStyle name="Total 2 8 5 5 3" xfId="27155"/>
    <cellStyle name="Total 2 8 5 6" xfId="31022"/>
    <cellStyle name="Total 2 8 5 7" xfId="24500"/>
    <cellStyle name="Total 2 9" xfId="20897"/>
    <cellStyle name="Total 2 9 2" xfId="20898"/>
    <cellStyle name="Total 2 9 2 2" xfId="20978"/>
    <cellStyle name="Total 2 9 2 2 2" xfId="23113"/>
    <cellStyle name="Total 2 9 2 2 2 2" xfId="31032"/>
    <cellStyle name="Total 2 9 2 2 2 3" xfId="26662"/>
    <cellStyle name="Total 2 9 2 2 3" xfId="23114"/>
    <cellStyle name="Total 2 9 2 2 3 2" xfId="31033"/>
    <cellStyle name="Total 2 9 2 2 3 3" xfId="26663"/>
    <cellStyle name="Total 2 9 2 2 4" xfId="23640"/>
    <cellStyle name="Total 2 9 2 2 4 2" xfId="31034"/>
    <cellStyle name="Total 2 9 2 2 4 3" xfId="27189"/>
    <cellStyle name="Total 2 9 2 2 5" xfId="31031"/>
    <cellStyle name="Total 2 9 2 2 6" xfId="24534"/>
    <cellStyle name="Total 2 9 2 3" xfId="23115"/>
    <cellStyle name="Total 2 9 2 3 2" xfId="31035"/>
    <cellStyle name="Total 2 9 2 3 3" xfId="26664"/>
    <cellStyle name="Total 2 9 2 4" xfId="23116"/>
    <cellStyle name="Total 2 9 2 4 2" xfId="31036"/>
    <cellStyle name="Total 2 9 2 4 3" xfId="26665"/>
    <cellStyle name="Total 2 9 2 5" xfId="23607"/>
    <cellStyle name="Total 2 9 2 5 2" xfId="31037"/>
    <cellStyle name="Total 2 9 2 5 3" xfId="27156"/>
    <cellStyle name="Total 2 9 2 6" xfId="31030"/>
    <cellStyle name="Total 2 9 2 7" xfId="24501"/>
    <cellStyle name="Total 2 9 3" xfId="20899"/>
    <cellStyle name="Total 2 9 3 2" xfId="20977"/>
    <cellStyle name="Total 2 9 3 2 2" xfId="23117"/>
    <cellStyle name="Total 2 9 3 2 2 2" xfId="31040"/>
    <cellStyle name="Total 2 9 3 2 2 3" xfId="26666"/>
    <cellStyle name="Total 2 9 3 2 3" xfId="23118"/>
    <cellStyle name="Total 2 9 3 2 3 2" xfId="31041"/>
    <cellStyle name="Total 2 9 3 2 3 3" xfId="26667"/>
    <cellStyle name="Total 2 9 3 2 4" xfId="23639"/>
    <cellStyle name="Total 2 9 3 2 4 2" xfId="31042"/>
    <cellStyle name="Total 2 9 3 2 4 3" xfId="27188"/>
    <cellStyle name="Total 2 9 3 2 5" xfId="31039"/>
    <cellStyle name="Total 2 9 3 2 6" xfId="24533"/>
    <cellStyle name="Total 2 9 3 3" xfId="23119"/>
    <cellStyle name="Total 2 9 3 3 2" xfId="31043"/>
    <cellStyle name="Total 2 9 3 3 3" xfId="26668"/>
    <cellStyle name="Total 2 9 3 4" xfId="23120"/>
    <cellStyle name="Total 2 9 3 4 2" xfId="31044"/>
    <cellStyle name="Total 2 9 3 4 3" xfId="26669"/>
    <cellStyle name="Total 2 9 3 5" xfId="23608"/>
    <cellStyle name="Total 2 9 3 5 2" xfId="31045"/>
    <cellStyle name="Total 2 9 3 5 3" xfId="27157"/>
    <cellStyle name="Total 2 9 3 6" xfId="31038"/>
    <cellStyle name="Total 2 9 3 7" xfId="24502"/>
    <cellStyle name="Total 2 9 4" xfId="20900"/>
    <cellStyle name="Total 2 9 4 2" xfId="20976"/>
    <cellStyle name="Total 2 9 4 2 2" xfId="23121"/>
    <cellStyle name="Total 2 9 4 2 2 2" xfId="31048"/>
    <cellStyle name="Total 2 9 4 2 2 3" xfId="26670"/>
    <cellStyle name="Total 2 9 4 2 3" xfId="23122"/>
    <cellStyle name="Total 2 9 4 2 3 2" xfId="31049"/>
    <cellStyle name="Total 2 9 4 2 3 3" xfId="26671"/>
    <cellStyle name="Total 2 9 4 2 4" xfId="23638"/>
    <cellStyle name="Total 2 9 4 2 4 2" xfId="31050"/>
    <cellStyle name="Total 2 9 4 2 4 3" xfId="27187"/>
    <cellStyle name="Total 2 9 4 2 5" xfId="31047"/>
    <cellStyle name="Total 2 9 4 2 6" xfId="24532"/>
    <cellStyle name="Total 2 9 4 3" xfId="23123"/>
    <cellStyle name="Total 2 9 4 3 2" xfId="31051"/>
    <cellStyle name="Total 2 9 4 3 3" xfId="26672"/>
    <cellStyle name="Total 2 9 4 4" xfId="23124"/>
    <cellStyle name="Total 2 9 4 4 2" xfId="31052"/>
    <cellStyle name="Total 2 9 4 4 3" xfId="26673"/>
    <cellStyle name="Total 2 9 4 5" xfId="23609"/>
    <cellStyle name="Total 2 9 4 5 2" xfId="31053"/>
    <cellStyle name="Total 2 9 4 5 3" xfId="27158"/>
    <cellStyle name="Total 2 9 4 6" xfId="31046"/>
    <cellStyle name="Total 2 9 4 7" xfId="24503"/>
    <cellStyle name="Total 2 9 5" xfId="20901"/>
    <cellStyle name="Total 2 9 5 2" xfId="20975"/>
    <cellStyle name="Total 2 9 5 2 2" xfId="23125"/>
    <cellStyle name="Total 2 9 5 2 2 2" xfId="31056"/>
    <cellStyle name="Total 2 9 5 2 2 3" xfId="26674"/>
    <cellStyle name="Total 2 9 5 2 3" xfId="23126"/>
    <cellStyle name="Total 2 9 5 2 3 2" xfId="31057"/>
    <cellStyle name="Total 2 9 5 2 3 3" xfId="26675"/>
    <cellStyle name="Total 2 9 5 2 4" xfId="23637"/>
    <cellStyle name="Total 2 9 5 2 4 2" xfId="31058"/>
    <cellStyle name="Total 2 9 5 2 4 3" xfId="27186"/>
    <cellStyle name="Total 2 9 5 2 5" xfId="31055"/>
    <cellStyle name="Total 2 9 5 2 6" xfId="24531"/>
    <cellStyle name="Total 2 9 5 3" xfId="23127"/>
    <cellStyle name="Total 2 9 5 3 2" xfId="31059"/>
    <cellStyle name="Total 2 9 5 3 3" xfId="26676"/>
    <cellStyle name="Total 2 9 5 4" xfId="23128"/>
    <cellStyle name="Total 2 9 5 4 2" xfId="31060"/>
    <cellStyle name="Total 2 9 5 4 3" xfId="26677"/>
    <cellStyle name="Total 2 9 5 5" xfId="23610"/>
    <cellStyle name="Total 2 9 5 5 2" xfId="31061"/>
    <cellStyle name="Total 2 9 5 5 3" xfId="27159"/>
    <cellStyle name="Total 2 9 5 6" xfId="31054"/>
    <cellStyle name="Total 2 9 5 7" xfId="24504"/>
    <cellStyle name="Total 3" xfId="20902"/>
    <cellStyle name="Total 3 2" xfId="20903"/>
    <cellStyle name="Total 3 2 2" xfId="20973"/>
    <cellStyle name="Total 3 2 2 2" xfId="23129"/>
    <cellStyle name="Total 3 2 2 2 2" xfId="31065"/>
    <cellStyle name="Total 3 2 2 2 3" xfId="26678"/>
    <cellStyle name="Total 3 2 2 3" xfId="23130"/>
    <cellStyle name="Total 3 2 2 3 2" xfId="31066"/>
    <cellStyle name="Total 3 2 2 3 3" xfId="26679"/>
    <cellStyle name="Total 3 2 2 4" xfId="23635"/>
    <cellStyle name="Total 3 2 2 4 2" xfId="31067"/>
    <cellStyle name="Total 3 2 2 4 3" xfId="27184"/>
    <cellStyle name="Total 3 2 2 5" xfId="31064"/>
    <cellStyle name="Total 3 2 2 6" xfId="24529"/>
    <cellStyle name="Total 3 2 3" xfId="23131"/>
    <cellStyle name="Total 3 2 3 2" xfId="31068"/>
    <cellStyle name="Total 3 2 3 3" xfId="26680"/>
    <cellStyle name="Total 3 2 4" xfId="23132"/>
    <cellStyle name="Total 3 2 4 2" xfId="31069"/>
    <cellStyle name="Total 3 2 4 3" xfId="26681"/>
    <cellStyle name="Total 3 2 5" xfId="23612"/>
    <cellStyle name="Total 3 2 5 2" xfId="31070"/>
    <cellStyle name="Total 3 2 5 3" xfId="27161"/>
    <cellStyle name="Total 3 2 6" xfId="31063"/>
    <cellStyle name="Total 3 2 7" xfId="24506"/>
    <cellStyle name="Total 3 3" xfId="20904"/>
    <cellStyle name="Total 3 3 2" xfId="20972"/>
    <cellStyle name="Total 3 3 2 2" xfId="23133"/>
    <cellStyle name="Total 3 3 2 2 2" xfId="31073"/>
    <cellStyle name="Total 3 3 2 2 3" xfId="26682"/>
    <cellStyle name="Total 3 3 2 3" xfId="23134"/>
    <cellStyle name="Total 3 3 2 3 2" xfId="31074"/>
    <cellStyle name="Total 3 3 2 3 3" xfId="26683"/>
    <cellStyle name="Total 3 3 2 4" xfId="23634"/>
    <cellStyle name="Total 3 3 2 4 2" xfId="31075"/>
    <cellStyle name="Total 3 3 2 4 3" xfId="27183"/>
    <cellStyle name="Total 3 3 2 5" xfId="31072"/>
    <cellStyle name="Total 3 3 2 6" xfId="24528"/>
    <cellStyle name="Total 3 3 3" xfId="23135"/>
    <cellStyle name="Total 3 3 3 2" xfId="31076"/>
    <cellStyle name="Total 3 3 3 3" xfId="26684"/>
    <cellStyle name="Total 3 3 4" xfId="23136"/>
    <cellStyle name="Total 3 3 4 2" xfId="31077"/>
    <cellStyle name="Total 3 3 4 3" xfId="26685"/>
    <cellStyle name="Total 3 3 5" xfId="23613"/>
    <cellStyle name="Total 3 3 5 2" xfId="31078"/>
    <cellStyle name="Total 3 3 5 3" xfId="27162"/>
    <cellStyle name="Total 3 3 6" xfId="31071"/>
    <cellStyle name="Total 3 3 7" xfId="24507"/>
    <cellStyle name="Total 3 4" xfId="20974"/>
    <cellStyle name="Total 3 4 2" xfId="23137"/>
    <cellStyle name="Total 3 4 2 2" xfId="31080"/>
    <cellStyle name="Total 3 4 2 3" xfId="26686"/>
    <cellStyle name="Total 3 4 3" xfId="23138"/>
    <cellStyle name="Total 3 4 3 2" xfId="31081"/>
    <cellStyle name="Total 3 4 3 3" xfId="26687"/>
    <cellStyle name="Total 3 4 4" xfId="23636"/>
    <cellStyle name="Total 3 4 4 2" xfId="31082"/>
    <cellStyle name="Total 3 4 4 3" xfId="27185"/>
    <cellStyle name="Total 3 4 5" xfId="31079"/>
    <cellStyle name="Total 3 4 6" xfId="24530"/>
    <cellStyle name="Total 3 5" xfId="23139"/>
    <cellStyle name="Total 3 5 2" xfId="31083"/>
    <cellStyle name="Total 3 5 3" xfId="26688"/>
    <cellStyle name="Total 3 6" xfId="23140"/>
    <cellStyle name="Total 3 6 2" xfId="31084"/>
    <cellStyle name="Total 3 6 3" xfId="26689"/>
    <cellStyle name="Total 3 7" xfId="23611"/>
    <cellStyle name="Total 3 7 2" xfId="31085"/>
    <cellStyle name="Total 3 7 3" xfId="27160"/>
    <cellStyle name="Total 3 8" xfId="31062"/>
    <cellStyle name="Total 3 9" xfId="24505"/>
    <cellStyle name="Total 4" xfId="20905"/>
    <cellStyle name="Total 4 2" xfId="20906"/>
    <cellStyle name="Total 4 2 2" xfId="20970"/>
    <cellStyle name="Total 4 2 2 2" xfId="23141"/>
    <cellStyle name="Total 4 2 2 2 2" xfId="31089"/>
    <cellStyle name="Total 4 2 2 2 3" xfId="26690"/>
    <cellStyle name="Total 4 2 2 3" xfId="23142"/>
    <cellStyle name="Total 4 2 2 3 2" xfId="31090"/>
    <cellStyle name="Total 4 2 2 3 3" xfId="26691"/>
    <cellStyle name="Total 4 2 2 4" xfId="23632"/>
    <cellStyle name="Total 4 2 2 4 2" xfId="31091"/>
    <cellStyle name="Total 4 2 2 4 3" xfId="27181"/>
    <cellStyle name="Total 4 2 2 5" xfId="31088"/>
    <cellStyle name="Total 4 2 2 6" xfId="24526"/>
    <cellStyle name="Total 4 2 3" xfId="23143"/>
    <cellStyle name="Total 4 2 3 2" xfId="31092"/>
    <cellStyle name="Total 4 2 3 3" xfId="26692"/>
    <cellStyle name="Total 4 2 4" xfId="23144"/>
    <cellStyle name="Total 4 2 4 2" xfId="31093"/>
    <cellStyle name="Total 4 2 4 3" xfId="26693"/>
    <cellStyle name="Total 4 2 5" xfId="23615"/>
    <cellStyle name="Total 4 2 5 2" xfId="31094"/>
    <cellStyle name="Total 4 2 5 3" xfId="27164"/>
    <cellStyle name="Total 4 2 6" xfId="31087"/>
    <cellStyle name="Total 4 2 7" xfId="24509"/>
    <cellStyle name="Total 4 3" xfId="20907"/>
    <cellStyle name="Total 4 3 2" xfId="20969"/>
    <cellStyle name="Total 4 3 2 2" xfId="23145"/>
    <cellStyle name="Total 4 3 2 2 2" xfId="31097"/>
    <cellStyle name="Total 4 3 2 2 3" xfId="26694"/>
    <cellStyle name="Total 4 3 2 3" xfId="23146"/>
    <cellStyle name="Total 4 3 2 3 2" xfId="31098"/>
    <cellStyle name="Total 4 3 2 3 3" xfId="26695"/>
    <cellStyle name="Total 4 3 2 4" xfId="23631"/>
    <cellStyle name="Total 4 3 2 4 2" xfId="31099"/>
    <cellStyle name="Total 4 3 2 4 3" xfId="27180"/>
    <cellStyle name="Total 4 3 2 5" xfId="31096"/>
    <cellStyle name="Total 4 3 2 6" xfId="24525"/>
    <cellStyle name="Total 4 3 3" xfId="23147"/>
    <cellStyle name="Total 4 3 3 2" xfId="31100"/>
    <cellStyle name="Total 4 3 3 3" xfId="26696"/>
    <cellStyle name="Total 4 3 4" xfId="23148"/>
    <cellStyle name="Total 4 3 4 2" xfId="31101"/>
    <cellStyle name="Total 4 3 4 3" xfId="26697"/>
    <cellStyle name="Total 4 3 5" xfId="23616"/>
    <cellStyle name="Total 4 3 5 2" xfId="31102"/>
    <cellStyle name="Total 4 3 5 3" xfId="27165"/>
    <cellStyle name="Total 4 3 6" xfId="31095"/>
    <cellStyle name="Total 4 3 7" xfId="24510"/>
    <cellStyle name="Total 4 4" xfId="20971"/>
    <cellStyle name="Total 4 4 2" xfId="23149"/>
    <cellStyle name="Total 4 4 2 2" xfId="31104"/>
    <cellStyle name="Total 4 4 2 3" xfId="26698"/>
    <cellStyle name="Total 4 4 3" xfId="23150"/>
    <cellStyle name="Total 4 4 3 2" xfId="31105"/>
    <cellStyle name="Total 4 4 3 3" xfId="26699"/>
    <cellStyle name="Total 4 4 4" xfId="23633"/>
    <cellStyle name="Total 4 4 4 2" xfId="31106"/>
    <cellStyle name="Total 4 4 4 3" xfId="27182"/>
    <cellStyle name="Total 4 4 5" xfId="31103"/>
    <cellStyle name="Total 4 4 6" xfId="24527"/>
    <cellStyle name="Total 4 5" xfId="23151"/>
    <cellStyle name="Total 4 5 2" xfId="31107"/>
    <cellStyle name="Total 4 5 3" xfId="26700"/>
    <cellStyle name="Total 4 6" xfId="23152"/>
    <cellStyle name="Total 4 6 2" xfId="31108"/>
    <cellStyle name="Total 4 6 3" xfId="26701"/>
    <cellStyle name="Total 4 7" xfId="23614"/>
    <cellStyle name="Total 4 7 2" xfId="31109"/>
    <cellStyle name="Total 4 7 3" xfId="27163"/>
    <cellStyle name="Total 4 8" xfId="31086"/>
    <cellStyle name="Total 4 9" xfId="24508"/>
    <cellStyle name="Total 5" xfId="20908"/>
    <cellStyle name="Total 5 2" xfId="20909"/>
    <cellStyle name="Total 5 2 2" xfId="20967"/>
    <cellStyle name="Total 5 2 2 2" xfId="23153"/>
    <cellStyle name="Total 5 2 2 2 2" xfId="31113"/>
    <cellStyle name="Total 5 2 2 2 3" xfId="26702"/>
    <cellStyle name="Total 5 2 2 3" xfId="23154"/>
    <cellStyle name="Total 5 2 2 3 2" xfId="31114"/>
    <cellStyle name="Total 5 2 2 3 3" xfId="26703"/>
    <cellStyle name="Total 5 2 2 4" xfId="23629"/>
    <cellStyle name="Total 5 2 2 4 2" xfId="31115"/>
    <cellStyle name="Total 5 2 2 4 3" xfId="27178"/>
    <cellStyle name="Total 5 2 2 5" xfId="31112"/>
    <cellStyle name="Total 5 2 2 6" xfId="24523"/>
    <cellStyle name="Total 5 2 3" xfId="23155"/>
    <cellStyle name="Total 5 2 3 2" xfId="31116"/>
    <cellStyle name="Total 5 2 3 3" xfId="26704"/>
    <cellStyle name="Total 5 2 4" xfId="23156"/>
    <cellStyle name="Total 5 2 4 2" xfId="31117"/>
    <cellStyle name="Total 5 2 4 3" xfId="26705"/>
    <cellStyle name="Total 5 2 5" xfId="23618"/>
    <cellStyle name="Total 5 2 5 2" xfId="31118"/>
    <cellStyle name="Total 5 2 5 3" xfId="27167"/>
    <cellStyle name="Total 5 2 6" xfId="31111"/>
    <cellStyle name="Total 5 2 7" xfId="24512"/>
    <cellStyle name="Total 5 3" xfId="20910"/>
    <cellStyle name="Total 5 3 2" xfId="20966"/>
    <cellStyle name="Total 5 3 2 2" xfId="23157"/>
    <cellStyle name="Total 5 3 2 2 2" xfId="31121"/>
    <cellStyle name="Total 5 3 2 2 3" xfId="26706"/>
    <cellStyle name="Total 5 3 2 3" xfId="23158"/>
    <cellStyle name="Total 5 3 2 3 2" xfId="31122"/>
    <cellStyle name="Total 5 3 2 3 3" xfId="26707"/>
    <cellStyle name="Total 5 3 2 4" xfId="23628"/>
    <cellStyle name="Total 5 3 2 4 2" xfId="31123"/>
    <cellStyle name="Total 5 3 2 4 3" xfId="27177"/>
    <cellStyle name="Total 5 3 2 5" xfId="31120"/>
    <cellStyle name="Total 5 3 2 6" xfId="24522"/>
    <cellStyle name="Total 5 3 3" xfId="23159"/>
    <cellStyle name="Total 5 3 3 2" xfId="31124"/>
    <cellStyle name="Total 5 3 3 3" xfId="26708"/>
    <cellStyle name="Total 5 3 4" xfId="23160"/>
    <cellStyle name="Total 5 3 4 2" xfId="31125"/>
    <cellStyle name="Total 5 3 4 3" xfId="26709"/>
    <cellStyle name="Total 5 3 5" xfId="23619"/>
    <cellStyle name="Total 5 3 5 2" xfId="31126"/>
    <cellStyle name="Total 5 3 5 3" xfId="27168"/>
    <cellStyle name="Total 5 3 6" xfId="31119"/>
    <cellStyle name="Total 5 3 7" xfId="24513"/>
    <cellStyle name="Total 5 4" xfId="20968"/>
    <cellStyle name="Total 5 4 2" xfId="23161"/>
    <cellStyle name="Total 5 4 2 2" xfId="31128"/>
    <cellStyle name="Total 5 4 2 3" xfId="26710"/>
    <cellStyle name="Total 5 4 3" xfId="23162"/>
    <cellStyle name="Total 5 4 3 2" xfId="31129"/>
    <cellStyle name="Total 5 4 3 3" xfId="26711"/>
    <cellStyle name="Total 5 4 4" xfId="23630"/>
    <cellStyle name="Total 5 4 4 2" xfId="31130"/>
    <cellStyle name="Total 5 4 4 3" xfId="27179"/>
    <cellStyle name="Total 5 4 5" xfId="31127"/>
    <cellStyle name="Total 5 4 6" xfId="24524"/>
    <cellStyle name="Total 5 5" xfId="23163"/>
    <cellStyle name="Total 5 5 2" xfId="31131"/>
    <cellStyle name="Total 5 5 3" xfId="26712"/>
    <cellStyle name="Total 5 6" xfId="23164"/>
    <cellStyle name="Total 5 6 2" xfId="31132"/>
    <cellStyle name="Total 5 6 3" xfId="26713"/>
    <cellStyle name="Total 5 7" xfId="23617"/>
    <cellStyle name="Total 5 7 2" xfId="31133"/>
    <cellStyle name="Total 5 7 3" xfId="27166"/>
    <cellStyle name="Total 5 8" xfId="31110"/>
    <cellStyle name="Total 5 9" xfId="24511"/>
    <cellStyle name="Total 6" xfId="20911"/>
    <cellStyle name="Total 6 2" xfId="20912"/>
    <cellStyle name="Total 6 2 2" xfId="20964"/>
    <cellStyle name="Total 6 2 2 2" xfId="23165"/>
    <cellStyle name="Total 6 2 2 2 2" xfId="31137"/>
    <cellStyle name="Total 6 2 2 2 3" xfId="26714"/>
    <cellStyle name="Total 6 2 2 3" xfId="23166"/>
    <cellStyle name="Total 6 2 2 3 2" xfId="31138"/>
    <cellStyle name="Total 6 2 2 3 3" xfId="26715"/>
    <cellStyle name="Total 6 2 2 4" xfId="23626"/>
    <cellStyle name="Total 6 2 2 4 2" xfId="31139"/>
    <cellStyle name="Total 6 2 2 4 3" xfId="27175"/>
    <cellStyle name="Total 6 2 2 5" xfId="31136"/>
    <cellStyle name="Total 6 2 2 6" xfId="24520"/>
    <cellStyle name="Total 6 2 3" xfId="23167"/>
    <cellStyle name="Total 6 2 3 2" xfId="31140"/>
    <cellStyle name="Total 6 2 3 3" xfId="26716"/>
    <cellStyle name="Total 6 2 4" xfId="23168"/>
    <cellStyle name="Total 6 2 4 2" xfId="31141"/>
    <cellStyle name="Total 6 2 4 3" xfId="26717"/>
    <cellStyle name="Total 6 2 5" xfId="23621"/>
    <cellStyle name="Total 6 2 5 2" xfId="31142"/>
    <cellStyle name="Total 6 2 5 3" xfId="27170"/>
    <cellStyle name="Total 6 2 6" xfId="31135"/>
    <cellStyle name="Total 6 2 7" xfId="24515"/>
    <cellStyle name="Total 6 3" xfId="20913"/>
    <cellStyle name="Total 6 3 2" xfId="20963"/>
    <cellStyle name="Total 6 3 2 2" xfId="23169"/>
    <cellStyle name="Total 6 3 2 2 2" xfId="31145"/>
    <cellStyle name="Total 6 3 2 2 3" xfId="26718"/>
    <cellStyle name="Total 6 3 2 3" xfId="23170"/>
    <cellStyle name="Total 6 3 2 3 2" xfId="31146"/>
    <cellStyle name="Total 6 3 2 3 3" xfId="26719"/>
    <cellStyle name="Total 6 3 2 4" xfId="23625"/>
    <cellStyle name="Total 6 3 2 4 2" xfId="31147"/>
    <cellStyle name="Total 6 3 2 4 3" xfId="27174"/>
    <cellStyle name="Total 6 3 2 5" xfId="31144"/>
    <cellStyle name="Total 6 3 2 6" xfId="24519"/>
    <cellStyle name="Total 6 3 3" xfId="23171"/>
    <cellStyle name="Total 6 3 3 2" xfId="31148"/>
    <cellStyle name="Total 6 3 3 3" xfId="26720"/>
    <cellStyle name="Total 6 3 4" xfId="23172"/>
    <cellStyle name="Total 6 3 4 2" xfId="31149"/>
    <cellStyle name="Total 6 3 4 3" xfId="26721"/>
    <cellStyle name="Total 6 3 5" xfId="23622"/>
    <cellStyle name="Total 6 3 5 2" xfId="31150"/>
    <cellStyle name="Total 6 3 5 3" xfId="27171"/>
    <cellStyle name="Total 6 3 6" xfId="31143"/>
    <cellStyle name="Total 6 3 7" xfId="24516"/>
    <cellStyle name="Total 6 4" xfId="20965"/>
    <cellStyle name="Total 6 4 2" xfId="23173"/>
    <cellStyle name="Total 6 4 2 2" xfId="31152"/>
    <cellStyle name="Total 6 4 2 3" xfId="26722"/>
    <cellStyle name="Total 6 4 3" xfId="23174"/>
    <cellStyle name="Total 6 4 3 2" xfId="31153"/>
    <cellStyle name="Total 6 4 3 3" xfId="26723"/>
    <cellStyle name="Total 6 4 4" xfId="23627"/>
    <cellStyle name="Total 6 4 4 2" xfId="31154"/>
    <cellStyle name="Total 6 4 4 3" xfId="27176"/>
    <cellStyle name="Total 6 4 5" xfId="31151"/>
    <cellStyle name="Total 6 4 6" xfId="24521"/>
    <cellStyle name="Total 6 5" xfId="23175"/>
    <cellStyle name="Total 6 5 2" xfId="31155"/>
    <cellStyle name="Total 6 5 3" xfId="26724"/>
    <cellStyle name="Total 6 6" xfId="23176"/>
    <cellStyle name="Total 6 6 2" xfId="31156"/>
    <cellStyle name="Total 6 6 3" xfId="26725"/>
    <cellStyle name="Total 6 7" xfId="23620"/>
    <cellStyle name="Total 6 7 2" xfId="31157"/>
    <cellStyle name="Total 6 7 3" xfId="27169"/>
    <cellStyle name="Total 6 8" xfId="31134"/>
    <cellStyle name="Total 6 9" xfId="24514"/>
    <cellStyle name="Total 7" xfId="20914"/>
    <cellStyle name="Total 7 2" xfId="20962"/>
    <cellStyle name="Total 7 2 2" xfId="23177"/>
    <cellStyle name="Total 7 2 2 2" xfId="31160"/>
    <cellStyle name="Total 7 2 2 3" xfId="26726"/>
    <cellStyle name="Total 7 2 3" xfId="23178"/>
    <cellStyle name="Total 7 2 3 2" xfId="31161"/>
    <cellStyle name="Total 7 2 3 3" xfId="26727"/>
    <cellStyle name="Total 7 2 4" xfId="23624"/>
    <cellStyle name="Total 7 2 4 2" xfId="31162"/>
    <cellStyle name="Total 7 2 4 3" xfId="27173"/>
    <cellStyle name="Total 7 2 5" xfId="31159"/>
    <cellStyle name="Total 7 2 6" xfId="24518"/>
    <cellStyle name="Total 7 3" xfId="23179"/>
    <cellStyle name="Total 7 3 2" xfId="31163"/>
    <cellStyle name="Total 7 3 3" xfId="26728"/>
    <cellStyle name="Total 7 4" xfId="23180"/>
    <cellStyle name="Total 7 4 2" xfId="31164"/>
    <cellStyle name="Total 7 4 3" xfId="26729"/>
    <cellStyle name="Total 7 5" xfId="23623"/>
    <cellStyle name="Total 7 5 2" xfId="31165"/>
    <cellStyle name="Total 7 5 3" xfId="27172"/>
    <cellStyle name="Total 7 6" xfId="31158"/>
    <cellStyle name="Total 7 7" xfId="24517"/>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tabSelected="1" zoomScaleNormal="100" workbookViewId="0">
      <pane xSplit="1" ySplit="7" topLeftCell="B8" activePane="bottomRight" state="frozen"/>
      <selection activeCell="M25" sqref="M25"/>
      <selection pane="topRight" activeCell="M25" sqref="M25"/>
      <selection pane="bottomLeft" activeCell="M25" sqref="M25"/>
      <selection pane="bottomRight" activeCell="B30" sqref="B30"/>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7"/>
      <c r="B1" s="173" t="s">
        <v>297</v>
      </c>
      <c r="C1" s="78"/>
    </row>
    <row r="2" spans="1:3" s="170" customFormat="1" ht="15.75">
      <c r="A2" s="230">
        <v>1</v>
      </c>
      <c r="B2" s="171" t="s">
        <v>298</v>
      </c>
      <c r="C2" s="459" t="s">
        <v>937</v>
      </c>
    </row>
    <row r="3" spans="1:3" s="170" customFormat="1" ht="15.75">
      <c r="A3" s="230">
        <v>2</v>
      </c>
      <c r="B3" s="172" t="s">
        <v>299</v>
      </c>
      <c r="C3" s="460" t="s">
        <v>915</v>
      </c>
    </row>
    <row r="4" spans="1:3" s="170" customFormat="1" ht="15.75">
      <c r="A4" s="230">
        <v>3</v>
      </c>
      <c r="B4" s="172" t="s">
        <v>300</v>
      </c>
      <c r="C4" s="460" t="s">
        <v>939</v>
      </c>
    </row>
    <row r="5" spans="1:3" s="170" customFormat="1" ht="15.75">
      <c r="A5" s="231">
        <v>4</v>
      </c>
      <c r="B5" s="175" t="s">
        <v>301</v>
      </c>
      <c r="C5" s="460" t="s">
        <v>938</v>
      </c>
    </row>
    <row r="6" spans="1:3" s="174" customFormat="1" ht="65.25" customHeight="1">
      <c r="A6" s="578" t="s">
        <v>802</v>
      </c>
      <c r="B6" s="579"/>
      <c r="C6" s="579"/>
    </row>
    <row r="7" spans="1:3">
      <c r="A7" s="361" t="s">
        <v>651</v>
      </c>
      <c r="B7" s="362" t="s">
        <v>302</v>
      </c>
    </row>
    <row r="8" spans="1:3">
      <c r="A8" s="363">
        <v>1</v>
      </c>
      <c r="B8" s="359" t="s">
        <v>266</v>
      </c>
    </row>
    <row r="9" spans="1:3">
      <c r="A9" s="363">
        <v>2</v>
      </c>
      <c r="B9" s="359" t="s">
        <v>303</v>
      </c>
    </row>
    <row r="10" spans="1:3">
      <c r="A10" s="363">
        <v>3</v>
      </c>
      <c r="B10" s="359" t="s">
        <v>304</v>
      </c>
    </row>
    <row r="11" spans="1:3">
      <c r="A11" s="363">
        <v>4</v>
      </c>
      <c r="B11" s="359" t="s">
        <v>305</v>
      </c>
      <c r="C11" s="169"/>
    </row>
    <row r="12" spans="1:3">
      <c r="A12" s="363">
        <v>5</v>
      </c>
      <c r="B12" s="359" t="s">
        <v>230</v>
      </c>
    </row>
    <row r="13" spans="1:3">
      <c r="A13" s="363">
        <v>6</v>
      </c>
      <c r="B13" s="364" t="s">
        <v>191</v>
      </c>
    </row>
    <row r="14" spans="1:3">
      <c r="A14" s="363">
        <v>7</v>
      </c>
      <c r="B14" s="359" t="s">
        <v>306</v>
      </c>
    </row>
    <row r="15" spans="1:3">
      <c r="A15" s="363">
        <v>8</v>
      </c>
      <c r="B15" s="359" t="s">
        <v>310</v>
      </c>
    </row>
    <row r="16" spans="1:3">
      <c r="A16" s="363">
        <v>9</v>
      </c>
      <c r="B16" s="359" t="s">
        <v>94</v>
      </c>
    </row>
    <row r="17" spans="1:2">
      <c r="A17" s="365" t="s">
        <v>860</v>
      </c>
      <c r="B17" s="359" t="s">
        <v>839</v>
      </c>
    </row>
    <row r="18" spans="1:2">
      <c r="A18" s="363">
        <v>10</v>
      </c>
      <c r="B18" s="359" t="s">
        <v>313</v>
      </c>
    </row>
    <row r="19" spans="1:2">
      <c r="A19" s="363">
        <v>11</v>
      </c>
      <c r="B19" s="364" t="s">
        <v>293</v>
      </c>
    </row>
    <row r="20" spans="1:2">
      <c r="A20" s="363">
        <v>12</v>
      </c>
      <c r="B20" s="364" t="s">
        <v>290</v>
      </c>
    </row>
    <row r="21" spans="1:2">
      <c r="A21" s="363">
        <v>13</v>
      </c>
      <c r="B21" s="366" t="s">
        <v>772</v>
      </c>
    </row>
    <row r="22" spans="1:2">
      <c r="A22" s="363">
        <v>14</v>
      </c>
      <c r="B22" s="367" t="s">
        <v>830</v>
      </c>
    </row>
    <row r="23" spans="1:2">
      <c r="A23" s="368">
        <v>15</v>
      </c>
      <c r="B23" s="364" t="s">
        <v>83</v>
      </c>
    </row>
    <row r="24" spans="1:2">
      <c r="A24" s="368">
        <v>15.1</v>
      </c>
      <c r="B24" s="359" t="s">
        <v>869</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scale="68" orientation="portrait" r:id="rId1"/>
  <colBreaks count="1" manualBreakCount="1">
    <brk id="1" max="23"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55"/>
  <sheetViews>
    <sheetView zoomScaleNormal="100" workbookViewId="0">
      <pane xSplit="1" ySplit="5" topLeftCell="B30" activePane="bottomRight" state="frozen"/>
      <selection activeCell="M25" sqref="M25"/>
      <selection pane="topRight" activeCell="M25" sqref="M25"/>
      <selection pane="bottomLeft" activeCell="M25" sqref="M25"/>
      <selection pane="bottomRight" activeCell="C6" sqref="C6:C52"/>
    </sheetView>
  </sheetViews>
  <sheetFormatPr defaultRowHeight="15"/>
  <cols>
    <col min="1" max="1" width="9.5703125" style="5" bestFit="1" customWidth="1"/>
    <col min="2" max="2" width="132.42578125" style="2" customWidth="1"/>
    <col min="3" max="3" width="18.42578125" style="2" customWidth="1"/>
  </cols>
  <sheetData>
    <row r="1" spans="1:4" ht="15.75">
      <c r="A1" s="11" t="s">
        <v>231</v>
      </c>
      <c r="B1" s="10" t="str">
        <f>Info!C2</f>
        <v>სს ”საქართველოს ბანკი”</v>
      </c>
      <c r="D1" s="2"/>
    </row>
    <row r="2" spans="1:4" s="15" customFormat="1" ht="15.75" customHeight="1">
      <c r="A2" s="15" t="s">
        <v>232</v>
      </c>
      <c r="B2" s="464">
        <f>'2. RC'!B2</f>
        <v>43830</v>
      </c>
    </row>
    <row r="3" spans="1:4" s="15" customFormat="1" ht="15.75" customHeight="1"/>
    <row r="4" spans="1:4" ht="15.75" thickBot="1">
      <c r="A4" s="5" t="s">
        <v>660</v>
      </c>
      <c r="B4" s="56" t="s">
        <v>94</v>
      </c>
    </row>
    <row r="5" spans="1:4">
      <c r="A5" s="124" t="s">
        <v>32</v>
      </c>
      <c r="B5" s="125"/>
      <c r="C5" s="126" t="s">
        <v>33</v>
      </c>
    </row>
    <row r="6" spans="1:4">
      <c r="A6" s="127">
        <v>1</v>
      </c>
      <c r="B6" s="74" t="s">
        <v>34</v>
      </c>
      <c r="C6" s="262">
        <f>SUM(C7:C11)</f>
        <v>1713723384.4643996</v>
      </c>
    </row>
    <row r="7" spans="1:4">
      <c r="A7" s="127">
        <v>2</v>
      </c>
      <c r="B7" s="71" t="s">
        <v>35</v>
      </c>
      <c r="C7" s="416">
        <v>27993660.18</v>
      </c>
    </row>
    <row r="8" spans="1:4">
      <c r="A8" s="127">
        <v>3</v>
      </c>
      <c r="B8" s="65" t="s">
        <v>36</v>
      </c>
      <c r="C8" s="416">
        <v>190492841.44999999</v>
      </c>
    </row>
    <row r="9" spans="1:4">
      <c r="A9" s="127">
        <v>4</v>
      </c>
      <c r="B9" s="65" t="s">
        <v>37</v>
      </c>
      <c r="C9" s="416">
        <v>-17030579.890000001</v>
      </c>
    </row>
    <row r="10" spans="1:4">
      <c r="A10" s="127">
        <v>5</v>
      </c>
      <c r="B10" s="65" t="s">
        <v>38</v>
      </c>
      <c r="C10" s="416"/>
    </row>
    <row r="11" spans="1:4">
      <c r="A11" s="127">
        <v>6</v>
      </c>
      <c r="B11" s="72" t="s">
        <v>39</v>
      </c>
      <c r="C11" s="416">
        <v>1512267462.7243996</v>
      </c>
    </row>
    <row r="12" spans="1:4" s="4" customFormat="1">
      <c r="A12" s="127">
        <v>7</v>
      </c>
      <c r="B12" s="74" t="s">
        <v>40</v>
      </c>
      <c r="C12" s="417">
        <f>SUM(C13:C27)</f>
        <v>112922548.26000001</v>
      </c>
    </row>
    <row r="13" spans="1:4" s="4" customFormat="1">
      <c r="A13" s="127">
        <v>8</v>
      </c>
      <c r="B13" s="73" t="s">
        <v>41</v>
      </c>
      <c r="C13" s="418">
        <v>-17030579.890000001</v>
      </c>
    </row>
    <row r="14" spans="1:4" s="4" customFormat="1" ht="25.5">
      <c r="A14" s="127">
        <v>9</v>
      </c>
      <c r="B14" s="66" t="s">
        <v>42</v>
      </c>
      <c r="C14" s="418">
        <v>0</v>
      </c>
    </row>
    <row r="15" spans="1:4" s="4" customFormat="1">
      <c r="A15" s="127">
        <v>10</v>
      </c>
      <c r="B15" s="67" t="s">
        <v>43</v>
      </c>
      <c r="C15" s="418">
        <v>116723192.08</v>
      </c>
    </row>
    <row r="16" spans="1:4" s="4" customFormat="1">
      <c r="A16" s="127">
        <v>11</v>
      </c>
      <c r="B16" s="68" t="s">
        <v>44</v>
      </c>
      <c r="C16" s="418">
        <v>0</v>
      </c>
    </row>
    <row r="17" spans="1:3" s="4" customFormat="1">
      <c r="A17" s="127">
        <v>12</v>
      </c>
      <c r="B17" s="67" t="s">
        <v>45</v>
      </c>
      <c r="C17" s="418">
        <v>1983501.2</v>
      </c>
    </row>
    <row r="18" spans="1:3" s="4" customFormat="1">
      <c r="A18" s="127">
        <v>13</v>
      </c>
      <c r="B18" s="67" t="s">
        <v>46</v>
      </c>
      <c r="C18" s="418">
        <v>1368286</v>
      </c>
    </row>
    <row r="19" spans="1:3" s="4" customFormat="1">
      <c r="A19" s="127">
        <v>14</v>
      </c>
      <c r="B19" s="67" t="s">
        <v>47</v>
      </c>
      <c r="C19" s="418">
        <v>0</v>
      </c>
    </row>
    <row r="20" spans="1:3" s="4" customFormat="1" ht="25.5">
      <c r="A20" s="127">
        <v>15</v>
      </c>
      <c r="B20" s="67" t="s">
        <v>48</v>
      </c>
      <c r="C20" s="418">
        <v>0</v>
      </c>
    </row>
    <row r="21" spans="1:3" s="4" customFormat="1" ht="25.5">
      <c r="A21" s="127">
        <v>16</v>
      </c>
      <c r="B21" s="66" t="s">
        <v>49</v>
      </c>
      <c r="C21" s="418">
        <v>0</v>
      </c>
    </row>
    <row r="22" spans="1:3" s="4" customFormat="1">
      <c r="A22" s="127">
        <v>17</v>
      </c>
      <c r="B22" s="128" t="s">
        <v>50</v>
      </c>
      <c r="C22" s="418">
        <v>9878148.8699999992</v>
      </c>
    </row>
    <row r="23" spans="1:3" s="4" customFormat="1" ht="25.5">
      <c r="A23" s="127">
        <v>18</v>
      </c>
      <c r="B23" s="66" t="s">
        <v>51</v>
      </c>
      <c r="C23" s="418">
        <v>0</v>
      </c>
    </row>
    <row r="24" spans="1:3" s="4" customFormat="1" ht="25.5">
      <c r="A24" s="127">
        <v>19</v>
      </c>
      <c r="B24" s="66" t="s">
        <v>52</v>
      </c>
      <c r="C24" s="418">
        <v>0</v>
      </c>
    </row>
    <row r="25" spans="1:3" s="4" customFormat="1" ht="25.5">
      <c r="A25" s="127">
        <v>20</v>
      </c>
      <c r="B25" s="69" t="s">
        <v>53</v>
      </c>
      <c r="C25" s="418">
        <v>0</v>
      </c>
    </row>
    <row r="26" spans="1:3" s="4" customFormat="1">
      <c r="A26" s="127">
        <v>21</v>
      </c>
      <c r="B26" s="69" t="s">
        <v>54</v>
      </c>
      <c r="C26" s="418">
        <v>0</v>
      </c>
    </row>
    <row r="27" spans="1:3" s="4" customFormat="1" ht="25.5">
      <c r="A27" s="127">
        <v>22</v>
      </c>
      <c r="B27" s="69" t="s">
        <v>55</v>
      </c>
      <c r="C27" s="418">
        <v>0</v>
      </c>
    </row>
    <row r="28" spans="1:3" s="4" customFormat="1">
      <c r="A28" s="127">
        <v>23</v>
      </c>
      <c r="B28" s="75" t="s">
        <v>29</v>
      </c>
      <c r="C28" s="417">
        <f>C6-C12</f>
        <v>1600800836.2043996</v>
      </c>
    </row>
    <row r="29" spans="1:3" s="4" customFormat="1">
      <c r="A29" s="129"/>
      <c r="B29" s="70"/>
      <c r="C29" s="418"/>
    </row>
    <row r="30" spans="1:3" s="4" customFormat="1">
      <c r="A30" s="129">
        <v>24</v>
      </c>
      <c r="B30" s="75" t="s">
        <v>56</v>
      </c>
      <c r="C30" s="417">
        <f>C31+C34</f>
        <v>286770000</v>
      </c>
    </row>
    <row r="31" spans="1:3" s="4" customFormat="1">
      <c r="A31" s="129">
        <v>25</v>
      </c>
      <c r="B31" s="65" t="s">
        <v>57</v>
      </c>
      <c r="C31" s="419">
        <f>C32+C33</f>
        <v>0</v>
      </c>
    </row>
    <row r="32" spans="1:3" s="4" customFormat="1">
      <c r="A32" s="129">
        <v>26</v>
      </c>
      <c r="B32" s="167" t="s">
        <v>58</v>
      </c>
      <c r="C32" s="418"/>
    </row>
    <row r="33" spans="1:3" s="4" customFormat="1">
      <c r="A33" s="129">
        <v>27</v>
      </c>
      <c r="B33" s="167" t="s">
        <v>59</v>
      </c>
      <c r="C33" s="418"/>
    </row>
    <row r="34" spans="1:3" s="4" customFormat="1">
      <c r="A34" s="129">
        <v>28</v>
      </c>
      <c r="B34" s="65" t="s">
        <v>60</v>
      </c>
      <c r="C34" s="418">
        <v>286770000</v>
      </c>
    </row>
    <row r="35" spans="1:3" s="4" customFormat="1">
      <c r="A35" s="129">
        <v>29</v>
      </c>
      <c r="B35" s="75" t="s">
        <v>61</v>
      </c>
      <c r="C35" s="417">
        <f>SUM(C36:C40)</f>
        <v>0</v>
      </c>
    </row>
    <row r="36" spans="1:3" s="4" customFormat="1">
      <c r="A36" s="129">
        <v>30</v>
      </c>
      <c r="B36" s="66" t="s">
        <v>62</v>
      </c>
      <c r="C36" s="418"/>
    </row>
    <row r="37" spans="1:3" s="4" customFormat="1">
      <c r="A37" s="129">
        <v>31</v>
      </c>
      <c r="B37" s="67" t="s">
        <v>63</v>
      </c>
      <c r="C37" s="418"/>
    </row>
    <row r="38" spans="1:3" s="4" customFormat="1" ht="25.5">
      <c r="A38" s="129">
        <v>32</v>
      </c>
      <c r="B38" s="66" t="s">
        <v>64</v>
      </c>
      <c r="C38" s="418"/>
    </row>
    <row r="39" spans="1:3" s="4" customFormat="1" ht="25.5">
      <c r="A39" s="129">
        <v>33</v>
      </c>
      <c r="B39" s="66" t="s">
        <v>52</v>
      </c>
      <c r="C39" s="418"/>
    </row>
    <row r="40" spans="1:3" s="4" customFormat="1" ht="25.5">
      <c r="A40" s="129">
        <v>34</v>
      </c>
      <c r="B40" s="69" t="s">
        <v>65</v>
      </c>
      <c r="C40" s="418"/>
    </row>
    <row r="41" spans="1:3" s="4" customFormat="1">
      <c r="A41" s="129">
        <v>35</v>
      </c>
      <c r="B41" s="75" t="s">
        <v>30</v>
      </c>
      <c r="C41" s="417">
        <f>C30-C35</f>
        <v>286770000</v>
      </c>
    </row>
    <row r="42" spans="1:3" s="4" customFormat="1">
      <c r="A42" s="129"/>
      <c r="B42" s="70"/>
      <c r="C42" s="418"/>
    </row>
    <row r="43" spans="1:3" s="4" customFormat="1">
      <c r="A43" s="129">
        <v>36</v>
      </c>
      <c r="B43" s="76" t="s">
        <v>66</v>
      </c>
      <c r="C43" s="417">
        <f>SUM(C44:C46)</f>
        <v>616112791.96143472</v>
      </c>
    </row>
    <row r="44" spans="1:3" s="4" customFormat="1">
      <c r="A44" s="129">
        <v>37</v>
      </c>
      <c r="B44" s="65" t="s">
        <v>67</v>
      </c>
      <c r="C44" s="418">
        <v>464567400</v>
      </c>
    </row>
    <row r="45" spans="1:3" s="4" customFormat="1">
      <c r="A45" s="129">
        <v>38</v>
      </c>
      <c r="B45" s="65" t="s">
        <v>68</v>
      </c>
      <c r="C45" s="418">
        <v>0</v>
      </c>
    </row>
    <row r="46" spans="1:3" s="4" customFormat="1">
      <c r="A46" s="129">
        <v>39</v>
      </c>
      <c r="B46" s="65" t="s">
        <v>69</v>
      </c>
      <c r="C46" s="418">
        <v>151545391.96143475</v>
      </c>
    </row>
    <row r="47" spans="1:3" s="4" customFormat="1">
      <c r="A47" s="129">
        <v>40</v>
      </c>
      <c r="B47" s="76" t="s">
        <v>70</v>
      </c>
      <c r="C47" s="417">
        <f>SUM(C48:C51)</f>
        <v>0</v>
      </c>
    </row>
    <row r="48" spans="1:3" s="4" customFormat="1">
      <c r="A48" s="129">
        <v>41</v>
      </c>
      <c r="B48" s="66" t="s">
        <v>71</v>
      </c>
      <c r="C48" s="418"/>
    </row>
    <row r="49" spans="1:3" s="4" customFormat="1">
      <c r="A49" s="129">
        <v>42</v>
      </c>
      <c r="B49" s="67" t="s">
        <v>72</v>
      </c>
      <c r="C49" s="418"/>
    </row>
    <row r="50" spans="1:3" s="4" customFormat="1" ht="25.5">
      <c r="A50" s="129">
        <v>43</v>
      </c>
      <c r="B50" s="66" t="s">
        <v>73</v>
      </c>
      <c r="C50" s="418"/>
    </row>
    <row r="51" spans="1:3" s="4" customFormat="1" ht="25.5">
      <c r="A51" s="129">
        <v>44</v>
      </c>
      <c r="B51" s="66" t="s">
        <v>52</v>
      </c>
      <c r="C51" s="418"/>
    </row>
    <row r="52" spans="1:3" s="4" customFormat="1" ht="15.75" thickBot="1">
      <c r="A52" s="130">
        <v>45</v>
      </c>
      <c r="B52" s="131" t="s">
        <v>31</v>
      </c>
      <c r="C52" s="263">
        <f>C43-C47</f>
        <v>616112791.96143472</v>
      </c>
    </row>
    <row r="55" spans="1:3">
      <c r="B55" s="2" t="s">
        <v>268</v>
      </c>
    </row>
  </sheetData>
  <dataValidations count="1">
    <dataValidation operator="lessThanOrEqual" allowBlank="1" showInputMessage="1" showErrorMessage="1" errorTitle="Should be negative number" error="Should be whole negative number or 0" sqref="C13:C33 C35: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workbookViewId="0">
      <selection activeCell="D7" sqref="D7:D21"/>
    </sheetView>
  </sheetViews>
  <sheetFormatPr defaultColWidth="9.140625" defaultRowHeight="12.75"/>
  <cols>
    <col min="1" max="1" width="10.85546875" style="320" bestFit="1" customWidth="1"/>
    <col min="2" max="2" width="59" style="320" customWidth="1"/>
    <col min="3" max="3" width="16.7109375" style="320" bestFit="1" customWidth="1"/>
    <col min="4" max="4" width="22.140625" style="447" customWidth="1"/>
    <col min="5" max="16384" width="9.140625" style="320"/>
  </cols>
  <sheetData>
    <row r="1" spans="1:4" ht="15">
      <c r="A1" s="11" t="s">
        <v>231</v>
      </c>
      <c r="B1" s="10" t="str">
        <f>Info!C2</f>
        <v>სს ”საქართველოს ბანკი”</v>
      </c>
    </row>
    <row r="2" spans="1:4" s="15" customFormat="1" ht="15.75" customHeight="1">
      <c r="A2" s="15" t="s">
        <v>232</v>
      </c>
      <c r="B2" s="464">
        <f>'2. RC'!B2</f>
        <v>43830</v>
      </c>
      <c r="D2" s="448"/>
    </row>
    <row r="3" spans="1:4" s="15" customFormat="1" ht="15.75" customHeight="1">
      <c r="D3" s="448"/>
    </row>
    <row r="4" spans="1:4" ht="13.5" thickBot="1">
      <c r="A4" s="321" t="s">
        <v>838</v>
      </c>
      <c r="B4" s="352" t="s">
        <v>839</v>
      </c>
    </row>
    <row r="5" spans="1:4" s="353" customFormat="1">
      <c r="A5" s="605" t="s">
        <v>840</v>
      </c>
      <c r="B5" s="606"/>
      <c r="C5" s="344" t="s">
        <v>841</v>
      </c>
      <c r="D5" s="449" t="s">
        <v>842</v>
      </c>
    </row>
    <row r="6" spans="1:4" s="354" customFormat="1">
      <c r="A6" s="345">
        <v>1</v>
      </c>
      <c r="B6" s="346" t="s">
        <v>843</v>
      </c>
      <c r="C6" s="346"/>
      <c r="D6" s="450"/>
    </row>
    <row r="7" spans="1:4" s="354" customFormat="1">
      <c r="A7" s="347" t="s">
        <v>844</v>
      </c>
      <c r="B7" s="348" t="s">
        <v>845</v>
      </c>
      <c r="C7" s="395">
        <v>4.4999999999999998E-2</v>
      </c>
      <c r="D7" s="451">
        <f>C7*'5. RWA'!$C$13</f>
        <v>624067625.61984766</v>
      </c>
    </row>
    <row r="8" spans="1:4" s="354" customFormat="1">
      <c r="A8" s="347" t="s">
        <v>846</v>
      </c>
      <c r="B8" s="348" t="s">
        <v>847</v>
      </c>
      <c r="C8" s="396">
        <v>0.06</v>
      </c>
      <c r="D8" s="451">
        <f>C8*'5. RWA'!$C$13</f>
        <v>832090167.49313021</v>
      </c>
    </row>
    <row r="9" spans="1:4" s="354" customFormat="1">
      <c r="A9" s="347" t="s">
        <v>848</v>
      </c>
      <c r="B9" s="348" t="s">
        <v>849</v>
      </c>
      <c r="C9" s="396">
        <v>0.08</v>
      </c>
      <c r="D9" s="451">
        <f>C9*'5. RWA'!$C$13</f>
        <v>1109453556.6575069</v>
      </c>
    </row>
    <row r="10" spans="1:4" s="354" customFormat="1">
      <c r="A10" s="345" t="s">
        <v>850</v>
      </c>
      <c r="B10" s="346" t="s">
        <v>851</v>
      </c>
      <c r="C10" s="397"/>
      <c r="D10" s="452"/>
    </row>
    <row r="11" spans="1:4" s="355" customFormat="1">
      <c r="A11" s="349" t="s">
        <v>852</v>
      </c>
      <c r="B11" s="350" t="s">
        <v>853</v>
      </c>
      <c r="C11" s="398">
        <v>2.5000000000000001E-2</v>
      </c>
      <c r="D11" s="451">
        <f>C11*'5. RWA'!$C$13</f>
        <v>346704236.45547098</v>
      </c>
    </row>
    <row r="12" spans="1:4" s="355" customFormat="1">
      <c r="A12" s="349" t="s">
        <v>854</v>
      </c>
      <c r="B12" s="350" t="s">
        <v>855</v>
      </c>
      <c r="C12" s="398">
        <v>0</v>
      </c>
      <c r="D12" s="453">
        <v>0</v>
      </c>
    </row>
    <row r="13" spans="1:4" s="355" customFormat="1">
      <c r="A13" s="349" t="s">
        <v>856</v>
      </c>
      <c r="B13" s="350" t="s">
        <v>857</v>
      </c>
      <c r="C13" s="398">
        <v>1.4999999999999999E-2</v>
      </c>
      <c r="D13" s="451">
        <f>C13*'5. RWA'!$C$13</f>
        <v>208022541.87328255</v>
      </c>
    </row>
    <row r="14" spans="1:4" s="354" customFormat="1">
      <c r="A14" s="345" t="s">
        <v>858</v>
      </c>
      <c r="B14" s="346" t="s">
        <v>913</v>
      </c>
      <c r="C14" s="399"/>
      <c r="D14" s="452"/>
    </row>
    <row r="15" spans="1:4" s="354" customFormat="1">
      <c r="A15" s="360" t="s">
        <v>861</v>
      </c>
      <c r="B15" s="350" t="s">
        <v>914</v>
      </c>
      <c r="C15" s="398">
        <v>1.6408011813425549E-2</v>
      </c>
      <c r="D15" s="453">
        <f>C15*'5. RWA'!$C$13</f>
        <v>227549088.30104208</v>
      </c>
    </row>
    <row r="16" spans="1:4" s="354" customFormat="1">
      <c r="A16" s="360" t="s">
        <v>862</v>
      </c>
      <c r="B16" s="350" t="s">
        <v>864</v>
      </c>
      <c r="C16" s="398">
        <v>2.1948170887927328E-2</v>
      </c>
      <c r="D16" s="453">
        <f>C16*'5. RWA'!$C$13</f>
        <v>304380953.17172158</v>
      </c>
    </row>
    <row r="17" spans="1:6" s="354" customFormat="1">
      <c r="A17" s="360" t="s">
        <v>863</v>
      </c>
      <c r="B17" s="350" t="s">
        <v>911</v>
      </c>
      <c r="C17" s="398">
        <v>5.1312866667693288E-2</v>
      </c>
      <c r="D17" s="453">
        <f>C17*'5. RWA'!$C$13</f>
        <v>711615530.33455944</v>
      </c>
    </row>
    <row r="18" spans="1:6" s="353" customFormat="1">
      <c r="A18" s="607" t="s">
        <v>912</v>
      </c>
      <c r="B18" s="608"/>
      <c r="C18" s="400" t="s">
        <v>841</v>
      </c>
      <c r="D18" s="454" t="s">
        <v>842</v>
      </c>
    </row>
    <row r="19" spans="1:6" s="354" customFormat="1">
      <c r="A19" s="351">
        <v>4</v>
      </c>
      <c r="B19" s="350" t="s">
        <v>29</v>
      </c>
      <c r="C19" s="398">
        <f>C7+C11+C12+C13+C15</f>
        <v>0.10140801181342556</v>
      </c>
      <c r="D19" s="451">
        <f>C19*'5. RWA'!$C$13</f>
        <v>1406343492.2496433</v>
      </c>
      <c r="E19" s="468"/>
    </row>
    <row r="20" spans="1:6" s="354" customFormat="1">
      <c r="A20" s="351">
        <v>5</v>
      </c>
      <c r="B20" s="350" t="s">
        <v>130</v>
      </c>
      <c r="C20" s="398">
        <f>C8+C11+C12+C13+C16</f>
        <v>0.12194817088792732</v>
      </c>
      <c r="D20" s="451">
        <f>C20*'5. RWA'!$C$13</f>
        <v>1691197898.9936054</v>
      </c>
      <c r="E20" s="468"/>
    </row>
    <row r="21" spans="1:6" s="354" customFormat="1" ht="13.5" thickBot="1">
      <c r="A21" s="356" t="s">
        <v>859</v>
      </c>
      <c r="B21" s="357" t="s">
        <v>94</v>
      </c>
      <c r="C21" s="401">
        <f>C9+C11+C12+C13+C17</f>
        <v>0.1713128666676933</v>
      </c>
      <c r="D21" s="455">
        <f>C21*'5. RWA'!$C$13</f>
        <v>2375795865.3208203</v>
      </c>
      <c r="E21" s="468"/>
    </row>
    <row r="22" spans="1:6">
      <c r="F22" s="321"/>
    </row>
  </sheetData>
  <mergeCells count="2">
    <mergeCell ref="A5:B5"/>
    <mergeCell ref="A18:B18"/>
  </mergeCells>
  <conditionalFormatting sqref="C21">
    <cfRule type="cellIs" dxfId="3" priority="3"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6"/>
  <sheetViews>
    <sheetView zoomScaleNormal="100" workbookViewId="0">
      <pane xSplit="1" ySplit="5" topLeftCell="B27" activePane="bottomRight" state="frozen"/>
      <selection activeCell="M25" sqref="M25"/>
      <selection pane="topRight" activeCell="M25" sqref="M25"/>
      <selection pane="bottomLeft" activeCell="M25" sqref="M25"/>
      <selection pane="bottomRight" activeCell="C39" sqref="C39:C46"/>
    </sheetView>
  </sheetViews>
  <sheetFormatPr defaultRowHeight="15.75"/>
  <cols>
    <col min="1" max="1" width="10.7109375" style="61" customWidth="1"/>
    <col min="2" max="2" width="91.85546875" style="540" customWidth="1"/>
    <col min="3" max="3" width="53.140625" style="61" customWidth="1"/>
    <col min="4" max="4" width="32.28515625" style="61" customWidth="1"/>
  </cols>
  <sheetData>
    <row r="1" spans="1:4">
      <c r="A1" s="11" t="s">
        <v>231</v>
      </c>
      <c r="B1" s="529" t="str">
        <f>Info!C2</f>
        <v>სს ”საქართველოს ბანკი”</v>
      </c>
    </row>
    <row r="2" spans="1:4" s="15" customFormat="1" ht="15">
      <c r="A2" s="15" t="s">
        <v>232</v>
      </c>
      <c r="B2" s="530">
        <f>'2. RC'!B2</f>
        <v>43830</v>
      </c>
    </row>
    <row r="3" spans="1:4" s="15" customFormat="1" ht="15">
      <c r="A3" s="20"/>
      <c r="B3" s="177"/>
    </row>
    <row r="4" spans="1:4" s="15" customFormat="1" thickBot="1">
      <c r="A4" s="15" t="s">
        <v>661</v>
      </c>
      <c r="B4" s="531" t="s">
        <v>313</v>
      </c>
      <c r="D4" s="191" t="s">
        <v>135</v>
      </c>
    </row>
    <row r="5" spans="1:4" ht="38.25">
      <c r="A5" s="141" t="s">
        <v>32</v>
      </c>
      <c r="B5" s="532" t="s">
        <v>274</v>
      </c>
      <c r="C5" s="142" t="s">
        <v>280</v>
      </c>
      <c r="D5" s="190" t="s">
        <v>314</v>
      </c>
    </row>
    <row r="6" spans="1:4">
      <c r="A6" s="132">
        <v>1</v>
      </c>
      <c r="B6" s="533" t="s">
        <v>196</v>
      </c>
      <c r="C6" s="421">
        <f>'2. RC'!E7</f>
        <v>690317442.97000003</v>
      </c>
      <c r="D6" s="133"/>
    </row>
    <row r="7" spans="1:4">
      <c r="A7" s="132">
        <v>2</v>
      </c>
      <c r="B7" s="534" t="s">
        <v>197</v>
      </c>
      <c r="C7" s="421">
        <f>'2. RC'!E8</f>
        <v>1879276471.8699999</v>
      </c>
      <c r="D7" s="134"/>
    </row>
    <row r="8" spans="1:4">
      <c r="A8" s="132">
        <v>3</v>
      </c>
      <c r="B8" s="534" t="s">
        <v>198</v>
      </c>
      <c r="C8" s="421">
        <f>'2. RC'!E9</f>
        <v>1077173975.1100001</v>
      </c>
      <c r="D8" s="134"/>
    </row>
    <row r="9" spans="1:4">
      <c r="A9" s="132">
        <v>4</v>
      </c>
      <c r="B9" s="534" t="s">
        <v>227</v>
      </c>
      <c r="C9" s="421">
        <f>'2. RC'!E10</f>
        <v>303.24</v>
      </c>
      <c r="D9" s="134"/>
    </row>
    <row r="10" spans="1:4">
      <c r="A10" s="132">
        <v>5</v>
      </c>
      <c r="B10" s="534" t="s">
        <v>199</v>
      </c>
      <c r="C10" s="421">
        <f>'2. RC'!E11</f>
        <v>1650437884.2672</v>
      </c>
      <c r="D10" s="134"/>
    </row>
    <row r="11" spans="1:4">
      <c r="A11" s="420">
        <v>5.0999999999999996</v>
      </c>
      <c r="B11" s="535" t="s">
        <v>800</v>
      </c>
      <c r="C11" s="421">
        <v>-472000</v>
      </c>
      <c r="D11" s="237" t="s">
        <v>926</v>
      </c>
    </row>
    <row r="12" spans="1:4">
      <c r="A12" s="132">
        <v>6.1</v>
      </c>
      <c r="B12" s="534" t="s">
        <v>200</v>
      </c>
      <c r="C12" s="421">
        <f>'2. RC'!E12</f>
        <v>11165922704.491299</v>
      </c>
      <c r="D12" s="237"/>
    </row>
    <row r="13" spans="1:4">
      <c r="A13" s="132">
        <v>6.2</v>
      </c>
      <c r="B13" s="535" t="s">
        <v>201</v>
      </c>
      <c r="C13" s="265">
        <f>'2. RC'!E13</f>
        <v>-386048827.66600001</v>
      </c>
      <c r="D13" s="237" t="s">
        <v>927</v>
      </c>
    </row>
    <row r="14" spans="1:4">
      <c r="A14" s="132" t="s">
        <v>799</v>
      </c>
      <c r="B14" s="535" t="s">
        <v>800</v>
      </c>
      <c r="C14" s="265">
        <v>-205817453.7572</v>
      </c>
      <c r="D14" s="237" t="s">
        <v>926</v>
      </c>
    </row>
    <row r="15" spans="1:4">
      <c r="A15" s="132">
        <v>6</v>
      </c>
      <c r="B15" s="534" t="s">
        <v>202</v>
      </c>
      <c r="C15" s="270">
        <f>C12+C13</f>
        <v>10779873876.825298</v>
      </c>
      <c r="D15" s="237"/>
    </row>
    <row r="16" spans="1:4">
      <c r="A16" s="132">
        <v>7</v>
      </c>
      <c r="B16" s="534" t="s">
        <v>203</v>
      </c>
      <c r="C16" s="264">
        <f>'2. RC'!E15</f>
        <v>114928195.5131</v>
      </c>
      <c r="D16" s="237"/>
    </row>
    <row r="17" spans="1:6">
      <c r="A17" s="132">
        <v>8</v>
      </c>
      <c r="B17" s="534" t="s">
        <v>204</v>
      </c>
      <c r="C17" s="264">
        <f>'2. RC'!E16</f>
        <v>99065797.362000003</v>
      </c>
      <c r="D17" s="237"/>
    </row>
    <row r="18" spans="1:6">
      <c r="A18" s="132">
        <v>9</v>
      </c>
      <c r="B18" s="534" t="s">
        <v>205</v>
      </c>
      <c r="C18" s="264">
        <f>'2. RC'!E17</f>
        <v>152267000</v>
      </c>
      <c r="D18" s="237"/>
    </row>
    <row r="19" spans="1:6">
      <c r="A19" s="132">
        <v>9.1</v>
      </c>
      <c r="B19" s="535" t="s">
        <v>289</v>
      </c>
      <c r="C19" s="265">
        <v>9878148.8699999992</v>
      </c>
      <c r="D19" s="237" t="s">
        <v>928</v>
      </c>
    </row>
    <row r="20" spans="1:6">
      <c r="A20" s="132">
        <v>9.1999999999999993</v>
      </c>
      <c r="B20" s="535" t="s">
        <v>279</v>
      </c>
      <c r="C20" s="265">
        <v>1368286</v>
      </c>
      <c r="D20" s="237" t="s">
        <v>929</v>
      </c>
    </row>
    <row r="21" spans="1:6">
      <c r="A21" s="132">
        <v>9.3000000000000007</v>
      </c>
      <c r="B21" s="535" t="s">
        <v>278</v>
      </c>
      <c r="C21" s="265">
        <f>'9. Capital'!C23</f>
        <v>0</v>
      </c>
      <c r="D21" s="237" t="s">
        <v>930</v>
      </c>
    </row>
    <row r="22" spans="1:6">
      <c r="A22" s="132">
        <v>10</v>
      </c>
      <c r="B22" s="534" t="s">
        <v>206</v>
      </c>
      <c r="C22" s="264">
        <f>'2. RC'!E18</f>
        <v>529212152.06999999</v>
      </c>
      <c r="D22" s="134"/>
    </row>
    <row r="23" spans="1:6">
      <c r="A23" s="132">
        <v>10.1</v>
      </c>
      <c r="B23" s="535" t="s">
        <v>277</v>
      </c>
      <c r="C23" s="264">
        <f>'9. Capital'!C15</f>
        <v>116723192.08</v>
      </c>
      <c r="D23" s="237" t="s">
        <v>702</v>
      </c>
    </row>
    <row r="24" spans="1:6">
      <c r="A24" s="132">
        <v>11</v>
      </c>
      <c r="B24" s="536" t="s">
        <v>207</v>
      </c>
      <c r="C24" s="266">
        <f>'2. RC'!E19</f>
        <v>166527525.9402</v>
      </c>
      <c r="D24" s="135"/>
    </row>
    <row r="25" spans="1:6">
      <c r="A25" s="132">
        <v>12</v>
      </c>
      <c r="B25" s="537" t="s">
        <v>208</v>
      </c>
      <c r="C25" s="422">
        <f>SUM(C6:C10,C15:C18,C22,C24)</f>
        <v>17139080625.167797</v>
      </c>
      <c r="D25" s="136"/>
      <c r="F25" s="507"/>
    </row>
    <row r="26" spans="1:6">
      <c r="A26" s="132">
        <v>13</v>
      </c>
      <c r="B26" s="534" t="s">
        <v>209</v>
      </c>
      <c r="C26" s="267">
        <f>'2. RC'!E22</f>
        <v>328527441.62</v>
      </c>
      <c r="D26" s="137"/>
    </row>
    <row r="27" spans="1:6">
      <c r="A27" s="132">
        <v>14</v>
      </c>
      <c r="B27" s="534" t="s">
        <v>210</v>
      </c>
      <c r="C27" s="267">
        <f>'2. RC'!E23</f>
        <v>2573019897.3264999</v>
      </c>
      <c r="D27" s="134"/>
    </row>
    <row r="28" spans="1:6">
      <c r="A28" s="132">
        <v>15</v>
      </c>
      <c r="B28" s="534" t="s">
        <v>211</v>
      </c>
      <c r="C28" s="267">
        <f>'2. RC'!E24</f>
        <v>2422021778.6900001</v>
      </c>
      <c r="D28" s="134"/>
    </row>
    <row r="29" spans="1:6">
      <c r="A29" s="132">
        <v>16</v>
      </c>
      <c r="B29" s="534" t="s">
        <v>212</v>
      </c>
      <c r="C29" s="267">
        <f>'2. RC'!E25</f>
        <v>4522154592.0599995</v>
      </c>
      <c r="D29" s="134"/>
    </row>
    <row r="30" spans="1:6">
      <c r="A30" s="132">
        <v>17</v>
      </c>
      <c r="B30" s="534" t="s">
        <v>213</v>
      </c>
      <c r="C30" s="267">
        <f>'2. RC'!E26</f>
        <v>1687901769.8600001</v>
      </c>
      <c r="D30" s="134"/>
    </row>
    <row r="31" spans="1:6">
      <c r="A31" s="132">
        <v>18</v>
      </c>
      <c r="B31" s="534" t="s">
        <v>214</v>
      </c>
      <c r="C31" s="267">
        <f>'2. RC'!E27</f>
        <v>2681556264.1356997</v>
      </c>
      <c r="D31" s="134"/>
    </row>
    <row r="32" spans="1:6">
      <c r="A32" s="132">
        <v>19</v>
      </c>
      <c r="B32" s="534" t="s">
        <v>215</v>
      </c>
      <c r="C32" s="267">
        <f>'2. RC'!E28</f>
        <v>80545459.219999999</v>
      </c>
      <c r="D32" s="134"/>
    </row>
    <row r="33" spans="1:6">
      <c r="A33" s="132">
        <v>20</v>
      </c>
      <c r="B33" s="534" t="s">
        <v>137</v>
      </c>
      <c r="C33" s="267">
        <f>'2. RC'!E29</f>
        <v>380276138.99119997</v>
      </c>
      <c r="D33" s="134"/>
    </row>
    <row r="34" spans="1:6">
      <c r="A34" s="132">
        <v>20.100000000000001</v>
      </c>
      <c r="B34" s="538" t="s">
        <v>798</v>
      </c>
      <c r="C34" s="266">
        <v>25705399.4912</v>
      </c>
      <c r="D34" s="135" t="s">
        <v>926</v>
      </c>
    </row>
    <row r="35" spans="1:6">
      <c r="A35" s="132">
        <v>21</v>
      </c>
      <c r="B35" s="536" t="s">
        <v>216</v>
      </c>
      <c r="C35" s="266">
        <f>'2. RC'!E30</f>
        <v>751337400</v>
      </c>
      <c r="D35" s="135"/>
    </row>
    <row r="36" spans="1:6">
      <c r="A36" s="132">
        <v>21.1</v>
      </c>
      <c r="B36" s="538" t="s">
        <v>276</v>
      </c>
      <c r="C36" s="268">
        <v>464567400</v>
      </c>
      <c r="D36" s="138" t="s">
        <v>927</v>
      </c>
    </row>
    <row r="37" spans="1:6" s="509" customFormat="1">
      <c r="A37" s="132">
        <v>21.2</v>
      </c>
      <c r="B37" s="538" t="s">
        <v>950</v>
      </c>
      <c r="C37" s="268">
        <f>'9. Capital'!C30</f>
        <v>286770000</v>
      </c>
      <c r="D37" s="138" t="s">
        <v>951</v>
      </c>
    </row>
    <row r="38" spans="1:6">
      <c r="A38" s="132">
        <v>22</v>
      </c>
      <c r="B38" s="537" t="s">
        <v>217</v>
      </c>
      <c r="C38" s="422">
        <f>SUM(C26:C33)+C35</f>
        <v>15427340741.903399</v>
      </c>
      <c r="D38" s="136"/>
      <c r="F38" s="507"/>
    </row>
    <row r="39" spans="1:6">
      <c r="A39" s="132">
        <v>23</v>
      </c>
      <c r="B39" s="536" t="s">
        <v>218</v>
      </c>
      <c r="C39" s="264">
        <f>'2. RC'!E33</f>
        <v>27993660.18</v>
      </c>
      <c r="D39" s="134" t="s">
        <v>931</v>
      </c>
    </row>
    <row r="40" spans="1:6">
      <c r="A40" s="132">
        <v>24</v>
      </c>
      <c r="B40" s="536" t="s">
        <v>219</v>
      </c>
      <c r="C40" s="264">
        <f>'2. RC'!E34</f>
        <v>0</v>
      </c>
      <c r="D40" s="134"/>
    </row>
    <row r="41" spans="1:6">
      <c r="A41" s="132">
        <v>25</v>
      </c>
      <c r="B41" s="536" t="s">
        <v>275</v>
      </c>
      <c r="C41" s="264">
        <f>'2. RC'!E35</f>
        <v>-1983501.2</v>
      </c>
      <c r="D41" s="134" t="s">
        <v>932</v>
      </c>
    </row>
    <row r="42" spans="1:6">
      <c r="A42" s="132">
        <v>26</v>
      </c>
      <c r="B42" s="536" t="s">
        <v>221</v>
      </c>
      <c r="C42" s="264">
        <f>'2. RC'!E36</f>
        <v>190492841.45000002</v>
      </c>
      <c r="D42" s="134" t="s">
        <v>933</v>
      </c>
    </row>
    <row r="43" spans="1:6">
      <c r="A43" s="132">
        <v>27</v>
      </c>
      <c r="B43" s="536" t="s">
        <v>222</v>
      </c>
      <c r="C43" s="264">
        <f>'2. RC'!E37</f>
        <v>0</v>
      </c>
      <c r="D43" s="134"/>
    </row>
    <row r="44" spans="1:6">
      <c r="A44" s="132">
        <v>28</v>
      </c>
      <c r="B44" s="536" t="s">
        <v>223</v>
      </c>
      <c r="C44" s="264">
        <f>'2. RC'!E38</f>
        <v>1512267462.7243996</v>
      </c>
      <c r="D44" s="134" t="s">
        <v>934</v>
      </c>
    </row>
    <row r="45" spans="1:6">
      <c r="A45" s="132">
        <v>29</v>
      </c>
      <c r="B45" s="536" t="s">
        <v>41</v>
      </c>
      <c r="C45" s="264">
        <f>'2. RC'!E39</f>
        <v>-17030579.890000001</v>
      </c>
      <c r="D45" s="134" t="s">
        <v>935</v>
      </c>
    </row>
    <row r="46" spans="1:6" ht="16.5" thickBot="1">
      <c r="A46" s="139">
        <v>30</v>
      </c>
      <c r="B46" s="539" t="s">
        <v>224</v>
      </c>
      <c r="C46" s="269">
        <f>SUM(C39:C45)</f>
        <v>1711739883.2643995</v>
      </c>
      <c r="D46" s="140"/>
      <c r="F46" s="50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T31"/>
  <sheetViews>
    <sheetView workbookViewId="0">
      <pane xSplit="2" ySplit="7" topLeftCell="K8" activePane="bottomRight" state="frozen"/>
      <selection activeCell="M25" sqref="M25"/>
      <selection pane="topRight" activeCell="M25" sqref="M25"/>
      <selection pane="bottomLeft" activeCell="M25" sqref="M25"/>
      <selection pane="bottomRight" activeCell="C8" sqref="C8:S22"/>
    </sheetView>
  </sheetViews>
  <sheetFormatPr defaultColWidth="9.140625" defaultRowHeight="12.75"/>
  <cols>
    <col min="1" max="1" width="10.5703125" style="2" bestFit="1" customWidth="1"/>
    <col min="2" max="2" width="105.140625" style="2" bestFit="1" customWidth="1"/>
    <col min="3" max="3" width="13.85546875" style="2" bestFit="1" customWidth="1"/>
    <col min="4" max="4" width="13.28515625" style="2" bestFit="1" customWidth="1"/>
    <col min="5" max="5" width="12.7109375" style="2" bestFit="1" customWidth="1"/>
    <col min="6" max="6" width="13.28515625" style="2" bestFit="1" customWidth="1"/>
    <col min="7" max="7" width="12.7109375" style="2" bestFit="1" customWidth="1"/>
    <col min="8" max="8" width="13.28515625" style="2" bestFit="1" customWidth="1"/>
    <col min="9" max="9" width="12.7109375" style="2" bestFit="1" customWidth="1"/>
    <col min="10" max="10" width="13.28515625" style="2" bestFit="1" customWidth="1"/>
    <col min="11" max="11" width="12.7109375" style="2" bestFit="1" customWidth="1"/>
    <col min="12" max="12" width="13.28515625" style="2" bestFit="1" customWidth="1"/>
    <col min="13" max="13" width="12.7109375" style="2" bestFit="1" customWidth="1"/>
    <col min="14" max="14" width="13.28515625" style="2" bestFit="1" customWidth="1"/>
    <col min="15" max="15" width="12.7109375" style="2" bestFit="1" customWidth="1"/>
    <col min="16" max="16" width="13.28515625" style="2" bestFit="1" customWidth="1"/>
    <col min="17" max="17" width="11.28515625" style="2" bestFit="1" customWidth="1"/>
    <col min="18" max="18" width="13.28515625" style="2" bestFit="1" customWidth="1"/>
    <col min="19" max="19" width="33" style="2" bestFit="1" customWidth="1"/>
    <col min="20" max="20" width="11.7109375" style="9" bestFit="1" customWidth="1"/>
    <col min="21" max="21" width="9.140625" style="9"/>
    <col min="22" max="22" width="10.42578125" style="9" bestFit="1" customWidth="1"/>
    <col min="23" max="16384" width="9.140625" style="9"/>
  </cols>
  <sheetData>
    <row r="1" spans="1:20">
      <c r="A1" s="2" t="s">
        <v>231</v>
      </c>
      <c r="B1" s="320" t="str">
        <f>Info!C2</f>
        <v>სს ”საქართველოს ბანკი”</v>
      </c>
    </row>
    <row r="2" spans="1:20">
      <c r="A2" s="2" t="s">
        <v>232</v>
      </c>
      <c r="B2" s="462">
        <f>'2. RC'!B2</f>
        <v>43830</v>
      </c>
    </row>
    <row r="4" spans="1:20" ht="26.25" thickBot="1">
      <c r="A4" s="60" t="s">
        <v>662</v>
      </c>
      <c r="B4" s="292" t="s">
        <v>769</v>
      </c>
    </row>
    <row r="5" spans="1:20">
      <c r="A5" s="120"/>
      <c r="B5" s="123"/>
      <c r="C5" s="102" t="s">
        <v>0</v>
      </c>
      <c r="D5" s="102" t="s">
        <v>1</v>
      </c>
      <c r="E5" s="102" t="s">
        <v>2</v>
      </c>
      <c r="F5" s="102" t="s">
        <v>3</v>
      </c>
      <c r="G5" s="102" t="s">
        <v>4</v>
      </c>
      <c r="H5" s="102" t="s">
        <v>10</v>
      </c>
      <c r="I5" s="102" t="s">
        <v>281</v>
      </c>
      <c r="J5" s="102" t="s">
        <v>282</v>
      </c>
      <c r="K5" s="102" t="s">
        <v>283</v>
      </c>
      <c r="L5" s="102" t="s">
        <v>284</v>
      </c>
      <c r="M5" s="102" t="s">
        <v>285</v>
      </c>
      <c r="N5" s="102" t="s">
        <v>286</v>
      </c>
      <c r="O5" s="102" t="s">
        <v>756</v>
      </c>
      <c r="P5" s="102" t="s">
        <v>757</v>
      </c>
      <c r="Q5" s="102" t="s">
        <v>758</v>
      </c>
      <c r="R5" s="285" t="s">
        <v>759</v>
      </c>
      <c r="S5" s="103" t="s">
        <v>760</v>
      </c>
    </row>
    <row r="6" spans="1:20">
      <c r="A6" s="144"/>
      <c r="B6" s="613" t="s">
        <v>761</v>
      </c>
      <c r="C6" s="611">
        <v>0</v>
      </c>
      <c r="D6" s="612"/>
      <c r="E6" s="611">
        <v>0.2</v>
      </c>
      <c r="F6" s="612"/>
      <c r="G6" s="611">
        <v>0.35</v>
      </c>
      <c r="H6" s="612"/>
      <c r="I6" s="611">
        <v>0.5</v>
      </c>
      <c r="J6" s="612"/>
      <c r="K6" s="611">
        <v>0.75</v>
      </c>
      <c r="L6" s="612"/>
      <c r="M6" s="611">
        <v>1</v>
      </c>
      <c r="N6" s="612"/>
      <c r="O6" s="611">
        <v>1.5</v>
      </c>
      <c r="P6" s="612"/>
      <c r="Q6" s="611">
        <v>2.5</v>
      </c>
      <c r="R6" s="612"/>
      <c r="S6" s="609" t="s">
        <v>294</v>
      </c>
    </row>
    <row r="7" spans="1:20">
      <c r="A7" s="144"/>
      <c r="B7" s="614"/>
      <c r="C7" s="291" t="s">
        <v>754</v>
      </c>
      <c r="D7" s="291" t="s">
        <v>755</v>
      </c>
      <c r="E7" s="291" t="s">
        <v>754</v>
      </c>
      <c r="F7" s="291" t="s">
        <v>755</v>
      </c>
      <c r="G7" s="291" t="s">
        <v>754</v>
      </c>
      <c r="H7" s="291" t="s">
        <v>755</v>
      </c>
      <c r="I7" s="291" t="s">
        <v>754</v>
      </c>
      <c r="J7" s="291" t="s">
        <v>755</v>
      </c>
      <c r="K7" s="291" t="s">
        <v>754</v>
      </c>
      <c r="L7" s="291" t="s">
        <v>755</v>
      </c>
      <c r="M7" s="291" t="s">
        <v>754</v>
      </c>
      <c r="N7" s="291" t="s">
        <v>755</v>
      </c>
      <c r="O7" s="291" t="s">
        <v>754</v>
      </c>
      <c r="P7" s="291" t="s">
        <v>755</v>
      </c>
      <c r="Q7" s="291" t="s">
        <v>754</v>
      </c>
      <c r="R7" s="291" t="s">
        <v>755</v>
      </c>
      <c r="S7" s="610"/>
    </row>
    <row r="8" spans="1:20" s="148" customFormat="1">
      <c r="A8" s="106">
        <v>1</v>
      </c>
      <c r="B8" s="166" t="s">
        <v>259</v>
      </c>
      <c r="C8" s="423">
        <v>1051643939.67</v>
      </c>
      <c r="D8" s="423"/>
      <c r="E8" s="423">
        <v>0</v>
      </c>
      <c r="F8" s="424"/>
      <c r="G8" s="423">
        <v>0</v>
      </c>
      <c r="H8" s="423"/>
      <c r="I8" s="423">
        <v>0</v>
      </c>
      <c r="J8" s="423"/>
      <c r="K8" s="423">
        <v>0</v>
      </c>
      <c r="L8" s="423"/>
      <c r="M8" s="423">
        <v>1596550992.3399999</v>
      </c>
      <c r="N8" s="423"/>
      <c r="O8" s="423">
        <v>0</v>
      </c>
      <c r="P8" s="423"/>
      <c r="Q8" s="423">
        <v>0</v>
      </c>
      <c r="R8" s="424"/>
      <c r="S8" s="297">
        <f>$C$6*SUM(C8:D8)+$E$6*SUM(E8:F8)+$G$6*SUM(G8:H8)+$I$6*SUM(I8:J8)+$K$6*SUM(K8:L8)+$M$6*SUM(M8:N8)+$O$6*SUM(O8:P8)+$Q$6*SUM(Q8:R8)</f>
        <v>1596550992.3399999</v>
      </c>
      <c r="T8" s="457"/>
    </row>
    <row r="9" spans="1:20" s="148" customFormat="1">
      <c r="A9" s="106">
        <v>2</v>
      </c>
      <c r="B9" s="166" t="s">
        <v>260</v>
      </c>
      <c r="C9" s="423">
        <v>0</v>
      </c>
      <c r="D9" s="423"/>
      <c r="E9" s="423">
        <v>0</v>
      </c>
      <c r="F9" s="423"/>
      <c r="G9" s="423">
        <v>0</v>
      </c>
      <c r="H9" s="423"/>
      <c r="I9" s="423">
        <v>0</v>
      </c>
      <c r="J9" s="423"/>
      <c r="K9" s="423">
        <v>0</v>
      </c>
      <c r="L9" s="423"/>
      <c r="M9" s="423">
        <v>0</v>
      </c>
      <c r="N9" s="423"/>
      <c r="O9" s="423">
        <v>0</v>
      </c>
      <c r="P9" s="423"/>
      <c r="Q9" s="423">
        <v>0</v>
      </c>
      <c r="R9" s="424"/>
      <c r="S9" s="297">
        <f t="shared" ref="S9:S21" si="0">$C$6*SUM(C9:D9)+$E$6*SUM(E9:F9)+$G$6*SUM(G9:H9)+$I$6*SUM(I9:J9)+$K$6*SUM(K9:L9)+$M$6*SUM(M9:N9)+$O$6*SUM(O9:P9)+$Q$6*SUM(Q9:R9)</f>
        <v>0</v>
      </c>
    </row>
    <row r="10" spans="1:20" s="148" customFormat="1">
      <c r="A10" s="106">
        <v>3</v>
      </c>
      <c r="B10" s="166" t="s">
        <v>261</v>
      </c>
      <c r="C10" s="423"/>
      <c r="D10" s="423"/>
      <c r="E10" s="423">
        <v>0</v>
      </c>
      <c r="F10" s="423"/>
      <c r="G10" s="423">
        <v>0</v>
      </c>
      <c r="H10" s="423"/>
      <c r="I10" s="423">
        <v>0</v>
      </c>
      <c r="J10" s="423"/>
      <c r="K10" s="423">
        <v>0</v>
      </c>
      <c r="L10" s="423"/>
      <c r="M10" s="423">
        <v>0</v>
      </c>
      <c r="N10" s="423"/>
      <c r="O10" s="423">
        <v>0</v>
      </c>
      <c r="P10" s="423"/>
      <c r="Q10" s="423">
        <v>0</v>
      </c>
      <c r="R10" s="424"/>
      <c r="S10" s="297">
        <f t="shared" si="0"/>
        <v>0</v>
      </c>
    </row>
    <row r="11" spans="1:20" s="148" customFormat="1">
      <c r="A11" s="106">
        <v>4</v>
      </c>
      <c r="B11" s="166" t="s">
        <v>262</v>
      </c>
      <c r="C11" s="423">
        <v>733656401.54999995</v>
      </c>
      <c r="D11" s="423"/>
      <c r="E11" s="423">
        <v>0</v>
      </c>
      <c r="F11" s="423"/>
      <c r="G11" s="423">
        <v>0</v>
      </c>
      <c r="H11" s="423"/>
      <c r="I11" s="423">
        <v>150864745.88</v>
      </c>
      <c r="J11" s="423"/>
      <c r="K11" s="423">
        <v>0</v>
      </c>
      <c r="L11" s="423"/>
      <c r="M11" s="423">
        <v>0</v>
      </c>
      <c r="N11" s="423"/>
      <c r="O11" s="423">
        <v>0</v>
      </c>
      <c r="P11" s="423"/>
      <c r="Q11" s="423">
        <v>0</v>
      </c>
      <c r="R11" s="424"/>
      <c r="S11" s="297">
        <f t="shared" si="0"/>
        <v>75432372.939999998</v>
      </c>
      <c r="T11" s="457"/>
    </row>
    <row r="12" spans="1:20" s="148" customFormat="1">
      <c r="A12" s="106">
        <v>5</v>
      </c>
      <c r="B12" s="166" t="s">
        <v>263</v>
      </c>
      <c r="C12" s="423">
        <v>0</v>
      </c>
      <c r="D12" s="423"/>
      <c r="E12" s="423">
        <v>0</v>
      </c>
      <c r="F12" s="423"/>
      <c r="G12" s="423">
        <v>0</v>
      </c>
      <c r="H12" s="423"/>
      <c r="I12" s="423">
        <v>0</v>
      </c>
      <c r="J12" s="423"/>
      <c r="K12" s="423">
        <v>0</v>
      </c>
      <c r="L12" s="423"/>
      <c r="M12" s="423">
        <v>0</v>
      </c>
      <c r="N12" s="423"/>
      <c r="O12" s="423">
        <v>0</v>
      </c>
      <c r="P12" s="423"/>
      <c r="Q12" s="423">
        <v>0</v>
      </c>
      <c r="R12" s="424"/>
      <c r="S12" s="297">
        <f>$C$6*SUM(C12:D12)+$E$6*SUM(E12:F12)+$G$6*SUM(G12:H12)+$I$6*SUM(I12:J12)+$K$6*SUM(K12:L12)+$M$6*SUM(M12:N12)+$O$6*SUM(O12:P12)+$Q$6*SUM(Q12:R12)</f>
        <v>0</v>
      </c>
    </row>
    <row r="13" spans="1:20" s="148" customFormat="1">
      <c r="A13" s="106">
        <v>6</v>
      </c>
      <c r="B13" s="166" t="s">
        <v>264</v>
      </c>
      <c r="C13" s="423"/>
      <c r="D13" s="423"/>
      <c r="E13" s="423">
        <v>1077290517.24</v>
      </c>
      <c r="F13" s="423"/>
      <c r="G13" s="423">
        <v>0</v>
      </c>
      <c r="H13" s="423"/>
      <c r="I13" s="423">
        <v>55340015.710000001</v>
      </c>
      <c r="J13" s="423"/>
      <c r="K13" s="423">
        <v>0</v>
      </c>
      <c r="L13" s="423"/>
      <c r="M13" s="423">
        <v>84240.85</v>
      </c>
      <c r="N13" s="423"/>
      <c r="O13" s="423">
        <v>62932.67</v>
      </c>
      <c r="P13" s="423"/>
      <c r="Q13" s="423">
        <v>0</v>
      </c>
      <c r="R13" s="424"/>
      <c r="S13" s="297">
        <f t="shared" si="0"/>
        <v>243306751.15799999</v>
      </c>
      <c r="T13" s="457"/>
    </row>
    <row r="14" spans="1:20" s="148" customFormat="1">
      <c r="A14" s="106">
        <v>7</v>
      </c>
      <c r="B14" s="166" t="s">
        <v>79</v>
      </c>
      <c r="C14" s="423"/>
      <c r="D14" s="423"/>
      <c r="E14" s="423">
        <v>0</v>
      </c>
      <c r="F14" s="423"/>
      <c r="G14" s="423">
        <v>0</v>
      </c>
      <c r="H14" s="423"/>
      <c r="I14" s="423">
        <v>0</v>
      </c>
      <c r="J14" s="423"/>
      <c r="K14" s="423">
        <v>0</v>
      </c>
      <c r="L14" s="423"/>
      <c r="M14" s="423">
        <v>4068184782.5563059</v>
      </c>
      <c r="N14" s="423">
        <v>750394035.96589994</v>
      </c>
      <c r="O14" s="423">
        <v>70522489.639594004</v>
      </c>
      <c r="P14" s="423"/>
      <c r="Q14" s="423">
        <v>0</v>
      </c>
      <c r="R14" s="424"/>
      <c r="S14" s="297">
        <f>$C$6*SUM(C14:D14)+$E$6*SUM(E14:F14)+$G$6*SUM(G14:H14)+$I$6*SUM(I14:J14)+$K$6*SUM(K14:L14)+$M$6*SUM(M14:N14)+$O$6*SUM(O14:P14)+$Q$6*SUM(Q14:R14)</f>
        <v>4924362552.981596</v>
      </c>
      <c r="T14" s="457"/>
    </row>
    <row r="15" spans="1:20" s="148" customFormat="1">
      <c r="A15" s="106">
        <v>8</v>
      </c>
      <c r="B15" s="166" t="s">
        <v>80</v>
      </c>
      <c r="C15" s="423"/>
      <c r="D15" s="423"/>
      <c r="E15" s="423">
        <v>0</v>
      </c>
      <c r="F15" s="423"/>
      <c r="G15" s="423">
        <v>0</v>
      </c>
      <c r="H15" s="423"/>
      <c r="I15" s="423">
        <v>0</v>
      </c>
      <c r="J15" s="423"/>
      <c r="K15" s="423">
        <v>3428232645.5846</v>
      </c>
      <c r="L15" s="423">
        <v>114896451.37090001</v>
      </c>
      <c r="M15" s="423">
        <v>0</v>
      </c>
      <c r="N15" s="423">
        <v>0</v>
      </c>
      <c r="O15" s="423"/>
      <c r="P15" s="423"/>
      <c r="Q15" s="423">
        <v>0</v>
      </c>
      <c r="R15" s="424"/>
      <c r="S15" s="297">
        <f t="shared" si="0"/>
        <v>2657346822.7166252</v>
      </c>
      <c r="T15" s="457"/>
    </row>
    <row r="16" spans="1:20" s="148" customFormat="1">
      <c r="A16" s="106">
        <v>9</v>
      </c>
      <c r="B16" s="166" t="s">
        <v>81</v>
      </c>
      <c r="C16" s="423"/>
      <c r="D16" s="423"/>
      <c r="E16" s="423">
        <v>0</v>
      </c>
      <c r="F16" s="423"/>
      <c r="G16" s="423">
        <v>2630945487.1210999</v>
      </c>
      <c r="H16" s="423"/>
      <c r="I16" s="423">
        <v>0</v>
      </c>
      <c r="J16" s="423"/>
      <c r="K16" s="423">
        <v>0</v>
      </c>
      <c r="L16" s="423"/>
      <c r="M16" s="423">
        <v>0</v>
      </c>
      <c r="N16" s="423"/>
      <c r="O16" s="423">
        <v>0</v>
      </c>
      <c r="P16" s="423"/>
      <c r="Q16" s="423">
        <v>0</v>
      </c>
      <c r="R16" s="424"/>
      <c r="S16" s="297">
        <f t="shared" si="0"/>
        <v>920830920.49238491</v>
      </c>
      <c r="T16" s="457"/>
    </row>
    <row r="17" spans="1:20" s="148" customFormat="1">
      <c r="A17" s="106">
        <v>10</v>
      </c>
      <c r="B17" s="166" t="s">
        <v>75</v>
      </c>
      <c r="C17" s="423"/>
      <c r="D17" s="423"/>
      <c r="E17" s="423">
        <v>0</v>
      </c>
      <c r="F17" s="423"/>
      <c r="G17" s="423">
        <v>0</v>
      </c>
      <c r="H17" s="423"/>
      <c r="I17" s="423">
        <v>13146347.046599999</v>
      </c>
      <c r="J17" s="423"/>
      <c r="K17" s="423">
        <v>0</v>
      </c>
      <c r="L17" s="423"/>
      <c r="M17" s="423">
        <v>72628800.143099993</v>
      </c>
      <c r="N17" s="423"/>
      <c r="O17" s="423">
        <v>2922070.8938000002</v>
      </c>
      <c r="P17" s="423"/>
      <c r="Q17" s="423">
        <v>0</v>
      </c>
      <c r="R17" s="424"/>
      <c r="S17" s="297">
        <f t="shared" si="0"/>
        <v>83585080.007099986</v>
      </c>
      <c r="T17" s="457"/>
    </row>
    <row r="18" spans="1:20" s="148" customFormat="1">
      <c r="A18" s="106">
        <v>11</v>
      </c>
      <c r="B18" s="166" t="s">
        <v>76</v>
      </c>
      <c r="C18" s="423"/>
      <c r="D18" s="423"/>
      <c r="E18" s="423">
        <v>0</v>
      </c>
      <c r="F18" s="423"/>
      <c r="G18" s="423">
        <v>0</v>
      </c>
      <c r="H18" s="423"/>
      <c r="I18" s="423">
        <v>0</v>
      </c>
      <c r="J18" s="423"/>
      <c r="K18" s="423">
        <v>0</v>
      </c>
      <c r="L18" s="423"/>
      <c r="M18" s="423">
        <v>535536551.29280001</v>
      </c>
      <c r="N18" s="423"/>
      <c r="O18" s="423">
        <v>248827090.23280001</v>
      </c>
      <c r="P18" s="423"/>
      <c r="Q18" s="423">
        <v>25271613.359721702</v>
      </c>
      <c r="R18" s="424"/>
      <c r="S18" s="297">
        <f t="shared" si="0"/>
        <v>971956220.04130423</v>
      </c>
      <c r="T18" s="457"/>
    </row>
    <row r="19" spans="1:20" s="148" customFormat="1">
      <c r="A19" s="106">
        <v>12</v>
      </c>
      <c r="B19" s="166" t="s">
        <v>77</v>
      </c>
      <c r="C19" s="423"/>
      <c r="D19" s="423"/>
      <c r="E19" s="423">
        <v>0</v>
      </c>
      <c r="F19" s="423"/>
      <c r="G19" s="423">
        <v>0</v>
      </c>
      <c r="H19" s="423"/>
      <c r="I19" s="423">
        <v>0</v>
      </c>
      <c r="J19" s="423"/>
      <c r="K19" s="423">
        <v>0</v>
      </c>
      <c r="L19" s="423"/>
      <c r="M19" s="423">
        <v>0</v>
      </c>
      <c r="N19" s="423"/>
      <c r="O19" s="423">
        <v>0</v>
      </c>
      <c r="P19" s="423"/>
      <c r="Q19" s="423">
        <v>0</v>
      </c>
      <c r="R19" s="424"/>
      <c r="S19" s="297">
        <f t="shared" si="0"/>
        <v>0</v>
      </c>
    </row>
    <row r="20" spans="1:20" s="148" customFormat="1">
      <c r="A20" s="106">
        <v>13</v>
      </c>
      <c r="B20" s="166" t="s">
        <v>78</v>
      </c>
      <c r="C20" s="423"/>
      <c r="D20" s="423"/>
      <c r="E20" s="423">
        <v>0</v>
      </c>
      <c r="F20" s="423"/>
      <c r="G20" s="423">
        <v>0</v>
      </c>
      <c r="H20" s="423"/>
      <c r="I20" s="423">
        <v>0</v>
      </c>
      <c r="J20" s="423"/>
      <c r="K20" s="423">
        <v>0</v>
      </c>
      <c r="L20" s="423"/>
      <c r="M20" s="423">
        <v>0</v>
      </c>
      <c r="N20" s="423"/>
      <c r="O20" s="423">
        <v>0</v>
      </c>
      <c r="P20" s="423"/>
      <c r="Q20" s="423">
        <v>0</v>
      </c>
      <c r="R20" s="424"/>
      <c r="S20" s="297">
        <f t="shared" si="0"/>
        <v>0</v>
      </c>
    </row>
    <row r="21" spans="1:20" s="148" customFormat="1">
      <c r="A21" s="106">
        <v>14</v>
      </c>
      <c r="B21" s="166" t="s">
        <v>292</v>
      </c>
      <c r="C21" s="423">
        <v>690317442.97000003</v>
      </c>
      <c r="D21" s="423"/>
      <c r="E21" s="423">
        <v>0</v>
      </c>
      <c r="F21" s="423"/>
      <c r="G21" s="423">
        <v>0</v>
      </c>
      <c r="H21" s="423"/>
      <c r="I21" s="423">
        <v>0</v>
      </c>
      <c r="J21" s="423"/>
      <c r="K21" s="423">
        <v>0</v>
      </c>
      <c r="L21" s="423"/>
      <c r="M21" s="423">
        <v>624420684.44207823</v>
      </c>
      <c r="N21" s="423"/>
      <c r="O21" s="423">
        <v>0</v>
      </c>
      <c r="P21" s="423"/>
      <c r="Q21" s="423">
        <v>141020565.13</v>
      </c>
      <c r="R21" s="424"/>
      <c r="S21" s="297">
        <f t="shared" si="0"/>
        <v>976972097.26707816</v>
      </c>
      <c r="T21" s="457"/>
    </row>
    <row r="22" spans="1:20" ht="13.5" thickBot="1">
      <c r="A22" s="88"/>
      <c r="B22" s="150" t="s">
        <v>74</v>
      </c>
      <c r="C22" s="271">
        <f>SUM(C8:C21)</f>
        <v>2475617784.1899996</v>
      </c>
      <c r="D22" s="271">
        <f t="shared" ref="D22:R22" si="1">SUM(D8:D21)</f>
        <v>0</v>
      </c>
      <c r="E22" s="271">
        <f t="shared" si="1"/>
        <v>1077290517.24</v>
      </c>
      <c r="F22" s="271">
        <f t="shared" si="1"/>
        <v>0</v>
      </c>
      <c r="G22" s="271">
        <f t="shared" si="1"/>
        <v>2630945487.1210999</v>
      </c>
      <c r="H22" s="271">
        <f t="shared" si="1"/>
        <v>0</v>
      </c>
      <c r="I22" s="271">
        <f t="shared" si="1"/>
        <v>219351108.63660002</v>
      </c>
      <c r="J22" s="271">
        <f t="shared" si="1"/>
        <v>0</v>
      </c>
      <c r="K22" s="271">
        <f t="shared" si="1"/>
        <v>3428232645.5846</v>
      </c>
      <c r="L22" s="271">
        <f t="shared" si="1"/>
        <v>114896451.37090001</v>
      </c>
      <c r="M22" s="271">
        <f t="shared" si="1"/>
        <v>6897406051.6242838</v>
      </c>
      <c r="N22" s="271">
        <f t="shared" si="1"/>
        <v>750394035.96589994</v>
      </c>
      <c r="O22" s="271">
        <f t="shared" si="1"/>
        <v>322334583.436194</v>
      </c>
      <c r="P22" s="271">
        <f t="shared" si="1"/>
        <v>0</v>
      </c>
      <c r="Q22" s="271">
        <f t="shared" si="1"/>
        <v>166292178.48972169</v>
      </c>
      <c r="R22" s="271">
        <f t="shared" si="1"/>
        <v>0</v>
      </c>
      <c r="S22" s="572">
        <f>SUM(S8:S21)</f>
        <v>12450343809.944086</v>
      </c>
      <c r="T22" s="571"/>
    </row>
    <row r="25" spans="1:20">
      <c r="S25" s="573"/>
    </row>
    <row r="28" spans="1:20">
      <c r="C28" s="456"/>
      <c r="D28" s="456"/>
    </row>
    <row r="29" spans="1:20">
      <c r="E29" s="456"/>
      <c r="F29" s="456"/>
    </row>
    <row r="30" spans="1:20">
      <c r="G30" s="456"/>
      <c r="H30" s="456"/>
    </row>
    <row r="31" spans="1:20">
      <c r="I31" s="456"/>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43"/>
  <sheetViews>
    <sheetView workbookViewId="0">
      <pane xSplit="2" ySplit="6" topLeftCell="O7" activePane="bottomRight" state="frozen"/>
      <selection activeCell="M25" sqref="M25"/>
      <selection pane="topRight" activeCell="M25" sqref="M25"/>
      <selection pane="bottomLeft" activeCell="M25" sqref="M25"/>
      <selection pane="bottomRight" activeCell="C7" sqref="C7:V21"/>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9"/>
  </cols>
  <sheetData>
    <row r="1" spans="1:22">
      <c r="A1" s="2" t="s">
        <v>231</v>
      </c>
      <c r="B1" s="320" t="str">
        <f>Info!C2</f>
        <v>სს ”საქართველოს ბანკი”</v>
      </c>
    </row>
    <row r="2" spans="1:22">
      <c r="A2" s="2" t="s">
        <v>232</v>
      </c>
      <c r="B2" s="462">
        <f>'2. RC'!B2</f>
        <v>43830</v>
      </c>
    </row>
    <row r="4" spans="1:22" ht="27.75" thickBot="1">
      <c r="A4" s="2" t="s">
        <v>663</v>
      </c>
      <c r="B4" s="293" t="s">
        <v>770</v>
      </c>
      <c r="V4" s="191" t="s">
        <v>135</v>
      </c>
    </row>
    <row r="5" spans="1:22">
      <c r="A5" s="86"/>
      <c r="B5" s="87"/>
      <c r="C5" s="615" t="s">
        <v>241</v>
      </c>
      <c r="D5" s="616"/>
      <c r="E5" s="616"/>
      <c r="F5" s="616"/>
      <c r="G5" s="616"/>
      <c r="H5" s="616"/>
      <c r="I5" s="616"/>
      <c r="J5" s="616"/>
      <c r="K5" s="616"/>
      <c r="L5" s="617"/>
      <c r="M5" s="615" t="s">
        <v>242</v>
      </c>
      <c r="N5" s="616"/>
      <c r="O5" s="616"/>
      <c r="P5" s="616"/>
      <c r="Q5" s="616"/>
      <c r="R5" s="616"/>
      <c r="S5" s="617"/>
      <c r="T5" s="620" t="s">
        <v>768</v>
      </c>
      <c r="U5" s="620" t="s">
        <v>767</v>
      </c>
      <c r="V5" s="618" t="s">
        <v>243</v>
      </c>
    </row>
    <row r="6" spans="1:22" s="60" customFormat="1" ht="140.25">
      <c r="A6" s="104"/>
      <c r="B6" s="168"/>
      <c r="C6" s="84" t="s">
        <v>244</v>
      </c>
      <c r="D6" s="83" t="s">
        <v>245</v>
      </c>
      <c r="E6" s="80" t="s">
        <v>246</v>
      </c>
      <c r="F6" s="294" t="s">
        <v>762</v>
      </c>
      <c r="G6" s="83" t="s">
        <v>247</v>
      </c>
      <c r="H6" s="83" t="s">
        <v>248</v>
      </c>
      <c r="I6" s="83" t="s">
        <v>249</v>
      </c>
      <c r="J6" s="83" t="s">
        <v>291</v>
      </c>
      <c r="K6" s="83" t="s">
        <v>250</v>
      </c>
      <c r="L6" s="85" t="s">
        <v>251</v>
      </c>
      <c r="M6" s="84" t="s">
        <v>252</v>
      </c>
      <c r="N6" s="83" t="s">
        <v>253</v>
      </c>
      <c r="O6" s="83" t="s">
        <v>254</v>
      </c>
      <c r="P6" s="83" t="s">
        <v>255</v>
      </c>
      <c r="Q6" s="83" t="s">
        <v>256</v>
      </c>
      <c r="R6" s="83" t="s">
        <v>257</v>
      </c>
      <c r="S6" s="85" t="s">
        <v>258</v>
      </c>
      <c r="T6" s="621"/>
      <c r="U6" s="621"/>
      <c r="V6" s="619"/>
    </row>
    <row r="7" spans="1:22" s="148" customFormat="1">
      <c r="A7" s="149">
        <v>1</v>
      </c>
      <c r="B7" s="147" t="s">
        <v>259</v>
      </c>
      <c r="C7" s="272"/>
      <c r="D7" s="423">
        <v>0</v>
      </c>
      <c r="E7" s="423"/>
      <c r="F7" s="423"/>
      <c r="G7" s="423"/>
      <c r="H7" s="423"/>
      <c r="I7" s="423"/>
      <c r="J7" s="423"/>
      <c r="K7" s="423"/>
      <c r="L7" s="423"/>
      <c r="M7" s="423">
        <v>0</v>
      </c>
      <c r="N7" s="423"/>
      <c r="O7" s="423"/>
      <c r="P7" s="423"/>
      <c r="Q7" s="423"/>
      <c r="R7" s="423">
        <v>0</v>
      </c>
      <c r="S7" s="423"/>
      <c r="T7" s="288"/>
      <c r="U7" s="287"/>
      <c r="V7" s="273">
        <f>SUM(C7:S7)</f>
        <v>0</v>
      </c>
    </row>
    <row r="8" spans="1:22" s="148" customFormat="1">
      <c r="A8" s="149">
        <v>2</v>
      </c>
      <c r="B8" s="147" t="s">
        <v>260</v>
      </c>
      <c r="C8" s="272"/>
      <c r="D8" s="423">
        <v>0</v>
      </c>
      <c r="E8" s="423"/>
      <c r="F8" s="423"/>
      <c r="G8" s="423"/>
      <c r="H8" s="423"/>
      <c r="I8" s="423"/>
      <c r="J8" s="423"/>
      <c r="K8" s="423"/>
      <c r="L8" s="423"/>
      <c r="M8" s="423"/>
      <c r="N8" s="423"/>
      <c r="O8" s="423"/>
      <c r="P8" s="423"/>
      <c r="Q8" s="423"/>
      <c r="R8" s="423">
        <v>0</v>
      </c>
      <c r="S8" s="423"/>
      <c r="T8" s="287"/>
      <c r="U8" s="287"/>
      <c r="V8" s="273">
        <f t="shared" ref="V8:V12" si="0">SUM(C8:S8)</f>
        <v>0</v>
      </c>
    </row>
    <row r="9" spans="1:22" s="148" customFormat="1">
      <c r="A9" s="149">
        <v>3</v>
      </c>
      <c r="B9" s="147" t="s">
        <v>261</v>
      </c>
      <c r="C9" s="272"/>
      <c r="D9" s="423">
        <v>0</v>
      </c>
      <c r="E9" s="423"/>
      <c r="F9" s="423"/>
      <c r="G9" s="423"/>
      <c r="H9" s="423"/>
      <c r="I9" s="423"/>
      <c r="J9" s="423"/>
      <c r="K9" s="423"/>
      <c r="L9" s="423"/>
      <c r="M9" s="423"/>
      <c r="N9" s="423"/>
      <c r="O9" s="423"/>
      <c r="P9" s="423"/>
      <c r="Q9" s="423"/>
      <c r="R9" s="423">
        <v>0</v>
      </c>
      <c r="S9" s="423"/>
      <c r="T9" s="287"/>
      <c r="U9" s="287"/>
      <c r="V9" s="273">
        <f>SUM(C9:S9)</f>
        <v>0</v>
      </c>
    </row>
    <row r="10" spans="1:22" s="148" customFormat="1">
      <c r="A10" s="149">
        <v>4</v>
      </c>
      <c r="B10" s="147" t="s">
        <v>262</v>
      </c>
      <c r="C10" s="272"/>
      <c r="D10" s="423">
        <v>0</v>
      </c>
      <c r="E10" s="423"/>
      <c r="F10" s="423"/>
      <c r="G10" s="423"/>
      <c r="H10" s="423"/>
      <c r="I10" s="423"/>
      <c r="J10" s="423"/>
      <c r="K10" s="423"/>
      <c r="L10" s="423"/>
      <c r="M10" s="423"/>
      <c r="N10" s="423"/>
      <c r="O10" s="423"/>
      <c r="P10" s="423"/>
      <c r="Q10" s="423"/>
      <c r="R10" s="423">
        <v>0</v>
      </c>
      <c r="S10" s="423"/>
      <c r="T10" s="287"/>
      <c r="U10" s="287"/>
      <c r="V10" s="273">
        <f t="shared" si="0"/>
        <v>0</v>
      </c>
    </row>
    <row r="11" spans="1:22" s="148" customFormat="1">
      <c r="A11" s="149">
        <v>5</v>
      </c>
      <c r="B11" s="147" t="s">
        <v>263</v>
      </c>
      <c r="C11" s="272"/>
      <c r="D11" s="423">
        <v>0</v>
      </c>
      <c r="E11" s="423"/>
      <c r="F11" s="423"/>
      <c r="G11" s="423"/>
      <c r="H11" s="423"/>
      <c r="I11" s="423"/>
      <c r="J11" s="423"/>
      <c r="K11" s="423"/>
      <c r="L11" s="423"/>
      <c r="M11" s="423"/>
      <c r="N11" s="423"/>
      <c r="O11" s="423"/>
      <c r="P11" s="423"/>
      <c r="Q11" s="423"/>
      <c r="R11" s="423">
        <v>0</v>
      </c>
      <c r="S11" s="423"/>
      <c r="T11" s="287"/>
      <c r="U11" s="287"/>
      <c r="V11" s="273">
        <f t="shared" si="0"/>
        <v>0</v>
      </c>
    </row>
    <row r="12" spans="1:22" s="148" customFormat="1">
      <c r="A12" s="149">
        <v>6</v>
      </c>
      <c r="B12" s="147" t="s">
        <v>264</v>
      </c>
      <c r="C12" s="272"/>
      <c r="D12" s="423">
        <v>0</v>
      </c>
      <c r="E12" s="423"/>
      <c r="F12" s="423"/>
      <c r="G12" s="423"/>
      <c r="H12" s="423"/>
      <c r="I12" s="423"/>
      <c r="J12" s="423"/>
      <c r="K12" s="423"/>
      <c r="L12" s="423"/>
      <c r="M12" s="423"/>
      <c r="N12" s="423"/>
      <c r="O12" s="423"/>
      <c r="P12" s="423"/>
      <c r="Q12" s="423"/>
      <c r="R12" s="423">
        <v>0</v>
      </c>
      <c r="S12" s="423"/>
      <c r="T12" s="287"/>
      <c r="U12" s="287"/>
      <c r="V12" s="273">
        <f t="shared" si="0"/>
        <v>0</v>
      </c>
    </row>
    <row r="13" spans="1:22" s="148" customFormat="1" ht="15">
      <c r="A13" s="149">
        <v>7</v>
      </c>
      <c r="B13" s="147" t="s">
        <v>79</v>
      </c>
      <c r="C13" s="272"/>
      <c r="D13" s="423">
        <v>167089503.95064801</v>
      </c>
      <c r="E13" s="423"/>
      <c r="F13" s="423"/>
      <c r="G13" s="423"/>
      <c r="H13" s="423"/>
      <c r="I13" s="423"/>
      <c r="J13" s="423"/>
      <c r="K13" s="423"/>
      <c r="L13" s="423"/>
      <c r="M13" s="423"/>
      <c r="N13" s="423"/>
      <c r="O13" s="423"/>
      <c r="P13" s="423"/>
      <c r="Q13" s="423"/>
      <c r="R13" s="577">
        <v>165248982.34369999</v>
      </c>
      <c r="S13" s="423"/>
      <c r="T13" s="287"/>
      <c r="U13" s="287"/>
      <c r="V13" s="273">
        <f>SUM(C13:S13)</f>
        <v>332338486.294348</v>
      </c>
    </row>
    <row r="14" spans="1:22" s="148" customFormat="1">
      <c r="A14" s="149">
        <v>8</v>
      </c>
      <c r="B14" s="147" t="s">
        <v>80</v>
      </c>
      <c r="C14" s="272"/>
      <c r="D14" s="423">
        <v>0</v>
      </c>
      <c r="E14" s="423"/>
      <c r="F14" s="423"/>
      <c r="G14" s="423"/>
      <c r="H14" s="423"/>
      <c r="I14" s="423"/>
      <c r="J14" s="423">
        <v>0</v>
      </c>
      <c r="K14" s="423"/>
      <c r="L14" s="423"/>
      <c r="M14" s="423"/>
      <c r="N14" s="423"/>
      <c r="O14" s="423"/>
      <c r="P14" s="423"/>
      <c r="Q14" s="423"/>
      <c r="R14" s="423">
        <v>0</v>
      </c>
      <c r="S14" s="423"/>
      <c r="T14" s="287"/>
      <c r="U14" s="287"/>
      <c r="V14" s="273">
        <f t="shared" ref="V14:V20" si="1">SUM(C14:S14)</f>
        <v>0</v>
      </c>
    </row>
    <row r="15" spans="1:22" s="148" customFormat="1">
      <c r="A15" s="149">
        <v>9</v>
      </c>
      <c r="B15" s="147" t="s">
        <v>81</v>
      </c>
      <c r="C15" s="272"/>
      <c r="D15" s="423">
        <v>50474899.6294</v>
      </c>
      <c r="E15" s="423"/>
      <c r="F15" s="423"/>
      <c r="G15" s="423"/>
      <c r="H15" s="423"/>
      <c r="I15" s="423"/>
      <c r="J15" s="423"/>
      <c r="K15" s="423"/>
      <c r="L15" s="423"/>
      <c r="M15" s="423"/>
      <c r="N15" s="423"/>
      <c r="O15" s="423"/>
      <c r="P15" s="423"/>
      <c r="Q15" s="423"/>
      <c r="R15" s="423">
        <v>0</v>
      </c>
      <c r="S15" s="423"/>
      <c r="T15" s="287"/>
      <c r="U15" s="287"/>
      <c r="V15" s="273">
        <f t="shared" si="1"/>
        <v>50474899.6294</v>
      </c>
    </row>
    <row r="16" spans="1:22" s="148" customFormat="1">
      <c r="A16" s="149">
        <v>10</v>
      </c>
      <c r="B16" s="147" t="s">
        <v>75</v>
      </c>
      <c r="C16" s="272"/>
      <c r="D16" s="423">
        <v>0</v>
      </c>
      <c r="E16" s="423"/>
      <c r="F16" s="423"/>
      <c r="G16" s="423"/>
      <c r="H16" s="423"/>
      <c r="I16" s="423"/>
      <c r="J16" s="423"/>
      <c r="K16" s="423"/>
      <c r="L16" s="423"/>
      <c r="M16" s="423"/>
      <c r="N16" s="423"/>
      <c r="O16" s="423"/>
      <c r="P16" s="423"/>
      <c r="Q16" s="423"/>
      <c r="R16" s="423">
        <v>0</v>
      </c>
      <c r="S16" s="423"/>
      <c r="T16" s="287"/>
      <c r="U16" s="287"/>
      <c r="V16" s="273">
        <f t="shared" si="1"/>
        <v>0</v>
      </c>
    </row>
    <row r="17" spans="1:22" s="148" customFormat="1">
      <c r="A17" s="149">
        <v>11</v>
      </c>
      <c r="B17" s="147" t="s">
        <v>76</v>
      </c>
      <c r="C17" s="272"/>
      <c r="D17" s="423">
        <v>2196938.4153</v>
      </c>
      <c r="E17" s="423"/>
      <c r="F17" s="423"/>
      <c r="G17" s="423"/>
      <c r="H17" s="423"/>
      <c r="I17" s="423"/>
      <c r="J17" s="423"/>
      <c r="K17" s="423"/>
      <c r="L17" s="423"/>
      <c r="M17" s="423"/>
      <c r="N17" s="423"/>
      <c r="O17" s="423"/>
      <c r="P17" s="423"/>
      <c r="Q17" s="423"/>
      <c r="R17" s="423">
        <v>0</v>
      </c>
      <c r="S17" s="423"/>
      <c r="T17" s="287"/>
      <c r="U17" s="287"/>
      <c r="V17" s="273">
        <f t="shared" si="1"/>
        <v>2196938.4153</v>
      </c>
    </row>
    <row r="18" spans="1:22" s="148" customFormat="1">
      <c r="A18" s="149">
        <v>12</v>
      </c>
      <c r="B18" s="147" t="s">
        <v>77</v>
      </c>
      <c r="C18" s="272"/>
      <c r="D18" s="423">
        <v>15609.935100000001</v>
      </c>
      <c r="E18" s="423"/>
      <c r="F18" s="423"/>
      <c r="G18" s="423"/>
      <c r="H18" s="423"/>
      <c r="I18" s="423"/>
      <c r="J18" s="423"/>
      <c r="K18" s="423"/>
      <c r="L18" s="423"/>
      <c r="M18" s="423"/>
      <c r="N18" s="423"/>
      <c r="O18" s="423"/>
      <c r="P18" s="423"/>
      <c r="Q18" s="423"/>
      <c r="R18" s="423">
        <v>0</v>
      </c>
      <c r="S18" s="423"/>
      <c r="T18" s="287"/>
      <c r="U18" s="287"/>
      <c r="V18" s="273">
        <f t="shared" si="1"/>
        <v>15609.935100000001</v>
      </c>
    </row>
    <row r="19" spans="1:22" s="148" customFormat="1">
      <c r="A19" s="149">
        <v>13</v>
      </c>
      <c r="B19" s="147" t="s">
        <v>78</v>
      </c>
      <c r="C19" s="272"/>
      <c r="D19" s="423">
        <v>0</v>
      </c>
      <c r="E19" s="423"/>
      <c r="F19" s="423"/>
      <c r="G19" s="423"/>
      <c r="H19" s="423"/>
      <c r="I19" s="423"/>
      <c r="J19" s="423"/>
      <c r="K19" s="423"/>
      <c r="L19" s="423"/>
      <c r="M19" s="423"/>
      <c r="N19" s="423"/>
      <c r="O19" s="423"/>
      <c r="P19" s="423"/>
      <c r="Q19" s="423"/>
      <c r="R19" s="423">
        <v>0</v>
      </c>
      <c r="S19" s="423"/>
      <c r="T19" s="287"/>
      <c r="U19" s="287"/>
      <c r="V19" s="273">
        <f t="shared" si="1"/>
        <v>0</v>
      </c>
    </row>
    <row r="20" spans="1:22" s="148" customFormat="1">
      <c r="A20" s="149">
        <v>14</v>
      </c>
      <c r="B20" s="147" t="s">
        <v>292</v>
      </c>
      <c r="C20" s="272"/>
      <c r="D20" s="423">
        <v>0</v>
      </c>
      <c r="E20" s="423"/>
      <c r="F20" s="423"/>
      <c r="G20" s="423"/>
      <c r="H20" s="423"/>
      <c r="I20" s="423"/>
      <c r="J20" s="423"/>
      <c r="K20" s="423"/>
      <c r="L20" s="423"/>
      <c r="M20" s="423"/>
      <c r="N20" s="423"/>
      <c r="O20" s="423"/>
      <c r="P20" s="423"/>
      <c r="Q20" s="423"/>
      <c r="R20" s="423">
        <v>0</v>
      </c>
      <c r="S20" s="423"/>
      <c r="T20" s="287"/>
      <c r="U20" s="287"/>
      <c r="V20" s="273">
        <f t="shared" si="1"/>
        <v>0</v>
      </c>
    </row>
    <row r="21" spans="1:22" ht="13.5" thickBot="1">
      <c r="A21" s="88"/>
      <c r="B21" s="89" t="s">
        <v>74</v>
      </c>
      <c r="C21" s="274">
        <f>SUM(C7:C20)</f>
        <v>0</v>
      </c>
      <c r="D21" s="271">
        <f>SUM(D7:D20)</f>
        <v>219776951.93044803</v>
      </c>
      <c r="E21" s="271">
        <f t="shared" ref="E21:U21" si="2">SUM(E7:E20)</f>
        <v>0</v>
      </c>
      <c r="F21" s="271">
        <f t="shared" si="2"/>
        <v>0</v>
      </c>
      <c r="G21" s="271">
        <f t="shared" si="2"/>
        <v>0</v>
      </c>
      <c r="H21" s="271">
        <f t="shared" si="2"/>
        <v>0</v>
      </c>
      <c r="I21" s="271">
        <f t="shared" si="2"/>
        <v>0</v>
      </c>
      <c r="J21" s="271">
        <f t="shared" si="2"/>
        <v>0</v>
      </c>
      <c r="K21" s="271">
        <f t="shared" si="2"/>
        <v>0</v>
      </c>
      <c r="L21" s="275">
        <f t="shared" si="2"/>
        <v>0</v>
      </c>
      <c r="M21" s="274">
        <f t="shared" si="2"/>
        <v>0</v>
      </c>
      <c r="N21" s="271">
        <f t="shared" si="2"/>
        <v>0</v>
      </c>
      <c r="O21" s="271">
        <f t="shared" si="2"/>
        <v>0</v>
      </c>
      <c r="P21" s="271">
        <f t="shared" si="2"/>
        <v>0</v>
      </c>
      <c r="Q21" s="271">
        <f t="shared" si="2"/>
        <v>0</v>
      </c>
      <c r="R21" s="271">
        <f>SUM(R7:R20)</f>
        <v>165248982.34369999</v>
      </c>
      <c r="S21" s="275">
        <f t="shared" si="2"/>
        <v>0</v>
      </c>
      <c r="T21" s="275">
        <f>SUM(T7:T20)</f>
        <v>0</v>
      </c>
      <c r="U21" s="275">
        <f t="shared" si="2"/>
        <v>0</v>
      </c>
      <c r="V21" s="276">
        <f>SUM(V7:V20)</f>
        <v>385025934.27414805</v>
      </c>
    </row>
    <row r="24" spans="1:22">
      <c r="A24" s="12"/>
      <c r="B24" s="12"/>
      <c r="C24" s="64"/>
      <c r="D24" s="541"/>
      <c r="E24" s="64"/>
      <c r="R24" s="447"/>
    </row>
    <row r="25" spans="1:22">
      <c r="A25" s="81"/>
      <c r="B25" s="81"/>
      <c r="C25" s="12"/>
      <c r="D25" s="64"/>
      <c r="E25" s="64"/>
    </row>
    <row r="26" spans="1:22">
      <c r="A26" s="81"/>
      <c r="B26" s="82"/>
      <c r="C26" s="12"/>
      <c r="D26" s="64"/>
      <c r="E26" s="64"/>
      <c r="V26" s="576"/>
    </row>
    <row r="27" spans="1:22">
      <c r="A27" s="81"/>
      <c r="B27" s="81"/>
      <c r="C27" s="12"/>
      <c r="D27" s="64"/>
      <c r="E27" s="64"/>
    </row>
    <row r="28" spans="1:22">
      <c r="A28" s="81"/>
      <c r="B28" s="82"/>
      <c r="C28" s="12"/>
      <c r="D28" s="64"/>
      <c r="E28" s="64"/>
    </row>
    <row r="43" spans="17:17">
      <c r="Q43" s="2">
        <v>204743208.185</v>
      </c>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130" zoomScaleNormal="130" workbookViewId="0">
      <pane xSplit="1" ySplit="7" topLeftCell="C8" activePane="bottomRight" state="frozen"/>
      <selection activeCell="M25" sqref="M25"/>
      <selection pane="topRight" activeCell="M25" sqref="M25"/>
      <selection pane="bottomLeft" activeCell="M25" sqref="M25"/>
      <selection pane="bottomRight" activeCell="C8" sqref="C8:G22"/>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9"/>
  </cols>
  <sheetData>
    <row r="1" spans="1:9">
      <c r="A1" s="2" t="s">
        <v>231</v>
      </c>
      <c r="B1" s="320" t="str">
        <f>Info!C2</f>
        <v>სს ”საქართველოს ბანკი”</v>
      </c>
    </row>
    <row r="2" spans="1:9">
      <c r="A2" s="2" t="s">
        <v>232</v>
      </c>
      <c r="B2" s="462">
        <f>'9. Capital'!B2</f>
        <v>43830</v>
      </c>
    </row>
    <row r="3" spans="1:9">
      <c r="E3" s="456"/>
    </row>
    <row r="4" spans="1:9" ht="13.5" thickBot="1">
      <c r="A4" s="2" t="s">
        <v>664</v>
      </c>
      <c r="B4" s="290" t="s">
        <v>771</v>
      </c>
    </row>
    <row r="5" spans="1:9">
      <c r="A5" s="86"/>
      <c r="B5" s="145"/>
      <c r="C5" s="151" t="s">
        <v>0</v>
      </c>
      <c r="D5" s="151" t="s">
        <v>1</v>
      </c>
      <c r="E5" s="151" t="s">
        <v>2</v>
      </c>
      <c r="F5" s="151" t="s">
        <v>3</v>
      </c>
      <c r="G5" s="286" t="s">
        <v>4</v>
      </c>
      <c r="H5" s="152" t="s">
        <v>10</v>
      </c>
      <c r="I5" s="18"/>
    </row>
    <row r="6" spans="1:9" ht="15" customHeight="1">
      <c r="A6" s="144"/>
      <c r="B6" s="16"/>
      <c r="C6" s="622" t="s">
        <v>763</v>
      </c>
      <c r="D6" s="626" t="s">
        <v>784</v>
      </c>
      <c r="E6" s="627"/>
      <c r="F6" s="622" t="s">
        <v>790</v>
      </c>
      <c r="G6" s="622" t="s">
        <v>791</v>
      </c>
      <c r="H6" s="624" t="s">
        <v>765</v>
      </c>
      <c r="I6" s="18"/>
    </row>
    <row r="7" spans="1:9" ht="76.5">
      <c r="A7" s="144"/>
      <c r="B7" s="16"/>
      <c r="C7" s="623"/>
      <c r="D7" s="289" t="s">
        <v>766</v>
      </c>
      <c r="E7" s="289" t="s">
        <v>764</v>
      </c>
      <c r="F7" s="623"/>
      <c r="G7" s="623"/>
      <c r="H7" s="625"/>
      <c r="I7" s="18"/>
    </row>
    <row r="8" spans="1:9">
      <c r="A8" s="77">
        <v>1</v>
      </c>
      <c r="B8" s="66" t="s">
        <v>259</v>
      </c>
      <c r="C8" s="425">
        <v>2648194932.0099998</v>
      </c>
      <c r="D8" s="426"/>
      <c r="E8" s="425"/>
      <c r="F8" s="426">
        <f>'11. CRWA'!S8</f>
        <v>1596550992.3399999</v>
      </c>
      <c r="G8" s="427">
        <f>F8</f>
        <v>1596550992.3399999</v>
      </c>
      <c r="H8" s="295">
        <f>G8/(C8+E8)</f>
        <v>0.6028827308147614</v>
      </c>
    </row>
    <row r="9" spans="1:9" ht="15" customHeight="1">
      <c r="A9" s="77">
        <v>2</v>
      </c>
      <c r="B9" s="66" t="s">
        <v>260</v>
      </c>
      <c r="C9" s="425">
        <v>0</v>
      </c>
      <c r="D9" s="426"/>
      <c r="E9" s="426"/>
      <c r="F9" s="426"/>
      <c r="G9" s="427">
        <f t="shared" ref="G9:G21" si="0">F9</f>
        <v>0</v>
      </c>
      <c r="H9" s="295" t="e">
        <f t="shared" ref="H9:H21" si="1">G9/(C9+E9)</f>
        <v>#DIV/0!</v>
      </c>
    </row>
    <row r="10" spans="1:9">
      <c r="A10" s="77">
        <v>3</v>
      </c>
      <c r="B10" s="66" t="s">
        <v>261</v>
      </c>
      <c r="C10" s="425"/>
      <c r="D10" s="426"/>
      <c r="E10" s="426"/>
      <c r="F10" s="426"/>
      <c r="G10" s="427">
        <f t="shared" si="0"/>
        <v>0</v>
      </c>
      <c r="H10" s="295" t="e">
        <f t="shared" si="1"/>
        <v>#DIV/0!</v>
      </c>
    </row>
    <row r="11" spans="1:9">
      <c r="A11" s="77">
        <v>4</v>
      </c>
      <c r="B11" s="66" t="s">
        <v>262</v>
      </c>
      <c r="C11" s="425">
        <v>884521147.42999995</v>
      </c>
      <c r="D11" s="426"/>
      <c r="E11" s="426"/>
      <c r="F11" s="426">
        <f>'11. CRWA'!S11</f>
        <v>75432372.939999998</v>
      </c>
      <c r="G11" s="427">
        <f>F11</f>
        <v>75432372.939999998</v>
      </c>
      <c r="H11" s="295">
        <f t="shared" si="1"/>
        <v>8.5280462947856919E-2</v>
      </c>
    </row>
    <row r="12" spans="1:9">
      <c r="A12" s="77">
        <v>5</v>
      </c>
      <c r="B12" s="66" t="s">
        <v>263</v>
      </c>
      <c r="C12" s="425">
        <v>0</v>
      </c>
      <c r="D12" s="426"/>
      <c r="E12" s="426"/>
      <c r="F12" s="426">
        <v>0</v>
      </c>
      <c r="G12" s="427">
        <f t="shared" si="0"/>
        <v>0</v>
      </c>
      <c r="H12" s="295" t="e">
        <f t="shared" si="1"/>
        <v>#DIV/0!</v>
      </c>
    </row>
    <row r="13" spans="1:9">
      <c r="A13" s="77">
        <v>6</v>
      </c>
      <c r="B13" s="66" t="s">
        <v>264</v>
      </c>
      <c r="C13" s="425">
        <v>1132777706.47</v>
      </c>
      <c r="D13" s="426"/>
      <c r="E13" s="426"/>
      <c r="F13" s="426">
        <v>243306751.15799999</v>
      </c>
      <c r="G13" s="427">
        <f t="shared" si="0"/>
        <v>243306751.15799999</v>
      </c>
      <c r="H13" s="295">
        <f t="shared" si="1"/>
        <v>0.21478772910900645</v>
      </c>
    </row>
    <row r="14" spans="1:9">
      <c r="A14" s="77">
        <v>7</v>
      </c>
      <c r="B14" s="66" t="s">
        <v>79</v>
      </c>
      <c r="C14" s="425">
        <v>4138707272.1959</v>
      </c>
      <c r="D14" s="426">
        <v>1654666091.344275</v>
      </c>
      <c r="E14" s="426">
        <v>750394035.96589994</v>
      </c>
      <c r="F14" s="426">
        <f>'11. CRWA'!S14</f>
        <v>4924362552.981596</v>
      </c>
      <c r="G14" s="427">
        <v>4591212426.1872482</v>
      </c>
      <c r="H14" s="295">
        <f>G14/(C14+E14)</f>
        <v>0.93907083056813312</v>
      </c>
    </row>
    <row r="15" spans="1:9">
      <c r="A15" s="77">
        <v>8</v>
      </c>
      <c r="B15" s="66" t="s">
        <v>80</v>
      </c>
      <c r="C15" s="425">
        <v>3428232645.5846</v>
      </c>
      <c r="D15" s="426">
        <v>233777450.65182501</v>
      </c>
      <c r="E15" s="426">
        <v>114896451.37090001</v>
      </c>
      <c r="F15" s="426">
        <f>'11. CRWA'!S15</f>
        <v>2657346822.7166252</v>
      </c>
      <c r="G15" s="427">
        <v>2606871923.0872254</v>
      </c>
      <c r="H15" s="295">
        <f t="shared" si="1"/>
        <v>0.73575414605333711</v>
      </c>
    </row>
    <row r="16" spans="1:9">
      <c r="A16" s="77">
        <v>9</v>
      </c>
      <c r="B16" s="66" t="s">
        <v>81</v>
      </c>
      <c r="C16" s="425">
        <v>2630945487.1210999</v>
      </c>
      <c r="D16" s="426"/>
      <c r="E16" s="426"/>
      <c r="F16" s="426">
        <f>'11. CRWA'!S16</f>
        <v>920830920.49238491</v>
      </c>
      <c r="G16" s="427">
        <v>918633982.0770849</v>
      </c>
      <c r="H16" s="295">
        <f t="shared" si="1"/>
        <v>0.34916496239619771</v>
      </c>
    </row>
    <row r="17" spans="1:8">
      <c r="A17" s="77">
        <v>10</v>
      </c>
      <c r="B17" s="66" t="s">
        <v>75</v>
      </c>
      <c r="C17" s="425">
        <v>88697218.083499998</v>
      </c>
      <c r="D17" s="426"/>
      <c r="E17" s="426"/>
      <c r="F17" s="426">
        <f>'11. CRWA'!S17</f>
        <v>83585080.007099986</v>
      </c>
      <c r="G17" s="427">
        <v>83569470.071999982</v>
      </c>
      <c r="H17" s="295">
        <f t="shared" si="1"/>
        <v>0.94218817543214572</v>
      </c>
    </row>
    <row r="18" spans="1:8">
      <c r="A18" s="77">
        <v>11</v>
      </c>
      <c r="B18" s="66" t="s">
        <v>76</v>
      </c>
      <c r="C18" s="425">
        <v>809635254.88532162</v>
      </c>
      <c r="D18" s="426"/>
      <c r="E18" s="426"/>
      <c r="F18" s="426">
        <f>'11. CRWA'!S18</f>
        <v>971956220.04130423</v>
      </c>
      <c r="G18" s="427">
        <f t="shared" si="0"/>
        <v>971956220.04130423</v>
      </c>
      <c r="H18" s="295">
        <f t="shared" si="1"/>
        <v>1.2004865328881635</v>
      </c>
    </row>
    <row r="19" spans="1:8">
      <c r="A19" s="77">
        <v>12</v>
      </c>
      <c r="B19" s="66" t="s">
        <v>77</v>
      </c>
      <c r="C19" s="425">
        <v>0</v>
      </c>
      <c r="D19" s="426"/>
      <c r="E19" s="426"/>
      <c r="F19" s="426"/>
      <c r="G19" s="427">
        <f t="shared" si="0"/>
        <v>0</v>
      </c>
      <c r="H19" s="295" t="e">
        <f t="shared" si="1"/>
        <v>#DIV/0!</v>
      </c>
    </row>
    <row r="20" spans="1:8">
      <c r="A20" s="77">
        <v>13</v>
      </c>
      <c r="B20" s="66" t="s">
        <v>78</v>
      </c>
      <c r="C20" s="425">
        <v>0</v>
      </c>
      <c r="D20" s="426"/>
      <c r="E20" s="426"/>
      <c r="F20" s="426"/>
      <c r="G20" s="427">
        <f t="shared" si="0"/>
        <v>0</v>
      </c>
      <c r="H20" s="295" t="e">
        <f t="shared" si="1"/>
        <v>#DIV/0!</v>
      </c>
    </row>
    <row r="21" spans="1:8">
      <c r="A21" s="77">
        <v>14</v>
      </c>
      <c r="B21" s="66" t="s">
        <v>292</v>
      </c>
      <c r="C21" s="425">
        <v>1455758692.5420783</v>
      </c>
      <c r="D21" s="426"/>
      <c r="E21" s="426"/>
      <c r="F21" s="426">
        <f>'11. CRWA'!S21</f>
        <v>976972097.26707816</v>
      </c>
      <c r="G21" s="427">
        <f t="shared" si="0"/>
        <v>976972097.26707816</v>
      </c>
      <c r="H21" s="295">
        <f t="shared" si="1"/>
        <v>0.67110854448072554</v>
      </c>
    </row>
    <row r="22" spans="1:8" ht="13.5" thickBot="1">
      <c r="A22" s="146"/>
      <c r="B22" s="153" t="s">
        <v>74</v>
      </c>
      <c r="C22" s="271">
        <f>SUM(C8:C21)</f>
        <v>17217470356.322502</v>
      </c>
      <c r="D22" s="271">
        <f>SUM(D8:D21)</f>
        <v>1888443541.9960999</v>
      </c>
      <c r="E22" s="271">
        <f>SUM(E8:E21)</f>
        <v>865290487.33679998</v>
      </c>
      <c r="F22" s="271">
        <f>SUM(F8:F21)</f>
        <v>12450343809.944086</v>
      </c>
      <c r="G22" s="271">
        <f>SUM(G8:G21)</f>
        <v>12064506235.169941</v>
      </c>
      <c r="H22" s="296">
        <f>G22/(C22+E22)</f>
        <v>0.66718275707331187</v>
      </c>
    </row>
    <row r="24" spans="1:8">
      <c r="C24" s="447"/>
      <c r="F24" s="456"/>
      <c r="G24" s="456"/>
    </row>
    <row r="25" spans="1:8">
      <c r="C25" s="456"/>
    </row>
    <row r="28" spans="1:8">
      <c r="C28" s="456"/>
    </row>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31"/>
  <sheetViews>
    <sheetView zoomScale="90" zoomScaleNormal="90" workbookViewId="0">
      <pane xSplit="2" ySplit="6" topLeftCell="C7" activePane="bottomRight" state="frozen"/>
      <selection activeCell="M25" sqref="M25"/>
      <selection pane="topRight" activeCell="M25" sqref="M25"/>
      <selection pane="bottomLeft" activeCell="M25" sqref="M25"/>
      <selection pane="bottomRight" activeCell="F23" sqref="F23:K25"/>
    </sheetView>
  </sheetViews>
  <sheetFormatPr defaultColWidth="9.140625" defaultRowHeight="12.75"/>
  <cols>
    <col min="1" max="1" width="10.5703125" style="320" bestFit="1" customWidth="1"/>
    <col min="2" max="2" width="104.140625" style="320" customWidth="1"/>
    <col min="3" max="4" width="13.5703125" style="320" bestFit="1" customWidth="1"/>
    <col min="5" max="5" width="14.5703125" style="320" bestFit="1" customWidth="1"/>
    <col min="6" max="11" width="13.5703125" style="320" bestFit="1" customWidth="1"/>
    <col min="12" max="16384" width="9.140625" style="320"/>
  </cols>
  <sheetData>
    <row r="1" spans="1:11">
      <c r="A1" s="320" t="s">
        <v>231</v>
      </c>
      <c r="B1" s="320" t="str">
        <f>Info!C2</f>
        <v>სს ”საქართველოს ბანკი”</v>
      </c>
    </row>
    <row r="2" spans="1:11">
      <c r="A2" s="320" t="s">
        <v>232</v>
      </c>
      <c r="B2" s="465">
        <f>'13. CRME'!B2</f>
        <v>43830</v>
      </c>
      <c r="C2" s="321"/>
      <c r="D2" s="321"/>
    </row>
    <row r="3" spans="1:11">
      <c r="B3" s="321"/>
      <c r="C3" s="321"/>
      <c r="D3" s="321"/>
    </row>
    <row r="4" spans="1:11" ht="13.5" thickBot="1">
      <c r="A4" s="320" t="s">
        <v>831</v>
      </c>
      <c r="B4" s="290" t="s">
        <v>830</v>
      </c>
      <c r="C4" s="321"/>
      <c r="D4" s="321"/>
    </row>
    <row r="5" spans="1:11" ht="30" customHeight="1">
      <c r="A5" s="631"/>
      <c r="B5" s="632"/>
      <c r="C5" s="629" t="s">
        <v>866</v>
      </c>
      <c r="D5" s="629"/>
      <c r="E5" s="629"/>
      <c r="F5" s="629" t="s">
        <v>867</v>
      </c>
      <c r="G5" s="629"/>
      <c r="H5" s="629"/>
      <c r="I5" s="629" t="s">
        <v>868</v>
      </c>
      <c r="J5" s="629"/>
      <c r="K5" s="630"/>
    </row>
    <row r="6" spans="1:11">
      <c r="A6" s="318"/>
      <c r="B6" s="319"/>
      <c r="C6" s="322" t="s">
        <v>33</v>
      </c>
      <c r="D6" s="322" t="s">
        <v>138</v>
      </c>
      <c r="E6" s="322" t="s">
        <v>74</v>
      </c>
      <c r="F6" s="322" t="s">
        <v>33</v>
      </c>
      <c r="G6" s="322" t="s">
        <v>138</v>
      </c>
      <c r="H6" s="322" t="s">
        <v>74</v>
      </c>
      <c r="I6" s="322" t="s">
        <v>33</v>
      </c>
      <c r="J6" s="322" t="s">
        <v>138</v>
      </c>
      <c r="K6" s="327" t="s">
        <v>74</v>
      </c>
    </row>
    <row r="7" spans="1:11">
      <c r="A7" s="328" t="s">
        <v>803</v>
      </c>
      <c r="B7" s="317"/>
      <c r="C7" s="317"/>
      <c r="D7" s="317"/>
      <c r="E7" s="317"/>
      <c r="F7" s="317"/>
      <c r="G7" s="317"/>
      <c r="H7" s="317"/>
      <c r="I7" s="317"/>
      <c r="J7" s="317"/>
      <c r="K7" s="329"/>
    </row>
    <row r="8" spans="1:11">
      <c r="A8" s="316">
        <v>1</v>
      </c>
      <c r="B8" s="305" t="s">
        <v>803</v>
      </c>
      <c r="C8" s="511"/>
      <c r="D8" s="511"/>
      <c r="E8" s="511"/>
      <c r="F8" s="518">
        <v>808430122.80982077</v>
      </c>
      <c r="G8" s="518">
        <v>2669728817.6420956</v>
      </c>
      <c r="H8" s="518">
        <v>3478158940.4519148</v>
      </c>
      <c r="I8" s="518">
        <v>800318573.58819032</v>
      </c>
      <c r="J8" s="518">
        <v>1898643559.7849996</v>
      </c>
      <c r="K8" s="519">
        <v>2698962133.3731909</v>
      </c>
    </row>
    <row r="9" spans="1:11">
      <c r="A9" s="328" t="s">
        <v>804</v>
      </c>
      <c r="B9" s="317"/>
      <c r="C9" s="555"/>
      <c r="D9" s="555"/>
      <c r="E9" s="555"/>
      <c r="F9" s="556"/>
      <c r="G9" s="556"/>
      <c r="H9" s="556"/>
      <c r="I9" s="556"/>
      <c r="J9" s="556"/>
      <c r="K9" s="489"/>
    </row>
    <row r="10" spans="1:11">
      <c r="A10" s="330">
        <v>2</v>
      </c>
      <c r="B10" s="306" t="s">
        <v>805</v>
      </c>
      <c r="C10" s="566">
        <v>1350731252.8594565</v>
      </c>
      <c r="D10" s="520">
        <v>3419730135.0243478</v>
      </c>
      <c r="E10" s="520">
        <v>4670003945.4110222</v>
      </c>
      <c r="F10" s="520">
        <v>261177115.8449012</v>
      </c>
      <c r="G10" s="520">
        <v>742652330.20043933</v>
      </c>
      <c r="H10" s="520">
        <v>984669868.35173213</v>
      </c>
      <c r="I10" s="520">
        <v>73358092.940472856</v>
      </c>
      <c r="J10" s="520">
        <v>211655371.2584545</v>
      </c>
      <c r="K10" s="521">
        <v>279643469.90836966</v>
      </c>
    </row>
    <row r="11" spans="1:11">
      <c r="A11" s="330">
        <v>3</v>
      </c>
      <c r="B11" s="306" t="s">
        <v>806</v>
      </c>
      <c r="C11" s="566">
        <v>2822729493.2650561</v>
      </c>
      <c r="D11" s="520">
        <v>5168352690.8928728</v>
      </c>
      <c r="E11" s="520">
        <v>7783967035.0404787</v>
      </c>
      <c r="F11" s="520">
        <v>856690770.99758351</v>
      </c>
      <c r="G11" s="520">
        <v>1605518987.6919913</v>
      </c>
      <c r="H11" s="520">
        <v>2462209758.6895747</v>
      </c>
      <c r="I11" s="520">
        <v>622989373.43093932</v>
      </c>
      <c r="J11" s="520">
        <v>936501627.09253705</v>
      </c>
      <c r="K11" s="521">
        <v>1559491000.5234764</v>
      </c>
    </row>
    <row r="12" spans="1:11">
      <c r="A12" s="330">
        <v>4</v>
      </c>
      <c r="B12" s="306" t="s">
        <v>807</v>
      </c>
      <c r="C12" s="566">
        <v>1706439048.9130435</v>
      </c>
      <c r="D12" s="520">
        <v>76086956.521739125</v>
      </c>
      <c r="E12" s="520">
        <v>1649373831.5217392</v>
      </c>
      <c r="F12" s="520">
        <v>0</v>
      </c>
      <c r="G12" s="520">
        <v>0</v>
      </c>
      <c r="H12" s="520">
        <v>0</v>
      </c>
      <c r="I12" s="520">
        <v>0</v>
      </c>
      <c r="J12" s="520">
        <v>0</v>
      </c>
      <c r="K12" s="521">
        <v>0</v>
      </c>
    </row>
    <row r="13" spans="1:11">
      <c r="A13" s="330">
        <v>5</v>
      </c>
      <c r="B13" s="306" t="s">
        <v>808</v>
      </c>
      <c r="C13" s="566">
        <v>949931280.45386338</v>
      </c>
      <c r="D13" s="520">
        <v>916647628.76888394</v>
      </c>
      <c r="E13" s="520">
        <v>1790872359.6484001</v>
      </c>
      <c r="F13" s="520">
        <v>141467059.56998312</v>
      </c>
      <c r="G13" s="520">
        <v>135066406.03209671</v>
      </c>
      <c r="H13" s="520">
        <v>276533465.60207987</v>
      </c>
      <c r="I13" s="520">
        <v>53154995.84727174</v>
      </c>
      <c r="J13" s="520">
        <v>56195836.233709954</v>
      </c>
      <c r="K13" s="521">
        <v>109350832.08098173</v>
      </c>
    </row>
    <row r="14" spans="1:11">
      <c r="A14" s="330">
        <v>6</v>
      </c>
      <c r="B14" s="306" t="s">
        <v>821</v>
      </c>
      <c r="C14" s="566"/>
      <c r="D14" s="520"/>
      <c r="E14" s="520"/>
      <c r="F14" s="520"/>
      <c r="G14" s="520"/>
      <c r="H14" s="520"/>
      <c r="I14" s="520"/>
      <c r="J14" s="520"/>
      <c r="K14" s="521"/>
    </row>
    <row r="15" spans="1:11">
      <c r="A15" s="330">
        <v>7</v>
      </c>
      <c r="B15" s="306" t="s">
        <v>810</v>
      </c>
      <c r="C15" s="566">
        <v>53226359.193800002</v>
      </c>
      <c r="D15" s="520">
        <v>132440117.80255328</v>
      </c>
      <c r="E15" s="520">
        <v>181346641.76923484</v>
      </c>
      <c r="F15" s="520">
        <v>44073442.338147826</v>
      </c>
      <c r="G15" s="520">
        <v>139175425.14771739</v>
      </c>
      <c r="H15" s="520">
        <v>183248867.48586527</v>
      </c>
      <c r="I15" s="520">
        <v>44073442.338147826</v>
      </c>
      <c r="J15" s="520">
        <v>139175425.14771739</v>
      </c>
      <c r="K15" s="521">
        <v>183248867.48586527</v>
      </c>
    </row>
    <row r="16" spans="1:11">
      <c r="A16" s="330">
        <v>8</v>
      </c>
      <c r="B16" s="307" t="s">
        <v>811</v>
      </c>
      <c r="C16" s="566">
        <v>5532326181.8257637</v>
      </c>
      <c r="D16" s="520">
        <v>6293527393.9860487</v>
      </c>
      <c r="E16" s="520">
        <v>11405559867.979855</v>
      </c>
      <c r="F16" s="520">
        <v>1042231272.9057145</v>
      </c>
      <c r="G16" s="520">
        <v>1879760818.8718054</v>
      </c>
      <c r="H16" s="520">
        <v>2921992091.7775197</v>
      </c>
      <c r="I16" s="520">
        <v>720217811.616359</v>
      </c>
      <c r="J16" s="520">
        <v>1131872888.4739645</v>
      </c>
      <c r="K16" s="521">
        <v>1852090700.0903234</v>
      </c>
    </row>
    <row r="17" spans="1:12">
      <c r="A17" s="328" t="s">
        <v>812</v>
      </c>
      <c r="B17" s="317"/>
      <c r="C17" s="556"/>
      <c r="D17" s="556"/>
      <c r="E17" s="556"/>
      <c r="F17" s="556"/>
      <c r="G17" s="556"/>
      <c r="H17" s="556"/>
      <c r="I17" s="556"/>
      <c r="J17" s="556"/>
      <c r="K17" s="489"/>
    </row>
    <row r="18" spans="1:12">
      <c r="A18" s="330">
        <v>9</v>
      </c>
      <c r="B18" s="306" t="s">
        <v>813</v>
      </c>
      <c r="C18" s="566"/>
      <c r="D18" s="520"/>
      <c r="E18" s="520"/>
      <c r="F18" s="520"/>
      <c r="G18" s="520"/>
      <c r="H18" s="520"/>
      <c r="I18" s="520"/>
      <c r="J18" s="520"/>
      <c r="K18" s="521"/>
    </row>
    <row r="19" spans="1:12">
      <c r="A19" s="330">
        <v>10</v>
      </c>
      <c r="B19" s="306" t="s">
        <v>814</v>
      </c>
      <c r="C19" s="566">
        <v>230741234.84933347</v>
      </c>
      <c r="D19" s="520">
        <v>171630106.87654677</v>
      </c>
      <c r="E19" s="520">
        <v>386639482.98213047</v>
      </c>
      <c r="F19" s="520">
        <v>111361358.94809785</v>
      </c>
      <c r="G19" s="520">
        <v>85578500.959639668</v>
      </c>
      <c r="H19" s="520">
        <v>196939859.90773749</v>
      </c>
      <c r="I19" s="520">
        <v>120057087.87907609</v>
      </c>
      <c r="J19" s="520">
        <v>879918406.11893618</v>
      </c>
      <c r="K19" s="521">
        <v>999975493.99801183</v>
      </c>
    </row>
    <row r="20" spans="1:12">
      <c r="A20" s="330">
        <v>11</v>
      </c>
      <c r="B20" s="306" t="s">
        <v>815</v>
      </c>
      <c r="C20" s="566">
        <v>9715119.5545652173</v>
      </c>
      <c r="D20" s="520">
        <v>344623.93326086958</v>
      </c>
      <c r="E20" s="520">
        <v>9443029.5508695655</v>
      </c>
      <c r="F20" s="520">
        <v>9715119.5545652173</v>
      </c>
      <c r="G20" s="520">
        <v>0</v>
      </c>
      <c r="H20" s="520">
        <v>9715119.5545652173</v>
      </c>
      <c r="I20" s="520">
        <v>9715119.5545652173</v>
      </c>
      <c r="J20" s="520">
        <v>0</v>
      </c>
      <c r="K20" s="521">
        <v>9715119.5545652173</v>
      </c>
    </row>
    <row r="21" spans="1:12" ht="13.5" thickBot="1">
      <c r="A21" s="203">
        <v>12</v>
      </c>
      <c r="B21" s="331" t="s">
        <v>816</v>
      </c>
      <c r="C21" s="524">
        <v>240456354.40389869</v>
      </c>
      <c r="D21" s="522">
        <v>171974730.80980763</v>
      </c>
      <c r="E21" s="524">
        <v>396082512.53300005</v>
      </c>
      <c r="F21" s="522">
        <v>121076478.50266308</v>
      </c>
      <c r="G21" s="522">
        <v>85578500.959639668</v>
      </c>
      <c r="H21" s="522">
        <v>206654979.46230271</v>
      </c>
      <c r="I21" s="522">
        <v>129772207.43364131</v>
      </c>
      <c r="J21" s="522">
        <v>879918406.11893618</v>
      </c>
      <c r="K21" s="523">
        <v>1009690613.552577</v>
      </c>
    </row>
    <row r="22" spans="1:12" ht="38.25" customHeight="1" thickBot="1">
      <c r="A22" s="314"/>
      <c r="B22" s="315"/>
      <c r="C22" s="516"/>
      <c r="D22" s="516"/>
      <c r="E22" s="516"/>
      <c r="F22" s="628" t="s">
        <v>946</v>
      </c>
      <c r="G22" s="629"/>
      <c r="H22" s="629"/>
      <c r="I22" s="628" t="s">
        <v>947</v>
      </c>
      <c r="J22" s="629"/>
      <c r="K22" s="630"/>
    </row>
    <row r="23" spans="1:12">
      <c r="A23" s="311">
        <v>13</v>
      </c>
      <c r="B23" s="308" t="s">
        <v>803</v>
      </c>
      <c r="C23" s="515"/>
      <c r="D23" s="515"/>
      <c r="E23" s="515"/>
      <c r="F23" s="488">
        <v>808430122.80982077</v>
      </c>
      <c r="G23" s="488">
        <v>2669728817.6420956</v>
      </c>
      <c r="H23" s="488">
        <v>3478158940.4519148</v>
      </c>
      <c r="I23" s="488">
        <v>800318573.58819032</v>
      </c>
      <c r="J23" s="488">
        <v>1898643559.7849996</v>
      </c>
      <c r="K23" s="487">
        <v>2698962133.3731909</v>
      </c>
    </row>
    <row r="24" spans="1:12" ht="13.5" thickBot="1">
      <c r="A24" s="312">
        <v>14</v>
      </c>
      <c r="B24" s="309" t="s">
        <v>817</v>
      </c>
      <c r="C24" s="517"/>
      <c r="D24" s="513"/>
      <c r="E24" s="514"/>
      <c r="F24" s="486">
        <v>921154794.40305173</v>
      </c>
      <c r="G24" s="486">
        <v>1794182317.9121654</v>
      </c>
      <c r="H24" s="486">
        <v>2715337112.315218</v>
      </c>
      <c r="I24" s="486">
        <v>590445604.18271744</v>
      </c>
      <c r="J24" s="486">
        <v>328000105.23961318</v>
      </c>
      <c r="K24" s="557">
        <v>842400086.53774726</v>
      </c>
    </row>
    <row r="25" spans="1:12" ht="13.5" thickBot="1">
      <c r="A25" s="313">
        <v>15</v>
      </c>
      <c r="B25" s="310" t="s">
        <v>818</v>
      </c>
      <c r="C25" s="512"/>
      <c r="D25" s="512"/>
      <c r="E25" s="512"/>
      <c r="F25" s="525">
        <v>0.87762678729118326</v>
      </c>
      <c r="G25" s="525">
        <v>1.4879919342582624</v>
      </c>
      <c r="H25" s="525">
        <v>1.2809308003330315</v>
      </c>
      <c r="I25" s="525">
        <v>1.3554484408364336</v>
      </c>
      <c r="J25" s="525">
        <v>5.7885455810997009</v>
      </c>
      <c r="K25" s="526">
        <v>3.2038958405926667</v>
      </c>
    </row>
    <row r="28" spans="1:12" ht="38.25">
      <c r="B28" s="17" t="s">
        <v>865</v>
      </c>
      <c r="F28" s="508"/>
      <c r="G28" s="508"/>
      <c r="H28" s="508"/>
      <c r="I28" s="508"/>
      <c r="J28" s="508"/>
      <c r="K28" s="508"/>
      <c r="L28" s="508"/>
    </row>
    <row r="31" spans="1:12">
      <c r="F31" s="508"/>
      <c r="G31" s="508"/>
      <c r="H31" s="508"/>
      <c r="I31" s="508"/>
      <c r="J31" s="508"/>
      <c r="K31" s="508"/>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activeCell="M25" sqref="M25"/>
      <selection pane="topRight" activeCell="M25" sqref="M25"/>
      <selection pane="bottomLeft" activeCell="M25" sqref="M25"/>
      <selection pane="bottomRight" activeCell="E8" sqref="E8"/>
    </sheetView>
  </sheetViews>
  <sheetFormatPr defaultColWidth="13.42578125" defaultRowHeight="15"/>
  <cols>
    <col min="1" max="1" width="13.42578125" style="61"/>
    <col min="2" max="2" width="53.28515625" style="61" customWidth="1"/>
    <col min="3" max="3" width="25.5703125" style="61" bestFit="1" customWidth="1"/>
    <col min="4" max="14" width="13.42578125" style="61"/>
    <col min="15" max="16384" width="13.42578125" style="9"/>
  </cols>
  <sheetData>
    <row r="1" spans="1:14">
      <c r="A1" s="5" t="s">
        <v>231</v>
      </c>
      <c r="B1" s="61" t="str">
        <f>Info!C2</f>
        <v>სს ”საქართველოს ბანკი”</v>
      </c>
    </row>
    <row r="2" spans="1:14">
      <c r="A2" s="61" t="s">
        <v>232</v>
      </c>
      <c r="B2" s="466">
        <f>'14. LCR'!B2</f>
        <v>43830</v>
      </c>
    </row>
    <row r="4" spans="1:14" ht="15.75" thickBot="1">
      <c r="A4" s="2" t="s">
        <v>665</v>
      </c>
      <c r="B4" s="79" t="s">
        <v>83</v>
      </c>
    </row>
    <row r="5" spans="1:14" s="19" customFormat="1" ht="12.75">
      <c r="A5" s="162"/>
      <c r="B5" s="163"/>
      <c r="C5" s="164" t="s">
        <v>0</v>
      </c>
      <c r="D5" s="164" t="s">
        <v>1</v>
      </c>
      <c r="E5" s="164" t="s">
        <v>2</v>
      </c>
      <c r="F5" s="164" t="s">
        <v>3</v>
      </c>
      <c r="G5" s="164" t="s">
        <v>4</v>
      </c>
      <c r="H5" s="164" t="s">
        <v>10</v>
      </c>
      <c r="I5" s="164" t="s">
        <v>281</v>
      </c>
      <c r="J5" s="164" t="s">
        <v>282</v>
      </c>
      <c r="K5" s="164" t="s">
        <v>283</v>
      </c>
      <c r="L5" s="164" t="s">
        <v>284</v>
      </c>
      <c r="M5" s="164" t="s">
        <v>285</v>
      </c>
      <c r="N5" s="165" t="s">
        <v>286</v>
      </c>
    </row>
    <row r="6" spans="1:14" ht="150">
      <c r="A6" s="154"/>
      <c r="B6" s="91"/>
      <c r="C6" s="92" t="s">
        <v>93</v>
      </c>
      <c r="D6" s="93" t="s">
        <v>82</v>
      </c>
      <c r="E6" s="94" t="s">
        <v>92</v>
      </c>
      <c r="F6" s="95">
        <v>0</v>
      </c>
      <c r="G6" s="95">
        <v>0.2</v>
      </c>
      <c r="H6" s="95">
        <v>0.35</v>
      </c>
      <c r="I6" s="95">
        <v>0.5</v>
      </c>
      <c r="J6" s="95">
        <v>0.75</v>
      </c>
      <c r="K6" s="95">
        <v>1</v>
      </c>
      <c r="L6" s="95">
        <v>1.5</v>
      </c>
      <c r="M6" s="95">
        <v>2.5</v>
      </c>
      <c r="N6" s="155" t="s">
        <v>83</v>
      </c>
    </row>
    <row r="7" spans="1:14" ht="30">
      <c r="A7" s="156">
        <v>1</v>
      </c>
      <c r="B7" s="96" t="s">
        <v>84</v>
      </c>
      <c r="C7" s="277">
        <f>SUM(C8:C13)</f>
        <v>2513114799.7419</v>
      </c>
      <c r="D7" s="91"/>
      <c r="E7" s="280">
        <f t="shared" ref="E7:M7" si="0">SUM(E8:E13)</f>
        <v>56520820.994837999</v>
      </c>
      <c r="F7" s="277">
        <f>SUM(F8:F13)</f>
        <v>0</v>
      </c>
      <c r="G7" s="277">
        <f t="shared" si="0"/>
        <v>0</v>
      </c>
      <c r="H7" s="277">
        <f t="shared" si="0"/>
        <v>0</v>
      </c>
      <c r="I7" s="277">
        <f t="shared" si="0"/>
        <v>0</v>
      </c>
      <c r="J7" s="277">
        <f t="shared" si="0"/>
        <v>0</v>
      </c>
      <c r="K7" s="277">
        <f t="shared" si="0"/>
        <v>59088420.994837999</v>
      </c>
      <c r="L7" s="277">
        <f t="shared" si="0"/>
        <v>0</v>
      </c>
      <c r="M7" s="277">
        <f t="shared" si="0"/>
        <v>0</v>
      </c>
      <c r="N7" s="157">
        <f>SUM(N8:N13)</f>
        <v>59088420.994837999</v>
      </c>
    </row>
    <row r="8" spans="1:14">
      <c r="A8" s="156">
        <v>1.1000000000000001</v>
      </c>
      <c r="B8" s="97" t="s">
        <v>85</v>
      </c>
      <c r="C8" s="428">
        <v>2304497299.7419</v>
      </c>
      <c r="D8" s="98">
        <v>0.02</v>
      </c>
      <c r="E8" s="280">
        <f>C8*D8</f>
        <v>46089945.994837999</v>
      </c>
      <c r="F8" s="428">
        <v>0</v>
      </c>
      <c r="G8" s="428">
        <v>0</v>
      </c>
      <c r="H8" s="428">
        <v>0</v>
      </c>
      <c r="I8" s="428">
        <v>0</v>
      </c>
      <c r="J8" s="428">
        <v>0</v>
      </c>
      <c r="K8" s="428">
        <v>46089945.994837999</v>
      </c>
      <c r="L8" s="428">
        <v>0</v>
      </c>
      <c r="M8" s="428">
        <v>0</v>
      </c>
      <c r="N8" s="157">
        <f>SUMPRODUCT($F$6:$M$6,F8:M8)</f>
        <v>46089945.994837999</v>
      </c>
    </row>
    <row r="9" spans="1:14">
      <c r="A9" s="156">
        <v>1.2</v>
      </c>
      <c r="B9" s="97" t="s">
        <v>86</v>
      </c>
      <c r="C9" s="428">
        <v>208617500</v>
      </c>
      <c r="D9" s="98">
        <v>0.05</v>
      </c>
      <c r="E9" s="280">
        <f>C9*D9</f>
        <v>10430875</v>
      </c>
      <c r="F9" s="428">
        <v>0</v>
      </c>
      <c r="G9" s="428">
        <v>0</v>
      </c>
      <c r="H9" s="428">
        <v>0</v>
      </c>
      <c r="I9" s="428">
        <v>0</v>
      </c>
      <c r="J9" s="428">
        <v>0</v>
      </c>
      <c r="K9" s="428">
        <v>10430875</v>
      </c>
      <c r="L9" s="428">
        <v>0</v>
      </c>
      <c r="M9" s="428">
        <v>0</v>
      </c>
      <c r="N9" s="157">
        <f t="shared" ref="N9:N12" si="1">SUMPRODUCT($F$6:$M$6,F9:M9)</f>
        <v>10430875</v>
      </c>
    </row>
    <row r="10" spans="1:14">
      <c r="A10" s="156">
        <v>1.3</v>
      </c>
      <c r="B10" s="97" t="s">
        <v>87</v>
      </c>
      <c r="C10" s="428"/>
      <c r="D10" s="98">
        <v>0.08</v>
      </c>
      <c r="E10" s="280">
        <f>C10*D10</f>
        <v>0</v>
      </c>
      <c r="F10" s="428">
        <v>0</v>
      </c>
      <c r="G10" s="428">
        <v>0</v>
      </c>
      <c r="H10" s="428">
        <v>0</v>
      </c>
      <c r="I10" s="428">
        <v>0</v>
      </c>
      <c r="J10" s="428">
        <v>0</v>
      </c>
      <c r="K10" s="428">
        <v>2567600</v>
      </c>
      <c r="L10" s="428">
        <v>0</v>
      </c>
      <c r="M10" s="428">
        <v>0</v>
      </c>
      <c r="N10" s="157">
        <f>SUMPRODUCT($F$6:$M$6,F10:M10)</f>
        <v>2567600</v>
      </c>
    </row>
    <row r="11" spans="1:14">
      <c r="A11" s="156">
        <v>1.4</v>
      </c>
      <c r="B11" s="97" t="s">
        <v>88</v>
      </c>
      <c r="C11" s="428">
        <v>0</v>
      </c>
      <c r="D11" s="98">
        <v>0.11</v>
      </c>
      <c r="E11" s="280">
        <f>C11*D11</f>
        <v>0</v>
      </c>
      <c r="F11" s="428">
        <v>0</v>
      </c>
      <c r="G11" s="428">
        <v>0</v>
      </c>
      <c r="H11" s="428">
        <v>0</v>
      </c>
      <c r="I11" s="428">
        <v>0</v>
      </c>
      <c r="J11" s="428">
        <v>0</v>
      </c>
      <c r="K11" s="428">
        <v>0</v>
      </c>
      <c r="L11" s="428">
        <v>0</v>
      </c>
      <c r="M11" s="428">
        <v>0</v>
      </c>
      <c r="N11" s="157">
        <f t="shared" si="1"/>
        <v>0</v>
      </c>
    </row>
    <row r="12" spans="1:14">
      <c r="A12" s="156">
        <v>1.5</v>
      </c>
      <c r="B12" s="97" t="s">
        <v>89</v>
      </c>
      <c r="C12" s="428">
        <v>0</v>
      </c>
      <c r="D12" s="98">
        <v>0.14000000000000001</v>
      </c>
      <c r="E12" s="280">
        <f>C12*D12</f>
        <v>0</v>
      </c>
      <c r="F12" s="428">
        <v>0</v>
      </c>
      <c r="G12" s="428">
        <v>0</v>
      </c>
      <c r="H12" s="428">
        <v>0</v>
      </c>
      <c r="I12" s="428">
        <v>0</v>
      </c>
      <c r="J12" s="428">
        <v>0</v>
      </c>
      <c r="K12" s="428">
        <v>0</v>
      </c>
      <c r="L12" s="428">
        <v>0</v>
      </c>
      <c r="M12" s="428">
        <v>0</v>
      </c>
      <c r="N12" s="157">
        <f t="shared" si="1"/>
        <v>0</v>
      </c>
    </row>
    <row r="13" spans="1:14">
      <c r="A13" s="156">
        <v>1.6</v>
      </c>
      <c r="B13" s="99" t="s">
        <v>90</v>
      </c>
      <c r="C13" s="428">
        <v>0</v>
      </c>
      <c r="D13" s="100"/>
      <c r="E13" s="278"/>
      <c r="F13" s="428"/>
      <c r="G13" s="428"/>
      <c r="H13" s="428"/>
      <c r="I13" s="428"/>
      <c r="J13" s="428"/>
      <c r="K13" s="428"/>
      <c r="L13" s="428"/>
      <c r="M13" s="428"/>
      <c r="N13" s="157">
        <f>SUMPRODUCT($F$6:$M$6,F13:M13)</f>
        <v>0</v>
      </c>
    </row>
    <row r="14" spans="1:14" ht="30">
      <c r="A14" s="156">
        <v>2</v>
      </c>
      <c r="B14" s="101" t="s">
        <v>91</v>
      </c>
      <c r="C14" s="277">
        <f>SUM(C15:C20)</f>
        <v>14680300</v>
      </c>
      <c r="D14" s="91"/>
      <c r="E14" s="280">
        <f t="shared" ref="E14:M14" si="2">SUM(E15:E20)</f>
        <v>73401.5</v>
      </c>
      <c r="F14" s="278">
        <f t="shared" si="2"/>
        <v>0</v>
      </c>
      <c r="G14" s="278">
        <f t="shared" si="2"/>
        <v>0</v>
      </c>
      <c r="H14" s="278">
        <f t="shared" si="2"/>
        <v>0</v>
      </c>
      <c r="I14" s="278">
        <f t="shared" si="2"/>
        <v>73401.5</v>
      </c>
      <c r="J14" s="278">
        <f t="shared" si="2"/>
        <v>0</v>
      </c>
      <c r="K14" s="278">
        <f t="shared" si="2"/>
        <v>0</v>
      </c>
      <c r="L14" s="278">
        <f t="shared" si="2"/>
        <v>0</v>
      </c>
      <c r="M14" s="278">
        <f t="shared" si="2"/>
        <v>0</v>
      </c>
      <c r="N14" s="157">
        <f>SUM(N15:N20)</f>
        <v>36700.75</v>
      </c>
    </row>
    <row r="15" spans="1:14">
      <c r="A15" s="156">
        <v>2.1</v>
      </c>
      <c r="B15" s="99" t="s">
        <v>85</v>
      </c>
      <c r="C15" s="428">
        <v>14680300</v>
      </c>
      <c r="D15" s="98">
        <v>5.0000000000000001E-3</v>
      </c>
      <c r="E15" s="280">
        <f>C15*D15</f>
        <v>73401.5</v>
      </c>
      <c r="F15" s="428">
        <v>0</v>
      </c>
      <c r="G15" s="428">
        <v>0</v>
      </c>
      <c r="H15" s="428">
        <v>0</v>
      </c>
      <c r="I15" s="428">
        <v>73401.5</v>
      </c>
      <c r="J15" s="428">
        <v>0</v>
      </c>
      <c r="K15" s="428">
        <v>0</v>
      </c>
      <c r="L15" s="428">
        <v>0</v>
      </c>
      <c r="M15" s="428">
        <v>0</v>
      </c>
      <c r="N15" s="157">
        <f>SUMPRODUCT($F$6:$M$6,F15:M15)</f>
        <v>36700.75</v>
      </c>
    </row>
    <row r="16" spans="1:14">
      <c r="A16" s="156">
        <v>2.2000000000000002</v>
      </c>
      <c r="B16" s="99" t="s">
        <v>86</v>
      </c>
      <c r="C16" s="428">
        <v>0</v>
      </c>
      <c r="D16" s="98">
        <v>0.01</v>
      </c>
      <c r="E16" s="280">
        <f>C16*D16</f>
        <v>0</v>
      </c>
      <c r="F16" s="428">
        <v>0</v>
      </c>
      <c r="G16" s="428">
        <v>0</v>
      </c>
      <c r="H16" s="428">
        <v>0</v>
      </c>
      <c r="I16" s="428">
        <v>0</v>
      </c>
      <c r="J16" s="428">
        <v>0</v>
      </c>
      <c r="K16" s="428">
        <v>0</v>
      </c>
      <c r="L16" s="428">
        <v>0</v>
      </c>
      <c r="M16" s="428">
        <v>0</v>
      </c>
      <c r="N16" s="157">
        <f t="shared" ref="N16:N20" si="3">SUMPRODUCT($F$6:$M$6,F16:M16)</f>
        <v>0</v>
      </c>
    </row>
    <row r="17" spans="1:14">
      <c r="A17" s="156">
        <v>2.2999999999999998</v>
      </c>
      <c r="B17" s="99" t="s">
        <v>87</v>
      </c>
      <c r="C17" s="428">
        <v>0</v>
      </c>
      <c r="D17" s="98">
        <v>0.02</v>
      </c>
      <c r="E17" s="280">
        <f>C17*D17</f>
        <v>0</v>
      </c>
      <c r="F17" s="428">
        <v>0</v>
      </c>
      <c r="G17" s="428">
        <v>0</v>
      </c>
      <c r="H17" s="428">
        <v>0</v>
      </c>
      <c r="I17" s="428">
        <v>0</v>
      </c>
      <c r="J17" s="428">
        <v>0</v>
      </c>
      <c r="K17" s="428">
        <v>0</v>
      </c>
      <c r="L17" s="428">
        <v>0</v>
      </c>
      <c r="M17" s="428">
        <v>0</v>
      </c>
      <c r="N17" s="157">
        <f t="shared" si="3"/>
        <v>0</v>
      </c>
    </row>
    <row r="18" spans="1:14">
      <c r="A18" s="156">
        <v>2.4</v>
      </c>
      <c r="B18" s="99" t="s">
        <v>88</v>
      </c>
      <c r="C18" s="428">
        <v>0</v>
      </c>
      <c r="D18" s="98">
        <v>0.03</v>
      </c>
      <c r="E18" s="280">
        <f>C18*D18</f>
        <v>0</v>
      </c>
      <c r="F18" s="428">
        <v>0</v>
      </c>
      <c r="G18" s="428">
        <v>0</v>
      </c>
      <c r="H18" s="428">
        <v>0</v>
      </c>
      <c r="I18" s="428">
        <v>0</v>
      </c>
      <c r="J18" s="428">
        <v>0</v>
      </c>
      <c r="K18" s="428">
        <v>0</v>
      </c>
      <c r="L18" s="428">
        <v>0</v>
      </c>
      <c r="M18" s="428">
        <v>0</v>
      </c>
      <c r="N18" s="157">
        <f t="shared" si="3"/>
        <v>0</v>
      </c>
    </row>
    <row r="19" spans="1:14">
      <c r="A19" s="156">
        <v>2.5</v>
      </c>
      <c r="B19" s="99" t="s">
        <v>89</v>
      </c>
      <c r="C19" s="428">
        <v>0</v>
      </c>
      <c r="D19" s="98">
        <v>0.04</v>
      </c>
      <c r="E19" s="280">
        <f>C19*D19</f>
        <v>0</v>
      </c>
      <c r="F19" s="428">
        <v>0</v>
      </c>
      <c r="G19" s="428">
        <v>0</v>
      </c>
      <c r="H19" s="428">
        <v>0</v>
      </c>
      <c r="I19" s="428">
        <v>0</v>
      </c>
      <c r="J19" s="428">
        <v>0</v>
      </c>
      <c r="K19" s="428">
        <v>0</v>
      </c>
      <c r="L19" s="428">
        <v>0</v>
      </c>
      <c r="M19" s="428">
        <v>0</v>
      </c>
      <c r="N19" s="157">
        <f t="shared" si="3"/>
        <v>0</v>
      </c>
    </row>
    <row r="20" spans="1:14">
      <c r="A20" s="156">
        <v>2.6</v>
      </c>
      <c r="B20" s="99" t="s">
        <v>90</v>
      </c>
      <c r="C20" s="428">
        <v>0</v>
      </c>
      <c r="D20" s="100"/>
      <c r="E20" s="281"/>
      <c r="F20" s="278"/>
      <c r="G20" s="278"/>
      <c r="H20" s="278"/>
      <c r="I20" s="278"/>
      <c r="J20" s="278"/>
      <c r="K20" s="278"/>
      <c r="L20" s="278"/>
      <c r="M20" s="278"/>
      <c r="N20" s="157">
        <f t="shared" si="3"/>
        <v>0</v>
      </c>
    </row>
    <row r="21" spans="1:14" ht="15.75" thickBot="1">
      <c r="A21" s="158">
        <v>3</v>
      </c>
      <c r="B21" s="159" t="s">
        <v>74</v>
      </c>
      <c r="C21" s="279">
        <f>C14+C7</f>
        <v>2527795099.7419</v>
      </c>
      <c r="D21" s="160"/>
      <c r="E21" s="282">
        <f>E14+E7</f>
        <v>56594222.494837999</v>
      </c>
      <c r="F21" s="283">
        <f>F7+F14</f>
        <v>0</v>
      </c>
      <c r="G21" s="283">
        <f t="shared" ref="G21:L21" si="4">G7+G14</f>
        <v>0</v>
      </c>
      <c r="H21" s="283">
        <f t="shared" si="4"/>
        <v>0</v>
      </c>
      <c r="I21" s="283">
        <f>I7+I14</f>
        <v>73401.5</v>
      </c>
      <c r="J21" s="283">
        <f t="shared" si="4"/>
        <v>0</v>
      </c>
      <c r="K21" s="283">
        <f>K7+K14</f>
        <v>59088420.994837999</v>
      </c>
      <c r="L21" s="283">
        <f t="shared" si="4"/>
        <v>0</v>
      </c>
      <c r="M21" s="283">
        <f>M7+M14</f>
        <v>0</v>
      </c>
      <c r="N21" s="161">
        <f>N14+N7</f>
        <v>59125121.744837999</v>
      </c>
    </row>
    <row r="22" spans="1:14">
      <c r="E22" s="284"/>
      <c r="F22" s="284"/>
      <c r="G22" s="284"/>
      <c r="H22" s="284"/>
      <c r="I22" s="284"/>
      <c r="J22" s="284"/>
      <c r="K22" s="284"/>
      <c r="L22" s="284"/>
      <c r="M22" s="284"/>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1"/>
  <sheetViews>
    <sheetView workbookViewId="0">
      <selection activeCell="C6" sqref="C6:C41"/>
    </sheetView>
  </sheetViews>
  <sheetFormatPr defaultRowHeight="15"/>
  <cols>
    <col min="1" max="1" width="11.42578125" customWidth="1"/>
    <col min="2" max="2" width="76.85546875" style="4" customWidth="1"/>
    <col min="3" max="3" width="22.85546875" customWidth="1"/>
  </cols>
  <sheetData>
    <row r="1" spans="1:3">
      <c r="A1" s="320" t="s">
        <v>231</v>
      </c>
      <c r="B1" t="str">
        <f>Info!C2</f>
        <v>სს ”საქართველოს ბანკი”</v>
      </c>
    </row>
    <row r="2" spans="1:3">
      <c r="A2" s="320" t="s">
        <v>232</v>
      </c>
      <c r="B2" s="463">
        <f>'15. CCR'!B2</f>
        <v>43830</v>
      </c>
    </row>
    <row r="3" spans="1:3">
      <c r="A3" s="320"/>
      <c r="B3"/>
    </row>
    <row r="4" spans="1:3">
      <c r="A4" s="320" t="s">
        <v>910</v>
      </c>
      <c r="B4" t="s">
        <v>869</v>
      </c>
    </row>
    <row r="5" spans="1:3">
      <c r="A5" s="370"/>
      <c r="B5" s="370" t="s">
        <v>870</v>
      </c>
      <c r="C5" s="382"/>
    </row>
    <row r="6" spans="1:3">
      <c r="A6" s="371">
        <v>1</v>
      </c>
      <c r="B6" s="383" t="s">
        <v>870</v>
      </c>
      <c r="C6" s="384">
        <v>17345439983.2225</v>
      </c>
    </row>
    <row r="7" spans="1:3">
      <c r="A7" s="371">
        <v>2</v>
      </c>
      <c r="B7" s="383" t="s">
        <v>871</v>
      </c>
      <c r="C7" s="384">
        <v>-112922548.26000001</v>
      </c>
    </row>
    <row r="8" spans="1:3">
      <c r="A8" s="372">
        <v>3</v>
      </c>
      <c r="B8" s="385" t="s">
        <v>872</v>
      </c>
      <c r="C8" s="386">
        <f>C6+C7</f>
        <v>17232517434.962502</v>
      </c>
    </row>
    <row r="9" spans="1:3">
      <c r="A9" s="373"/>
      <c r="B9" s="373" t="s">
        <v>873</v>
      </c>
      <c r="C9" s="387"/>
    </row>
    <row r="10" spans="1:3">
      <c r="A10" s="374">
        <v>4</v>
      </c>
      <c r="B10" s="388" t="s">
        <v>874</v>
      </c>
      <c r="C10" s="384"/>
    </row>
    <row r="11" spans="1:3">
      <c r="A11" s="374">
        <v>5</v>
      </c>
      <c r="B11" s="389" t="s">
        <v>875</v>
      </c>
      <c r="C11" s="384"/>
    </row>
    <row r="12" spans="1:3">
      <c r="A12" s="374" t="s">
        <v>876</v>
      </c>
      <c r="B12" s="383" t="s">
        <v>877</v>
      </c>
      <c r="C12" s="386">
        <v>59161822.494837999</v>
      </c>
    </row>
    <row r="13" spans="1:3">
      <c r="A13" s="375">
        <v>6</v>
      </c>
      <c r="B13" s="390" t="s">
        <v>878</v>
      </c>
      <c r="C13" s="384"/>
    </row>
    <row r="14" spans="1:3">
      <c r="A14" s="375">
        <v>7</v>
      </c>
      <c r="B14" s="391" t="s">
        <v>879</v>
      </c>
      <c r="C14" s="384"/>
    </row>
    <row r="15" spans="1:3">
      <c r="A15" s="376">
        <v>8</v>
      </c>
      <c r="B15" s="383" t="s">
        <v>880</v>
      </c>
      <c r="C15" s="384"/>
    </row>
    <row r="16" spans="1:3" ht="24">
      <c r="A16" s="375">
        <v>9</v>
      </c>
      <c r="B16" s="391" t="s">
        <v>881</v>
      </c>
      <c r="C16" s="384"/>
    </row>
    <row r="17" spans="1:3">
      <c r="A17" s="375">
        <v>10</v>
      </c>
      <c r="B17" s="391" t="s">
        <v>882</v>
      </c>
      <c r="C17" s="384"/>
    </row>
    <row r="18" spans="1:3">
      <c r="A18" s="377">
        <v>11</v>
      </c>
      <c r="B18" s="392" t="s">
        <v>883</v>
      </c>
      <c r="C18" s="386">
        <f>SUM(C10:C17)</f>
        <v>59161822.494837999</v>
      </c>
    </row>
    <row r="19" spans="1:3">
      <c r="A19" s="373"/>
      <c r="B19" s="373" t="s">
        <v>884</v>
      </c>
      <c r="C19" s="393"/>
    </row>
    <row r="20" spans="1:3">
      <c r="A20" s="375">
        <v>12</v>
      </c>
      <c r="B20" s="388" t="s">
        <v>885</v>
      </c>
      <c r="C20" s="384"/>
    </row>
    <row r="21" spans="1:3">
      <c r="A21" s="375">
        <v>13</v>
      </c>
      <c r="B21" s="388" t="s">
        <v>886</v>
      </c>
      <c r="C21" s="384"/>
    </row>
    <row r="22" spans="1:3">
      <c r="A22" s="375">
        <v>14</v>
      </c>
      <c r="B22" s="388" t="s">
        <v>887</v>
      </c>
      <c r="C22" s="384"/>
    </row>
    <row r="23" spans="1:3" ht="24">
      <c r="A23" s="375" t="s">
        <v>888</v>
      </c>
      <c r="B23" s="388" t="s">
        <v>889</v>
      </c>
      <c r="C23" s="384"/>
    </row>
    <row r="24" spans="1:3">
      <c r="A24" s="375">
        <v>15</v>
      </c>
      <c r="B24" s="388" t="s">
        <v>890</v>
      </c>
      <c r="C24" s="384"/>
    </row>
    <row r="25" spans="1:3">
      <c r="A25" s="375" t="s">
        <v>891</v>
      </c>
      <c r="B25" s="383" t="s">
        <v>892</v>
      </c>
      <c r="C25" s="384"/>
    </row>
    <row r="26" spans="1:3">
      <c r="A26" s="377">
        <v>16</v>
      </c>
      <c r="B26" s="392" t="s">
        <v>893</v>
      </c>
      <c r="C26" s="386">
        <f>SUM(C20:C25)</f>
        <v>0</v>
      </c>
    </row>
    <row r="27" spans="1:3">
      <c r="A27" s="373"/>
      <c r="B27" s="373" t="s">
        <v>894</v>
      </c>
      <c r="C27" s="387"/>
    </row>
    <row r="28" spans="1:3">
      <c r="A28" s="374">
        <v>17</v>
      </c>
      <c r="B28" s="383" t="s">
        <v>895</v>
      </c>
      <c r="C28" s="384">
        <v>1888443541.9960999</v>
      </c>
    </row>
    <row r="29" spans="1:3">
      <c r="A29" s="374">
        <v>18</v>
      </c>
      <c r="B29" s="383" t="s">
        <v>896</v>
      </c>
      <c r="C29" s="384">
        <v>-995349011.80074</v>
      </c>
    </row>
    <row r="30" spans="1:3">
      <c r="A30" s="377">
        <v>19</v>
      </c>
      <c r="B30" s="392" t="s">
        <v>897</v>
      </c>
      <c r="C30" s="386">
        <f>C28+C29</f>
        <v>893094530.19535995</v>
      </c>
    </row>
    <row r="31" spans="1:3">
      <c r="A31" s="378"/>
      <c r="B31" s="373" t="s">
        <v>898</v>
      </c>
      <c r="C31" s="387"/>
    </row>
    <row r="32" spans="1:3">
      <c r="A32" s="374" t="s">
        <v>899</v>
      </c>
      <c r="B32" s="388" t="s">
        <v>900</v>
      </c>
      <c r="C32" s="394"/>
    </row>
    <row r="33" spans="1:3">
      <c r="A33" s="374" t="s">
        <v>901</v>
      </c>
      <c r="B33" s="389" t="s">
        <v>902</v>
      </c>
      <c r="C33" s="394"/>
    </row>
    <row r="34" spans="1:3">
      <c r="A34" s="373"/>
      <c r="B34" s="373" t="s">
        <v>903</v>
      </c>
      <c r="C34" s="387"/>
    </row>
    <row r="35" spans="1:3">
      <c r="A35" s="377">
        <v>20</v>
      </c>
      <c r="B35" s="392" t="s">
        <v>130</v>
      </c>
      <c r="C35" s="386">
        <v>1887570836.2043996</v>
      </c>
    </row>
    <row r="36" spans="1:3">
      <c r="A36" s="377">
        <v>21</v>
      </c>
      <c r="B36" s="392" t="s">
        <v>904</v>
      </c>
      <c r="C36" s="386">
        <f>C8+C18+C26+C30</f>
        <v>18184773787.652699</v>
      </c>
    </row>
    <row r="37" spans="1:3">
      <c r="A37" s="379"/>
      <c r="B37" s="379" t="s">
        <v>869</v>
      </c>
      <c r="C37" s="387"/>
    </row>
    <row r="38" spans="1:3">
      <c r="A38" s="377">
        <v>22</v>
      </c>
      <c r="B38" s="392" t="s">
        <v>869</v>
      </c>
      <c r="C38" s="458">
        <f>IFERROR(C35/C36,0)</f>
        <v>0.10379952251515186</v>
      </c>
    </row>
    <row r="39" spans="1:3">
      <c r="A39" s="379"/>
      <c r="B39" s="379" t="s">
        <v>905</v>
      </c>
      <c r="C39" s="387"/>
    </row>
    <row r="40" spans="1:3">
      <c r="A40" s="380" t="s">
        <v>906</v>
      </c>
      <c r="B40" s="388" t="s">
        <v>907</v>
      </c>
      <c r="C40" s="394"/>
    </row>
    <row r="41" spans="1:3">
      <c r="A41" s="381" t="s">
        <v>908</v>
      </c>
      <c r="B41" s="389" t="s">
        <v>909</v>
      </c>
      <c r="C41" s="394"/>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topLeftCell="A233" zoomScale="85" zoomScaleNormal="85" workbookViewId="0">
      <selection activeCell="B255" sqref="B255:C255"/>
    </sheetView>
  </sheetViews>
  <sheetFormatPr defaultColWidth="43.5703125" defaultRowHeight="11.25"/>
  <cols>
    <col min="1" max="1" width="5.28515625" style="221" customWidth="1"/>
    <col min="2" max="2" width="66.140625" style="222" customWidth="1"/>
    <col min="3" max="3" width="131.42578125" style="223" customWidth="1"/>
    <col min="4" max="5" width="10.28515625" style="205" customWidth="1"/>
    <col min="6" max="16384" width="43.5703125" style="205"/>
  </cols>
  <sheetData>
    <row r="1" spans="1:3" ht="12.75" thickTop="1" thickBot="1">
      <c r="A1" s="668" t="s">
        <v>369</v>
      </c>
      <c r="B1" s="669"/>
      <c r="C1" s="670"/>
    </row>
    <row r="2" spans="1:3" ht="26.25" customHeight="1">
      <c r="A2" s="206"/>
      <c r="B2" s="688" t="s">
        <v>370</v>
      </c>
      <c r="C2" s="688"/>
    </row>
    <row r="3" spans="1:3" s="211" customFormat="1" ht="11.25" customHeight="1">
      <c r="A3" s="210"/>
      <c r="B3" s="688" t="s">
        <v>675</v>
      </c>
      <c r="C3" s="688"/>
    </row>
    <row r="4" spans="1:3" ht="12" customHeight="1" thickBot="1">
      <c r="A4" s="673" t="s">
        <v>679</v>
      </c>
      <c r="B4" s="674"/>
      <c r="C4" s="675"/>
    </row>
    <row r="5" spans="1:3" ht="12" thickTop="1">
      <c r="A5" s="207"/>
      <c r="B5" s="676" t="s">
        <v>371</v>
      </c>
      <c r="C5" s="677"/>
    </row>
    <row r="6" spans="1:3">
      <c r="A6" s="206"/>
      <c r="B6" s="637" t="s">
        <v>676</v>
      </c>
      <c r="C6" s="638"/>
    </row>
    <row r="7" spans="1:3">
      <c r="A7" s="206"/>
      <c r="B7" s="637" t="s">
        <v>372</v>
      </c>
      <c r="C7" s="638"/>
    </row>
    <row r="8" spans="1:3">
      <c r="A8" s="206"/>
      <c r="B8" s="637" t="s">
        <v>677</v>
      </c>
      <c r="C8" s="638"/>
    </row>
    <row r="9" spans="1:3">
      <c r="A9" s="206"/>
      <c r="B9" s="689" t="s">
        <v>678</v>
      </c>
      <c r="C9" s="690"/>
    </row>
    <row r="10" spans="1:3">
      <c r="A10" s="206"/>
      <c r="B10" s="680" t="s">
        <v>373</v>
      </c>
      <c r="C10" s="681"/>
    </row>
    <row r="11" spans="1:3">
      <c r="A11" s="206"/>
      <c r="B11" s="680" t="s">
        <v>374</v>
      </c>
      <c r="C11" s="681" t="s">
        <v>374</v>
      </c>
    </row>
    <row r="12" spans="1:3">
      <c r="A12" s="206"/>
      <c r="B12" s="680" t="s">
        <v>375</v>
      </c>
      <c r="C12" s="681" t="s">
        <v>375</v>
      </c>
    </row>
    <row r="13" spans="1:3">
      <c r="A13" s="206"/>
      <c r="B13" s="680" t="s">
        <v>376</v>
      </c>
      <c r="C13" s="681" t="s">
        <v>376</v>
      </c>
    </row>
    <row r="14" spans="1:3">
      <c r="A14" s="206"/>
      <c r="B14" s="680" t="s">
        <v>377</v>
      </c>
      <c r="C14" s="681" t="s">
        <v>377</v>
      </c>
    </row>
    <row r="15" spans="1:3" ht="21.75" customHeight="1">
      <c r="A15" s="206"/>
      <c r="B15" s="680" t="s">
        <v>378</v>
      </c>
      <c r="C15" s="681" t="s">
        <v>378</v>
      </c>
    </row>
    <row r="16" spans="1:3">
      <c r="A16" s="206"/>
      <c r="B16" s="680" t="s">
        <v>379</v>
      </c>
      <c r="C16" s="681" t="s">
        <v>380</v>
      </c>
    </row>
    <row r="17" spans="1:3">
      <c r="A17" s="206"/>
      <c r="B17" s="680" t="s">
        <v>381</v>
      </c>
      <c r="C17" s="681" t="s">
        <v>382</v>
      </c>
    </row>
    <row r="18" spans="1:3">
      <c r="A18" s="206"/>
      <c r="B18" s="680" t="s">
        <v>383</v>
      </c>
      <c r="C18" s="681" t="s">
        <v>384</v>
      </c>
    </row>
    <row r="19" spans="1:3">
      <c r="A19" s="206"/>
      <c r="B19" s="680" t="s">
        <v>385</v>
      </c>
      <c r="C19" s="681" t="s">
        <v>385</v>
      </c>
    </row>
    <row r="20" spans="1:3">
      <c r="A20" s="206"/>
      <c r="B20" s="680" t="s">
        <v>386</v>
      </c>
      <c r="C20" s="681" t="s">
        <v>386</v>
      </c>
    </row>
    <row r="21" spans="1:3">
      <c r="A21" s="206"/>
      <c r="B21" s="680" t="s">
        <v>387</v>
      </c>
      <c r="C21" s="681" t="s">
        <v>387</v>
      </c>
    </row>
    <row r="22" spans="1:3" ht="23.25" customHeight="1">
      <c r="A22" s="206"/>
      <c r="B22" s="680" t="s">
        <v>388</v>
      </c>
      <c r="C22" s="681" t="s">
        <v>389</v>
      </c>
    </row>
    <row r="23" spans="1:3">
      <c r="A23" s="206"/>
      <c r="B23" s="680" t="s">
        <v>390</v>
      </c>
      <c r="C23" s="681" t="s">
        <v>390</v>
      </c>
    </row>
    <row r="24" spans="1:3">
      <c r="A24" s="206"/>
      <c r="B24" s="680" t="s">
        <v>391</v>
      </c>
      <c r="C24" s="681" t="s">
        <v>392</v>
      </c>
    </row>
    <row r="25" spans="1:3" ht="12" thickBot="1">
      <c r="A25" s="208"/>
      <c r="B25" s="686" t="s">
        <v>393</v>
      </c>
      <c r="C25" s="687"/>
    </row>
    <row r="26" spans="1:3" ht="12.75" thickTop="1" thickBot="1">
      <c r="A26" s="673" t="s">
        <v>689</v>
      </c>
      <c r="B26" s="674"/>
      <c r="C26" s="675"/>
    </row>
    <row r="27" spans="1:3" ht="12.75" thickTop="1" thickBot="1">
      <c r="A27" s="209"/>
      <c r="B27" s="691" t="s">
        <v>394</v>
      </c>
      <c r="C27" s="692"/>
    </row>
    <row r="28" spans="1:3" ht="12.75" thickTop="1" thickBot="1">
      <c r="A28" s="673" t="s">
        <v>680</v>
      </c>
      <c r="B28" s="674"/>
      <c r="C28" s="675"/>
    </row>
    <row r="29" spans="1:3" ht="12" thickTop="1">
      <c r="A29" s="207"/>
      <c r="B29" s="684" t="s">
        <v>395</v>
      </c>
      <c r="C29" s="685" t="s">
        <v>396</v>
      </c>
    </row>
    <row r="30" spans="1:3">
      <c r="A30" s="206"/>
      <c r="B30" s="635" t="s">
        <v>397</v>
      </c>
      <c r="C30" s="636" t="s">
        <v>398</v>
      </c>
    </row>
    <row r="31" spans="1:3">
      <c r="A31" s="206"/>
      <c r="B31" s="635" t="s">
        <v>399</v>
      </c>
      <c r="C31" s="636" t="s">
        <v>400</v>
      </c>
    </row>
    <row r="32" spans="1:3">
      <c r="A32" s="206"/>
      <c r="B32" s="635" t="s">
        <v>401</v>
      </c>
      <c r="C32" s="636" t="s">
        <v>402</v>
      </c>
    </row>
    <row r="33" spans="1:3">
      <c r="A33" s="206"/>
      <c r="B33" s="635" t="s">
        <v>403</v>
      </c>
      <c r="C33" s="636" t="s">
        <v>404</v>
      </c>
    </row>
    <row r="34" spans="1:3">
      <c r="A34" s="206"/>
      <c r="B34" s="635" t="s">
        <v>405</v>
      </c>
      <c r="C34" s="636" t="s">
        <v>406</v>
      </c>
    </row>
    <row r="35" spans="1:3" ht="23.25" customHeight="1">
      <c r="A35" s="206"/>
      <c r="B35" s="635" t="s">
        <v>407</v>
      </c>
      <c r="C35" s="636" t="s">
        <v>408</v>
      </c>
    </row>
    <row r="36" spans="1:3" ht="24" customHeight="1">
      <c r="A36" s="206"/>
      <c r="B36" s="635" t="s">
        <v>409</v>
      </c>
      <c r="C36" s="636" t="s">
        <v>410</v>
      </c>
    </row>
    <row r="37" spans="1:3" ht="24.75" customHeight="1">
      <c r="A37" s="206"/>
      <c r="B37" s="635" t="s">
        <v>411</v>
      </c>
      <c r="C37" s="636" t="s">
        <v>412</v>
      </c>
    </row>
    <row r="38" spans="1:3" ht="23.25" customHeight="1">
      <c r="A38" s="206"/>
      <c r="B38" s="635" t="s">
        <v>681</v>
      </c>
      <c r="C38" s="636" t="s">
        <v>413</v>
      </c>
    </row>
    <row r="39" spans="1:3" ht="39.75" customHeight="1">
      <c r="A39" s="206"/>
      <c r="B39" s="680" t="s">
        <v>701</v>
      </c>
      <c r="C39" s="681" t="s">
        <v>414</v>
      </c>
    </row>
    <row r="40" spans="1:3" ht="12" customHeight="1">
      <c r="A40" s="206"/>
      <c r="B40" s="635" t="s">
        <v>415</v>
      </c>
      <c r="C40" s="636" t="s">
        <v>416</v>
      </c>
    </row>
    <row r="41" spans="1:3" ht="27" customHeight="1" thickBot="1">
      <c r="A41" s="208"/>
      <c r="B41" s="682" t="s">
        <v>417</v>
      </c>
      <c r="C41" s="683" t="s">
        <v>418</v>
      </c>
    </row>
    <row r="42" spans="1:3" ht="12.75" thickTop="1" thickBot="1">
      <c r="A42" s="673" t="s">
        <v>682</v>
      </c>
      <c r="B42" s="674"/>
      <c r="C42" s="675"/>
    </row>
    <row r="43" spans="1:3" ht="12" thickTop="1">
      <c r="A43" s="207"/>
      <c r="B43" s="676" t="s">
        <v>774</v>
      </c>
      <c r="C43" s="677" t="s">
        <v>419</v>
      </c>
    </row>
    <row r="44" spans="1:3">
      <c r="A44" s="206"/>
      <c r="B44" s="637" t="s">
        <v>773</v>
      </c>
      <c r="C44" s="638"/>
    </row>
    <row r="45" spans="1:3" ht="23.25" customHeight="1" thickBot="1">
      <c r="A45" s="208"/>
      <c r="B45" s="663" t="s">
        <v>420</v>
      </c>
      <c r="C45" s="664" t="s">
        <v>421</v>
      </c>
    </row>
    <row r="46" spans="1:3" ht="11.25" customHeight="1" thickTop="1" thickBot="1">
      <c r="A46" s="673" t="s">
        <v>683</v>
      </c>
      <c r="B46" s="674"/>
      <c r="C46" s="675"/>
    </row>
    <row r="47" spans="1:3" ht="26.25" customHeight="1" thickTop="1">
      <c r="A47" s="206"/>
      <c r="B47" s="637" t="s">
        <v>684</v>
      </c>
      <c r="C47" s="638"/>
    </row>
    <row r="48" spans="1:3" ht="12" thickBot="1">
      <c r="A48" s="673" t="s">
        <v>685</v>
      </c>
      <c r="B48" s="674"/>
      <c r="C48" s="675"/>
    </row>
    <row r="49" spans="1:3" ht="12" thickTop="1">
      <c r="A49" s="207"/>
      <c r="B49" s="676" t="s">
        <v>422</v>
      </c>
      <c r="C49" s="677" t="s">
        <v>422</v>
      </c>
    </row>
    <row r="50" spans="1:3" ht="11.25" customHeight="1">
      <c r="A50" s="206"/>
      <c r="B50" s="637" t="s">
        <v>423</v>
      </c>
      <c r="C50" s="638" t="s">
        <v>423</v>
      </c>
    </row>
    <row r="51" spans="1:3">
      <c r="A51" s="206"/>
      <c r="B51" s="637" t="s">
        <v>424</v>
      </c>
      <c r="C51" s="638" t="s">
        <v>424</v>
      </c>
    </row>
    <row r="52" spans="1:3" ht="11.25" customHeight="1">
      <c r="A52" s="206"/>
      <c r="B52" s="637" t="s">
        <v>801</v>
      </c>
      <c r="C52" s="638" t="s">
        <v>425</v>
      </c>
    </row>
    <row r="53" spans="1:3" ht="33.6" customHeight="1">
      <c r="A53" s="206"/>
      <c r="B53" s="637" t="s">
        <v>426</v>
      </c>
      <c r="C53" s="638" t="s">
        <v>426</v>
      </c>
    </row>
    <row r="54" spans="1:3" ht="11.25" customHeight="1">
      <c r="A54" s="206"/>
      <c r="B54" s="637" t="s">
        <v>794</v>
      </c>
      <c r="C54" s="638" t="s">
        <v>427</v>
      </c>
    </row>
    <row r="55" spans="1:3" ht="11.25" customHeight="1" thickBot="1">
      <c r="A55" s="673" t="s">
        <v>686</v>
      </c>
      <c r="B55" s="674"/>
      <c r="C55" s="675"/>
    </row>
    <row r="56" spans="1:3" ht="12" thickTop="1">
      <c r="A56" s="207"/>
      <c r="B56" s="676" t="s">
        <v>422</v>
      </c>
      <c r="C56" s="677" t="s">
        <v>422</v>
      </c>
    </row>
    <row r="57" spans="1:3">
      <c r="A57" s="206"/>
      <c r="B57" s="637" t="s">
        <v>428</v>
      </c>
      <c r="C57" s="638" t="s">
        <v>428</v>
      </c>
    </row>
    <row r="58" spans="1:3">
      <c r="A58" s="206"/>
      <c r="B58" s="637" t="s">
        <v>697</v>
      </c>
      <c r="C58" s="638" t="s">
        <v>429</v>
      </c>
    </row>
    <row r="59" spans="1:3">
      <c r="A59" s="206"/>
      <c r="B59" s="637" t="s">
        <v>430</v>
      </c>
      <c r="C59" s="638" t="s">
        <v>430</v>
      </c>
    </row>
    <row r="60" spans="1:3">
      <c r="A60" s="206"/>
      <c r="B60" s="637" t="s">
        <v>431</v>
      </c>
      <c r="C60" s="638" t="s">
        <v>431</v>
      </c>
    </row>
    <row r="61" spans="1:3">
      <c r="A61" s="206"/>
      <c r="B61" s="637" t="s">
        <v>432</v>
      </c>
      <c r="C61" s="638" t="s">
        <v>432</v>
      </c>
    </row>
    <row r="62" spans="1:3">
      <c r="A62" s="206"/>
      <c r="B62" s="637" t="s">
        <v>698</v>
      </c>
      <c r="C62" s="638" t="s">
        <v>433</v>
      </c>
    </row>
    <row r="63" spans="1:3">
      <c r="A63" s="206"/>
      <c r="B63" s="637" t="s">
        <v>434</v>
      </c>
      <c r="C63" s="638" t="s">
        <v>434</v>
      </c>
    </row>
    <row r="64" spans="1:3" ht="12" thickBot="1">
      <c r="A64" s="208"/>
      <c r="B64" s="663" t="s">
        <v>435</v>
      </c>
      <c r="C64" s="664" t="s">
        <v>435</v>
      </c>
    </row>
    <row r="65" spans="1:3" ht="11.25" customHeight="1" thickTop="1">
      <c r="A65" s="639" t="s">
        <v>687</v>
      </c>
      <c r="B65" s="640"/>
      <c r="C65" s="641"/>
    </row>
    <row r="66" spans="1:3" ht="12" thickBot="1">
      <c r="A66" s="208"/>
      <c r="B66" s="663" t="s">
        <v>436</v>
      </c>
      <c r="C66" s="664" t="s">
        <v>436</v>
      </c>
    </row>
    <row r="67" spans="1:3" ht="11.25" customHeight="1" thickTop="1" thickBot="1">
      <c r="A67" s="673" t="s">
        <v>688</v>
      </c>
      <c r="B67" s="674"/>
      <c r="C67" s="675"/>
    </row>
    <row r="68" spans="1:3" ht="12" thickTop="1">
      <c r="A68" s="207"/>
      <c r="B68" s="676" t="s">
        <v>437</v>
      </c>
      <c r="C68" s="677" t="s">
        <v>437</v>
      </c>
    </row>
    <row r="69" spans="1:3">
      <c r="A69" s="206"/>
      <c r="B69" s="637" t="s">
        <v>438</v>
      </c>
      <c r="C69" s="638" t="s">
        <v>438</v>
      </c>
    </row>
    <row r="70" spans="1:3">
      <c r="A70" s="206"/>
      <c r="B70" s="637" t="s">
        <v>439</v>
      </c>
      <c r="C70" s="638" t="s">
        <v>439</v>
      </c>
    </row>
    <row r="71" spans="1:3" ht="38.25" customHeight="1">
      <c r="A71" s="206"/>
      <c r="B71" s="661" t="s">
        <v>700</v>
      </c>
      <c r="C71" s="662" t="s">
        <v>440</v>
      </c>
    </row>
    <row r="72" spans="1:3" ht="33.75" customHeight="1">
      <c r="A72" s="206"/>
      <c r="B72" s="661" t="s">
        <v>703</v>
      </c>
      <c r="C72" s="662" t="s">
        <v>441</v>
      </c>
    </row>
    <row r="73" spans="1:3" ht="15.75" customHeight="1">
      <c r="A73" s="206"/>
      <c r="B73" s="661" t="s">
        <v>699</v>
      </c>
      <c r="C73" s="662" t="s">
        <v>442</v>
      </c>
    </row>
    <row r="74" spans="1:3">
      <c r="A74" s="206"/>
      <c r="B74" s="637" t="s">
        <v>443</v>
      </c>
      <c r="C74" s="638" t="s">
        <v>443</v>
      </c>
    </row>
    <row r="75" spans="1:3" ht="12" thickBot="1">
      <c r="A75" s="208"/>
      <c r="B75" s="663" t="s">
        <v>444</v>
      </c>
      <c r="C75" s="664" t="s">
        <v>444</v>
      </c>
    </row>
    <row r="76" spans="1:3" ht="12" thickTop="1">
      <c r="A76" s="639" t="s">
        <v>777</v>
      </c>
      <c r="B76" s="640"/>
      <c r="C76" s="641"/>
    </row>
    <row r="77" spans="1:3">
      <c r="A77" s="206"/>
      <c r="B77" s="637" t="s">
        <v>436</v>
      </c>
      <c r="C77" s="638"/>
    </row>
    <row r="78" spans="1:3">
      <c r="A78" s="206"/>
      <c r="B78" s="637" t="s">
        <v>775</v>
      </c>
      <c r="C78" s="638"/>
    </row>
    <row r="79" spans="1:3">
      <c r="A79" s="206"/>
      <c r="B79" s="637" t="s">
        <v>776</v>
      </c>
      <c r="C79" s="638"/>
    </row>
    <row r="80" spans="1:3">
      <c r="A80" s="639" t="s">
        <v>778</v>
      </c>
      <c r="B80" s="640"/>
      <c r="C80" s="641"/>
    </row>
    <row r="81" spans="1:3">
      <c r="A81" s="206"/>
      <c r="B81" s="637" t="s">
        <v>436</v>
      </c>
      <c r="C81" s="638"/>
    </row>
    <row r="82" spans="1:3">
      <c r="A82" s="206"/>
      <c r="B82" s="637" t="s">
        <v>779</v>
      </c>
      <c r="C82" s="638"/>
    </row>
    <row r="83" spans="1:3" ht="76.5" customHeight="1">
      <c r="A83" s="206"/>
      <c r="B83" s="637" t="s">
        <v>793</v>
      </c>
      <c r="C83" s="638"/>
    </row>
    <row r="84" spans="1:3" ht="53.25" customHeight="1">
      <c r="A84" s="206"/>
      <c r="B84" s="637" t="s">
        <v>792</v>
      </c>
      <c r="C84" s="638"/>
    </row>
    <row r="85" spans="1:3">
      <c r="A85" s="206"/>
      <c r="B85" s="637" t="s">
        <v>780</v>
      </c>
      <c r="C85" s="638"/>
    </row>
    <row r="86" spans="1:3">
      <c r="A86" s="206"/>
      <c r="B86" s="637" t="s">
        <v>781</v>
      </c>
      <c r="C86" s="638"/>
    </row>
    <row r="87" spans="1:3">
      <c r="A87" s="206"/>
      <c r="B87" s="637" t="s">
        <v>782</v>
      </c>
      <c r="C87" s="638"/>
    </row>
    <row r="88" spans="1:3">
      <c r="A88" s="639" t="s">
        <v>783</v>
      </c>
      <c r="B88" s="640"/>
      <c r="C88" s="641"/>
    </row>
    <row r="89" spans="1:3">
      <c r="A89" s="206"/>
      <c r="B89" s="637" t="s">
        <v>436</v>
      </c>
      <c r="C89" s="638"/>
    </row>
    <row r="90" spans="1:3">
      <c r="A90" s="206"/>
      <c r="B90" s="637" t="s">
        <v>785</v>
      </c>
      <c r="C90" s="638"/>
    </row>
    <row r="91" spans="1:3" ht="12" customHeight="1">
      <c r="A91" s="206"/>
      <c r="B91" s="637" t="s">
        <v>786</v>
      </c>
      <c r="C91" s="638"/>
    </row>
    <row r="92" spans="1:3">
      <c r="A92" s="206"/>
      <c r="B92" s="637" t="s">
        <v>787</v>
      </c>
      <c r="C92" s="638"/>
    </row>
    <row r="93" spans="1:3" ht="24.75" customHeight="1">
      <c r="A93" s="206"/>
      <c r="B93" s="633" t="s">
        <v>827</v>
      </c>
      <c r="C93" s="634"/>
    </row>
    <row r="94" spans="1:3" ht="24" customHeight="1">
      <c r="A94" s="206"/>
      <c r="B94" s="633" t="s">
        <v>828</v>
      </c>
      <c r="C94" s="634"/>
    </row>
    <row r="95" spans="1:3" ht="13.5" customHeight="1">
      <c r="A95" s="206"/>
      <c r="B95" s="635" t="s">
        <v>788</v>
      </c>
      <c r="C95" s="636"/>
    </row>
    <row r="96" spans="1:3" ht="11.25" customHeight="1" thickBot="1">
      <c r="A96" s="645" t="s">
        <v>823</v>
      </c>
      <c r="B96" s="646"/>
      <c r="C96" s="647"/>
    </row>
    <row r="97" spans="1:3" ht="12.75" thickTop="1" thickBot="1">
      <c r="A97" s="659" t="s">
        <v>537</v>
      </c>
      <c r="B97" s="659"/>
      <c r="C97" s="659"/>
    </row>
    <row r="98" spans="1:3">
      <c r="A98" s="326">
        <v>2</v>
      </c>
      <c r="B98" s="323" t="s">
        <v>805</v>
      </c>
      <c r="C98" s="323" t="s">
        <v>824</v>
      </c>
    </row>
    <row r="99" spans="1:3">
      <c r="A99" s="218">
        <v>3</v>
      </c>
      <c r="B99" s="324" t="s">
        <v>806</v>
      </c>
      <c r="C99" s="325" t="s">
        <v>825</v>
      </c>
    </row>
    <row r="100" spans="1:3">
      <c r="A100" s="218">
        <v>4</v>
      </c>
      <c r="B100" s="324" t="s">
        <v>807</v>
      </c>
      <c r="C100" s="325" t="s">
        <v>829</v>
      </c>
    </row>
    <row r="101" spans="1:3" ht="11.25" customHeight="1">
      <c r="A101" s="218">
        <v>5</v>
      </c>
      <c r="B101" s="324" t="s">
        <v>808</v>
      </c>
      <c r="C101" s="325" t="s">
        <v>826</v>
      </c>
    </row>
    <row r="102" spans="1:3" ht="12" customHeight="1">
      <c r="A102" s="218">
        <v>6</v>
      </c>
      <c r="B102" s="324" t="s">
        <v>821</v>
      </c>
      <c r="C102" s="325" t="s">
        <v>809</v>
      </c>
    </row>
    <row r="103" spans="1:3" ht="12" customHeight="1">
      <c r="A103" s="218">
        <v>7</v>
      </c>
      <c r="B103" s="324" t="s">
        <v>810</v>
      </c>
      <c r="C103" s="325" t="s">
        <v>822</v>
      </c>
    </row>
    <row r="104" spans="1:3">
      <c r="A104" s="218">
        <v>8</v>
      </c>
      <c r="B104" s="324" t="s">
        <v>815</v>
      </c>
      <c r="C104" s="325" t="s">
        <v>833</v>
      </c>
    </row>
    <row r="105" spans="1:3" ht="11.25" customHeight="1">
      <c r="A105" s="639" t="s">
        <v>789</v>
      </c>
      <c r="B105" s="640"/>
      <c r="C105" s="641"/>
    </row>
    <row r="106" spans="1:3" ht="27.6" customHeight="1">
      <c r="A106" s="206"/>
      <c r="B106" s="678" t="s">
        <v>436</v>
      </c>
      <c r="C106" s="679"/>
    </row>
    <row r="107" spans="1:3" ht="12" thickBot="1">
      <c r="A107" s="665" t="s">
        <v>690</v>
      </c>
      <c r="B107" s="666"/>
      <c r="C107" s="667"/>
    </row>
    <row r="108" spans="1:3" ht="24" customHeight="1" thickTop="1" thickBot="1">
      <c r="A108" s="668" t="s">
        <v>369</v>
      </c>
      <c r="B108" s="669"/>
      <c r="C108" s="670"/>
    </row>
    <row r="109" spans="1:3">
      <c r="A109" s="210" t="s">
        <v>445</v>
      </c>
      <c r="B109" s="671" t="s">
        <v>446</v>
      </c>
      <c r="C109" s="672"/>
    </row>
    <row r="110" spans="1:3">
      <c r="A110" s="212" t="s">
        <v>447</v>
      </c>
      <c r="B110" s="648" t="s">
        <v>448</v>
      </c>
      <c r="C110" s="649"/>
    </row>
    <row r="111" spans="1:3">
      <c r="A111" s="210" t="s">
        <v>449</v>
      </c>
      <c r="B111" s="650" t="s">
        <v>450</v>
      </c>
      <c r="C111" s="650"/>
    </row>
    <row r="112" spans="1:3">
      <c r="A112" s="212" t="s">
        <v>451</v>
      </c>
      <c r="B112" s="648" t="s">
        <v>452</v>
      </c>
      <c r="C112" s="649"/>
    </row>
    <row r="113" spans="1:3" ht="12" thickBot="1">
      <c r="A113" s="232" t="s">
        <v>453</v>
      </c>
      <c r="B113" s="651" t="s">
        <v>454</v>
      </c>
      <c r="C113" s="651"/>
    </row>
    <row r="114" spans="1:3" ht="12" thickBot="1">
      <c r="A114" s="652" t="s">
        <v>690</v>
      </c>
      <c r="B114" s="653"/>
      <c r="C114" s="654"/>
    </row>
    <row r="115" spans="1:3" ht="12.75" thickTop="1" thickBot="1">
      <c r="A115" s="655" t="s">
        <v>455</v>
      </c>
      <c r="B115" s="655"/>
      <c r="C115" s="655"/>
    </row>
    <row r="116" spans="1:3">
      <c r="A116" s="210">
        <v>1</v>
      </c>
      <c r="B116" s="213" t="s">
        <v>95</v>
      </c>
      <c r="C116" s="214" t="s">
        <v>456</v>
      </c>
    </row>
    <row r="117" spans="1:3">
      <c r="A117" s="210">
        <v>2</v>
      </c>
      <c r="B117" s="213" t="s">
        <v>96</v>
      </c>
      <c r="C117" s="214" t="s">
        <v>96</v>
      </c>
    </row>
    <row r="118" spans="1:3">
      <c r="A118" s="210">
        <v>3</v>
      </c>
      <c r="B118" s="213" t="s">
        <v>97</v>
      </c>
      <c r="C118" s="215" t="s">
        <v>457</v>
      </c>
    </row>
    <row r="119" spans="1:3" ht="33.75">
      <c r="A119" s="210">
        <v>4</v>
      </c>
      <c r="B119" s="213" t="s">
        <v>98</v>
      </c>
      <c r="C119" s="215" t="s">
        <v>666</v>
      </c>
    </row>
    <row r="120" spans="1:3">
      <c r="A120" s="210">
        <v>5</v>
      </c>
      <c r="B120" s="213" t="s">
        <v>99</v>
      </c>
      <c r="C120" s="215" t="s">
        <v>458</v>
      </c>
    </row>
    <row r="121" spans="1:3">
      <c r="A121" s="210">
        <v>5.0999999999999996</v>
      </c>
      <c r="B121" s="213" t="s">
        <v>459</v>
      </c>
      <c r="C121" s="214" t="s">
        <v>460</v>
      </c>
    </row>
    <row r="122" spans="1:3">
      <c r="A122" s="210">
        <v>5.2</v>
      </c>
      <c r="B122" s="213" t="s">
        <v>461</v>
      </c>
      <c r="C122" s="214" t="s">
        <v>462</v>
      </c>
    </row>
    <row r="123" spans="1:3">
      <c r="A123" s="210">
        <v>6</v>
      </c>
      <c r="B123" s="213" t="s">
        <v>100</v>
      </c>
      <c r="C123" s="215" t="s">
        <v>463</v>
      </c>
    </row>
    <row r="124" spans="1:3">
      <c r="A124" s="210">
        <v>7</v>
      </c>
      <c r="B124" s="213" t="s">
        <v>101</v>
      </c>
      <c r="C124" s="215" t="s">
        <v>464</v>
      </c>
    </row>
    <row r="125" spans="1:3" ht="22.5">
      <c r="A125" s="210">
        <v>8</v>
      </c>
      <c r="B125" s="213" t="s">
        <v>102</v>
      </c>
      <c r="C125" s="215" t="s">
        <v>465</v>
      </c>
    </row>
    <row r="126" spans="1:3">
      <c r="A126" s="210">
        <v>9</v>
      </c>
      <c r="B126" s="213" t="s">
        <v>103</v>
      </c>
      <c r="C126" s="215" t="s">
        <v>466</v>
      </c>
    </row>
    <row r="127" spans="1:3" ht="22.5">
      <c r="A127" s="210">
        <v>10</v>
      </c>
      <c r="B127" s="213" t="s">
        <v>467</v>
      </c>
      <c r="C127" s="215" t="s">
        <v>468</v>
      </c>
    </row>
    <row r="128" spans="1:3" ht="22.5">
      <c r="A128" s="210">
        <v>11</v>
      </c>
      <c r="B128" s="213" t="s">
        <v>104</v>
      </c>
      <c r="C128" s="215" t="s">
        <v>469</v>
      </c>
    </row>
    <row r="129" spans="1:3">
      <c r="A129" s="210">
        <v>12</v>
      </c>
      <c r="B129" s="213" t="s">
        <v>105</v>
      </c>
      <c r="C129" s="215" t="s">
        <v>470</v>
      </c>
    </row>
    <row r="130" spans="1:3">
      <c r="A130" s="210">
        <v>13</v>
      </c>
      <c r="B130" s="213" t="s">
        <v>471</v>
      </c>
      <c r="C130" s="215" t="s">
        <v>472</v>
      </c>
    </row>
    <row r="131" spans="1:3">
      <c r="A131" s="210">
        <v>14</v>
      </c>
      <c r="B131" s="213" t="s">
        <v>106</v>
      </c>
      <c r="C131" s="215" t="s">
        <v>473</v>
      </c>
    </row>
    <row r="132" spans="1:3">
      <c r="A132" s="210">
        <v>15</v>
      </c>
      <c r="B132" s="213" t="s">
        <v>107</v>
      </c>
      <c r="C132" s="215" t="s">
        <v>474</v>
      </c>
    </row>
    <row r="133" spans="1:3">
      <c r="A133" s="210">
        <v>16</v>
      </c>
      <c r="B133" s="213" t="s">
        <v>108</v>
      </c>
      <c r="C133" s="215" t="s">
        <v>475</v>
      </c>
    </row>
    <row r="134" spans="1:3">
      <c r="A134" s="210">
        <v>17</v>
      </c>
      <c r="B134" s="213" t="s">
        <v>109</v>
      </c>
      <c r="C134" s="215" t="s">
        <v>476</v>
      </c>
    </row>
    <row r="135" spans="1:3">
      <c r="A135" s="210">
        <v>18</v>
      </c>
      <c r="B135" s="213" t="s">
        <v>110</v>
      </c>
      <c r="C135" s="215" t="s">
        <v>667</v>
      </c>
    </row>
    <row r="136" spans="1:3" ht="22.5">
      <c r="A136" s="210">
        <v>19</v>
      </c>
      <c r="B136" s="213" t="s">
        <v>668</v>
      </c>
      <c r="C136" s="215" t="s">
        <v>669</v>
      </c>
    </row>
    <row r="137" spans="1:3" ht="22.5">
      <c r="A137" s="210">
        <v>20</v>
      </c>
      <c r="B137" s="213" t="s">
        <v>111</v>
      </c>
      <c r="C137" s="215" t="s">
        <v>670</v>
      </c>
    </row>
    <row r="138" spans="1:3">
      <c r="A138" s="210">
        <v>21</v>
      </c>
      <c r="B138" s="213" t="s">
        <v>112</v>
      </c>
      <c r="C138" s="215" t="s">
        <v>477</v>
      </c>
    </row>
    <row r="139" spans="1:3">
      <c r="A139" s="210">
        <v>22</v>
      </c>
      <c r="B139" s="213" t="s">
        <v>113</v>
      </c>
      <c r="C139" s="215" t="s">
        <v>671</v>
      </c>
    </row>
    <row r="140" spans="1:3">
      <c r="A140" s="210">
        <v>23</v>
      </c>
      <c r="B140" s="213" t="s">
        <v>114</v>
      </c>
      <c r="C140" s="215" t="s">
        <v>478</v>
      </c>
    </row>
    <row r="141" spans="1:3">
      <c r="A141" s="210">
        <v>24</v>
      </c>
      <c r="B141" s="213" t="s">
        <v>115</v>
      </c>
      <c r="C141" s="215" t="s">
        <v>479</v>
      </c>
    </row>
    <row r="142" spans="1:3" ht="22.5">
      <c r="A142" s="210">
        <v>25</v>
      </c>
      <c r="B142" s="213" t="s">
        <v>116</v>
      </c>
      <c r="C142" s="215" t="s">
        <v>480</v>
      </c>
    </row>
    <row r="143" spans="1:3" ht="33.75">
      <c r="A143" s="210">
        <v>26</v>
      </c>
      <c r="B143" s="213" t="s">
        <v>117</v>
      </c>
      <c r="C143" s="215" t="s">
        <v>481</v>
      </c>
    </row>
    <row r="144" spans="1:3">
      <c r="A144" s="210">
        <v>27</v>
      </c>
      <c r="B144" s="213" t="s">
        <v>482</v>
      </c>
      <c r="C144" s="215" t="s">
        <v>483</v>
      </c>
    </row>
    <row r="145" spans="1:3" ht="22.5">
      <c r="A145" s="210">
        <v>28</v>
      </c>
      <c r="B145" s="213" t="s">
        <v>124</v>
      </c>
      <c r="C145" s="215" t="s">
        <v>484</v>
      </c>
    </row>
    <row r="146" spans="1:3">
      <c r="A146" s="210">
        <v>29</v>
      </c>
      <c r="B146" s="213" t="s">
        <v>118</v>
      </c>
      <c r="C146" s="233" t="s">
        <v>485</v>
      </c>
    </row>
    <row r="147" spans="1:3">
      <c r="A147" s="210">
        <v>30</v>
      </c>
      <c r="B147" s="213" t="s">
        <v>119</v>
      </c>
      <c r="C147" s="233" t="s">
        <v>486</v>
      </c>
    </row>
    <row r="148" spans="1:3" ht="32.25" customHeight="1">
      <c r="A148" s="210">
        <v>31</v>
      </c>
      <c r="B148" s="213" t="s">
        <v>487</v>
      </c>
      <c r="C148" s="233" t="s">
        <v>488</v>
      </c>
    </row>
    <row r="149" spans="1:3">
      <c r="A149" s="210">
        <v>31.1</v>
      </c>
      <c r="B149" s="213" t="s">
        <v>489</v>
      </c>
      <c r="C149" s="216" t="s">
        <v>490</v>
      </c>
    </row>
    <row r="150" spans="1:3" ht="33.75">
      <c r="A150" s="210" t="s">
        <v>491</v>
      </c>
      <c r="B150" s="213" t="s">
        <v>704</v>
      </c>
      <c r="C150" s="242" t="s">
        <v>714</v>
      </c>
    </row>
    <row r="151" spans="1:3">
      <c r="A151" s="210">
        <v>31.2</v>
      </c>
      <c r="B151" s="213" t="s">
        <v>492</v>
      </c>
      <c r="C151" s="242" t="s">
        <v>493</v>
      </c>
    </row>
    <row r="152" spans="1:3">
      <c r="A152" s="210" t="s">
        <v>494</v>
      </c>
      <c r="B152" s="213" t="s">
        <v>704</v>
      </c>
      <c r="C152" s="242" t="s">
        <v>705</v>
      </c>
    </row>
    <row r="153" spans="1:3" ht="33.75">
      <c r="A153" s="210">
        <v>32</v>
      </c>
      <c r="B153" s="238" t="s">
        <v>495</v>
      </c>
      <c r="C153" s="242" t="s">
        <v>706</v>
      </c>
    </row>
    <row r="154" spans="1:3">
      <c r="A154" s="210">
        <v>33</v>
      </c>
      <c r="B154" s="213" t="s">
        <v>120</v>
      </c>
      <c r="C154" s="242" t="s">
        <v>496</v>
      </c>
    </row>
    <row r="155" spans="1:3">
      <c r="A155" s="210">
        <v>34</v>
      </c>
      <c r="B155" s="240" t="s">
        <v>121</v>
      </c>
      <c r="C155" s="242" t="s">
        <v>497</v>
      </c>
    </row>
    <row r="156" spans="1:3">
      <c r="A156" s="210">
        <v>35</v>
      </c>
      <c r="B156" s="240" t="s">
        <v>122</v>
      </c>
      <c r="C156" s="242" t="s">
        <v>498</v>
      </c>
    </row>
    <row r="157" spans="1:3">
      <c r="A157" s="226" t="s">
        <v>715</v>
      </c>
      <c r="B157" s="240" t="s">
        <v>129</v>
      </c>
      <c r="C157" s="242" t="s">
        <v>743</v>
      </c>
    </row>
    <row r="158" spans="1:3">
      <c r="A158" s="226">
        <v>36.1</v>
      </c>
      <c r="B158" s="240" t="s">
        <v>499</v>
      </c>
      <c r="C158" s="242" t="s">
        <v>500</v>
      </c>
    </row>
    <row r="159" spans="1:3" ht="22.5">
      <c r="A159" s="226" t="s">
        <v>716</v>
      </c>
      <c r="B159" s="240" t="s">
        <v>704</v>
      </c>
      <c r="C159" s="216" t="s">
        <v>707</v>
      </c>
    </row>
    <row r="160" spans="1:3" ht="22.5">
      <c r="A160" s="226">
        <v>36.200000000000003</v>
      </c>
      <c r="B160" s="241" t="s">
        <v>752</v>
      </c>
      <c r="C160" s="216" t="s">
        <v>744</v>
      </c>
    </row>
    <row r="161" spans="1:3" ht="22.5">
      <c r="A161" s="226" t="s">
        <v>717</v>
      </c>
      <c r="B161" s="240" t="s">
        <v>704</v>
      </c>
      <c r="C161" s="216" t="s">
        <v>745</v>
      </c>
    </row>
    <row r="162" spans="1:3" ht="22.5">
      <c r="A162" s="226">
        <v>36.299999999999997</v>
      </c>
      <c r="B162" s="241" t="s">
        <v>753</v>
      </c>
      <c r="C162" s="216" t="s">
        <v>746</v>
      </c>
    </row>
    <row r="163" spans="1:3" ht="22.5">
      <c r="A163" s="226" t="s">
        <v>718</v>
      </c>
      <c r="B163" s="240" t="s">
        <v>704</v>
      </c>
      <c r="C163" s="216" t="s">
        <v>747</v>
      </c>
    </row>
    <row r="164" spans="1:3">
      <c r="A164" s="226" t="s">
        <v>719</v>
      </c>
      <c r="B164" s="240" t="s">
        <v>123</v>
      </c>
      <c r="C164" s="239" t="s">
        <v>748</v>
      </c>
    </row>
    <row r="165" spans="1:3">
      <c r="A165" s="226" t="s">
        <v>720</v>
      </c>
      <c r="B165" s="240" t="s">
        <v>704</v>
      </c>
      <c r="C165" s="239" t="s">
        <v>749</v>
      </c>
    </row>
    <row r="166" spans="1:3">
      <c r="A166" s="224">
        <v>37</v>
      </c>
      <c r="B166" s="240" t="s">
        <v>503</v>
      </c>
      <c r="C166" s="216" t="s">
        <v>504</v>
      </c>
    </row>
    <row r="167" spans="1:3">
      <c r="A167" s="224">
        <v>37.1</v>
      </c>
      <c r="B167" s="240" t="s">
        <v>505</v>
      </c>
      <c r="C167" s="216" t="s">
        <v>506</v>
      </c>
    </row>
    <row r="168" spans="1:3">
      <c r="A168" s="225" t="s">
        <v>501</v>
      </c>
      <c r="B168" s="240" t="s">
        <v>704</v>
      </c>
      <c r="C168" s="216" t="s">
        <v>708</v>
      </c>
    </row>
    <row r="169" spans="1:3">
      <c r="A169" s="224">
        <v>37.200000000000003</v>
      </c>
      <c r="B169" s="240" t="s">
        <v>508</v>
      </c>
      <c r="C169" s="216" t="s">
        <v>509</v>
      </c>
    </row>
    <row r="170" spans="1:3" ht="22.5">
      <c r="A170" s="225" t="s">
        <v>502</v>
      </c>
      <c r="B170" s="213" t="s">
        <v>704</v>
      </c>
      <c r="C170" s="216" t="s">
        <v>709</v>
      </c>
    </row>
    <row r="171" spans="1:3">
      <c r="A171" s="224">
        <v>38</v>
      </c>
      <c r="B171" s="213" t="s">
        <v>125</v>
      </c>
      <c r="C171" s="216" t="s">
        <v>511</v>
      </c>
    </row>
    <row r="172" spans="1:3">
      <c r="A172" s="226">
        <v>38.1</v>
      </c>
      <c r="B172" s="213" t="s">
        <v>126</v>
      </c>
      <c r="C172" s="233" t="s">
        <v>126</v>
      </c>
    </row>
    <row r="173" spans="1:3">
      <c r="A173" s="226" t="s">
        <v>507</v>
      </c>
      <c r="B173" s="217" t="s">
        <v>512</v>
      </c>
      <c r="C173" s="650" t="s">
        <v>513</v>
      </c>
    </row>
    <row r="174" spans="1:3">
      <c r="A174" s="226" t="s">
        <v>721</v>
      </c>
      <c r="B174" s="217" t="s">
        <v>514</v>
      </c>
      <c r="C174" s="650"/>
    </row>
    <row r="175" spans="1:3">
      <c r="A175" s="226" t="s">
        <v>722</v>
      </c>
      <c r="B175" s="217" t="s">
        <v>515</v>
      </c>
      <c r="C175" s="650"/>
    </row>
    <row r="176" spans="1:3">
      <c r="A176" s="226" t="s">
        <v>723</v>
      </c>
      <c r="B176" s="217" t="s">
        <v>516</v>
      </c>
      <c r="C176" s="650"/>
    </row>
    <row r="177" spans="1:3">
      <c r="A177" s="226" t="s">
        <v>724</v>
      </c>
      <c r="B177" s="217" t="s">
        <v>517</v>
      </c>
      <c r="C177" s="650"/>
    </row>
    <row r="178" spans="1:3">
      <c r="A178" s="226" t="s">
        <v>725</v>
      </c>
      <c r="B178" s="217" t="s">
        <v>518</v>
      </c>
      <c r="C178" s="650"/>
    </row>
    <row r="179" spans="1:3">
      <c r="A179" s="226">
        <v>38.200000000000003</v>
      </c>
      <c r="B179" s="213" t="s">
        <v>127</v>
      </c>
      <c r="C179" s="233" t="s">
        <v>127</v>
      </c>
    </row>
    <row r="180" spans="1:3">
      <c r="A180" s="226" t="s">
        <v>510</v>
      </c>
      <c r="B180" s="217" t="s">
        <v>519</v>
      </c>
      <c r="C180" s="650" t="s">
        <v>520</v>
      </c>
    </row>
    <row r="181" spans="1:3">
      <c r="A181" s="226" t="s">
        <v>726</v>
      </c>
      <c r="B181" s="217" t="s">
        <v>521</v>
      </c>
      <c r="C181" s="650"/>
    </row>
    <row r="182" spans="1:3">
      <c r="A182" s="226" t="s">
        <v>727</v>
      </c>
      <c r="B182" s="217" t="s">
        <v>522</v>
      </c>
      <c r="C182" s="650"/>
    </row>
    <row r="183" spans="1:3">
      <c r="A183" s="226" t="s">
        <v>728</v>
      </c>
      <c r="B183" s="217" t="s">
        <v>523</v>
      </c>
      <c r="C183" s="650"/>
    </row>
    <row r="184" spans="1:3">
      <c r="A184" s="226" t="s">
        <v>729</v>
      </c>
      <c r="B184" s="217" t="s">
        <v>524</v>
      </c>
      <c r="C184" s="650"/>
    </row>
    <row r="185" spans="1:3">
      <c r="A185" s="226" t="s">
        <v>730</v>
      </c>
      <c r="B185" s="217" t="s">
        <v>525</v>
      </c>
      <c r="C185" s="650"/>
    </row>
    <row r="186" spans="1:3">
      <c r="A186" s="226" t="s">
        <v>731</v>
      </c>
      <c r="B186" s="217" t="s">
        <v>526</v>
      </c>
      <c r="C186" s="650"/>
    </row>
    <row r="187" spans="1:3">
      <c r="A187" s="226">
        <v>38.299999999999997</v>
      </c>
      <c r="B187" s="213" t="s">
        <v>128</v>
      </c>
      <c r="C187" s="233" t="s">
        <v>527</v>
      </c>
    </row>
    <row r="188" spans="1:3">
      <c r="A188" s="226" t="s">
        <v>732</v>
      </c>
      <c r="B188" s="217" t="s">
        <v>528</v>
      </c>
      <c r="C188" s="650" t="s">
        <v>529</v>
      </c>
    </row>
    <row r="189" spans="1:3">
      <c r="A189" s="226" t="s">
        <v>733</v>
      </c>
      <c r="B189" s="217" t="s">
        <v>530</v>
      </c>
      <c r="C189" s="650"/>
    </row>
    <row r="190" spans="1:3">
      <c r="A190" s="226" t="s">
        <v>734</v>
      </c>
      <c r="B190" s="217" t="s">
        <v>531</v>
      </c>
      <c r="C190" s="650"/>
    </row>
    <row r="191" spans="1:3">
      <c r="A191" s="226" t="s">
        <v>735</v>
      </c>
      <c r="B191" s="217" t="s">
        <v>532</v>
      </c>
      <c r="C191" s="650"/>
    </row>
    <row r="192" spans="1:3">
      <c r="A192" s="226" t="s">
        <v>736</v>
      </c>
      <c r="B192" s="217" t="s">
        <v>533</v>
      </c>
      <c r="C192" s="650"/>
    </row>
    <row r="193" spans="1:3">
      <c r="A193" s="226" t="s">
        <v>737</v>
      </c>
      <c r="B193" s="217" t="s">
        <v>534</v>
      </c>
      <c r="C193" s="650"/>
    </row>
    <row r="194" spans="1:3">
      <c r="A194" s="226">
        <v>38.4</v>
      </c>
      <c r="B194" s="213" t="s">
        <v>503</v>
      </c>
      <c r="C194" s="216" t="s">
        <v>504</v>
      </c>
    </row>
    <row r="195" spans="1:3" s="211" customFormat="1">
      <c r="A195" s="226" t="s">
        <v>738</v>
      </c>
      <c r="B195" s="217" t="s">
        <v>528</v>
      </c>
      <c r="C195" s="650" t="s">
        <v>535</v>
      </c>
    </row>
    <row r="196" spans="1:3">
      <c r="A196" s="226" t="s">
        <v>739</v>
      </c>
      <c r="B196" s="217" t="s">
        <v>530</v>
      </c>
      <c r="C196" s="650"/>
    </row>
    <row r="197" spans="1:3">
      <c r="A197" s="226" t="s">
        <v>740</v>
      </c>
      <c r="B197" s="217" t="s">
        <v>531</v>
      </c>
      <c r="C197" s="650"/>
    </row>
    <row r="198" spans="1:3">
      <c r="A198" s="226" t="s">
        <v>741</v>
      </c>
      <c r="B198" s="217" t="s">
        <v>532</v>
      </c>
      <c r="C198" s="650"/>
    </row>
    <row r="199" spans="1:3" ht="12" thickBot="1">
      <c r="A199" s="227" t="s">
        <v>742</v>
      </c>
      <c r="B199" s="217" t="s">
        <v>536</v>
      </c>
      <c r="C199" s="650"/>
    </row>
    <row r="200" spans="1:3" ht="12" thickBot="1">
      <c r="A200" s="645" t="s">
        <v>691</v>
      </c>
      <c r="B200" s="646"/>
      <c r="C200" s="647"/>
    </row>
    <row r="201" spans="1:3" ht="12.75" thickTop="1" thickBot="1">
      <c r="A201" s="659" t="s">
        <v>537</v>
      </c>
      <c r="B201" s="659"/>
      <c r="C201" s="659"/>
    </row>
    <row r="202" spans="1:3">
      <c r="A202" s="218">
        <v>11.1</v>
      </c>
      <c r="B202" s="219" t="s">
        <v>538</v>
      </c>
      <c r="C202" s="214" t="s">
        <v>539</v>
      </c>
    </row>
    <row r="203" spans="1:3">
      <c r="A203" s="218">
        <v>11.2</v>
      </c>
      <c r="B203" s="219" t="s">
        <v>540</v>
      </c>
      <c r="C203" s="214" t="s">
        <v>541</v>
      </c>
    </row>
    <row r="204" spans="1:3" ht="22.5">
      <c r="A204" s="218">
        <v>11.3</v>
      </c>
      <c r="B204" s="219" t="s">
        <v>542</v>
      </c>
      <c r="C204" s="214" t="s">
        <v>543</v>
      </c>
    </row>
    <row r="205" spans="1:3" ht="22.5">
      <c r="A205" s="218">
        <v>11.4</v>
      </c>
      <c r="B205" s="219" t="s">
        <v>544</v>
      </c>
      <c r="C205" s="214" t="s">
        <v>545</v>
      </c>
    </row>
    <row r="206" spans="1:3" ht="22.5">
      <c r="A206" s="218">
        <v>11.5</v>
      </c>
      <c r="B206" s="219" t="s">
        <v>546</v>
      </c>
      <c r="C206" s="214" t="s">
        <v>547</v>
      </c>
    </row>
    <row r="207" spans="1:3">
      <c r="A207" s="218">
        <v>11.6</v>
      </c>
      <c r="B207" s="219" t="s">
        <v>548</v>
      </c>
      <c r="C207" s="214" t="s">
        <v>549</v>
      </c>
    </row>
    <row r="208" spans="1:3" ht="22.5">
      <c r="A208" s="218">
        <v>11.7</v>
      </c>
      <c r="B208" s="219" t="s">
        <v>710</v>
      </c>
      <c r="C208" s="214" t="s">
        <v>711</v>
      </c>
    </row>
    <row r="209" spans="1:3" ht="22.5">
      <c r="A209" s="218">
        <v>11.8</v>
      </c>
      <c r="B209" s="219" t="s">
        <v>712</v>
      </c>
      <c r="C209" s="214" t="s">
        <v>713</v>
      </c>
    </row>
    <row r="210" spans="1:3">
      <c r="A210" s="218">
        <v>11.9</v>
      </c>
      <c r="B210" s="214" t="s">
        <v>550</v>
      </c>
      <c r="C210" s="214" t="s">
        <v>551</v>
      </c>
    </row>
    <row r="211" spans="1:3">
      <c r="A211" s="218">
        <v>11.1</v>
      </c>
      <c r="B211" s="214" t="s">
        <v>552</v>
      </c>
      <c r="C211" s="214" t="s">
        <v>553</v>
      </c>
    </row>
    <row r="212" spans="1:3">
      <c r="A212" s="218">
        <v>11.11</v>
      </c>
      <c r="B212" s="216" t="s">
        <v>554</v>
      </c>
      <c r="C212" s="214" t="s">
        <v>555</v>
      </c>
    </row>
    <row r="213" spans="1:3">
      <c r="A213" s="218">
        <v>11.12</v>
      </c>
      <c r="B213" s="219" t="s">
        <v>556</v>
      </c>
      <c r="C213" s="214" t="s">
        <v>557</v>
      </c>
    </row>
    <row r="214" spans="1:3">
      <c r="A214" s="218">
        <v>11.13</v>
      </c>
      <c r="B214" s="219" t="s">
        <v>558</v>
      </c>
      <c r="C214" s="233" t="s">
        <v>559</v>
      </c>
    </row>
    <row r="215" spans="1:3" ht="22.5">
      <c r="A215" s="218">
        <v>11.14</v>
      </c>
      <c r="B215" s="219" t="s">
        <v>750</v>
      </c>
      <c r="C215" s="233" t="s">
        <v>751</v>
      </c>
    </row>
    <row r="216" spans="1:3">
      <c r="A216" s="218">
        <v>11.15</v>
      </c>
      <c r="B216" s="219" t="s">
        <v>560</v>
      </c>
      <c r="C216" s="233" t="s">
        <v>561</v>
      </c>
    </row>
    <row r="217" spans="1:3">
      <c r="A217" s="218">
        <v>11.16</v>
      </c>
      <c r="B217" s="219" t="s">
        <v>562</v>
      </c>
      <c r="C217" s="233" t="s">
        <v>563</v>
      </c>
    </row>
    <row r="218" spans="1:3">
      <c r="A218" s="218">
        <v>11.17</v>
      </c>
      <c r="B218" s="219" t="s">
        <v>564</v>
      </c>
      <c r="C218" s="233" t="s">
        <v>565</v>
      </c>
    </row>
    <row r="219" spans="1:3">
      <c r="A219" s="218">
        <v>11.18</v>
      </c>
      <c r="B219" s="219" t="s">
        <v>566</v>
      </c>
      <c r="C219" s="233" t="s">
        <v>567</v>
      </c>
    </row>
    <row r="220" spans="1:3" ht="22.5">
      <c r="A220" s="218">
        <v>11.19</v>
      </c>
      <c r="B220" s="219" t="s">
        <v>568</v>
      </c>
      <c r="C220" s="233" t="s">
        <v>672</v>
      </c>
    </row>
    <row r="221" spans="1:3" ht="22.5">
      <c r="A221" s="218">
        <v>11.2</v>
      </c>
      <c r="B221" s="219" t="s">
        <v>569</v>
      </c>
      <c r="C221" s="233" t="s">
        <v>673</v>
      </c>
    </row>
    <row r="222" spans="1:3" s="211" customFormat="1">
      <c r="A222" s="218">
        <v>11.21</v>
      </c>
      <c r="B222" s="219" t="s">
        <v>570</v>
      </c>
      <c r="C222" s="233" t="s">
        <v>571</v>
      </c>
    </row>
    <row r="223" spans="1:3">
      <c r="A223" s="218">
        <v>11.22</v>
      </c>
      <c r="B223" s="219" t="s">
        <v>572</v>
      </c>
      <c r="C223" s="233" t="s">
        <v>573</v>
      </c>
    </row>
    <row r="224" spans="1:3">
      <c r="A224" s="218">
        <v>11.23</v>
      </c>
      <c r="B224" s="219" t="s">
        <v>574</v>
      </c>
      <c r="C224" s="233" t="s">
        <v>575</v>
      </c>
    </row>
    <row r="225" spans="1:3">
      <c r="A225" s="218">
        <v>11.24</v>
      </c>
      <c r="B225" s="219" t="s">
        <v>576</v>
      </c>
      <c r="C225" s="233" t="s">
        <v>577</v>
      </c>
    </row>
    <row r="226" spans="1:3">
      <c r="A226" s="218">
        <v>11.25</v>
      </c>
      <c r="B226" s="235" t="s">
        <v>578</v>
      </c>
      <c r="C226" s="236" t="s">
        <v>579</v>
      </c>
    </row>
    <row r="227" spans="1:3" ht="12" thickBot="1">
      <c r="A227" s="656" t="s">
        <v>692</v>
      </c>
      <c r="B227" s="657"/>
      <c r="C227" s="658"/>
    </row>
    <row r="228" spans="1:3" ht="12.75" thickTop="1" thickBot="1">
      <c r="A228" s="659" t="s">
        <v>537</v>
      </c>
      <c r="B228" s="659"/>
      <c r="C228" s="659"/>
    </row>
    <row r="229" spans="1:3">
      <c r="A229" s="212" t="s">
        <v>580</v>
      </c>
      <c r="B229" s="220" t="s">
        <v>581</v>
      </c>
      <c r="C229" s="660" t="s">
        <v>582</v>
      </c>
    </row>
    <row r="230" spans="1:3">
      <c r="A230" s="210" t="s">
        <v>583</v>
      </c>
      <c r="B230" s="216" t="s">
        <v>584</v>
      </c>
      <c r="C230" s="650"/>
    </row>
    <row r="231" spans="1:3">
      <c r="A231" s="210" t="s">
        <v>585</v>
      </c>
      <c r="B231" s="216" t="s">
        <v>586</v>
      </c>
      <c r="C231" s="650"/>
    </row>
    <row r="232" spans="1:3">
      <c r="A232" s="210" t="s">
        <v>587</v>
      </c>
      <c r="B232" s="216" t="s">
        <v>588</v>
      </c>
      <c r="C232" s="650"/>
    </row>
    <row r="233" spans="1:3">
      <c r="A233" s="210" t="s">
        <v>589</v>
      </c>
      <c r="B233" s="216" t="s">
        <v>590</v>
      </c>
      <c r="C233" s="650"/>
    </row>
    <row r="234" spans="1:3">
      <c r="A234" s="210" t="s">
        <v>591</v>
      </c>
      <c r="B234" s="216" t="s">
        <v>592</v>
      </c>
      <c r="C234" s="233" t="s">
        <v>593</v>
      </c>
    </row>
    <row r="235" spans="1:3" ht="22.5">
      <c r="A235" s="210" t="s">
        <v>594</v>
      </c>
      <c r="B235" s="216" t="s">
        <v>595</v>
      </c>
      <c r="C235" s="233" t="s">
        <v>596</v>
      </c>
    </row>
    <row r="236" spans="1:3">
      <c r="A236" s="210" t="s">
        <v>597</v>
      </c>
      <c r="B236" s="216" t="s">
        <v>598</v>
      </c>
      <c r="C236" s="233" t="s">
        <v>599</v>
      </c>
    </row>
    <row r="237" spans="1:3">
      <c r="A237" s="210" t="s">
        <v>600</v>
      </c>
      <c r="B237" s="216" t="s">
        <v>601</v>
      </c>
      <c r="C237" s="650" t="s">
        <v>602</v>
      </c>
    </row>
    <row r="238" spans="1:3">
      <c r="A238" s="210" t="s">
        <v>603</v>
      </c>
      <c r="B238" s="216" t="s">
        <v>604</v>
      </c>
      <c r="C238" s="650"/>
    </row>
    <row r="239" spans="1:3">
      <c r="A239" s="210" t="s">
        <v>605</v>
      </c>
      <c r="B239" s="216" t="s">
        <v>606</v>
      </c>
      <c r="C239" s="650"/>
    </row>
    <row r="240" spans="1:3">
      <c r="A240" s="210" t="s">
        <v>607</v>
      </c>
      <c r="B240" s="216" t="s">
        <v>608</v>
      </c>
      <c r="C240" s="650" t="s">
        <v>582</v>
      </c>
    </row>
    <row r="241" spans="1:3">
      <c r="A241" s="210" t="s">
        <v>609</v>
      </c>
      <c r="B241" s="216" t="s">
        <v>610</v>
      </c>
      <c r="C241" s="650"/>
    </row>
    <row r="242" spans="1:3">
      <c r="A242" s="210" t="s">
        <v>611</v>
      </c>
      <c r="B242" s="216" t="s">
        <v>612</v>
      </c>
      <c r="C242" s="650"/>
    </row>
    <row r="243" spans="1:3" s="211" customFormat="1">
      <c r="A243" s="210" t="s">
        <v>613</v>
      </c>
      <c r="B243" s="216" t="s">
        <v>614</v>
      </c>
      <c r="C243" s="650"/>
    </row>
    <row r="244" spans="1:3">
      <c r="A244" s="210" t="s">
        <v>615</v>
      </c>
      <c r="B244" s="216" t="s">
        <v>616</v>
      </c>
      <c r="C244" s="650"/>
    </row>
    <row r="245" spans="1:3">
      <c r="A245" s="210" t="s">
        <v>617</v>
      </c>
      <c r="B245" s="216" t="s">
        <v>618</v>
      </c>
      <c r="C245" s="650"/>
    </row>
    <row r="246" spans="1:3">
      <c r="A246" s="210" t="s">
        <v>619</v>
      </c>
      <c r="B246" s="216" t="s">
        <v>620</v>
      </c>
      <c r="C246" s="650"/>
    </row>
    <row r="247" spans="1:3">
      <c r="A247" s="210" t="s">
        <v>621</v>
      </c>
      <c r="B247" s="216" t="s">
        <v>622</v>
      </c>
      <c r="C247" s="650"/>
    </row>
    <row r="248" spans="1:3" s="211" customFormat="1" ht="12" thickBot="1">
      <c r="A248" s="645" t="s">
        <v>693</v>
      </c>
      <c r="B248" s="646"/>
      <c r="C248" s="647"/>
    </row>
    <row r="249" spans="1:3" ht="12.75" thickTop="1" thickBot="1">
      <c r="A249" s="642" t="s">
        <v>623</v>
      </c>
      <c r="B249" s="642"/>
      <c r="C249" s="642"/>
    </row>
    <row r="250" spans="1:3">
      <c r="A250" s="210">
        <v>13.1</v>
      </c>
      <c r="B250" s="643" t="s">
        <v>624</v>
      </c>
      <c r="C250" s="644"/>
    </row>
    <row r="251" spans="1:3" ht="33.75">
      <c r="A251" s="210" t="s">
        <v>625</v>
      </c>
      <c r="B251" s="219" t="s">
        <v>626</v>
      </c>
      <c r="C251" s="214" t="s">
        <v>627</v>
      </c>
    </row>
    <row r="252" spans="1:3" ht="101.25">
      <c r="A252" s="210" t="s">
        <v>628</v>
      </c>
      <c r="B252" s="219" t="s">
        <v>629</v>
      </c>
      <c r="C252" s="214" t="s">
        <v>630</v>
      </c>
    </row>
    <row r="253" spans="1:3" ht="12" thickBot="1">
      <c r="A253" s="645" t="s">
        <v>694</v>
      </c>
      <c r="B253" s="646"/>
      <c r="C253" s="647"/>
    </row>
    <row r="254" spans="1:3" ht="12.75" thickTop="1" thickBot="1">
      <c r="A254" s="642" t="s">
        <v>623</v>
      </c>
      <c r="B254" s="642"/>
      <c r="C254" s="642"/>
    </row>
    <row r="255" spans="1:3">
      <c r="A255" s="210">
        <v>14.1</v>
      </c>
      <c r="B255" s="643" t="s">
        <v>631</v>
      </c>
      <c r="C255" s="644"/>
    </row>
    <row r="256" spans="1:3" ht="22.5">
      <c r="A256" s="210" t="s">
        <v>632</v>
      </c>
      <c r="B256" s="219" t="s">
        <v>633</v>
      </c>
      <c r="C256" s="214" t="s">
        <v>634</v>
      </c>
    </row>
    <row r="257" spans="1:3" ht="45">
      <c r="A257" s="210" t="s">
        <v>635</v>
      </c>
      <c r="B257" s="219" t="s">
        <v>636</v>
      </c>
      <c r="C257" s="214" t="s">
        <v>637</v>
      </c>
    </row>
    <row r="258" spans="1:3" ht="12" customHeight="1">
      <c r="A258" s="210" t="s">
        <v>638</v>
      </c>
      <c r="B258" s="219" t="s">
        <v>639</v>
      </c>
      <c r="C258" s="214" t="s">
        <v>640</v>
      </c>
    </row>
    <row r="259" spans="1:3" ht="33.75">
      <c r="A259" s="210" t="s">
        <v>641</v>
      </c>
      <c r="B259" s="219" t="s">
        <v>642</v>
      </c>
      <c r="C259" s="214" t="s">
        <v>643</v>
      </c>
    </row>
    <row r="260" spans="1:3" ht="11.25" customHeight="1">
      <c r="A260" s="210" t="s">
        <v>644</v>
      </c>
      <c r="B260" s="219" t="s">
        <v>645</v>
      </c>
      <c r="C260" s="214" t="s">
        <v>646</v>
      </c>
    </row>
    <row r="261" spans="1:3" ht="56.25">
      <c r="A261" s="210" t="s">
        <v>647</v>
      </c>
      <c r="B261" s="219" t="s">
        <v>648</v>
      </c>
      <c r="C261" s="214" t="s">
        <v>649</v>
      </c>
    </row>
    <row r="262" spans="1:3">
      <c r="A262" s="205"/>
      <c r="B262" s="205"/>
      <c r="C262" s="205"/>
    </row>
    <row r="263" spans="1:3">
      <c r="A263" s="205"/>
      <c r="B263" s="205"/>
      <c r="C263" s="205"/>
    </row>
    <row r="264" spans="1:3">
      <c r="A264" s="205"/>
      <c r="B264" s="205"/>
      <c r="C264" s="205"/>
    </row>
    <row r="265" spans="1:3">
      <c r="A265" s="205"/>
      <c r="B265" s="205"/>
      <c r="C265" s="205"/>
    </row>
    <row r="266" spans="1:3">
      <c r="A266" s="205"/>
      <c r="B266" s="205"/>
      <c r="C266" s="205"/>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11" activePane="bottomRight" state="frozen"/>
      <selection activeCell="M25" sqref="M25"/>
      <selection pane="topRight" activeCell="M25" sqref="M25"/>
      <selection pane="bottomLeft" activeCell="M25" sqref="M25"/>
      <selection pane="bottomRight" activeCell="C30" sqref="C30"/>
    </sheetView>
  </sheetViews>
  <sheetFormatPr defaultRowHeight="15.75"/>
  <cols>
    <col min="1" max="1" width="9.5703125" style="13" bestFit="1" customWidth="1"/>
    <col min="2" max="2" width="86" style="10" customWidth="1"/>
    <col min="3" max="5" width="17.28515625" style="10" bestFit="1" customWidth="1"/>
    <col min="6" max="7" width="13.85546875" style="10" bestFit="1" customWidth="1"/>
    <col min="8" max="8" width="6.7109375" customWidth="1"/>
  </cols>
  <sheetData>
    <row r="1" spans="1:8">
      <c r="A1" s="11" t="s">
        <v>231</v>
      </c>
      <c r="B1" s="402" t="str">
        <f>Info!C2</f>
        <v>სს ”საქართველოს ბანკი”</v>
      </c>
    </row>
    <row r="2" spans="1:8">
      <c r="A2" s="11" t="s">
        <v>232</v>
      </c>
      <c r="B2" s="467">
        <v>43830</v>
      </c>
      <c r="C2" s="21"/>
      <c r="D2" s="21"/>
      <c r="E2" s="21"/>
      <c r="F2" s="21"/>
      <c r="G2" s="21"/>
      <c r="H2" s="1"/>
    </row>
    <row r="3" spans="1:8">
      <c r="A3" s="11"/>
      <c r="C3" s="21"/>
      <c r="D3" s="21"/>
      <c r="E3" s="21"/>
      <c r="F3" s="21"/>
      <c r="G3" s="21"/>
      <c r="H3" s="1"/>
    </row>
    <row r="4" spans="1:8" ht="16.5" thickBot="1">
      <c r="A4" s="62" t="s">
        <v>652</v>
      </c>
      <c r="B4" s="193" t="s">
        <v>266</v>
      </c>
      <c r="C4" s="194">
        <v>4</v>
      </c>
      <c r="D4" s="194"/>
      <c r="E4" s="194"/>
      <c r="F4" s="194"/>
      <c r="G4" s="194"/>
      <c r="H4" s="1"/>
    </row>
    <row r="5" spans="1:8" ht="15">
      <c r="A5" s="300" t="s">
        <v>32</v>
      </c>
      <c r="B5" s="301"/>
      <c r="C5" s="302" t="s">
        <v>5</v>
      </c>
      <c r="D5" s="302" t="s">
        <v>6</v>
      </c>
      <c r="E5" s="302" t="s">
        <v>7</v>
      </c>
      <c r="F5" s="302" t="s">
        <v>8</v>
      </c>
      <c r="G5" s="302" t="s">
        <v>9</v>
      </c>
    </row>
    <row r="6" spans="1:8" ht="15">
      <c r="A6" s="108"/>
      <c r="B6" s="24" t="s">
        <v>228</v>
      </c>
      <c r="C6" s="511"/>
      <c r="D6" s="303"/>
      <c r="E6" s="303"/>
      <c r="F6" s="303"/>
      <c r="G6" s="303"/>
    </row>
    <row r="7" spans="1:8" ht="15">
      <c r="A7" s="108"/>
      <c r="B7" s="25" t="s">
        <v>233</v>
      </c>
      <c r="C7" s="511"/>
      <c r="D7" s="303"/>
      <c r="E7" s="303"/>
      <c r="F7" s="303"/>
      <c r="G7" s="303"/>
    </row>
    <row r="8" spans="1:8" ht="15">
      <c r="A8" s="109">
        <v>1</v>
      </c>
      <c r="B8" s="234" t="s">
        <v>29</v>
      </c>
      <c r="C8" s="559">
        <v>1600800836.2043996</v>
      </c>
      <c r="D8" s="559">
        <v>1506318207.0723751</v>
      </c>
      <c r="E8" s="559">
        <v>1385932018.0190001</v>
      </c>
      <c r="F8" s="506">
        <v>1454033581</v>
      </c>
      <c r="G8" s="506">
        <v>1379952778</v>
      </c>
    </row>
    <row r="9" spans="1:8" ht="15">
      <c r="A9" s="109">
        <v>2</v>
      </c>
      <c r="B9" s="234" t="s">
        <v>130</v>
      </c>
      <c r="C9" s="505">
        <v>1887570836.2043996</v>
      </c>
      <c r="D9" s="505">
        <v>1801838207.0723751</v>
      </c>
      <c r="E9" s="505">
        <v>1672802018.0190001</v>
      </c>
      <c r="F9" s="504">
        <v>1454033581</v>
      </c>
      <c r="G9" s="504">
        <v>1379952778</v>
      </c>
    </row>
    <row r="10" spans="1:8" ht="15">
      <c r="A10" s="109">
        <v>3</v>
      </c>
      <c r="B10" s="234" t="s">
        <v>94</v>
      </c>
      <c r="C10" s="505">
        <v>2503683628.1658344</v>
      </c>
      <c r="D10" s="505">
        <v>2276543210.7643585</v>
      </c>
      <c r="E10" s="505">
        <v>2096227386.2853184</v>
      </c>
      <c r="F10" s="504">
        <v>1960391082</v>
      </c>
      <c r="G10" s="504">
        <v>1882307517</v>
      </c>
    </row>
    <row r="11" spans="1:8" ht="15">
      <c r="A11" s="108"/>
      <c r="B11" s="24" t="s">
        <v>229</v>
      </c>
      <c r="C11" s="503"/>
      <c r="D11" s="503"/>
      <c r="E11" s="503"/>
      <c r="F11" s="503"/>
      <c r="G11" s="503"/>
    </row>
    <row r="12" spans="1:8" ht="15" customHeight="1">
      <c r="A12" s="109">
        <v>4</v>
      </c>
      <c r="B12" s="234" t="s">
        <v>674</v>
      </c>
      <c r="C12" s="560">
        <v>13868169458.218838</v>
      </c>
      <c r="D12" s="560">
        <v>13584557783.443335</v>
      </c>
      <c r="E12" s="560">
        <v>12558784807.230141</v>
      </c>
      <c r="F12" s="502">
        <v>11460542604</v>
      </c>
      <c r="G12" s="502">
        <v>11338659960</v>
      </c>
    </row>
    <row r="13" spans="1:8" ht="15">
      <c r="A13" s="108"/>
      <c r="B13" s="24" t="s">
        <v>131</v>
      </c>
      <c r="C13" s="503"/>
      <c r="D13" s="503"/>
      <c r="E13" s="503"/>
      <c r="F13" s="503"/>
      <c r="G13" s="503"/>
    </row>
    <row r="14" spans="1:8" s="3" customFormat="1" ht="15">
      <c r="A14" s="109"/>
      <c r="B14" s="25" t="s">
        <v>836</v>
      </c>
      <c r="C14" s="503"/>
      <c r="D14" s="503"/>
      <c r="E14" s="503"/>
      <c r="F14" s="503"/>
      <c r="G14" s="503"/>
    </row>
    <row r="15" spans="1:8" ht="15">
      <c r="A15" s="107">
        <v>5</v>
      </c>
      <c r="B15" s="23" t="str">
        <f>"ძირითადი პირველადი კაპიტალის კოეფიციენტი &gt;="&amp;'9.1. Capital Requirements'!$C$19*100&amp;"%"</f>
        <v>ძირითადი პირველადი კაპიტალის კოეფიციენტი &gt;=10.1408011813426%</v>
      </c>
      <c r="C15" s="561">
        <v>0.11542985835493237</v>
      </c>
      <c r="D15" s="561">
        <v>0.11088459639873255</v>
      </c>
      <c r="E15" s="561">
        <v>0.11035558290807831</v>
      </c>
      <c r="F15" s="501">
        <v>0.12690000000000001</v>
      </c>
      <c r="G15" s="501">
        <v>0.1217</v>
      </c>
    </row>
    <row r="16" spans="1:8" ht="15" customHeight="1">
      <c r="A16" s="107">
        <v>6</v>
      </c>
      <c r="B16" s="23" t="str">
        <f>"პირველადი კაპიტალის კოეფიციენტი &gt;="&amp;'9.1. Capital Requirements'!$C$20*100&amp;"%"</f>
        <v>პირველადი კაპიტალის კოეფიციენტი &gt;=12.1948170887927%</v>
      </c>
      <c r="C16" s="500">
        <v>0.13610814620423814</v>
      </c>
      <c r="D16" s="500">
        <v>0.13263870902506888</v>
      </c>
      <c r="E16" s="500">
        <v>0.13319776106490505</v>
      </c>
      <c r="F16" s="499">
        <v>0.12690000000000001</v>
      </c>
      <c r="G16" s="499">
        <v>0.1217</v>
      </c>
    </row>
    <row r="17" spans="1:7" ht="15">
      <c r="A17" s="107">
        <v>7</v>
      </c>
      <c r="B17" s="23" t="str">
        <f>"საზედამხედველო კაპიტალის კოეფიციენტი &gt;="&amp;'9.1. Capital Requirements'!$C$21*100&amp;"%"</f>
        <v>საზედამხედველო კაპიტალის კოეფიციენტი &gt;=17.1312866667693%</v>
      </c>
      <c r="C17" s="500">
        <v>0.18053454247936451</v>
      </c>
      <c r="D17" s="500">
        <v>0.16758316664079981</v>
      </c>
      <c r="E17" s="500">
        <v>0.1669132339204118</v>
      </c>
      <c r="F17" s="499">
        <v>0.1711</v>
      </c>
      <c r="G17" s="499">
        <v>0.16600000000000001</v>
      </c>
    </row>
    <row r="18" spans="1:7" ht="15">
      <c r="A18" s="108"/>
      <c r="B18" s="24" t="s">
        <v>11</v>
      </c>
      <c r="C18" s="498"/>
      <c r="D18" s="498"/>
      <c r="E18" s="498"/>
      <c r="F18" s="498"/>
      <c r="G18" s="498"/>
    </row>
    <row r="19" spans="1:7" ht="15" customHeight="1">
      <c r="A19" s="110">
        <v>8</v>
      </c>
      <c r="B19" s="26" t="s">
        <v>12</v>
      </c>
      <c r="C19" s="562">
        <v>8.6039655923424246E-2</v>
      </c>
      <c r="D19" s="562">
        <v>8.611204560234649E-2</v>
      </c>
      <c r="E19" s="562">
        <v>8.7483425748195065E-2</v>
      </c>
      <c r="F19" s="497">
        <v>8.7900000000000006E-2</v>
      </c>
      <c r="G19" s="497">
        <v>9.5299999999999996E-2</v>
      </c>
    </row>
    <row r="20" spans="1:7" ht="15">
      <c r="A20" s="110">
        <v>9</v>
      </c>
      <c r="B20" s="26" t="s">
        <v>13</v>
      </c>
      <c r="C20" s="496">
        <v>4.1378536338856561E-2</v>
      </c>
      <c r="D20" s="496">
        <v>4.0565362632822018E-2</v>
      </c>
      <c r="E20" s="496">
        <v>4.0370884642794341E-2</v>
      </c>
      <c r="F20" s="495">
        <v>4.02E-2</v>
      </c>
      <c r="G20" s="495">
        <v>4.3499999999999997E-2</v>
      </c>
    </row>
    <row r="21" spans="1:7" ht="15">
      <c r="A21" s="110">
        <v>10</v>
      </c>
      <c r="B21" s="26" t="s">
        <v>14</v>
      </c>
      <c r="C21" s="496">
        <v>3.8303981809506116E-2</v>
      </c>
      <c r="D21" s="496">
        <v>3.8523970311693238E-2</v>
      </c>
      <c r="E21" s="496">
        <v>3.7796817177561462E-2</v>
      </c>
      <c r="F21" s="495">
        <v>3.85E-2</v>
      </c>
      <c r="G21" s="495">
        <v>4.3299999999999998E-2</v>
      </c>
    </row>
    <row r="22" spans="1:7" ht="15">
      <c r="A22" s="110">
        <v>11</v>
      </c>
      <c r="B22" s="26" t="s">
        <v>267</v>
      </c>
      <c r="C22" s="496">
        <v>4.4661119584567685E-2</v>
      </c>
      <c r="D22" s="496">
        <v>4.5546682969524487E-2</v>
      </c>
      <c r="E22" s="496">
        <v>4.7112541105400731E-2</v>
      </c>
      <c r="F22" s="495">
        <v>4.7699999999999999E-2</v>
      </c>
      <c r="G22" s="495">
        <v>5.1799999999999999E-2</v>
      </c>
    </row>
    <row r="23" spans="1:7" ht="15">
      <c r="A23" s="110">
        <v>12</v>
      </c>
      <c r="B23" s="26" t="s">
        <v>15</v>
      </c>
      <c r="C23" s="496">
        <v>2.5904883554528271E-2</v>
      </c>
      <c r="D23" s="496">
        <v>2.411584687072452E-2</v>
      </c>
      <c r="E23" s="496">
        <v>2.1182977720645584E-2</v>
      </c>
      <c r="F23" s="495">
        <v>2.1499999999999998E-2</v>
      </c>
      <c r="G23" s="495">
        <v>2.7099999999999999E-2</v>
      </c>
    </row>
    <row r="24" spans="1:7" ht="15">
      <c r="A24" s="110">
        <v>13</v>
      </c>
      <c r="B24" s="26" t="s">
        <v>16</v>
      </c>
      <c r="C24" s="496">
        <v>0.2470816847965682</v>
      </c>
      <c r="D24" s="496">
        <v>0.22480931413763264</v>
      </c>
      <c r="E24" s="496">
        <v>0.19234918613447705</v>
      </c>
      <c r="F24" s="495">
        <v>0.1905</v>
      </c>
      <c r="G24" s="495">
        <v>0.25619999999999998</v>
      </c>
    </row>
    <row r="25" spans="1:7" ht="15">
      <c r="A25" s="108"/>
      <c r="B25" s="24" t="s">
        <v>17</v>
      </c>
      <c r="C25" s="498"/>
      <c r="D25" s="498"/>
      <c r="E25" s="498"/>
      <c r="F25" s="498"/>
      <c r="G25" s="498"/>
    </row>
    <row r="26" spans="1:7" ht="15">
      <c r="A26" s="110">
        <v>14</v>
      </c>
      <c r="B26" s="26" t="s">
        <v>18</v>
      </c>
      <c r="C26" s="562">
        <v>3.5640656946328959E-2</v>
      </c>
      <c r="D26" s="562">
        <v>4.8739014632365484E-2</v>
      </c>
      <c r="E26" s="562">
        <v>5.5355687500693987E-2</v>
      </c>
      <c r="F26" s="497">
        <v>5.6300000000000003E-2</v>
      </c>
      <c r="G26" s="497">
        <v>5.4899999999999997E-2</v>
      </c>
    </row>
    <row r="27" spans="1:7" ht="15" customHeight="1">
      <c r="A27" s="110">
        <v>15</v>
      </c>
      <c r="B27" s="26" t="s">
        <v>19</v>
      </c>
      <c r="C27" s="496">
        <v>3.4573840235408271E-2</v>
      </c>
      <c r="D27" s="496">
        <v>4.41334318094075E-2</v>
      </c>
      <c r="E27" s="496">
        <v>4.6739779392807553E-2</v>
      </c>
      <c r="F27" s="495">
        <v>4.8099999999999997E-2</v>
      </c>
      <c r="G27" s="495">
        <v>4.7800000000000002E-2</v>
      </c>
    </row>
    <row r="28" spans="1:7" ht="15">
      <c r="A28" s="110">
        <v>16</v>
      </c>
      <c r="B28" s="26" t="s">
        <v>20</v>
      </c>
      <c r="C28" s="496">
        <v>0.55820949152408283</v>
      </c>
      <c r="D28" s="496">
        <v>0.56100088105750368</v>
      </c>
      <c r="E28" s="496">
        <v>0.5723934585706949</v>
      </c>
      <c r="F28" s="495">
        <v>0.5776</v>
      </c>
      <c r="G28" s="495">
        <v>0.58699999999999997</v>
      </c>
    </row>
    <row r="29" spans="1:7" ht="15" customHeight="1">
      <c r="A29" s="110">
        <v>17</v>
      </c>
      <c r="B29" s="26" t="s">
        <v>21</v>
      </c>
      <c r="C29" s="496">
        <v>0.53120689243948072</v>
      </c>
      <c r="D29" s="496">
        <v>0.52880150893062172</v>
      </c>
      <c r="E29" s="496">
        <v>0.52020356681401358</v>
      </c>
      <c r="F29" s="495">
        <v>0.52939999999999998</v>
      </c>
      <c r="G29" s="495">
        <v>0.52370000000000005</v>
      </c>
    </row>
    <row r="30" spans="1:7" ht="15">
      <c r="A30" s="110">
        <v>18</v>
      </c>
      <c r="B30" s="26" t="s">
        <v>22</v>
      </c>
      <c r="C30" s="496">
        <v>0.25295945637766359</v>
      </c>
      <c r="D30" s="496">
        <v>0.19545878246001694</v>
      </c>
      <c r="E30" s="496">
        <v>0.12029250330969518</v>
      </c>
      <c r="F30" s="495">
        <v>1.7600000000000001E-2</v>
      </c>
      <c r="G30" s="495">
        <v>0.23169999999999999</v>
      </c>
    </row>
    <row r="31" spans="1:7" ht="15" customHeight="1">
      <c r="A31" s="108"/>
      <c r="B31" s="24" t="s">
        <v>23</v>
      </c>
      <c r="C31" s="498"/>
      <c r="D31" s="498"/>
      <c r="E31" s="498"/>
      <c r="F31" s="498"/>
      <c r="G31" s="498"/>
    </row>
    <row r="32" spans="1:7" ht="15" customHeight="1">
      <c r="A32" s="110">
        <v>19</v>
      </c>
      <c r="B32" s="26" t="s">
        <v>24</v>
      </c>
      <c r="C32" s="562">
        <v>0.20737304841549528</v>
      </c>
      <c r="D32" s="562">
        <v>0.21395546670739063</v>
      </c>
      <c r="E32" s="562">
        <v>0.20735893822300133</v>
      </c>
      <c r="F32" s="497">
        <v>0.22639999999999999</v>
      </c>
      <c r="G32" s="497">
        <v>0.20030000000000001</v>
      </c>
    </row>
    <row r="33" spans="1:7" ht="15" customHeight="1">
      <c r="A33" s="110">
        <v>20</v>
      </c>
      <c r="B33" s="26" t="s">
        <v>25</v>
      </c>
      <c r="C33" s="496">
        <v>0.60463696380559329</v>
      </c>
      <c r="D33" s="496">
        <v>0.61598729967008947</v>
      </c>
      <c r="E33" s="496">
        <v>0.61160499634273802</v>
      </c>
      <c r="F33" s="495">
        <v>0.61909999999999998</v>
      </c>
      <c r="G33" s="495">
        <v>0.59230000000000005</v>
      </c>
    </row>
    <row r="34" spans="1:7" ht="15" customHeight="1">
      <c r="A34" s="110">
        <v>21</v>
      </c>
      <c r="B34" s="243" t="s">
        <v>26</v>
      </c>
      <c r="C34" s="564">
        <v>0.29144163477949658</v>
      </c>
      <c r="D34" s="564">
        <v>0.29116233731920438</v>
      </c>
      <c r="E34" s="564">
        <v>0.28916053434508038</v>
      </c>
      <c r="F34" s="565">
        <v>0.29809999999999998</v>
      </c>
      <c r="G34" s="565">
        <v>0.29499999999999998</v>
      </c>
    </row>
    <row r="35" spans="1:7" ht="15" customHeight="1">
      <c r="A35" s="304"/>
      <c r="B35" s="24" t="s">
        <v>835</v>
      </c>
      <c r="C35" s="498"/>
      <c r="D35" s="498"/>
      <c r="E35" s="498"/>
      <c r="F35" s="498"/>
      <c r="G35" s="498"/>
    </row>
    <row r="36" spans="1:7" ht="15" customHeight="1">
      <c r="A36" s="110">
        <v>22</v>
      </c>
      <c r="B36" s="299" t="s">
        <v>819</v>
      </c>
      <c r="C36" s="563">
        <v>3478158940.4519148</v>
      </c>
      <c r="D36" s="563">
        <v>3102857308.6963859</v>
      </c>
      <c r="E36" s="563">
        <v>3076539194.5119171</v>
      </c>
      <c r="F36" s="494">
        <v>2921180134</v>
      </c>
      <c r="G36" s="494">
        <v>2527395416</v>
      </c>
    </row>
    <row r="37" spans="1:7" ht="15">
      <c r="A37" s="110">
        <v>23</v>
      </c>
      <c r="B37" s="26" t="s">
        <v>820</v>
      </c>
      <c r="C37" s="493">
        <v>2715337112.315218</v>
      </c>
      <c r="D37" s="493">
        <v>2735528181.8534307</v>
      </c>
      <c r="E37" s="493">
        <v>2520987574.5106287</v>
      </c>
      <c r="F37" s="492">
        <v>2375866414</v>
      </c>
      <c r="G37" s="492">
        <v>2313651660</v>
      </c>
    </row>
    <row r="38" spans="1:7" thickBot="1">
      <c r="A38" s="111">
        <v>24</v>
      </c>
      <c r="B38" s="244" t="s">
        <v>818</v>
      </c>
      <c r="C38" s="491">
        <v>1.2809308003330315</v>
      </c>
      <c r="D38" s="491">
        <v>1.1342808782887679</v>
      </c>
      <c r="E38" s="491">
        <v>1.2203706299937362</v>
      </c>
      <c r="F38" s="490">
        <v>1.2295</v>
      </c>
      <c r="G38" s="490">
        <v>1.0924</v>
      </c>
    </row>
    <row r="39" spans="1:7">
      <c r="A39" s="14"/>
    </row>
    <row r="40" spans="1:7" ht="39.75">
      <c r="B40" s="298" t="s">
        <v>837</v>
      </c>
    </row>
    <row r="41" spans="1:7" ht="65.25">
      <c r="B41" s="343" t="s">
        <v>834</v>
      </c>
    </row>
  </sheetData>
  <pageMargins left="0.7" right="0.7" top="0.75" bottom="0.75" header="0.3" footer="0.3"/>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zoomScaleNormal="100" workbookViewId="0">
      <pane xSplit="1" ySplit="5" topLeftCell="B15" activePane="bottomRight" state="frozen"/>
      <selection activeCell="M25" sqref="M25"/>
      <selection pane="topRight" activeCell="M25" sqref="M25"/>
      <selection pane="bottomLeft" activeCell="M25" sqref="M25"/>
      <selection pane="bottomRight" activeCell="C7" sqref="C7:H41"/>
    </sheetView>
  </sheetViews>
  <sheetFormatPr defaultRowHeight="15"/>
  <cols>
    <col min="1" max="1" width="9.5703125" style="2" bestFit="1" customWidth="1"/>
    <col min="2" max="2" width="55.140625" style="2" bestFit="1" customWidth="1"/>
    <col min="3" max="3" width="13.7109375" style="2" customWidth="1"/>
    <col min="4" max="4" width="13.28515625" style="2" customWidth="1"/>
    <col min="5" max="5" width="14.5703125" style="2" customWidth="1"/>
    <col min="6" max="7" width="12.7109375" style="2" bestFit="1" customWidth="1"/>
    <col min="8" max="8" width="14.5703125" style="2" customWidth="1"/>
  </cols>
  <sheetData>
    <row r="1" spans="1:8" ht="15.75">
      <c r="A1" s="11" t="s">
        <v>231</v>
      </c>
      <c r="B1" s="320" t="str">
        <f>Info!C2</f>
        <v>სს ”საქართველოს ბანკი”</v>
      </c>
      <c r="H1" s="2">
        <v>0</v>
      </c>
    </row>
    <row r="2" spans="1:8" ht="15.75">
      <c r="A2" s="11" t="s">
        <v>232</v>
      </c>
      <c r="B2" s="470">
        <f>'1. key ratios'!B2</f>
        <v>43830</v>
      </c>
    </row>
    <row r="3" spans="1:8" ht="15.75">
      <c r="A3" s="11"/>
    </row>
    <row r="4" spans="1:8" ht="16.5" thickBot="1">
      <c r="A4" s="27" t="s">
        <v>653</v>
      </c>
      <c r="B4" s="63" t="s">
        <v>287</v>
      </c>
      <c r="C4" s="27"/>
      <c r="D4" s="28"/>
      <c r="E4" s="28"/>
      <c r="F4" s="29"/>
      <c r="G4" s="29"/>
      <c r="H4" s="30" t="s">
        <v>135</v>
      </c>
    </row>
    <row r="5" spans="1:8" ht="15.75">
      <c r="A5" s="31"/>
      <c r="B5" s="32"/>
      <c r="C5" s="580" t="s">
        <v>237</v>
      </c>
      <c r="D5" s="581"/>
      <c r="E5" s="582"/>
      <c r="F5" s="580" t="s">
        <v>238</v>
      </c>
      <c r="G5" s="581"/>
      <c r="H5" s="583"/>
    </row>
    <row r="6" spans="1:8" ht="15.75">
      <c r="A6" s="33" t="s">
        <v>32</v>
      </c>
      <c r="B6" s="34" t="s">
        <v>195</v>
      </c>
      <c r="C6" s="35" t="s">
        <v>33</v>
      </c>
      <c r="D6" s="35" t="s">
        <v>136</v>
      </c>
      <c r="E6" s="35" t="s">
        <v>74</v>
      </c>
      <c r="F6" s="35" t="s">
        <v>33</v>
      </c>
      <c r="G6" s="35" t="s">
        <v>136</v>
      </c>
      <c r="H6" s="36" t="s">
        <v>74</v>
      </c>
    </row>
    <row r="7" spans="1:8" ht="15.75">
      <c r="A7" s="33">
        <v>1</v>
      </c>
      <c r="B7" s="37" t="s">
        <v>196</v>
      </c>
      <c r="C7" s="403">
        <v>312022183.01999998</v>
      </c>
      <c r="D7" s="403">
        <v>378295259.94999999</v>
      </c>
      <c r="E7" s="246">
        <f>C7+D7</f>
        <v>690317442.97000003</v>
      </c>
      <c r="F7" s="443">
        <v>249408038.81</v>
      </c>
      <c r="G7" s="443">
        <v>257174295.14999998</v>
      </c>
      <c r="H7" s="437">
        <v>506582333.95999998</v>
      </c>
    </row>
    <row r="8" spans="1:8" ht="15.75">
      <c r="A8" s="33">
        <v>2</v>
      </c>
      <c r="B8" s="37" t="s">
        <v>197</v>
      </c>
      <c r="C8" s="403">
        <v>282995192</v>
      </c>
      <c r="D8" s="403">
        <v>1596281279.8699999</v>
      </c>
      <c r="E8" s="246">
        <f t="shared" ref="E8:E20" si="0">C8+D8</f>
        <v>1879276471.8699999</v>
      </c>
      <c r="F8" s="443">
        <v>245805754.15000001</v>
      </c>
      <c r="G8" s="443">
        <v>1239824373.8099999</v>
      </c>
      <c r="H8" s="437">
        <v>1485630127.96</v>
      </c>
    </row>
    <row r="9" spans="1:8" ht="15.75">
      <c r="A9" s="33">
        <v>3</v>
      </c>
      <c r="B9" s="37" t="s">
        <v>198</v>
      </c>
      <c r="C9" s="403">
        <v>15275673.76</v>
      </c>
      <c r="D9" s="403">
        <v>1061898301.35</v>
      </c>
      <c r="E9" s="246">
        <f t="shared" si="0"/>
        <v>1077173975.1100001</v>
      </c>
      <c r="F9" s="443">
        <v>15115220.310000001</v>
      </c>
      <c r="G9" s="443">
        <v>547511822.16000009</v>
      </c>
      <c r="H9" s="437">
        <v>562627042.47000003</v>
      </c>
    </row>
    <row r="10" spans="1:8" ht="15.75">
      <c r="A10" s="33">
        <v>4</v>
      </c>
      <c r="B10" s="37" t="s">
        <v>227</v>
      </c>
      <c r="C10" s="403">
        <v>303.24</v>
      </c>
      <c r="D10" s="403">
        <v>0</v>
      </c>
      <c r="E10" s="246">
        <f t="shared" si="0"/>
        <v>303.24</v>
      </c>
      <c r="F10" s="443">
        <v>303.24</v>
      </c>
      <c r="G10" s="443">
        <v>0</v>
      </c>
      <c r="H10" s="437">
        <v>303.24</v>
      </c>
    </row>
    <row r="11" spans="1:8" ht="15.75">
      <c r="A11" s="33">
        <v>5</v>
      </c>
      <c r="B11" s="37" t="s">
        <v>199</v>
      </c>
      <c r="C11" s="403">
        <v>1650437884.2672</v>
      </c>
      <c r="D11" s="403">
        <v>0</v>
      </c>
      <c r="E11" s="246">
        <f t="shared" si="0"/>
        <v>1650437884.2672</v>
      </c>
      <c r="F11" s="443">
        <v>1706045216.2767</v>
      </c>
      <c r="G11" s="443">
        <v>123170694.74610001</v>
      </c>
      <c r="H11" s="437">
        <v>1829215911.0228</v>
      </c>
    </row>
    <row r="12" spans="1:8" ht="15.75">
      <c r="A12" s="33">
        <v>6.1</v>
      </c>
      <c r="B12" s="38" t="s">
        <v>200</v>
      </c>
      <c r="C12" s="403">
        <v>4932998669.2200003</v>
      </c>
      <c r="D12" s="403">
        <v>6232924035.2712994</v>
      </c>
      <c r="E12" s="246">
        <f t="shared" si="0"/>
        <v>11165922704.491299</v>
      </c>
      <c r="F12" s="443">
        <v>3680537250.71</v>
      </c>
      <c r="G12" s="443">
        <v>5231102026.7270002</v>
      </c>
      <c r="H12" s="437">
        <v>8911639277.4370003</v>
      </c>
    </row>
    <row r="13" spans="1:8" ht="15.75">
      <c r="A13" s="33">
        <v>6.2</v>
      </c>
      <c r="B13" s="38" t="s">
        <v>201</v>
      </c>
      <c r="C13" s="403">
        <v>-163974651.28670001</v>
      </c>
      <c r="D13" s="403">
        <v>-222074176.3793</v>
      </c>
      <c r="E13" s="246">
        <f t="shared" si="0"/>
        <v>-386048827.66600001</v>
      </c>
      <c r="F13" s="443">
        <v>-163586484.1692</v>
      </c>
      <c r="G13" s="443">
        <v>-262699126.61390001</v>
      </c>
      <c r="H13" s="437">
        <v>-426285610.78310001</v>
      </c>
    </row>
    <row r="14" spans="1:8" ht="15.75">
      <c r="A14" s="33">
        <v>6</v>
      </c>
      <c r="B14" s="37" t="s">
        <v>202</v>
      </c>
      <c r="C14" s="404">
        <f>C12+C13</f>
        <v>4769024017.9333</v>
      </c>
      <c r="D14" s="404">
        <f>D12+D13</f>
        <v>6010849858.8919992</v>
      </c>
      <c r="E14" s="246">
        <f t="shared" si="0"/>
        <v>10779873876.825298</v>
      </c>
      <c r="F14" s="437">
        <v>3516950766.5408001</v>
      </c>
      <c r="G14" s="437">
        <v>4968402900.1131001</v>
      </c>
      <c r="H14" s="437">
        <v>8485353666.6539001</v>
      </c>
    </row>
    <row r="15" spans="1:8" ht="15.75">
      <c r="A15" s="33">
        <v>7</v>
      </c>
      <c r="B15" s="37" t="s">
        <v>203</v>
      </c>
      <c r="C15" s="403">
        <v>79241829.310000002</v>
      </c>
      <c r="D15" s="403">
        <v>35686366.203100003</v>
      </c>
      <c r="E15" s="246">
        <f t="shared" si="0"/>
        <v>114928195.5131</v>
      </c>
      <c r="F15" s="443">
        <v>71242587.480000004</v>
      </c>
      <c r="G15" s="443">
        <v>29495466.381099999</v>
      </c>
      <c r="H15" s="437">
        <v>100738053.8611</v>
      </c>
    </row>
    <row r="16" spans="1:8" ht="15.75">
      <c r="A16" s="33">
        <v>8</v>
      </c>
      <c r="B16" s="37" t="s">
        <v>204</v>
      </c>
      <c r="C16" s="403">
        <v>99065797.362000003</v>
      </c>
      <c r="D16" s="403">
        <v>0</v>
      </c>
      <c r="E16" s="246">
        <f t="shared" si="0"/>
        <v>99065797.362000003</v>
      </c>
      <c r="F16" s="443">
        <v>56934467.355000004</v>
      </c>
      <c r="G16" s="443">
        <v>0</v>
      </c>
      <c r="H16" s="437">
        <v>56934467.355000004</v>
      </c>
    </row>
    <row r="17" spans="1:8" ht="15.75">
      <c r="A17" s="33">
        <v>9</v>
      </c>
      <c r="B17" s="37" t="s">
        <v>205</v>
      </c>
      <c r="C17" s="403">
        <v>150898714</v>
      </c>
      <c r="D17" s="403">
        <v>1368286</v>
      </c>
      <c r="E17" s="246">
        <f t="shared" si="0"/>
        <v>152267000</v>
      </c>
      <c r="F17" s="443">
        <v>130049276.84</v>
      </c>
      <c r="G17" s="443">
        <v>0</v>
      </c>
      <c r="H17" s="437">
        <v>130049276.84</v>
      </c>
    </row>
    <row r="18" spans="1:8" ht="15.75">
      <c r="A18" s="33">
        <v>10</v>
      </c>
      <c r="B18" s="37" t="s">
        <v>206</v>
      </c>
      <c r="C18" s="403">
        <v>529212152.06999999</v>
      </c>
      <c r="D18" s="403">
        <v>0</v>
      </c>
      <c r="E18" s="246">
        <f t="shared" si="0"/>
        <v>529212152.06999999</v>
      </c>
      <c r="F18" s="443">
        <v>363916827.85000002</v>
      </c>
      <c r="G18" s="443">
        <v>0</v>
      </c>
      <c r="H18" s="437">
        <v>363916827.85000002</v>
      </c>
    </row>
    <row r="19" spans="1:8" ht="15.75">
      <c r="A19" s="33">
        <v>11</v>
      </c>
      <c r="B19" s="37" t="s">
        <v>207</v>
      </c>
      <c r="C19" s="403">
        <v>146509120.0402</v>
      </c>
      <c r="D19" s="403">
        <v>20018405.899999999</v>
      </c>
      <c r="E19" s="246">
        <f t="shared" si="0"/>
        <v>166527525.9402</v>
      </c>
      <c r="F19" s="443">
        <v>199963732.92540002</v>
      </c>
      <c r="G19" s="443">
        <v>43224423.730000004</v>
      </c>
      <c r="H19" s="437">
        <v>243188156.65540004</v>
      </c>
    </row>
    <row r="20" spans="1:8" ht="15.75">
      <c r="A20" s="33">
        <v>12</v>
      </c>
      <c r="B20" s="39" t="s">
        <v>208</v>
      </c>
      <c r="C20" s="404">
        <f>SUM(C7:C11)+SUM(C14:C19)</f>
        <v>8034682867.0027008</v>
      </c>
      <c r="D20" s="404">
        <f>SUM(D7:D11)+SUM(D14:D19)</f>
        <v>9104397758.1651001</v>
      </c>
      <c r="E20" s="246">
        <f t="shared" si="0"/>
        <v>17139080625.167801</v>
      </c>
      <c r="F20" s="437">
        <v>6555432191.7779007</v>
      </c>
      <c r="G20" s="437">
        <v>7208803976.0902996</v>
      </c>
      <c r="H20" s="437">
        <v>13764236167.8682</v>
      </c>
    </row>
    <row r="21" spans="1:8" ht="15.75">
      <c r="A21" s="33"/>
      <c r="B21" s="34" t="s">
        <v>225</v>
      </c>
      <c r="C21" s="405"/>
      <c r="D21" s="405"/>
      <c r="E21" s="248"/>
      <c r="F21" s="438"/>
      <c r="G21" s="438"/>
      <c r="H21" s="438"/>
    </row>
    <row r="22" spans="1:8" ht="15.75">
      <c r="A22" s="33">
        <v>13</v>
      </c>
      <c r="B22" s="37" t="s">
        <v>209</v>
      </c>
      <c r="C22" s="403">
        <v>59154869.030000001</v>
      </c>
      <c r="D22" s="403">
        <v>269372572.59000003</v>
      </c>
      <c r="E22" s="246">
        <f>C22+D22</f>
        <v>328527441.62</v>
      </c>
      <c r="F22" s="443">
        <v>28126100.300000001</v>
      </c>
      <c r="G22" s="443">
        <v>171763072.06</v>
      </c>
      <c r="H22" s="437">
        <v>199889172.36000001</v>
      </c>
    </row>
    <row r="23" spans="1:8" ht="15.75">
      <c r="A23" s="33">
        <v>14</v>
      </c>
      <c r="B23" s="37" t="s">
        <v>210</v>
      </c>
      <c r="C23" s="403">
        <v>1154754333.5864999</v>
      </c>
      <c r="D23" s="403">
        <v>1418265563.7400002</v>
      </c>
      <c r="E23" s="246">
        <f t="shared" ref="E23:E40" si="1">C23+D23</f>
        <v>2573019897.3264999</v>
      </c>
      <c r="F23" s="443">
        <v>910738180.09649992</v>
      </c>
      <c r="G23" s="443">
        <v>1270615305.5100002</v>
      </c>
      <c r="H23" s="437">
        <v>2181353485.6065001</v>
      </c>
    </row>
    <row r="24" spans="1:8" ht="15.75">
      <c r="A24" s="33">
        <v>15</v>
      </c>
      <c r="B24" s="37" t="s">
        <v>211</v>
      </c>
      <c r="C24" s="403">
        <v>813237753.30999994</v>
      </c>
      <c r="D24" s="403">
        <v>1608784025.3800001</v>
      </c>
      <c r="E24" s="246">
        <f t="shared" si="1"/>
        <v>2422021778.6900001</v>
      </c>
      <c r="F24" s="443">
        <v>705196256.25999999</v>
      </c>
      <c r="G24" s="443">
        <v>1173413779.3300002</v>
      </c>
      <c r="H24" s="437">
        <v>1878610035.5900002</v>
      </c>
    </row>
    <row r="25" spans="1:8" ht="15.75">
      <c r="A25" s="33">
        <v>16</v>
      </c>
      <c r="B25" s="37" t="s">
        <v>212</v>
      </c>
      <c r="C25" s="403">
        <v>1161481518.53</v>
      </c>
      <c r="D25" s="403">
        <v>3360673073.5299997</v>
      </c>
      <c r="E25" s="246">
        <f t="shared" si="1"/>
        <v>4522154592.0599995</v>
      </c>
      <c r="F25" s="443">
        <v>1040171963.51</v>
      </c>
      <c r="G25" s="443">
        <v>2687554534.3400002</v>
      </c>
      <c r="H25" s="437">
        <v>3727726497.8500004</v>
      </c>
    </row>
    <row r="26" spans="1:8" ht="15.75">
      <c r="A26" s="33">
        <v>17</v>
      </c>
      <c r="B26" s="37" t="s">
        <v>213</v>
      </c>
      <c r="C26" s="403">
        <v>602242229.86000001</v>
      </c>
      <c r="D26" s="403">
        <v>1085659540</v>
      </c>
      <c r="E26" s="246">
        <f t="shared" si="1"/>
        <v>1687901769.8600001</v>
      </c>
      <c r="F26" s="443">
        <v>584339700</v>
      </c>
      <c r="G26" s="443">
        <v>1034664425</v>
      </c>
      <c r="H26" s="437">
        <v>1619004125</v>
      </c>
    </row>
    <row r="27" spans="1:8" ht="15.75">
      <c r="A27" s="33">
        <v>18</v>
      </c>
      <c r="B27" s="37" t="s">
        <v>214</v>
      </c>
      <c r="C27" s="403">
        <v>2171345999.8499999</v>
      </c>
      <c r="D27" s="403">
        <v>510210264.28569996</v>
      </c>
      <c r="E27" s="246">
        <f t="shared" si="1"/>
        <v>2681556264.1356997</v>
      </c>
      <c r="F27" s="443">
        <v>1654834692.25</v>
      </c>
      <c r="G27" s="443">
        <v>285178078.17460001</v>
      </c>
      <c r="H27" s="437">
        <v>1940012770.4246001</v>
      </c>
    </row>
    <row r="28" spans="1:8" ht="15.75">
      <c r="A28" s="33">
        <v>19</v>
      </c>
      <c r="B28" s="37" t="s">
        <v>215</v>
      </c>
      <c r="C28" s="403">
        <v>39427647.549999997</v>
      </c>
      <c r="D28" s="403">
        <v>41117811.670000002</v>
      </c>
      <c r="E28" s="246">
        <f t="shared" si="1"/>
        <v>80545459.219999999</v>
      </c>
      <c r="F28" s="443">
        <v>21529992.539999999</v>
      </c>
      <c r="G28" s="443">
        <v>42693820.620000005</v>
      </c>
      <c r="H28" s="437">
        <v>64223813.160000004</v>
      </c>
    </row>
    <row r="29" spans="1:8" ht="15.75">
      <c r="A29" s="33">
        <v>20</v>
      </c>
      <c r="B29" s="37" t="s">
        <v>137</v>
      </c>
      <c r="C29" s="403">
        <v>97755924.408099964</v>
      </c>
      <c r="D29" s="403">
        <v>282520214.58310002</v>
      </c>
      <c r="E29" s="246">
        <f t="shared" si="1"/>
        <v>380276138.99119997</v>
      </c>
      <c r="F29" s="443">
        <v>55765859.29959999</v>
      </c>
      <c r="G29" s="443">
        <v>184878511.68439999</v>
      </c>
      <c r="H29" s="437">
        <v>240644370.98399997</v>
      </c>
    </row>
    <row r="30" spans="1:8" ht="15.75">
      <c r="A30" s="33">
        <v>21</v>
      </c>
      <c r="B30" s="37" t="s">
        <v>216</v>
      </c>
      <c r="C30" s="403">
        <v>0</v>
      </c>
      <c r="D30" s="403">
        <v>751337400</v>
      </c>
      <c r="E30" s="246">
        <f t="shared" si="1"/>
        <v>751337400</v>
      </c>
      <c r="F30" s="443">
        <v>0</v>
      </c>
      <c r="G30" s="443">
        <v>414873000</v>
      </c>
      <c r="H30" s="437">
        <v>414873000</v>
      </c>
    </row>
    <row r="31" spans="1:8" ht="15.75">
      <c r="A31" s="33">
        <v>22</v>
      </c>
      <c r="B31" s="39" t="s">
        <v>217</v>
      </c>
      <c r="C31" s="404">
        <f>SUM(C22:C30)</f>
        <v>6099400276.1246004</v>
      </c>
      <c r="D31" s="404">
        <f>SUM(D22:D30)</f>
        <v>9327940465.778801</v>
      </c>
      <c r="E31" s="246">
        <f>C31+D31</f>
        <v>15427340741.9034</v>
      </c>
      <c r="F31" s="437">
        <v>5000702744.2560997</v>
      </c>
      <c r="G31" s="437">
        <v>7265634526.7189999</v>
      </c>
      <c r="H31" s="437">
        <v>12266337270.9751</v>
      </c>
    </row>
    <row r="32" spans="1:8" ht="15.75">
      <c r="A32" s="33"/>
      <c r="B32" s="34" t="s">
        <v>226</v>
      </c>
      <c r="C32" s="405"/>
      <c r="D32" s="405"/>
      <c r="E32" s="245"/>
      <c r="F32" s="438"/>
      <c r="G32" s="438"/>
      <c r="H32" s="436"/>
    </row>
    <row r="33" spans="1:8" ht="15.75">
      <c r="A33" s="33">
        <v>23</v>
      </c>
      <c r="B33" s="37" t="s">
        <v>218</v>
      </c>
      <c r="C33" s="403">
        <v>27993660.18</v>
      </c>
      <c r="D33" s="405"/>
      <c r="E33" s="246">
        <f t="shared" si="1"/>
        <v>27993660.18</v>
      </c>
      <c r="F33" s="443">
        <v>27993660.18</v>
      </c>
      <c r="G33" s="438"/>
      <c r="H33" s="437">
        <v>27993660.18</v>
      </c>
    </row>
    <row r="34" spans="1:8" ht="15.75">
      <c r="A34" s="33">
        <v>24</v>
      </c>
      <c r="B34" s="37" t="s">
        <v>219</v>
      </c>
      <c r="C34" s="403">
        <v>0</v>
      </c>
      <c r="D34" s="405"/>
      <c r="E34" s="246">
        <f t="shared" si="1"/>
        <v>0</v>
      </c>
      <c r="F34" s="443">
        <v>0</v>
      </c>
      <c r="G34" s="438"/>
      <c r="H34" s="437">
        <v>0</v>
      </c>
    </row>
    <row r="35" spans="1:8" ht="15.75">
      <c r="A35" s="33">
        <v>25</v>
      </c>
      <c r="B35" s="38" t="s">
        <v>220</v>
      </c>
      <c r="C35" s="403">
        <v>-1983501.2</v>
      </c>
      <c r="D35" s="405"/>
      <c r="E35" s="246">
        <f t="shared" si="1"/>
        <v>-1983501.2</v>
      </c>
      <c r="F35" s="443">
        <v>-1184864.2000000002</v>
      </c>
      <c r="G35" s="438"/>
      <c r="H35" s="437">
        <v>-1184864.2000000002</v>
      </c>
    </row>
    <row r="36" spans="1:8" ht="15.75">
      <c r="A36" s="33">
        <v>26</v>
      </c>
      <c r="B36" s="37" t="s">
        <v>221</v>
      </c>
      <c r="C36" s="403">
        <v>190492841.45000002</v>
      </c>
      <c r="D36" s="405"/>
      <c r="E36" s="246">
        <f t="shared" si="1"/>
        <v>190492841.45000002</v>
      </c>
      <c r="F36" s="443">
        <v>178530901.95999998</v>
      </c>
      <c r="G36" s="438"/>
      <c r="H36" s="437">
        <v>178530901.95999998</v>
      </c>
    </row>
    <row r="37" spans="1:8" ht="15.75">
      <c r="A37" s="33">
        <v>27</v>
      </c>
      <c r="B37" s="37" t="s">
        <v>222</v>
      </c>
      <c r="C37" s="403">
        <v>0</v>
      </c>
      <c r="D37" s="405"/>
      <c r="E37" s="246">
        <f t="shared" si="1"/>
        <v>0</v>
      </c>
      <c r="F37" s="443">
        <v>0</v>
      </c>
      <c r="G37" s="438"/>
      <c r="H37" s="437">
        <v>0</v>
      </c>
    </row>
    <row r="38" spans="1:8" ht="15.75">
      <c r="A38" s="33">
        <v>28</v>
      </c>
      <c r="B38" s="37" t="s">
        <v>223</v>
      </c>
      <c r="C38" s="403">
        <v>1512267462.7243996</v>
      </c>
      <c r="D38" s="405"/>
      <c r="E38" s="246">
        <f t="shared" si="1"/>
        <v>1512267462.7243996</v>
      </c>
      <c r="F38" s="443">
        <v>1265287964.2330985</v>
      </c>
      <c r="G38" s="438"/>
      <c r="H38" s="437">
        <v>1265287964.2330985</v>
      </c>
    </row>
    <row r="39" spans="1:8" ht="15.75">
      <c r="A39" s="33">
        <v>29</v>
      </c>
      <c r="B39" s="37" t="s">
        <v>239</v>
      </c>
      <c r="C39" s="403">
        <v>-17030579.890000001</v>
      </c>
      <c r="D39" s="405"/>
      <c r="E39" s="246">
        <f t="shared" si="1"/>
        <v>-17030579.890000001</v>
      </c>
      <c r="F39" s="443">
        <v>27271234.720000003</v>
      </c>
      <c r="G39" s="438"/>
      <c r="H39" s="437">
        <v>27271234.720000003</v>
      </c>
    </row>
    <row r="40" spans="1:8" ht="15.75">
      <c r="A40" s="33">
        <v>30</v>
      </c>
      <c r="B40" s="39" t="s">
        <v>224</v>
      </c>
      <c r="C40" s="403">
        <f>SUM(C33:C39)</f>
        <v>1711739883.2643995</v>
      </c>
      <c r="D40" s="405"/>
      <c r="E40" s="246">
        <f t="shared" si="1"/>
        <v>1711739883.2643995</v>
      </c>
      <c r="F40" s="443">
        <v>1497898896.8930986</v>
      </c>
      <c r="G40" s="438"/>
      <c r="H40" s="437">
        <v>1497898896.8930986</v>
      </c>
    </row>
    <row r="41" spans="1:8" ht="16.5" thickBot="1">
      <c r="A41" s="40">
        <v>31</v>
      </c>
      <c r="B41" s="41" t="s">
        <v>240</v>
      </c>
      <c r="C41" s="249">
        <f>C31+C40</f>
        <v>7811140159.3889999</v>
      </c>
      <c r="D41" s="249">
        <f>D31+D40</f>
        <v>9327940465.778801</v>
      </c>
      <c r="E41" s="249">
        <f>C41+D41</f>
        <v>17139080625.167801</v>
      </c>
      <c r="F41" s="439">
        <v>6498601641.1491985</v>
      </c>
      <c r="G41" s="439">
        <v>7265634526.7189999</v>
      </c>
      <c r="H41" s="439">
        <v>13764236167.868198</v>
      </c>
    </row>
    <row r="43" spans="1:8">
      <c r="B43" s="42"/>
    </row>
  </sheetData>
  <mergeCells count="2">
    <mergeCell ref="C5:E5"/>
    <mergeCell ref="F5:H5"/>
  </mergeCells>
  <pageMargins left="0.7" right="0.7" top="0.75" bottom="0.75" header="0.3" footer="0.3"/>
  <pageSetup paperSize="9"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67"/>
  <sheetViews>
    <sheetView zoomScaleNormal="100" workbookViewId="0">
      <pane xSplit="1" ySplit="6" topLeftCell="B41" activePane="bottomRight" state="frozen"/>
      <selection activeCell="M25" sqref="M25"/>
      <selection pane="topRight" activeCell="M25" sqref="M25"/>
      <selection pane="bottomLeft" activeCell="M25" sqref="M25"/>
      <selection pane="bottomRight" activeCell="C8" sqref="C8:H67"/>
    </sheetView>
  </sheetViews>
  <sheetFormatPr defaultColWidth="9.140625" defaultRowHeight="12.75"/>
  <cols>
    <col min="1" max="1" width="9.5703125" style="2" bestFit="1" customWidth="1"/>
    <col min="2" max="2" width="89.140625" style="2" customWidth="1"/>
    <col min="3" max="8" width="12.7109375" style="2" customWidth="1"/>
    <col min="9" max="16384" width="9.140625" style="9"/>
  </cols>
  <sheetData>
    <row r="1" spans="1:10" ht="15">
      <c r="A1" s="11" t="s">
        <v>231</v>
      </c>
      <c r="B1" s="10" t="str">
        <f>Info!C2</f>
        <v>სს ”საქართველოს ბანკი”</v>
      </c>
      <c r="C1" s="10"/>
    </row>
    <row r="2" spans="1:10" ht="15">
      <c r="A2" s="11" t="s">
        <v>232</v>
      </c>
      <c r="B2" s="461">
        <f>'2. RC'!B2</f>
        <v>43830</v>
      </c>
      <c r="C2" s="21"/>
      <c r="D2" s="12"/>
      <c r="E2" s="12"/>
      <c r="F2" s="12"/>
      <c r="G2" s="12"/>
      <c r="H2" s="12"/>
    </row>
    <row r="3" spans="1:10" ht="15">
      <c r="A3" s="11"/>
      <c r="B3" s="10"/>
      <c r="C3" s="21"/>
      <c r="D3" s="12"/>
      <c r="E3" s="12"/>
      <c r="F3" s="12"/>
      <c r="G3" s="12"/>
      <c r="H3" s="12"/>
    </row>
    <row r="4" spans="1:10" ht="15.75" thickBot="1">
      <c r="A4" s="43" t="s">
        <v>654</v>
      </c>
      <c r="B4" s="22" t="s">
        <v>265</v>
      </c>
      <c r="C4" s="29"/>
      <c r="D4" s="29"/>
      <c r="E4" s="29"/>
      <c r="F4" s="43"/>
      <c r="G4" s="43"/>
      <c r="H4" s="44" t="s">
        <v>135</v>
      </c>
    </row>
    <row r="5" spans="1:10" ht="15">
      <c r="A5" s="112"/>
      <c r="B5" s="113"/>
      <c r="C5" s="580" t="s">
        <v>237</v>
      </c>
      <c r="D5" s="581"/>
      <c r="E5" s="582"/>
      <c r="F5" s="580" t="s">
        <v>238</v>
      </c>
      <c r="G5" s="581"/>
      <c r="H5" s="583"/>
    </row>
    <row r="6" spans="1:10">
      <c r="A6" s="114" t="s">
        <v>32</v>
      </c>
      <c r="B6" s="45"/>
      <c r="C6" s="46" t="s">
        <v>33</v>
      </c>
      <c r="D6" s="46" t="s">
        <v>138</v>
      </c>
      <c r="E6" s="46" t="s">
        <v>74</v>
      </c>
      <c r="F6" s="46" t="s">
        <v>33</v>
      </c>
      <c r="G6" s="46" t="s">
        <v>138</v>
      </c>
      <c r="H6" s="115" t="s">
        <v>74</v>
      </c>
    </row>
    <row r="7" spans="1:10">
      <c r="A7" s="116"/>
      <c r="B7" s="48" t="s">
        <v>134</v>
      </c>
      <c r="C7" s="49"/>
      <c r="D7" s="49"/>
      <c r="E7" s="49"/>
      <c r="F7" s="49"/>
      <c r="G7" s="49"/>
      <c r="H7" s="117"/>
    </row>
    <row r="8" spans="1:10" ht="15">
      <c r="A8" s="116">
        <v>1</v>
      </c>
      <c r="B8" s="50" t="s">
        <v>139</v>
      </c>
      <c r="C8" s="406">
        <v>11447719.34</v>
      </c>
      <c r="D8" s="406">
        <v>14021767.67</v>
      </c>
      <c r="E8" s="246">
        <f>C8+D8</f>
        <v>25469487.009999998</v>
      </c>
      <c r="F8" s="444">
        <v>10049083.439999999</v>
      </c>
      <c r="G8" s="444">
        <v>18823791.34</v>
      </c>
      <c r="H8" s="435">
        <v>28872874.780000001</v>
      </c>
      <c r="I8" s="469"/>
      <c r="J8" s="469"/>
    </row>
    <row r="9" spans="1:10" ht="15">
      <c r="A9" s="116">
        <v>2</v>
      </c>
      <c r="B9" s="50" t="s">
        <v>140</v>
      </c>
      <c r="C9" s="407">
        <f>SUM(C10:C18)</f>
        <v>688668711.26999998</v>
      </c>
      <c r="D9" s="407">
        <f>SUM(D10:D18)</f>
        <v>430163256.03200001</v>
      </c>
      <c r="E9" s="246">
        <f t="shared" ref="E9:E67" si="0">C9+D9</f>
        <v>1118831967.302</v>
      </c>
      <c r="F9" s="434">
        <v>647218410.19000006</v>
      </c>
      <c r="G9" s="434">
        <v>373256942.13339841</v>
      </c>
      <c r="H9" s="435">
        <v>1020475352.3233985</v>
      </c>
      <c r="I9" s="469"/>
      <c r="J9" s="469"/>
    </row>
    <row r="10" spans="1:10" ht="15">
      <c r="A10" s="116">
        <v>2.1</v>
      </c>
      <c r="B10" s="51" t="s">
        <v>141</v>
      </c>
      <c r="C10" s="406">
        <v>98382.24</v>
      </c>
      <c r="D10" s="406">
        <v>23910.47</v>
      </c>
      <c r="E10" s="246">
        <f t="shared" si="0"/>
        <v>122292.71</v>
      </c>
      <c r="F10" s="444">
        <v>10549.49</v>
      </c>
      <c r="G10" s="444">
        <v>4.57</v>
      </c>
      <c r="H10" s="435">
        <v>10554.06</v>
      </c>
      <c r="I10" s="469"/>
      <c r="J10" s="469"/>
    </row>
    <row r="11" spans="1:10" ht="15">
      <c r="A11" s="116">
        <v>2.2000000000000002</v>
      </c>
      <c r="B11" s="51" t="s">
        <v>142</v>
      </c>
      <c r="C11" s="406">
        <v>78534638.3301</v>
      </c>
      <c r="D11" s="406">
        <v>125585376.9214</v>
      </c>
      <c r="E11" s="246">
        <f t="shared" si="0"/>
        <v>204120015.25150001</v>
      </c>
      <c r="F11" s="444">
        <v>58439789.410300002</v>
      </c>
      <c r="G11" s="444">
        <v>103511858.3495</v>
      </c>
      <c r="H11" s="435">
        <v>161951647.75980002</v>
      </c>
      <c r="I11" s="469"/>
      <c r="J11" s="469"/>
    </row>
    <row r="12" spans="1:10" ht="15">
      <c r="A12" s="116">
        <v>2.2999999999999998</v>
      </c>
      <c r="B12" s="51" t="s">
        <v>143</v>
      </c>
      <c r="C12" s="406">
        <v>2098032.2599999998</v>
      </c>
      <c r="D12" s="406">
        <v>4930430.54</v>
      </c>
      <c r="E12" s="246">
        <f t="shared" si="0"/>
        <v>7028462.7999999998</v>
      </c>
      <c r="F12" s="444">
        <v>2077858.15</v>
      </c>
      <c r="G12" s="444">
        <v>5094231.12</v>
      </c>
      <c r="H12" s="435">
        <v>7172089.2699999996</v>
      </c>
      <c r="I12" s="469"/>
      <c r="J12" s="469"/>
    </row>
    <row r="13" spans="1:10" ht="15">
      <c r="A13" s="116">
        <v>2.4</v>
      </c>
      <c r="B13" s="51" t="s">
        <v>144</v>
      </c>
      <c r="C13" s="406">
        <v>11251056.4231</v>
      </c>
      <c r="D13" s="406">
        <v>3654433.84</v>
      </c>
      <c r="E13" s="246">
        <f t="shared" si="0"/>
        <v>14905490.2631</v>
      </c>
      <c r="F13" s="444">
        <v>7291680.0599999996</v>
      </c>
      <c r="G13" s="444">
        <v>4586398.97</v>
      </c>
      <c r="H13" s="435">
        <v>11878079.029999999</v>
      </c>
      <c r="I13" s="469"/>
      <c r="J13" s="469"/>
    </row>
    <row r="14" spans="1:10" ht="15">
      <c r="A14" s="116">
        <v>2.5</v>
      </c>
      <c r="B14" s="51" t="s">
        <v>145</v>
      </c>
      <c r="C14" s="406">
        <v>4608700.9000000004</v>
      </c>
      <c r="D14" s="406">
        <v>37725218.239100002</v>
      </c>
      <c r="E14" s="246">
        <f t="shared" si="0"/>
        <v>42333919.1391</v>
      </c>
      <c r="F14" s="444">
        <v>5659090.9000000004</v>
      </c>
      <c r="G14" s="444">
        <v>24278938.720899999</v>
      </c>
      <c r="H14" s="435">
        <v>29938029.620899998</v>
      </c>
      <c r="I14" s="469"/>
      <c r="J14" s="469"/>
    </row>
    <row r="15" spans="1:10" ht="15">
      <c r="A15" s="116">
        <v>2.6</v>
      </c>
      <c r="B15" s="51" t="s">
        <v>146</v>
      </c>
      <c r="C15" s="406">
        <v>15733844.08</v>
      </c>
      <c r="D15" s="406">
        <v>66853091.760199994</v>
      </c>
      <c r="E15" s="246">
        <f t="shared" si="0"/>
        <v>82586935.840199992</v>
      </c>
      <c r="F15" s="444">
        <v>15622983.84</v>
      </c>
      <c r="G15" s="444">
        <v>57614121.101698369</v>
      </c>
      <c r="H15" s="435">
        <v>73237104.941698372</v>
      </c>
      <c r="I15" s="469"/>
      <c r="J15" s="469"/>
    </row>
    <row r="16" spans="1:10" ht="15">
      <c r="A16" s="116">
        <v>2.7</v>
      </c>
      <c r="B16" s="51" t="s">
        <v>147</v>
      </c>
      <c r="C16" s="406">
        <v>7273940.5467999997</v>
      </c>
      <c r="D16" s="406">
        <v>7151135.1693000002</v>
      </c>
      <c r="E16" s="246">
        <f t="shared" si="0"/>
        <v>14425075.7161</v>
      </c>
      <c r="F16" s="444">
        <v>6283275.7611999996</v>
      </c>
      <c r="G16" s="444">
        <v>5901164.7481000004</v>
      </c>
      <c r="H16" s="435">
        <v>12184440.509300001</v>
      </c>
      <c r="I16" s="469"/>
      <c r="J16" s="469"/>
    </row>
    <row r="17" spans="1:10" ht="15">
      <c r="A17" s="116">
        <v>2.8</v>
      </c>
      <c r="B17" s="51" t="s">
        <v>148</v>
      </c>
      <c r="C17" s="406">
        <v>567609174.75</v>
      </c>
      <c r="D17" s="406">
        <v>182191531.03200001</v>
      </c>
      <c r="E17" s="246">
        <f t="shared" si="0"/>
        <v>749800705.78200006</v>
      </c>
      <c r="F17" s="444">
        <v>550847031.11000001</v>
      </c>
      <c r="G17" s="444">
        <v>171192855.3132</v>
      </c>
      <c r="H17" s="435">
        <v>722039886.42320001</v>
      </c>
      <c r="I17" s="469"/>
      <c r="J17" s="469"/>
    </row>
    <row r="18" spans="1:10" ht="15">
      <c r="A18" s="116">
        <v>2.9</v>
      </c>
      <c r="B18" s="51" t="s">
        <v>149</v>
      </c>
      <c r="C18" s="406">
        <v>1460941.74</v>
      </c>
      <c r="D18" s="406">
        <v>2048128.06</v>
      </c>
      <c r="E18" s="246">
        <f t="shared" si="0"/>
        <v>3509069.8</v>
      </c>
      <c r="F18" s="444">
        <v>986151.46849999996</v>
      </c>
      <c r="G18" s="444">
        <v>1077369.24</v>
      </c>
      <c r="H18" s="435">
        <v>2063520.7084999999</v>
      </c>
      <c r="I18" s="469"/>
      <c r="J18" s="469"/>
    </row>
    <row r="19" spans="1:10" ht="15">
      <c r="A19" s="116">
        <v>3</v>
      </c>
      <c r="B19" s="50" t="s">
        <v>150</v>
      </c>
      <c r="C19" s="406">
        <v>14624473.5</v>
      </c>
      <c r="D19" s="406">
        <v>2277254.96</v>
      </c>
      <c r="E19" s="246">
        <f t="shared" si="0"/>
        <v>16901728.460000001</v>
      </c>
      <c r="F19" s="444">
        <v>16714312.27</v>
      </c>
      <c r="G19" s="444">
        <v>2629017.6800000002</v>
      </c>
      <c r="H19" s="435">
        <v>19343329.949999999</v>
      </c>
      <c r="I19" s="469"/>
      <c r="J19" s="469"/>
    </row>
    <row r="20" spans="1:10" ht="15">
      <c r="A20" s="116">
        <v>4</v>
      </c>
      <c r="B20" s="50" t="s">
        <v>151</v>
      </c>
      <c r="C20" s="406">
        <v>132014997.75</v>
      </c>
      <c r="D20" s="406">
        <v>3561073.8</v>
      </c>
      <c r="E20" s="246">
        <f t="shared" si="0"/>
        <v>135576071.55000001</v>
      </c>
      <c r="F20" s="444">
        <v>129592294.94</v>
      </c>
      <c r="G20" s="444">
        <v>8220103.8700000001</v>
      </c>
      <c r="H20" s="435">
        <v>137812398.81</v>
      </c>
      <c r="I20" s="469"/>
      <c r="J20" s="469"/>
    </row>
    <row r="21" spans="1:10" ht="15">
      <c r="A21" s="116">
        <v>5</v>
      </c>
      <c r="B21" s="50" t="s">
        <v>152</v>
      </c>
      <c r="C21" s="406">
        <v>0</v>
      </c>
      <c r="D21" s="406">
        <v>0</v>
      </c>
      <c r="E21" s="246">
        <f t="shared" si="0"/>
        <v>0</v>
      </c>
      <c r="F21" s="444">
        <v>0</v>
      </c>
      <c r="G21" s="444">
        <v>0</v>
      </c>
      <c r="H21" s="435">
        <v>0</v>
      </c>
      <c r="I21" s="469"/>
      <c r="J21" s="469"/>
    </row>
    <row r="22" spans="1:10" ht="15">
      <c r="A22" s="116">
        <v>6</v>
      </c>
      <c r="B22" s="52" t="s">
        <v>153</v>
      </c>
      <c r="C22" s="407">
        <f>C8+C9+C19+C20+C21</f>
        <v>846755901.86000001</v>
      </c>
      <c r="D22" s="407">
        <f>D8+D9+D19+D20+D21</f>
        <v>450023352.46200001</v>
      </c>
      <c r="E22" s="246">
        <f>C22+D22</f>
        <v>1296779254.322</v>
      </c>
      <c r="F22" s="434">
        <v>803574100.84000015</v>
      </c>
      <c r="G22" s="434">
        <v>402929855.0233984</v>
      </c>
      <c r="H22" s="435">
        <v>1206503955.8633986</v>
      </c>
      <c r="I22" s="469"/>
      <c r="J22" s="469"/>
    </row>
    <row r="23" spans="1:10" ht="15">
      <c r="A23" s="116"/>
      <c r="B23" s="48" t="s">
        <v>132</v>
      </c>
      <c r="C23" s="406"/>
      <c r="D23" s="406"/>
      <c r="E23" s="245"/>
      <c r="F23" s="444"/>
      <c r="G23" s="444"/>
      <c r="H23" s="443"/>
      <c r="I23" s="469"/>
      <c r="J23" s="469"/>
    </row>
    <row r="24" spans="1:10" ht="15">
      <c r="A24" s="116">
        <v>7</v>
      </c>
      <c r="B24" s="50" t="s">
        <v>154</v>
      </c>
      <c r="C24" s="406">
        <v>59907329.390000001</v>
      </c>
      <c r="D24" s="406">
        <v>18285298.98</v>
      </c>
      <c r="E24" s="246">
        <f t="shared" si="0"/>
        <v>78192628.370000005</v>
      </c>
      <c r="F24" s="444">
        <v>51805617.640000001</v>
      </c>
      <c r="G24" s="444">
        <v>14891988.869999999</v>
      </c>
      <c r="H24" s="435">
        <v>66697606.509999998</v>
      </c>
      <c r="I24" s="469"/>
      <c r="J24" s="469"/>
    </row>
    <row r="25" spans="1:10" ht="15">
      <c r="A25" s="116">
        <v>8</v>
      </c>
      <c r="B25" s="50" t="s">
        <v>155</v>
      </c>
      <c r="C25" s="406">
        <v>98418609.849999994</v>
      </c>
      <c r="D25" s="406">
        <v>97012157.379999995</v>
      </c>
      <c r="E25" s="246">
        <f t="shared" si="0"/>
        <v>195430767.22999999</v>
      </c>
      <c r="F25" s="444">
        <v>93603636.709999993</v>
      </c>
      <c r="G25" s="444">
        <v>81341104.359999999</v>
      </c>
      <c r="H25" s="435">
        <v>174944741.06999999</v>
      </c>
      <c r="I25" s="469"/>
      <c r="J25" s="469"/>
    </row>
    <row r="26" spans="1:10" ht="15">
      <c r="A26" s="116">
        <v>9</v>
      </c>
      <c r="B26" s="50" t="s">
        <v>156</v>
      </c>
      <c r="C26" s="406">
        <v>9587508.8100000005</v>
      </c>
      <c r="D26" s="406">
        <v>2093492.45</v>
      </c>
      <c r="E26" s="246">
        <f t="shared" si="0"/>
        <v>11681001.26</v>
      </c>
      <c r="F26" s="444">
        <v>15047046.789999999</v>
      </c>
      <c r="G26" s="444">
        <v>2273049.52</v>
      </c>
      <c r="H26" s="435">
        <v>17320096.309999999</v>
      </c>
      <c r="I26" s="469"/>
      <c r="J26" s="469"/>
    </row>
    <row r="27" spans="1:10" ht="15">
      <c r="A27" s="116">
        <v>10</v>
      </c>
      <c r="B27" s="50" t="s">
        <v>157</v>
      </c>
      <c r="C27" s="406">
        <v>69704053</v>
      </c>
      <c r="D27" s="406">
        <v>90466247.099999994</v>
      </c>
      <c r="E27" s="246">
        <f t="shared" si="0"/>
        <v>160170300.09999999</v>
      </c>
      <c r="F27" s="444">
        <v>60943730.009999998</v>
      </c>
      <c r="G27" s="444">
        <v>52664405.329999998</v>
      </c>
      <c r="H27" s="435">
        <v>113608135.34</v>
      </c>
      <c r="I27" s="469"/>
      <c r="J27" s="469"/>
    </row>
    <row r="28" spans="1:10" ht="15">
      <c r="A28" s="116">
        <v>11</v>
      </c>
      <c r="B28" s="50" t="s">
        <v>158</v>
      </c>
      <c r="C28" s="406">
        <v>123694694.13</v>
      </c>
      <c r="D28" s="406">
        <v>54482887.880000003</v>
      </c>
      <c r="E28" s="246">
        <f t="shared" si="0"/>
        <v>178177582.00999999</v>
      </c>
      <c r="F28" s="444">
        <v>103927295.81999999</v>
      </c>
      <c r="G28" s="444">
        <v>74276233.709999993</v>
      </c>
      <c r="H28" s="435">
        <v>178203529.52999997</v>
      </c>
      <c r="I28" s="469"/>
      <c r="J28" s="469"/>
    </row>
    <row r="29" spans="1:10" ht="15">
      <c r="A29" s="116">
        <v>12</v>
      </c>
      <c r="B29" s="50" t="s">
        <v>159</v>
      </c>
      <c r="C29" s="406">
        <v>0</v>
      </c>
      <c r="D29" s="406">
        <v>0</v>
      </c>
      <c r="E29" s="246">
        <f t="shared" si="0"/>
        <v>0</v>
      </c>
      <c r="F29" s="444">
        <v>0</v>
      </c>
      <c r="G29" s="444">
        <v>0</v>
      </c>
      <c r="H29" s="435">
        <v>0</v>
      </c>
      <c r="I29" s="469"/>
      <c r="J29" s="469"/>
    </row>
    <row r="30" spans="1:10" ht="15">
      <c r="A30" s="116">
        <v>13</v>
      </c>
      <c r="B30" s="53" t="s">
        <v>160</v>
      </c>
      <c r="C30" s="407">
        <f>SUM(C24:C29)</f>
        <v>361312195.18000001</v>
      </c>
      <c r="D30" s="407">
        <f>SUM(D24:D29)</f>
        <v>262340083.78999999</v>
      </c>
      <c r="E30" s="246">
        <f t="shared" si="0"/>
        <v>623652278.97000003</v>
      </c>
      <c r="F30" s="434">
        <v>325327326.96999997</v>
      </c>
      <c r="G30" s="434">
        <v>225446781.78999996</v>
      </c>
      <c r="H30" s="435">
        <v>550774108.75999999</v>
      </c>
      <c r="I30" s="469"/>
      <c r="J30" s="469"/>
    </row>
    <row r="31" spans="1:10" ht="15">
      <c r="A31" s="116">
        <v>14</v>
      </c>
      <c r="B31" s="53" t="s">
        <v>161</v>
      </c>
      <c r="C31" s="407">
        <f>C22-C30</f>
        <v>485443706.68000001</v>
      </c>
      <c r="D31" s="407">
        <f>D22-D30</f>
        <v>187683268.67200002</v>
      </c>
      <c r="E31" s="246">
        <f t="shared" si="0"/>
        <v>673126975.352</v>
      </c>
      <c r="F31" s="434">
        <v>478246773.87000018</v>
      </c>
      <c r="G31" s="434">
        <v>177483073.23339844</v>
      </c>
      <c r="H31" s="435">
        <v>655729847.10339856</v>
      </c>
      <c r="I31" s="469"/>
      <c r="J31" s="469"/>
    </row>
    <row r="32" spans="1:10">
      <c r="A32" s="116"/>
      <c r="B32" s="48"/>
      <c r="C32" s="408"/>
      <c r="D32" s="408"/>
      <c r="E32" s="251"/>
      <c r="F32" s="433"/>
      <c r="G32" s="433"/>
      <c r="H32" s="433"/>
      <c r="I32" s="469"/>
      <c r="J32" s="469"/>
    </row>
    <row r="33" spans="1:12" ht="15">
      <c r="A33" s="116"/>
      <c r="B33" s="48" t="s">
        <v>162</v>
      </c>
      <c r="C33" s="406"/>
      <c r="D33" s="406"/>
      <c r="E33" s="245"/>
      <c r="F33" s="444"/>
      <c r="G33" s="444"/>
      <c r="H33" s="443"/>
      <c r="I33" s="469"/>
      <c r="J33" s="469"/>
    </row>
    <row r="34" spans="1:12" ht="15">
      <c r="A34" s="116">
        <v>15</v>
      </c>
      <c r="B34" s="47" t="s">
        <v>133</v>
      </c>
      <c r="C34" s="409">
        <f>C35-C36</f>
        <v>160779253.17999998</v>
      </c>
      <c r="D34" s="409">
        <f>D35-D36</f>
        <v>-7979252.5300000012</v>
      </c>
      <c r="E34" s="246">
        <f t="shared" si="0"/>
        <v>152800000.64999998</v>
      </c>
      <c r="F34" s="432">
        <v>125774895.16</v>
      </c>
      <c r="G34" s="432">
        <v>4874246.2199999988</v>
      </c>
      <c r="H34" s="435">
        <v>130649141.38</v>
      </c>
      <c r="I34" s="469"/>
      <c r="J34" s="469"/>
    </row>
    <row r="35" spans="1:12" ht="15">
      <c r="A35" s="116">
        <v>15.1</v>
      </c>
      <c r="B35" s="51" t="s">
        <v>163</v>
      </c>
      <c r="C35" s="406">
        <v>200025558.13999999</v>
      </c>
      <c r="D35" s="406">
        <v>65030649.909999996</v>
      </c>
      <c r="E35" s="246">
        <f t="shared" si="0"/>
        <v>265056208.04999998</v>
      </c>
      <c r="F35" s="444">
        <v>162050012.44</v>
      </c>
      <c r="G35" s="444">
        <v>52584014.789999999</v>
      </c>
      <c r="H35" s="435">
        <v>214634027.22999999</v>
      </c>
      <c r="I35" s="469"/>
      <c r="J35" s="469"/>
    </row>
    <row r="36" spans="1:12" ht="15">
      <c r="A36" s="116">
        <v>15.2</v>
      </c>
      <c r="B36" s="51" t="s">
        <v>164</v>
      </c>
      <c r="C36" s="406">
        <v>39246304.960000001</v>
      </c>
      <c r="D36" s="406">
        <v>73009902.439999998</v>
      </c>
      <c r="E36" s="246">
        <f t="shared" si="0"/>
        <v>112256207.40000001</v>
      </c>
      <c r="F36" s="444">
        <v>36275117.280000001</v>
      </c>
      <c r="G36" s="444">
        <v>47709768.57</v>
      </c>
      <c r="H36" s="435">
        <v>83984885.849999994</v>
      </c>
      <c r="I36" s="469"/>
      <c r="J36" s="469"/>
    </row>
    <row r="37" spans="1:12" ht="15">
      <c r="A37" s="116">
        <v>16</v>
      </c>
      <c r="B37" s="50" t="s">
        <v>165</v>
      </c>
      <c r="C37" s="406">
        <v>210792.08</v>
      </c>
      <c r="D37" s="406">
        <v>664862.49</v>
      </c>
      <c r="E37" s="246">
        <f t="shared" si="0"/>
        <v>875654.57</v>
      </c>
      <c r="F37" s="444">
        <v>0</v>
      </c>
      <c r="G37" s="444">
        <v>596015.43000000005</v>
      </c>
      <c r="H37" s="435">
        <v>596015.43000000005</v>
      </c>
      <c r="I37" s="469"/>
      <c r="J37" s="469"/>
    </row>
    <row r="38" spans="1:12" ht="15">
      <c r="A38" s="116">
        <v>17</v>
      </c>
      <c r="B38" s="50" t="s">
        <v>166</v>
      </c>
      <c r="C38" s="406">
        <v>0</v>
      </c>
      <c r="D38" s="406">
        <v>0</v>
      </c>
      <c r="E38" s="246">
        <f t="shared" si="0"/>
        <v>0</v>
      </c>
      <c r="F38" s="444">
        <v>27588.33</v>
      </c>
      <c r="G38" s="444">
        <v>0</v>
      </c>
      <c r="H38" s="435">
        <v>27588.33</v>
      </c>
      <c r="I38" s="469"/>
      <c r="J38" s="469"/>
    </row>
    <row r="39" spans="1:12" ht="15">
      <c r="A39" s="116">
        <v>18</v>
      </c>
      <c r="B39" s="50" t="s">
        <v>167</v>
      </c>
      <c r="C39" s="406">
        <v>6876859.54</v>
      </c>
      <c r="D39" s="406">
        <v>443563.17</v>
      </c>
      <c r="E39" s="246">
        <f t="shared" si="0"/>
        <v>7320422.71</v>
      </c>
      <c r="F39" s="444">
        <v>2348898.69</v>
      </c>
      <c r="G39" s="444">
        <v>-961810.4</v>
      </c>
      <c r="H39" s="435">
        <v>1387088.29</v>
      </c>
      <c r="I39" s="469"/>
      <c r="J39" s="469"/>
    </row>
    <row r="40" spans="1:12" ht="15">
      <c r="A40" s="116">
        <v>19</v>
      </c>
      <c r="B40" s="50" t="s">
        <v>168</v>
      </c>
      <c r="C40" s="406">
        <v>156458744.65000001</v>
      </c>
      <c r="D40" s="406">
        <v>0</v>
      </c>
      <c r="E40" s="246">
        <f t="shared" si="0"/>
        <v>156458744.65000001</v>
      </c>
      <c r="F40" s="444">
        <v>92355121.129999995</v>
      </c>
      <c r="G40" s="444">
        <v>0</v>
      </c>
      <c r="H40" s="435">
        <v>92355121.129999995</v>
      </c>
      <c r="I40" s="469"/>
      <c r="J40" s="469"/>
    </row>
    <row r="41" spans="1:12" ht="15">
      <c r="A41" s="116">
        <v>20</v>
      </c>
      <c r="B41" s="50" t="s">
        <v>169</v>
      </c>
      <c r="C41" s="406">
        <v>-17252042.719999999</v>
      </c>
      <c r="D41" s="406">
        <v>0</v>
      </c>
      <c r="E41" s="246">
        <f t="shared" si="0"/>
        <v>-17252042.719999999</v>
      </c>
      <c r="F41" s="444">
        <v>10636433.630000001</v>
      </c>
      <c r="G41" s="444">
        <v>0</v>
      </c>
      <c r="H41" s="435">
        <v>10636433.630000001</v>
      </c>
      <c r="I41" s="469"/>
      <c r="J41" s="469"/>
    </row>
    <row r="42" spans="1:12" ht="15">
      <c r="A42" s="116">
        <v>21</v>
      </c>
      <c r="B42" s="50" t="s">
        <v>170</v>
      </c>
      <c r="C42" s="406">
        <v>8637279.6600000001</v>
      </c>
      <c r="D42" s="406">
        <v>0</v>
      </c>
      <c r="E42" s="246">
        <f t="shared" si="0"/>
        <v>8637279.6600000001</v>
      </c>
      <c r="F42" s="444">
        <v>3043468.99</v>
      </c>
      <c r="G42" s="444">
        <v>0</v>
      </c>
      <c r="H42" s="435">
        <v>3043468.99</v>
      </c>
      <c r="I42" s="469"/>
      <c r="J42" s="469"/>
    </row>
    <row r="43" spans="1:12" ht="15">
      <c r="A43" s="116">
        <v>22</v>
      </c>
      <c r="B43" s="50" t="s">
        <v>171</v>
      </c>
      <c r="C43" s="406">
        <v>8567965.7899999991</v>
      </c>
      <c r="D43" s="406">
        <v>24947997.739999998</v>
      </c>
      <c r="E43" s="246">
        <f t="shared" si="0"/>
        <v>33515963.529999997</v>
      </c>
      <c r="F43" s="444">
        <v>9903171.8800000008</v>
      </c>
      <c r="G43" s="444">
        <v>18564173.559999999</v>
      </c>
      <c r="H43" s="435">
        <v>28467345.439999998</v>
      </c>
      <c r="I43" s="469"/>
      <c r="J43" s="469"/>
    </row>
    <row r="44" spans="1:12" ht="15">
      <c r="A44" s="116">
        <v>23</v>
      </c>
      <c r="B44" s="50" t="s">
        <v>172</v>
      </c>
      <c r="C44" s="406">
        <v>448900</v>
      </c>
      <c r="D44" s="406">
        <v>-22601736.932500675</v>
      </c>
      <c r="E44" s="246">
        <f t="shared" si="0"/>
        <v>-22152836.932500675</v>
      </c>
      <c r="F44" s="444">
        <v>655842.44999999995</v>
      </c>
      <c r="G44" s="444">
        <v>4153006.9399999995</v>
      </c>
      <c r="H44" s="435">
        <v>4808849.3899999997</v>
      </c>
      <c r="I44" s="469"/>
      <c r="J44" s="469"/>
    </row>
    <row r="45" spans="1:12" ht="15">
      <c r="A45" s="116">
        <v>24</v>
      </c>
      <c r="B45" s="53" t="s">
        <v>173</v>
      </c>
      <c r="C45" s="407">
        <f>C34+C37+C38+C39+C40+C41+C42+C43+C44</f>
        <v>324727752.18000007</v>
      </c>
      <c r="D45" s="407">
        <f>D34+D37+D38+D39+D40+D41+D42+D43+D44</f>
        <v>-4524566.062500678</v>
      </c>
      <c r="E45" s="246">
        <f t="shared" si="0"/>
        <v>320203186.11749941</v>
      </c>
      <c r="F45" s="434">
        <v>244745420.25999999</v>
      </c>
      <c r="G45" s="434">
        <v>27225631.749999993</v>
      </c>
      <c r="H45" s="435">
        <v>271971052.00999999</v>
      </c>
      <c r="I45" s="469"/>
      <c r="J45" s="469"/>
    </row>
    <row r="46" spans="1:12">
      <c r="A46" s="116"/>
      <c r="B46" s="48" t="s">
        <v>174</v>
      </c>
      <c r="C46" s="406"/>
      <c r="D46" s="406"/>
      <c r="E46" s="250"/>
      <c r="F46" s="444"/>
      <c r="G46" s="444"/>
      <c r="H46" s="444"/>
      <c r="I46" s="469"/>
      <c r="J46" s="469"/>
    </row>
    <row r="47" spans="1:12" ht="15">
      <c r="A47" s="116">
        <v>25</v>
      </c>
      <c r="B47" s="50" t="s">
        <v>175</v>
      </c>
      <c r="C47" s="406">
        <v>10552594.279999999</v>
      </c>
      <c r="D47" s="406">
        <v>12942144.710000001</v>
      </c>
      <c r="E47" s="246">
        <f t="shared" si="0"/>
        <v>23494738.990000002</v>
      </c>
      <c r="F47" s="444">
        <v>9144128.5600000005</v>
      </c>
      <c r="G47" s="444">
        <v>24307571.710000001</v>
      </c>
      <c r="H47" s="435">
        <v>33451700.270000003</v>
      </c>
      <c r="I47" s="469"/>
      <c r="J47" s="469"/>
      <c r="L47" s="554"/>
    </row>
    <row r="48" spans="1:12" ht="15">
      <c r="A48" s="116">
        <v>26</v>
      </c>
      <c r="B48" s="50" t="s">
        <v>176</v>
      </c>
      <c r="C48" s="406">
        <v>35154415.770000003</v>
      </c>
      <c r="D48" s="406">
        <v>22996521.329999998</v>
      </c>
      <c r="E48" s="246">
        <f t="shared" si="0"/>
        <v>58150937.100000001</v>
      </c>
      <c r="F48" s="444">
        <v>27213302.5</v>
      </c>
      <c r="G48" s="444">
        <v>20759634.629999999</v>
      </c>
      <c r="H48" s="435">
        <v>47972937.129999995</v>
      </c>
      <c r="I48" s="469"/>
      <c r="J48" s="469"/>
    </row>
    <row r="49" spans="1:10" ht="15">
      <c r="A49" s="116">
        <v>27</v>
      </c>
      <c r="B49" s="50" t="s">
        <v>177</v>
      </c>
      <c r="C49" s="406">
        <v>218819368.66999999</v>
      </c>
      <c r="D49" s="406">
        <v>0</v>
      </c>
      <c r="E49" s="246">
        <f t="shared" si="0"/>
        <v>218819368.66999999</v>
      </c>
      <c r="F49" s="444">
        <v>193428443.94999999</v>
      </c>
      <c r="G49" s="444">
        <v>0</v>
      </c>
      <c r="H49" s="435">
        <v>193428443.94999999</v>
      </c>
      <c r="I49" s="469"/>
      <c r="J49" s="469"/>
    </row>
    <row r="50" spans="1:10" ht="15">
      <c r="A50" s="116">
        <v>28</v>
      </c>
      <c r="B50" s="50" t="s">
        <v>315</v>
      </c>
      <c r="C50" s="406">
        <v>11398753.99</v>
      </c>
      <c r="D50" s="406">
        <v>0</v>
      </c>
      <c r="E50" s="246">
        <f t="shared" si="0"/>
        <v>11398753.99</v>
      </c>
      <c r="F50" s="444">
        <v>8713680.8300000001</v>
      </c>
      <c r="G50" s="444">
        <v>0</v>
      </c>
      <c r="H50" s="435">
        <v>8713680.8300000001</v>
      </c>
      <c r="I50" s="469"/>
      <c r="J50" s="469"/>
    </row>
    <row r="51" spans="1:10" ht="15">
      <c r="A51" s="116">
        <v>29</v>
      </c>
      <c r="B51" s="50" t="s">
        <v>178</v>
      </c>
      <c r="C51" s="406">
        <v>63005751.060000002</v>
      </c>
      <c r="D51" s="406">
        <v>0</v>
      </c>
      <c r="E51" s="246">
        <f t="shared" si="0"/>
        <v>63005751.060000002</v>
      </c>
      <c r="F51" s="444">
        <v>37648899.916000001</v>
      </c>
      <c r="G51" s="444">
        <v>0</v>
      </c>
      <c r="H51" s="435">
        <v>37648899.916000001</v>
      </c>
      <c r="I51" s="469"/>
      <c r="J51" s="469"/>
    </row>
    <row r="52" spans="1:10" ht="15">
      <c r="A52" s="116">
        <v>30</v>
      </c>
      <c r="B52" s="50" t="s">
        <v>179</v>
      </c>
      <c r="C52" s="406">
        <v>41171703.090000004</v>
      </c>
      <c r="D52" s="406">
        <v>1270282.76</v>
      </c>
      <c r="E52" s="246">
        <f t="shared" si="0"/>
        <v>42441985.850000001</v>
      </c>
      <c r="F52" s="444">
        <v>43095703.850000001</v>
      </c>
      <c r="G52" s="444">
        <v>959720.58</v>
      </c>
      <c r="H52" s="435">
        <v>44055424.43</v>
      </c>
      <c r="I52" s="469"/>
      <c r="J52" s="469"/>
    </row>
    <row r="53" spans="1:10" ht="15">
      <c r="A53" s="116">
        <v>31</v>
      </c>
      <c r="B53" s="53" t="s">
        <v>180</v>
      </c>
      <c r="C53" s="407">
        <f>C47+C48+C49+C50+C51+C52</f>
        <v>380102586.86000001</v>
      </c>
      <c r="D53" s="407">
        <f>D47+D48+D49+D50+D51+D52</f>
        <v>37208948.799999997</v>
      </c>
      <c r="E53" s="246">
        <f t="shared" si="0"/>
        <v>417311535.66000003</v>
      </c>
      <c r="F53" s="434">
        <v>319244159.60600001</v>
      </c>
      <c r="G53" s="434">
        <v>46026926.920000002</v>
      </c>
      <c r="H53" s="435">
        <v>365271086.52600002</v>
      </c>
      <c r="I53" s="469"/>
      <c r="J53" s="469"/>
    </row>
    <row r="54" spans="1:10" ht="15">
      <c r="A54" s="116">
        <v>32</v>
      </c>
      <c r="B54" s="53" t="s">
        <v>181</v>
      </c>
      <c r="C54" s="407">
        <f>C45-C53</f>
        <v>-55374834.679999948</v>
      </c>
      <c r="D54" s="407">
        <f>D45-D53</f>
        <v>-41733514.862500675</v>
      </c>
      <c r="E54" s="246">
        <f t="shared" si="0"/>
        <v>-97108349.542500615</v>
      </c>
      <c r="F54" s="434">
        <v>-74498739.346000016</v>
      </c>
      <c r="G54" s="434">
        <v>-18801295.170000009</v>
      </c>
      <c r="H54" s="435">
        <v>-93300034.516000032</v>
      </c>
      <c r="I54" s="469"/>
      <c r="J54" s="469"/>
    </row>
    <row r="55" spans="1:10">
      <c r="A55" s="116"/>
      <c r="B55" s="48"/>
      <c r="C55" s="408"/>
      <c r="D55" s="408"/>
      <c r="E55" s="251"/>
      <c r="F55" s="433"/>
      <c r="G55" s="433"/>
      <c r="H55" s="433"/>
      <c r="I55" s="469"/>
      <c r="J55" s="469"/>
    </row>
    <row r="56" spans="1:10" ht="15">
      <c r="A56" s="116">
        <v>33</v>
      </c>
      <c r="B56" s="53" t="s">
        <v>182</v>
      </c>
      <c r="C56" s="407">
        <f>C31+C54</f>
        <v>430068872.00000006</v>
      </c>
      <c r="D56" s="407">
        <f>D31+D54</f>
        <v>145949753.80949935</v>
      </c>
      <c r="E56" s="246">
        <f t="shared" si="0"/>
        <v>576018625.80949938</v>
      </c>
      <c r="F56" s="434">
        <v>403748034.52400017</v>
      </c>
      <c r="G56" s="434">
        <v>158681778.06339842</v>
      </c>
      <c r="H56" s="435">
        <v>562429812.58739853</v>
      </c>
      <c r="I56" s="469"/>
      <c r="J56" s="469"/>
    </row>
    <row r="57" spans="1:10">
      <c r="A57" s="116"/>
      <c r="B57" s="48"/>
      <c r="C57" s="408"/>
      <c r="D57" s="408"/>
      <c r="E57" s="251"/>
      <c r="F57" s="433"/>
      <c r="G57" s="433"/>
      <c r="H57" s="433"/>
      <c r="I57" s="469"/>
      <c r="J57" s="469"/>
    </row>
    <row r="58" spans="1:10" ht="15">
      <c r="A58" s="116">
        <v>34</v>
      </c>
      <c r="B58" s="50" t="s">
        <v>183</v>
      </c>
      <c r="C58" s="406">
        <v>118607425.94660001</v>
      </c>
      <c r="D58" s="406">
        <v>-22823981.436999999</v>
      </c>
      <c r="E58" s="246">
        <f>C58+D58</f>
        <v>95783444.509600013</v>
      </c>
      <c r="F58" s="444">
        <v>127787394.2622</v>
      </c>
      <c r="G58" s="444"/>
      <c r="H58" s="435">
        <v>127787394.2622</v>
      </c>
      <c r="I58" s="469"/>
      <c r="J58" s="469"/>
    </row>
    <row r="59" spans="1:10" s="192" customFormat="1" ht="15">
      <c r="A59" s="116">
        <v>35</v>
      </c>
      <c r="B59" s="47" t="s">
        <v>184</v>
      </c>
      <c r="C59" s="406">
        <v>-19256238.914499998</v>
      </c>
      <c r="D59" s="406">
        <v>0</v>
      </c>
      <c r="E59" s="252">
        <f>C59+D59</f>
        <v>-19256238.914499998</v>
      </c>
      <c r="F59" s="444">
        <v>-4124709.99</v>
      </c>
      <c r="G59" s="431"/>
      <c r="H59" s="430">
        <v>-4124709.99</v>
      </c>
      <c r="I59" s="469"/>
      <c r="J59" s="469"/>
    </row>
    <row r="60" spans="1:10" ht="15">
      <c r="A60" s="116">
        <v>36</v>
      </c>
      <c r="B60" s="50" t="s">
        <v>185</v>
      </c>
      <c r="C60" s="406">
        <v>39291111</v>
      </c>
      <c r="D60" s="406">
        <v>12942482.289999999</v>
      </c>
      <c r="E60" s="246">
        <f>C60+D60</f>
        <v>52233593.289999999</v>
      </c>
      <c r="F60" s="444">
        <v>-592829.7078999998</v>
      </c>
      <c r="G60" s="444"/>
      <c r="H60" s="435">
        <v>-592829.7078999998</v>
      </c>
      <c r="I60" s="469"/>
      <c r="J60" s="469"/>
    </row>
    <row r="61" spans="1:10" ht="15">
      <c r="A61" s="116">
        <v>37</v>
      </c>
      <c r="B61" s="53" t="s">
        <v>186</v>
      </c>
      <c r="C61" s="407">
        <f>C58+C59+C60</f>
        <v>138642298.03210002</v>
      </c>
      <c r="D61" s="407">
        <f>D58+D59+D60</f>
        <v>-9881499.1469999999</v>
      </c>
      <c r="E61" s="246">
        <f>C61+D61</f>
        <v>128760798.88510002</v>
      </c>
      <c r="F61" s="434">
        <v>123069854.5643</v>
      </c>
      <c r="G61" s="434">
        <v>0</v>
      </c>
      <c r="H61" s="435">
        <v>123069854.5643</v>
      </c>
      <c r="I61" s="469"/>
      <c r="J61" s="469"/>
    </row>
    <row r="62" spans="1:10">
      <c r="A62" s="116"/>
      <c r="B62" s="54"/>
      <c r="C62" s="406"/>
      <c r="D62" s="406"/>
      <c r="E62" s="250"/>
      <c r="F62" s="444"/>
      <c r="G62" s="444"/>
      <c r="H62" s="444"/>
      <c r="I62" s="469"/>
      <c r="J62" s="469"/>
    </row>
    <row r="63" spans="1:10" ht="15">
      <c r="A63" s="116">
        <v>38</v>
      </c>
      <c r="B63" s="55" t="s">
        <v>316</v>
      </c>
      <c r="C63" s="407">
        <f>C56-C61</f>
        <v>291426573.96790004</v>
      </c>
      <c r="D63" s="407">
        <f>D56-D61</f>
        <v>155831252.95649934</v>
      </c>
      <c r="E63" s="246">
        <f t="shared" si="0"/>
        <v>447257826.92439938</v>
      </c>
      <c r="F63" s="434">
        <v>280678179.95970017</v>
      </c>
      <c r="G63" s="434">
        <v>158681778.06339842</v>
      </c>
      <c r="H63" s="435">
        <v>439359958.02309859</v>
      </c>
      <c r="I63" s="469"/>
      <c r="J63" s="469"/>
    </row>
    <row r="64" spans="1:10" ht="15">
      <c r="A64" s="114">
        <v>39</v>
      </c>
      <c r="B64" s="50" t="s">
        <v>187</v>
      </c>
      <c r="C64" s="410">
        <v>46215608</v>
      </c>
      <c r="D64" s="410"/>
      <c r="E64" s="246">
        <f t="shared" si="0"/>
        <v>46215608</v>
      </c>
      <c r="F64" s="445">
        <v>28106372</v>
      </c>
      <c r="G64" s="445"/>
      <c r="H64" s="435">
        <v>28106372</v>
      </c>
      <c r="I64" s="469"/>
      <c r="J64" s="469"/>
    </row>
    <row r="65" spans="1:10" ht="15">
      <c r="A65" s="116">
        <v>40</v>
      </c>
      <c r="B65" s="53" t="s">
        <v>188</v>
      </c>
      <c r="C65" s="407">
        <f>C63-C64</f>
        <v>245210965.96790004</v>
      </c>
      <c r="D65" s="407">
        <f>D63-D64</f>
        <v>155831252.95649934</v>
      </c>
      <c r="E65" s="246">
        <f t="shared" si="0"/>
        <v>401042218.92439938</v>
      </c>
      <c r="F65" s="434">
        <v>252571807.95970017</v>
      </c>
      <c r="G65" s="434">
        <v>158681778.06339842</v>
      </c>
      <c r="H65" s="435">
        <v>411253586.02309859</v>
      </c>
      <c r="I65" s="469"/>
      <c r="J65" s="469"/>
    </row>
    <row r="66" spans="1:10" ht="15">
      <c r="A66" s="114">
        <v>41</v>
      </c>
      <c r="B66" s="50" t="s">
        <v>189</v>
      </c>
      <c r="C66" s="410">
        <v>-10606957.199999999</v>
      </c>
      <c r="D66" s="410"/>
      <c r="E66" s="246">
        <f t="shared" si="0"/>
        <v>-10606957.199999999</v>
      </c>
      <c r="F66" s="445">
        <v>-68404995.790000007</v>
      </c>
      <c r="G66" s="445"/>
      <c r="H66" s="435">
        <v>-68404995.790000007</v>
      </c>
      <c r="I66" s="469"/>
      <c r="J66" s="469"/>
    </row>
    <row r="67" spans="1:10" ht="15.75" thickBot="1">
      <c r="A67" s="118">
        <v>42</v>
      </c>
      <c r="B67" s="119" t="s">
        <v>190</v>
      </c>
      <c r="C67" s="253">
        <f>C65+C66</f>
        <v>234604008.76790005</v>
      </c>
      <c r="D67" s="253">
        <f>D65+D66</f>
        <v>155831252.95649934</v>
      </c>
      <c r="E67" s="249">
        <f t="shared" si="0"/>
        <v>390435261.72439939</v>
      </c>
      <c r="F67" s="440">
        <v>184166812.16970015</v>
      </c>
      <c r="G67" s="440">
        <v>158681778.06339842</v>
      </c>
      <c r="H67" s="439">
        <v>342848590.23309857</v>
      </c>
      <c r="I67" s="469"/>
      <c r="J67" s="469"/>
    </row>
  </sheetData>
  <mergeCells count="2">
    <mergeCell ref="C5:E5"/>
    <mergeCell ref="F5:H5"/>
  </mergeCells>
  <pageMargins left="0.7" right="0.7" top="0.75" bottom="0.75" header="0.3" footer="0.3"/>
  <pageSetup paperSize="9" scale="4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28" zoomScaleNormal="100" workbookViewId="0">
      <selection activeCell="C8" sqref="C8:H53"/>
    </sheetView>
  </sheetViews>
  <sheetFormatPr defaultRowHeight="15"/>
  <cols>
    <col min="1" max="1" width="9.5703125" bestFit="1" customWidth="1"/>
    <col min="2" max="2" width="72.28515625" customWidth="1"/>
    <col min="3" max="3" width="12.7109375" customWidth="1"/>
    <col min="4" max="4" width="15.140625" customWidth="1"/>
    <col min="5" max="5" width="13.85546875" bestFit="1" customWidth="1"/>
    <col min="6" max="7" width="12.7109375" customWidth="1"/>
    <col min="8" max="8" width="13.85546875" bestFit="1" customWidth="1"/>
  </cols>
  <sheetData>
    <row r="1" spans="1:8">
      <c r="A1" s="2" t="s">
        <v>231</v>
      </c>
      <c r="B1" t="str">
        <f>Info!C2</f>
        <v>სს ”საქართველოს ბანკი”</v>
      </c>
    </row>
    <row r="2" spans="1:8">
      <c r="A2" s="2" t="s">
        <v>232</v>
      </c>
      <c r="B2" s="463">
        <f>'2. RC'!B2</f>
        <v>43830</v>
      </c>
    </row>
    <row r="3" spans="1:8">
      <c r="A3" s="2"/>
    </row>
    <row r="4" spans="1:8" ht="16.5" thickBot="1">
      <c r="A4" s="2" t="s">
        <v>655</v>
      </c>
      <c r="B4" s="2"/>
      <c r="C4" s="195"/>
      <c r="D4" s="195"/>
      <c r="E4" s="195"/>
      <c r="F4" s="196"/>
      <c r="G4" s="196"/>
      <c r="H4" s="197" t="s">
        <v>135</v>
      </c>
    </row>
    <row r="5" spans="1:8" ht="15.75">
      <c r="A5" s="584" t="s">
        <v>32</v>
      </c>
      <c r="B5" s="586" t="s">
        <v>288</v>
      </c>
      <c r="C5" s="588" t="s">
        <v>237</v>
      </c>
      <c r="D5" s="588"/>
      <c r="E5" s="588"/>
      <c r="F5" s="588" t="s">
        <v>238</v>
      </c>
      <c r="G5" s="588"/>
      <c r="H5" s="589"/>
    </row>
    <row r="6" spans="1:8">
      <c r="A6" s="585"/>
      <c r="B6" s="587"/>
      <c r="C6" s="35" t="s">
        <v>33</v>
      </c>
      <c r="D6" s="35" t="s">
        <v>136</v>
      </c>
      <c r="E6" s="35" t="s">
        <v>74</v>
      </c>
      <c r="F6" s="35" t="s">
        <v>33</v>
      </c>
      <c r="G6" s="35" t="s">
        <v>136</v>
      </c>
      <c r="H6" s="36" t="s">
        <v>74</v>
      </c>
    </row>
    <row r="7" spans="1:8" s="3" customFormat="1" ht="15.75">
      <c r="A7" s="198">
        <v>1</v>
      </c>
      <c r="B7" s="199" t="s">
        <v>795</v>
      </c>
      <c r="C7" s="247"/>
      <c r="D7" s="247"/>
      <c r="E7" s="254">
        <f>C7+D7</f>
        <v>0</v>
      </c>
      <c r="F7" s="446"/>
      <c r="G7" s="446"/>
      <c r="H7" s="429">
        <v>0</v>
      </c>
    </row>
    <row r="8" spans="1:8" s="3" customFormat="1" ht="15.75">
      <c r="A8" s="198">
        <v>1.1000000000000001</v>
      </c>
      <c r="B8" s="200" t="s">
        <v>319</v>
      </c>
      <c r="C8" s="411">
        <v>638578235.66999996</v>
      </c>
      <c r="D8" s="411">
        <v>682801953.24189997</v>
      </c>
      <c r="E8" s="254">
        <f t="shared" ref="E8:E53" si="0">C8+D8</f>
        <v>1321380188.9119</v>
      </c>
      <c r="F8" s="446">
        <v>440595244</v>
      </c>
      <c r="G8" s="446">
        <v>551220298</v>
      </c>
      <c r="H8" s="429">
        <v>991815541</v>
      </c>
    </row>
    <row r="9" spans="1:8" s="3" customFormat="1" ht="15.75">
      <c r="A9" s="198">
        <v>1.2</v>
      </c>
      <c r="B9" s="200" t="s">
        <v>320</v>
      </c>
      <c r="C9" s="411">
        <v>0</v>
      </c>
      <c r="D9" s="411">
        <v>54815433.709999993</v>
      </c>
      <c r="E9" s="254">
        <f t="shared" si="0"/>
        <v>54815433.709999993</v>
      </c>
      <c r="F9" s="446">
        <v>0</v>
      </c>
      <c r="G9" s="446">
        <v>43814853</v>
      </c>
      <c r="H9" s="429">
        <v>43814853</v>
      </c>
    </row>
    <row r="10" spans="1:8" s="3" customFormat="1" ht="15.75">
      <c r="A10" s="198">
        <v>1.3</v>
      </c>
      <c r="B10" s="200" t="s">
        <v>321</v>
      </c>
      <c r="C10" s="411">
        <v>221043443.28</v>
      </c>
      <c r="D10" s="411">
        <v>14062190.008500025</v>
      </c>
      <c r="E10" s="254">
        <f t="shared" si="0"/>
        <v>235105633.28850001</v>
      </c>
      <c r="F10" s="446">
        <v>228394432</v>
      </c>
      <c r="G10" s="446">
        <v>12945706</v>
      </c>
      <c r="H10" s="429">
        <v>241340138</v>
      </c>
    </row>
    <row r="11" spans="1:8" s="3" customFormat="1" ht="15.75">
      <c r="A11" s="198">
        <v>1.4</v>
      </c>
      <c r="B11" s="200" t="s">
        <v>322</v>
      </c>
      <c r="C11" s="411">
        <v>110461909.89</v>
      </c>
      <c r="D11" s="411">
        <v>167578518.6956</v>
      </c>
      <c r="E11" s="254">
        <f t="shared" si="0"/>
        <v>278040428.58560002</v>
      </c>
      <c r="F11" s="446">
        <v>71555274</v>
      </c>
      <c r="G11" s="446">
        <v>121153983</v>
      </c>
      <c r="H11" s="429">
        <v>192709257</v>
      </c>
    </row>
    <row r="12" spans="1:8" s="3" customFormat="1" ht="29.25" customHeight="1">
      <c r="A12" s="198">
        <v>2</v>
      </c>
      <c r="B12" s="199" t="s">
        <v>323</v>
      </c>
      <c r="C12" s="411">
        <v>0</v>
      </c>
      <c r="D12" s="411">
        <v>0</v>
      </c>
      <c r="E12" s="254">
        <f t="shared" si="0"/>
        <v>0</v>
      </c>
      <c r="F12" s="446">
        <v>0</v>
      </c>
      <c r="G12" s="446">
        <v>0</v>
      </c>
      <c r="H12" s="429">
        <v>0</v>
      </c>
    </row>
    <row r="13" spans="1:8" s="3" customFormat="1" ht="25.5">
      <c r="A13" s="198">
        <v>3</v>
      </c>
      <c r="B13" s="199" t="s">
        <v>324</v>
      </c>
      <c r="C13" s="411"/>
      <c r="D13" s="411"/>
      <c r="E13" s="254">
        <f t="shared" si="0"/>
        <v>0</v>
      </c>
      <c r="F13" s="446"/>
      <c r="G13" s="446"/>
      <c r="H13" s="429">
        <v>0</v>
      </c>
    </row>
    <row r="14" spans="1:8" s="3" customFormat="1" ht="15.75">
      <c r="A14" s="198">
        <v>3.1</v>
      </c>
      <c r="B14" s="200" t="s">
        <v>325</v>
      </c>
      <c r="C14" s="412">
        <v>1947936000</v>
      </c>
      <c r="D14" s="411">
        <v>0</v>
      </c>
      <c r="E14" s="254">
        <f t="shared" si="0"/>
        <v>1947936000</v>
      </c>
      <c r="F14" s="446">
        <v>1554621550</v>
      </c>
      <c r="G14" s="446">
        <v>0</v>
      </c>
      <c r="H14" s="429">
        <v>1554621550</v>
      </c>
    </row>
    <row r="15" spans="1:8" s="3" customFormat="1" ht="15.75">
      <c r="A15" s="198">
        <v>3.2</v>
      </c>
      <c r="B15" s="200" t="s">
        <v>326</v>
      </c>
      <c r="C15" s="411"/>
      <c r="D15" s="411"/>
      <c r="E15" s="254">
        <f t="shared" si="0"/>
        <v>0</v>
      </c>
      <c r="F15" s="446"/>
      <c r="G15" s="446"/>
      <c r="H15" s="429">
        <v>0</v>
      </c>
    </row>
    <row r="16" spans="1:8" s="3" customFormat="1" ht="15.75">
      <c r="A16" s="198">
        <v>4</v>
      </c>
      <c r="B16" s="199" t="s">
        <v>327</v>
      </c>
      <c r="C16" s="411"/>
      <c r="D16" s="411"/>
      <c r="E16" s="254">
        <f t="shared" si="0"/>
        <v>0</v>
      </c>
      <c r="F16" s="446"/>
      <c r="G16" s="446"/>
      <c r="H16" s="429">
        <v>0</v>
      </c>
    </row>
    <row r="17" spans="1:8" s="3" customFormat="1" ht="15.75">
      <c r="A17" s="198">
        <v>4.0999999999999996</v>
      </c>
      <c r="B17" s="200" t="s">
        <v>328</v>
      </c>
      <c r="C17" s="411">
        <v>295218832.26999998</v>
      </c>
      <c r="D17" s="411">
        <v>233532324.56999999</v>
      </c>
      <c r="E17" s="254">
        <f t="shared" si="0"/>
        <v>528751156.83999997</v>
      </c>
      <c r="F17" s="446">
        <v>389786793</v>
      </c>
      <c r="G17" s="446">
        <v>174655595</v>
      </c>
      <c r="H17" s="429">
        <v>564442387</v>
      </c>
    </row>
    <row r="18" spans="1:8" s="3" customFormat="1" ht="15.75">
      <c r="A18" s="198">
        <v>4.2</v>
      </c>
      <c r="B18" s="200" t="s">
        <v>329</v>
      </c>
      <c r="C18" s="411">
        <v>412077144.25</v>
      </c>
      <c r="D18" s="411">
        <v>441874417.80119997</v>
      </c>
      <c r="E18" s="254">
        <f t="shared" si="0"/>
        <v>853951562.05119991</v>
      </c>
      <c r="F18" s="446">
        <v>247307477</v>
      </c>
      <c r="G18" s="446">
        <v>335465776</v>
      </c>
      <c r="H18" s="429">
        <v>582773253</v>
      </c>
    </row>
    <row r="19" spans="1:8" s="3" customFormat="1" ht="25.5">
      <c r="A19" s="198">
        <v>5</v>
      </c>
      <c r="B19" s="199" t="s">
        <v>330</v>
      </c>
      <c r="C19" s="411"/>
      <c r="D19" s="411"/>
      <c r="E19" s="254">
        <f t="shared" si="0"/>
        <v>0</v>
      </c>
      <c r="F19" s="446"/>
      <c r="G19" s="446"/>
      <c r="H19" s="429">
        <v>0</v>
      </c>
    </row>
    <row r="20" spans="1:8" s="3" customFormat="1" ht="15.75">
      <c r="A20" s="198">
        <v>5.0999999999999996</v>
      </c>
      <c r="B20" s="200" t="s">
        <v>331</v>
      </c>
      <c r="C20" s="411">
        <v>82197465.060000002</v>
      </c>
      <c r="D20" s="411">
        <v>248216666.02000001</v>
      </c>
      <c r="E20" s="254">
        <f t="shared" si="0"/>
        <v>330414131.08000004</v>
      </c>
      <c r="F20" s="446">
        <v>77684509</v>
      </c>
      <c r="G20" s="446">
        <v>140832724</v>
      </c>
      <c r="H20" s="429">
        <v>218517233</v>
      </c>
    </row>
    <row r="21" spans="1:8" s="3" customFormat="1" ht="15.75">
      <c r="A21" s="198">
        <v>5.2</v>
      </c>
      <c r="B21" s="200" t="s">
        <v>332</v>
      </c>
      <c r="C21" s="411">
        <v>90262034.670000002</v>
      </c>
      <c r="D21" s="411">
        <v>1333559.19</v>
      </c>
      <c r="E21" s="254">
        <f t="shared" si="0"/>
        <v>91595593.859999999</v>
      </c>
      <c r="F21" s="446">
        <v>80441209</v>
      </c>
      <c r="G21" s="446">
        <v>2597751</v>
      </c>
      <c r="H21" s="429">
        <v>83038960</v>
      </c>
    </row>
    <row r="22" spans="1:8" s="3" customFormat="1" ht="15.75">
      <c r="A22" s="198">
        <v>5.3</v>
      </c>
      <c r="B22" s="200" t="s">
        <v>333</v>
      </c>
      <c r="C22" s="411">
        <v>7353315100.8599987</v>
      </c>
      <c r="D22" s="411">
        <v>16115015403.509998</v>
      </c>
      <c r="E22" s="254">
        <f t="shared" si="0"/>
        <v>23468330504.369995</v>
      </c>
      <c r="F22" s="446">
        <v>4599264420</v>
      </c>
      <c r="G22" s="446">
        <v>8513259208</v>
      </c>
      <c r="H22" s="429">
        <v>13112523628</v>
      </c>
    </row>
    <row r="23" spans="1:8" s="3" customFormat="1" ht="15.75">
      <c r="A23" s="198" t="s">
        <v>334</v>
      </c>
      <c r="B23" s="201" t="s">
        <v>335</v>
      </c>
      <c r="C23" s="411">
        <v>5381430053.4399996</v>
      </c>
      <c r="D23" s="411">
        <v>4470395187.4899998</v>
      </c>
      <c r="E23" s="254">
        <f t="shared" si="0"/>
        <v>9851825240.9300003</v>
      </c>
      <c r="F23" s="446">
        <v>3328240938</v>
      </c>
      <c r="G23" s="446">
        <v>4282300973</v>
      </c>
      <c r="H23" s="429">
        <v>7610541911</v>
      </c>
    </row>
    <row r="24" spans="1:8" s="3" customFormat="1" ht="15.75">
      <c r="A24" s="198" t="s">
        <v>336</v>
      </c>
      <c r="B24" s="201" t="s">
        <v>337</v>
      </c>
      <c r="C24" s="411">
        <v>1248241558.6900001</v>
      </c>
      <c r="D24" s="411">
        <v>4409606897.3199997</v>
      </c>
      <c r="E24" s="254">
        <f t="shared" si="0"/>
        <v>5657848456.0100002</v>
      </c>
      <c r="F24" s="446">
        <v>890286430</v>
      </c>
      <c r="G24" s="446">
        <v>3403789581</v>
      </c>
      <c r="H24" s="429">
        <v>4294076011</v>
      </c>
    </row>
    <row r="25" spans="1:8" s="3" customFormat="1" ht="15.75">
      <c r="A25" s="198" t="s">
        <v>338</v>
      </c>
      <c r="B25" s="202" t="s">
        <v>339</v>
      </c>
      <c r="C25" s="411">
        <v>0</v>
      </c>
      <c r="D25" s="411">
        <v>0</v>
      </c>
      <c r="E25" s="254">
        <f t="shared" si="0"/>
        <v>0</v>
      </c>
      <c r="F25" s="446">
        <v>0</v>
      </c>
      <c r="G25" s="446">
        <v>0</v>
      </c>
      <c r="H25" s="429">
        <v>0</v>
      </c>
    </row>
    <row r="26" spans="1:8" s="3" customFormat="1" ht="15.75">
      <c r="A26" s="198" t="s">
        <v>340</v>
      </c>
      <c r="B26" s="201" t="s">
        <v>341</v>
      </c>
      <c r="C26" s="411">
        <v>723643488.73000002</v>
      </c>
      <c r="D26" s="411">
        <v>7235013318.6999998</v>
      </c>
      <c r="E26" s="254">
        <f t="shared" si="0"/>
        <v>7958656807.4300003</v>
      </c>
      <c r="F26" s="446">
        <v>380737052</v>
      </c>
      <c r="G26" s="446">
        <v>827168654</v>
      </c>
      <c r="H26" s="429">
        <v>1207905706</v>
      </c>
    </row>
    <row r="27" spans="1:8" s="3" customFormat="1" ht="15.75">
      <c r="A27" s="198" t="s">
        <v>342</v>
      </c>
      <c r="B27" s="201" t="s">
        <v>343</v>
      </c>
      <c r="C27" s="411">
        <v>0</v>
      </c>
      <c r="D27" s="411">
        <v>0</v>
      </c>
      <c r="E27" s="254">
        <f t="shared" si="0"/>
        <v>0</v>
      </c>
      <c r="F27" s="446">
        <v>0</v>
      </c>
      <c r="G27" s="446">
        <v>0</v>
      </c>
      <c r="H27" s="429">
        <v>0</v>
      </c>
    </row>
    <row r="28" spans="1:8" s="3" customFormat="1" ht="15.75">
      <c r="A28" s="198">
        <v>5.4</v>
      </c>
      <c r="B28" s="200" t="s">
        <v>344</v>
      </c>
      <c r="C28" s="411">
        <v>326532594.13</v>
      </c>
      <c r="D28" s="411">
        <v>1285520966.4400001</v>
      </c>
      <c r="E28" s="254">
        <f t="shared" si="0"/>
        <v>1612053560.5700002</v>
      </c>
      <c r="F28" s="446">
        <v>294547897</v>
      </c>
      <c r="G28" s="446">
        <v>983026057</v>
      </c>
      <c r="H28" s="429">
        <v>1277573954</v>
      </c>
    </row>
    <row r="29" spans="1:8" s="3" customFormat="1" ht="15.75">
      <c r="A29" s="198">
        <v>5.5</v>
      </c>
      <c r="B29" s="200" t="s">
        <v>345</v>
      </c>
      <c r="C29" s="411">
        <v>0</v>
      </c>
      <c r="D29" s="411">
        <v>0</v>
      </c>
      <c r="E29" s="254">
        <f t="shared" si="0"/>
        <v>0</v>
      </c>
      <c r="F29" s="446">
        <v>0</v>
      </c>
      <c r="G29" s="446">
        <v>0</v>
      </c>
      <c r="H29" s="429">
        <v>0</v>
      </c>
    </row>
    <row r="30" spans="1:8" s="3" customFormat="1" ht="15.75">
      <c r="A30" s="198">
        <v>5.6</v>
      </c>
      <c r="B30" s="200" t="s">
        <v>346</v>
      </c>
      <c r="C30" s="411">
        <v>139699714.63999999</v>
      </c>
      <c r="D30" s="411">
        <v>1001013116.01</v>
      </c>
      <c r="E30" s="254">
        <f t="shared" si="0"/>
        <v>1140712830.6500001</v>
      </c>
      <c r="F30" s="446">
        <v>125408258</v>
      </c>
      <c r="G30" s="446">
        <v>849027869</v>
      </c>
      <c r="H30" s="429">
        <v>974436127</v>
      </c>
    </row>
    <row r="31" spans="1:8" s="3" customFormat="1" ht="15.75">
      <c r="A31" s="198">
        <v>5.7</v>
      </c>
      <c r="B31" s="200" t="s">
        <v>347</v>
      </c>
      <c r="C31" s="411">
        <v>1326849655.54</v>
      </c>
      <c r="D31" s="411">
        <v>3293376722.9699998</v>
      </c>
      <c r="E31" s="254">
        <f t="shared" si="0"/>
        <v>4620226378.5100002</v>
      </c>
      <c r="F31" s="446">
        <v>1510139183</v>
      </c>
      <c r="G31" s="446">
        <v>2963937254</v>
      </c>
      <c r="H31" s="429">
        <v>4474076437</v>
      </c>
    </row>
    <row r="32" spans="1:8" s="3" customFormat="1" ht="15.75">
      <c r="A32" s="198">
        <v>6</v>
      </c>
      <c r="B32" s="199" t="s">
        <v>348</v>
      </c>
      <c r="C32" s="411"/>
      <c r="D32" s="411"/>
      <c r="E32" s="254">
        <f t="shared" si="0"/>
        <v>0</v>
      </c>
      <c r="F32" s="446"/>
      <c r="G32" s="446"/>
      <c r="H32" s="429">
        <v>0</v>
      </c>
    </row>
    <row r="33" spans="1:8" s="3" customFormat="1" ht="25.5">
      <c r="A33" s="198">
        <v>6.1</v>
      </c>
      <c r="B33" s="200" t="s">
        <v>796</v>
      </c>
      <c r="C33" s="411">
        <v>151768695.65000001</v>
      </c>
      <c r="D33" s="411">
        <v>2879589424.0934</v>
      </c>
      <c r="E33" s="254">
        <f t="shared" si="0"/>
        <v>3031358119.7434001</v>
      </c>
      <c r="F33" s="446">
        <v>264704531</v>
      </c>
      <c r="G33" s="446">
        <v>982764755</v>
      </c>
      <c r="H33" s="429">
        <v>1247469285</v>
      </c>
    </row>
    <row r="34" spans="1:8" s="3" customFormat="1" ht="25.5">
      <c r="A34" s="198">
        <v>6.2</v>
      </c>
      <c r="B34" s="200" t="s">
        <v>349</v>
      </c>
      <c r="C34" s="411">
        <v>90287714.25</v>
      </c>
      <c r="D34" s="411">
        <v>2898873021.7591</v>
      </c>
      <c r="E34" s="254">
        <f t="shared" si="0"/>
        <v>2989160736.0091</v>
      </c>
      <c r="F34" s="446">
        <v>66033447</v>
      </c>
      <c r="G34" s="446">
        <v>1158431202</v>
      </c>
      <c r="H34" s="429">
        <v>1224464649</v>
      </c>
    </row>
    <row r="35" spans="1:8" s="3" customFormat="1" ht="25.5">
      <c r="A35" s="198">
        <v>6.3</v>
      </c>
      <c r="B35" s="200" t="s">
        <v>350</v>
      </c>
      <c r="C35" s="411"/>
      <c r="D35" s="413">
        <v>0</v>
      </c>
      <c r="E35" s="254">
        <f t="shared" si="0"/>
        <v>0</v>
      </c>
      <c r="F35" s="446"/>
      <c r="G35" s="446">
        <v>1297352000</v>
      </c>
      <c r="H35" s="429">
        <v>1297352000</v>
      </c>
    </row>
    <row r="36" spans="1:8" s="3" customFormat="1" ht="15.75">
      <c r="A36" s="198">
        <v>6.4</v>
      </c>
      <c r="B36" s="200" t="s">
        <v>351</v>
      </c>
      <c r="C36" s="411"/>
      <c r="D36" s="411"/>
      <c r="E36" s="254">
        <f t="shared" si="0"/>
        <v>0</v>
      </c>
      <c r="F36" s="446"/>
      <c r="G36" s="446"/>
      <c r="H36" s="429">
        <v>0</v>
      </c>
    </row>
    <row r="37" spans="1:8" s="3" customFormat="1" ht="15.75">
      <c r="A37" s="198">
        <v>6.5</v>
      </c>
      <c r="B37" s="200" t="s">
        <v>352</v>
      </c>
      <c r="C37" s="411"/>
      <c r="D37" s="413">
        <v>14680300</v>
      </c>
      <c r="E37" s="254">
        <f t="shared" si="0"/>
        <v>14680300</v>
      </c>
      <c r="F37" s="446"/>
      <c r="G37" s="446">
        <v>13776500</v>
      </c>
      <c r="H37" s="429">
        <v>13776500</v>
      </c>
    </row>
    <row r="38" spans="1:8" s="3" customFormat="1" ht="25.5">
      <c r="A38" s="198">
        <v>6.6</v>
      </c>
      <c r="B38" s="200" t="s">
        <v>353</v>
      </c>
      <c r="C38" s="411"/>
      <c r="D38" s="411"/>
      <c r="E38" s="254">
        <f t="shared" si="0"/>
        <v>0</v>
      </c>
      <c r="F38" s="446"/>
      <c r="G38" s="446"/>
      <c r="H38" s="429">
        <v>0</v>
      </c>
    </row>
    <row r="39" spans="1:8" s="3" customFormat="1" ht="25.5">
      <c r="A39" s="198">
        <v>6.7</v>
      </c>
      <c r="B39" s="200" t="s">
        <v>354</v>
      </c>
      <c r="C39" s="411"/>
      <c r="D39" s="411"/>
      <c r="E39" s="254">
        <f t="shared" si="0"/>
        <v>0</v>
      </c>
      <c r="F39" s="446"/>
      <c r="G39" s="446"/>
      <c r="H39" s="429">
        <v>0</v>
      </c>
    </row>
    <row r="40" spans="1:8" s="3" customFormat="1" ht="15.75">
      <c r="A40" s="198">
        <v>7</v>
      </c>
      <c r="B40" s="199" t="s">
        <v>355</v>
      </c>
      <c r="C40" s="411"/>
      <c r="D40" s="411"/>
      <c r="E40" s="254">
        <f t="shared" si="0"/>
        <v>0</v>
      </c>
      <c r="F40" s="446"/>
      <c r="G40" s="446"/>
      <c r="H40" s="429">
        <v>0</v>
      </c>
    </row>
    <row r="41" spans="1:8" s="3" customFormat="1" ht="25.5">
      <c r="A41" s="198">
        <v>7.1</v>
      </c>
      <c r="B41" s="200" t="s">
        <v>356</v>
      </c>
      <c r="C41" s="411">
        <v>32071792.879999999</v>
      </c>
      <c r="D41" s="411">
        <v>49112175.649999999</v>
      </c>
      <c r="E41" s="254">
        <f t="shared" si="0"/>
        <v>81183968.530000001</v>
      </c>
      <c r="F41" s="446">
        <v>28899525</v>
      </c>
      <c r="G41" s="446">
        <v>403840</v>
      </c>
      <c r="H41" s="429">
        <v>29303365</v>
      </c>
    </row>
    <row r="42" spans="1:8" s="3" customFormat="1" ht="25.5">
      <c r="A42" s="198">
        <v>7.2</v>
      </c>
      <c r="B42" s="200" t="s">
        <v>357</v>
      </c>
      <c r="C42" s="411">
        <v>1969132.76</v>
      </c>
      <c r="D42" s="411">
        <v>3060212.7626080001</v>
      </c>
      <c r="E42" s="254">
        <f t="shared" si="0"/>
        <v>5029345.5226079999</v>
      </c>
      <c r="F42" s="446">
        <v>2886821</v>
      </c>
      <c r="G42" s="446">
        <v>661205</v>
      </c>
      <c r="H42" s="429">
        <v>3548026</v>
      </c>
    </row>
    <row r="43" spans="1:8" s="3" customFormat="1" ht="25.5">
      <c r="A43" s="198">
        <v>7.3</v>
      </c>
      <c r="B43" s="200" t="s">
        <v>358</v>
      </c>
      <c r="C43" s="411">
        <v>125443989.13</v>
      </c>
      <c r="D43" s="411">
        <v>114760647.06</v>
      </c>
      <c r="E43" s="254">
        <f t="shared" si="0"/>
        <v>240204636.19</v>
      </c>
      <c r="F43" s="446">
        <v>165187722</v>
      </c>
      <c r="G43" s="446">
        <v>114864335</v>
      </c>
      <c r="H43" s="429">
        <v>280052057</v>
      </c>
    </row>
    <row r="44" spans="1:8" s="3" customFormat="1" ht="25.5">
      <c r="A44" s="198">
        <v>7.4</v>
      </c>
      <c r="B44" s="200" t="s">
        <v>359</v>
      </c>
      <c r="C44" s="411">
        <v>42012916.670000002</v>
      </c>
      <c r="D44" s="411">
        <v>60313495.354430996</v>
      </c>
      <c r="E44" s="254">
        <f t="shared" si="0"/>
        <v>102326412.02443099</v>
      </c>
      <c r="F44" s="446">
        <v>64221095</v>
      </c>
      <c r="G44" s="446">
        <v>65099927</v>
      </c>
      <c r="H44" s="429">
        <v>129321022</v>
      </c>
    </row>
    <row r="45" spans="1:8" s="3" customFormat="1" ht="15.75">
      <c r="A45" s="198">
        <v>8</v>
      </c>
      <c r="B45" s="199" t="s">
        <v>360</v>
      </c>
      <c r="C45" s="411"/>
      <c r="D45" s="411"/>
      <c r="E45" s="254">
        <f t="shared" si="0"/>
        <v>0</v>
      </c>
      <c r="F45" s="446"/>
      <c r="G45" s="446"/>
      <c r="H45" s="429">
        <v>0</v>
      </c>
    </row>
    <row r="46" spans="1:8" s="3" customFormat="1" ht="15.75">
      <c r="A46" s="198">
        <v>8.1</v>
      </c>
      <c r="B46" s="200" t="s">
        <v>361</v>
      </c>
      <c r="C46" s="411"/>
      <c r="D46" s="411"/>
      <c r="E46" s="254">
        <f t="shared" si="0"/>
        <v>0</v>
      </c>
      <c r="F46" s="446"/>
      <c r="G46" s="446"/>
      <c r="H46" s="429">
        <v>0</v>
      </c>
    </row>
    <row r="47" spans="1:8" s="3" customFormat="1" ht="15.75">
      <c r="A47" s="198">
        <v>8.1999999999999993</v>
      </c>
      <c r="B47" s="200" t="s">
        <v>362</v>
      </c>
      <c r="C47" s="411"/>
      <c r="D47" s="411"/>
      <c r="E47" s="254">
        <f t="shared" si="0"/>
        <v>0</v>
      </c>
      <c r="F47" s="446"/>
      <c r="G47" s="446"/>
      <c r="H47" s="429">
        <v>0</v>
      </c>
    </row>
    <row r="48" spans="1:8" s="3" customFormat="1" ht="15.75">
      <c r="A48" s="198">
        <v>8.3000000000000007</v>
      </c>
      <c r="B48" s="200" t="s">
        <v>363</v>
      </c>
      <c r="C48" s="411"/>
      <c r="D48" s="411"/>
      <c r="E48" s="254">
        <f t="shared" si="0"/>
        <v>0</v>
      </c>
      <c r="F48" s="446"/>
      <c r="G48" s="446"/>
      <c r="H48" s="429">
        <v>0</v>
      </c>
    </row>
    <row r="49" spans="1:8" s="3" customFormat="1" ht="15.75">
      <c r="A49" s="198">
        <v>8.4</v>
      </c>
      <c r="B49" s="200" t="s">
        <v>364</v>
      </c>
      <c r="C49" s="411"/>
      <c r="D49" s="411"/>
      <c r="E49" s="254">
        <f t="shared" si="0"/>
        <v>0</v>
      </c>
      <c r="F49" s="446"/>
      <c r="G49" s="446"/>
      <c r="H49" s="429">
        <v>0</v>
      </c>
    </row>
    <row r="50" spans="1:8" s="3" customFormat="1" ht="15.75">
      <c r="A50" s="198">
        <v>8.5</v>
      </c>
      <c r="B50" s="200" t="s">
        <v>365</v>
      </c>
      <c r="C50" s="411"/>
      <c r="D50" s="411"/>
      <c r="E50" s="254">
        <f t="shared" si="0"/>
        <v>0</v>
      </c>
      <c r="F50" s="446"/>
      <c r="G50" s="446"/>
      <c r="H50" s="429">
        <v>0</v>
      </c>
    </row>
    <row r="51" spans="1:8" s="3" customFormat="1" ht="15.75">
      <c r="A51" s="198">
        <v>8.6</v>
      </c>
      <c r="B51" s="200" t="s">
        <v>366</v>
      </c>
      <c r="C51" s="411"/>
      <c r="D51" s="411"/>
      <c r="E51" s="254">
        <f t="shared" si="0"/>
        <v>0</v>
      </c>
      <c r="F51" s="446"/>
      <c r="G51" s="446"/>
      <c r="H51" s="429">
        <v>0</v>
      </c>
    </row>
    <row r="52" spans="1:8" s="3" customFormat="1" ht="15.75">
      <c r="A52" s="198">
        <v>8.6999999999999993</v>
      </c>
      <c r="B52" s="200" t="s">
        <v>367</v>
      </c>
      <c r="C52" s="411"/>
      <c r="D52" s="411"/>
      <c r="E52" s="254">
        <f t="shared" si="0"/>
        <v>0</v>
      </c>
      <c r="F52" s="446"/>
      <c r="G52" s="446"/>
      <c r="H52" s="429">
        <v>0</v>
      </c>
    </row>
    <row r="53" spans="1:8" s="3" customFormat="1" ht="26.25" thickBot="1">
      <c r="A53" s="203">
        <v>9</v>
      </c>
      <c r="B53" s="204" t="s">
        <v>368</v>
      </c>
      <c r="C53" s="255"/>
      <c r="D53" s="255"/>
      <c r="E53" s="256">
        <f t="shared" si="0"/>
        <v>0</v>
      </c>
      <c r="F53" s="441"/>
      <c r="G53" s="441"/>
      <c r="H53" s="442">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18"/>
  <sheetViews>
    <sheetView zoomScaleNormal="100" workbookViewId="0">
      <pane xSplit="1" ySplit="4" topLeftCell="B5" activePane="bottomRight" state="frozen"/>
      <selection activeCell="M25" sqref="M25"/>
      <selection pane="topRight" activeCell="M25" sqref="M25"/>
      <selection pane="bottomLeft" activeCell="M25" sqref="M25"/>
      <selection pane="bottomRight" activeCell="C6" sqref="C6:D13"/>
    </sheetView>
  </sheetViews>
  <sheetFormatPr defaultColWidth="9.140625" defaultRowHeight="12.75"/>
  <cols>
    <col min="1" max="1" width="9.5703125" style="2" bestFit="1" customWidth="1"/>
    <col min="2" max="2" width="93.5703125" style="2" customWidth="1"/>
    <col min="3" max="3" width="12.7109375" style="2" customWidth="1"/>
    <col min="4" max="4" width="14.85546875" style="2" customWidth="1"/>
    <col min="5" max="9" width="9.7109375" style="9" customWidth="1"/>
    <col min="10" max="16384" width="9.140625" style="9"/>
  </cols>
  <sheetData>
    <row r="1" spans="1:6" ht="15">
      <c r="A1" s="11" t="s">
        <v>231</v>
      </c>
      <c r="B1" s="10" t="str">
        <f>Info!C2</f>
        <v>სს ”საქართველოს ბანკი”</v>
      </c>
      <c r="C1" s="10"/>
      <c r="D1" s="320"/>
    </row>
    <row r="2" spans="1:6" ht="15">
      <c r="A2" s="11" t="s">
        <v>232</v>
      </c>
      <c r="B2" s="461">
        <f>'2. RC'!B2</f>
        <v>43830</v>
      </c>
      <c r="C2" s="21"/>
      <c r="D2" s="12"/>
      <c r="E2" s="8"/>
      <c r="F2" s="8"/>
    </row>
    <row r="3" spans="1:6" ht="15">
      <c r="A3" s="11"/>
      <c r="B3" s="10"/>
      <c r="C3" s="21"/>
      <c r="D3" s="12"/>
      <c r="E3" s="8"/>
      <c r="F3" s="8"/>
    </row>
    <row r="4" spans="1:6" ht="15" customHeight="1" thickBot="1">
      <c r="A4" s="12" t="s">
        <v>656</v>
      </c>
      <c r="B4" s="471" t="s">
        <v>230</v>
      </c>
      <c r="C4" s="12"/>
      <c r="D4" s="472" t="s">
        <v>135</v>
      </c>
    </row>
    <row r="5" spans="1:6" ht="15" customHeight="1">
      <c r="A5" s="481" t="s">
        <v>32</v>
      </c>
      <c r="B5" s="482"/>
      <c r="C5" s="483" t="s">
        <v>5</v>
      </c>
      <c r="D5" s="484" t="s">
        <v>6</v>
      </c>
    </row>
    <row r="6" spans="1:6" ht="15" customHeight="1">
      <c r="A6" s="358">
        <v>1</v>
      </c>
      <c r="B6" s="473" t="s">
        <v>235</v>
      </c>
      <c r="C6" s="474">
        <f>C7+C9+C10</f>
        <v>12123631356.91478</v>
      </c>
      <c r="D6" s="485">
        <v>9934296038</v>
      </c>
    </row>
    <row r="7" spans="1:6" ht="15" customHeight="1">
      <c r="A7" s="358">
        <v>1.1000000000000001</v>
      </c>
      <c r="B7" s="475" t="s">
        <v>27</v>
      </c>
      <c r="C7" s="476">
        <v>11443534197.719967</v>
      </c>
      <c r="D7" s="574">
        <v>11346566435</v>
      </c>
    </row>
    <row r="8" spans="1:6" ht="25.5">
      <c r="A8" s="358" t="s">
        <v>295</v>
      </c>
      <c r="B8" s="477" t="s">
        <v>650</v>
      </c>
      <c r="C8" s="476">
        <v>351834849.14999998</v>
      </c>
      <c r="D8" s="575">
        <v>345115458</v>
      </c>
    </row>
    <row r="9" spans="1:6" ht="15" customHeight="1">
      <c r="A9" s="358">
        <v>1.2</v>
      </c>
      <c r="B9" s="475" t="s">
        <v>28</v>
      </c>
      <c r="C9" s="476">
        <v>620972037.44997489</v>
      </c>
      <c r="D9" s="575">
        <v>580268804</v>
      </c>
    </row>
    <row r="10" spans="1:6" ht="15" customHeight="1">
      <c r="A10" s="358">
        <v>1.3</v>
      </c>
      <c r="B10" s="478" t="s">
        <v>83</v>
      </c>
      <c r="C10" s="476">
        <v>59125121.744837999</v>
      </c>
      <c r="D10" s="575">
        <v>43805056</v>
      </c>
    </row>
    <row r="11" spans="1:6" ht="15" customHeight="1">
      <c r="A11" s="358">
        <v>2</v>
      </c>
      <c r="B11" s="473" t="s">
        <v>236</v>
      </c>
      <c r="C11" s="479">
        <v>52736925</v>
      </c>
      <c r="D11" s="575">
        <v>100715782</v>
      </c>
    </row>
    <row r="12" spans="1:6" ht="15" customHeight="1">
      <c r="A12" s="369">
        <v>3</v>
      </c>
      <c r="B12" s="480" t="s">
        <v>234</v>
      </c>
      <c r="C12" s="479">
        <v>1691801176.3040576</v>
      </c>
      <c r="D12" s="575">
        <v>1513201706</v>
      </c>
    </row>
    <row r="13" spans="1:6" ht="15" customHeight="1" thickBot="1">
      <c r="A13" s="121">
        <v>4</v>
      </c>
      <c r="B13" s="122" t="s">
        <v>296</v>
      </c>
      <c r="C13" s="257">
        <f>C6+C11+C12</f>
        <v>13868169458.218838</v>
      </c>
      <c r="D13" s="258">
        <v>11460542604</v>
      </c>
    </row>
    <row r="14" spans="1:6">
      <c r="B14" s="17"/>
    </row>
    <row r="15" spans="1:6">
      <c r="B15" s="90"/>
    </row>
    <row r="16" spans="1:6">
      <c r="B16" s="90"/>
    </row>
    <row r="17" spans="2:2">
      <c r="B17" s="90"/>
    </row>
    <row r="18" spans="2:2">
      <c r="B18" s="9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3"/>
  <sheetViews>
    <sheetView zoomScaleNormal="100" workbookViewId="0">
      <pane xSplit="1" ySplit="4" topLeftCell="B5" activePane="bottomRight" state="frozen"/>
      <selection activeCell="M25" sqref="M25"/>
      <selection pane="topRight" activeCell="M25" sqref="M25"/>
      <selection pane="bottomLeft" activeCell="M25" sqref="M25"/>
      <selection pane="bottomRight" activeCell="B10" sqref="B10"/>
    </sheetView>
  </sheetViews>
  <sheetFormatPr defaultRowHeight="15"/>
  <cols>
    <col min="1" max="1" width="9.5703125" style="510" bestFit="1" customWidth="1"/>
    <col min="2" max="2" width="92.7109375" style="510" customWidth="1"/>
    <col min="3" max="3" width="9.140625" style="510"/>
    <col min="4" max="16384" width="9.140625" style="509"/>
  </cols>
  <sheetData>
    <row r="1" spans="1:3">
      <c r="A1" s="510" t="s">
        <v>231</v>
      </c>
      <c r="B1" s="510" t="s">
        <v>937</v>
      </c>
      <c r="C1" s="509"/>
    </row>
    <row r="2" spans="1:3">
      <c r="A2" s="510" t="s">
        <v>232</v>
      </c>
      <c r="B2" s="527">
        <v>43830</v>
      </c>
      <c r="C2" s="509"/>
    </row>
    <row r="3" spans="1:3" ht="15.75" thickBot="1"/>
    <row r="4" spans="1:3" ht="15.75">
      <c r="A4" s="545" t="s">
        <v>657</v>
      </c>
      <c r="B4" s="546" t="s">
        <v>191</v>
      </c>
      <c r="C4" s="547"/>
    </row>
    <row r="5" spans="1:3" ht="15.75">
      <c r="A5" s="548"/>
      <c r="B5" s="596" t="s">
        <v>192</v>
      </c>
      <c r="C5" s="597"/>
    </row>
    <row r="6" spans="1:3" ht="15.75">
      <c r="A6" s="549">
        <v>1</v>
      </c>
      <c r="B6" s="598" t="s">
        <v>915</v>
      </c>
      <c r="C6" s="599"/>
    </row>
    <row r="7" spans="1:3" ht="15.75">
      <c r="A7" s="549">
        <v>2</v>
      </c>
      <c r="B7" s="598" t="s">
        <v>916</v>
      </c>
      <c r="C7" s="599"/>
    </row>
    <row r="8" spans="1:3" ht="15.75">
      <c r="A8" s="549">
        <v>3</v>
      </c>
      <c r="B8" s="598" t="s">
        <v>917</v>
      </c>
      <c r="C8" s="599"/>
    </row>
    <row r="9" spans="1:3" ht="15.75">
      <c r="A9" s="549">
        <v>4</v>
      </c>
      <c r="B9" s="598" t="s">
        <v>918</v>
      </c>
      <c r="C9" s="599"/>
    </row>
    <row r="10" spans="1:3" ht="15.75">
      <c r="A10" s="549">
        <v>5</v>
      </c>
      <c r="B10" s="567" t="s">
        <v>919</v>
      </c>
      <c r="C10" s="568"/>
    </row>
    <row r="11" spans="1:3">
      <c r="A11" s="549">
        <v>6</v>
      </c>
      <c r="B11" s="600" t="s">
        <v>920</v>
      </c>
      <c r="C11" s="601"/>
    </row>
    <row r="12" spans="1:3">
      <c r="A12" s="549">
        <v>7</v>
      </c>
      <c r="B12" s="600" t="s">
        <v>936</v>
      </c>
      <c r="C12" s="601"/>
    </row>
    <row r="13" spans="1:3">
      <c r="A13" s="549">
        <v>8</v>
      </c>
      <c r="B13" s="600" t="s">
        <v>941</v>
      </c>
      <c r="C13" s="601"/>
    </row>
    <row r="14" spans="1:3">
      <c r="A14" s="549"/>
      <c r="B14" s="569"/>
      <c r="C14" s="570"/>
    </row>
    <row r="15" spans="1:3">
      <c r="A15" s="549"/>
      <c r="B15" s="569"/>
      <c r="C15" s="570"/>
    </row>
    <row r="16" spans="1:3">
      <c r="A16" s="549"/>
      <c r="B16" s="594"/>
      <c r="C16" s="595"/>
    </row>
    <row r="17" spans="1:3" ht="15.75">
      <c r="A17" s="549"/>
      <c r="B17" s="596" t="s">
        <v>193</v>
      </c>
      <c r="C17" s="597"/>
    </row>
    <row r="18" spans="1:3" ht="15.75">
      <c r="A18" s="549">
        <v>1</v>
      </c>
      <c r="B18" s="542" t="s">
        <v>940</v>
      </c>
      <c r="C18" s="550"/>
    </row>
    <row r="19" spans="1:3" ht="15.75">
      <c r="A19" s="549">
        <v>2</v>
      </c>
      <c r="B19" s="542" t="s">
        <v>921</v>
      </c>
      <c r="C19" s="550"/>
    </row>
    <row r="20" spans="1:3" ht="15.75">
      <c r="A20" s="549">
        <v>3</v>
      </c>
      <c r="B20" s="542" t="s">
        <v>922</v>
      </c>
      <c r="C20" s="550"/>
    </row>
    <row r="21" spans="1:3" ht="15.75">
      <c r="A21" s="549">
        <v>4</v>
      </c>
      <c r="B21" s="542" t="s">
        <v>923</v>
      </c>
      <c r="C21" s="550"/>
    </row>
    <row r="22" spans="1:3" ht="15.75">
      <c r="A22" s="549">
        <v>5</v>
      </c>
      <c r="B22" s="542" t="s">
        <v>942</v>
      </c>
      <c r="C22" s="550"/>
    </row>
    <row r="23" spans="1:3" ht="15.75">
      <c r="A23" s="549">
        <v>6</v>
      </c>
      <c r="B23" s="542" t="s">
        <v>948</v>
      </c>
      <c r="C23" s="550"/>
    </row>
    <row r="24" spans="1:3" ht="15.75">
      <c r="A24" s="549">
        <v>7</v>
      </c>
      <c r="B24" s="542" t="s">
        <v>949</v>
      </c>
      <c r="C24" s="550"/>
    </row>
    <row r="25" spans="1:3" ht="15.75">
      <c r="A25" s="549"/>
      <c r="B25" s="542"/>
      <c r="C25" s="550"/>
    </row>
    <row r="26" spans="1:3" ht="15" customHeight="1">
      <c r="A26" s="549"/>
      <c r="B26" s="590" t="s">
        <v>194</v>
      </c>
      <c r="C26" s="591"/>
    </row>
    <row r="27" spans="1:3" ht="15" customHeight="1">
      <c r="A27" s="549">
        <v>1</v>
      </c>
      <c r="B27" s="543" t="s">
        <v>924</v>
      </c>
      <c r="C27" s="558">
        <v>0.19770973141775675</v>
      </c>
    </row>
    <row r="28" spans="1:3">
      <c r="A28" s="549">
        <v>2</v>
      </c>
      <c r="B28" s="544" t="s">
        <v>925</v>
      </c>
      <c r="C28" s="558" t="s">
        <v>943</v>
      </c>
    </row>
    <row r="29" spans="1:3" ht="15" customHeight="1">
      <c r="A29" s="549"/>
      <c r="B29" s="592" t="s">
        <v>944</v>
      </c>
      <c r="C29" s="593"/>
    </row>
    <row r="30" spans="1:3" ht="15" customHeight="1" thickBot="1">
      <c r="A30" s="551">
        <v>1</v>
      </c>
      <c r="B30" s="552" t="s">
        <v>945</v>
      </c>
      <c r="C30" s="553">
        <v>0.19900000000000001</v>
      </c>
    </row>
    <row r="33" spans="1:3">
      <c r="A33" s="509"/>
      <c r="B33" s="509"/>
      <c r="C33" s="509"/>
    </row>
  </sheetData>
  <mergeCells count="12">
    <mergeCell ref="B5:C5"/>
    <mergeCell ref="B7:C7"/>
    <mergeCell ref="B8:C8"/>
    <mergeCell ref="B9:C9"/>
    <mergeCell ref="B11:C11"/>
    <mergeCell ref="B26:C26"/>
    <mergeCell ref="B29:C29"/>
    <mergeCell ref="B16:C16"/>
    <mergeCell ref="B17:C17"/>
    <mergeCell ref="B6:C6"/>
    <mergeCell ref="B12:C12"/>
    <mergeCell ref="B13:C13"/>
  </mergeCells>
  <pageMargins left="0.7" right="0.7" top="0.75" bottom="0.75" header="0.3" footer="0.3"/>
  <pageSetup paperSize="9"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M25" sqref="M25"/>
      <selection pane="topRight" activeCell="M25" sqref="M25"/>
      <selection pane="bottomLeft" activeCell="M25" sqref="M25"/>
      <selection pane="bottomRight" activeCell="C8" sqref="C8:E21"/>
    </sheetView>
  </sheetViews>
  <sheetFormatPr defaultRowHeight="15"/>
  <cols>
    <col min="1" max="1" width="9.5703125" style="2" bestFit="1" customWidth="1"/>
    <col min="2" max="2" width="47.5703125" style="2" customWidth="1"/>
    <col min="3" max="3" width="28" style="2" customWidth="1"/>
    <col min="4" max="4" width="22.42578125" style="2" customWidth="1"/>
    <col min="5" max="5" width="27.28515625" style="2" customWidth="1"/>
    <col min="6" max="6" width="12" bestFit="1" customWidth="1"/>
    <col min="7" max="7" width="12.5703125" bestFit="1" customWidth="1"/>
  </cols>
  <sheetData>
    <row r="1" spans="1:7" ht="15.75">
      <c r="A1" s="11" t="s">
        <v>231</v>
      </c>
      <c r="B1" s="10" t="str">
        <f>Info!C2</f>
        <v>სს ”საქართველოს ბანკი”</v>
      </c>
    </row>
    <row r="2" spans="1:7" s="15" customFormat="1" ht="15.75" customHeight="1">
      <c r="A2" s="15" t="s">
        <v>232</v>
      </c>
      <c r="B2" s="464">
        <f>'2. RC'!B2</f>
        <v>43830</v>
      </c>
    </row>
    <row r="3" spans="1:7" s="15" customFormat="1" ht="15.75" customHeight="1"/>
    <row r="4" spans="1:7" s="15" customFormat="1" ht="15.75" customHeight="1" thickBot="1">
      <c r="A4" s="228" t="s">
        <v>658</v>
      </c>
      <c r="B4" s="229" t="s">
        <v>306</v>
      </c>
      <c r="C4" s="177"/>
      <c r="D4" s="177"/>
      <c r="E4" s="178" t="s">
        <v>135</v>
      </c>
    </row>
    <row r="5" spans="1:7" s="105" customFormat="1" ht="17.45" customHeight="1">
      <c r="A5" s="334"/>
      <c r="B5" s="335"/>
      <c r="C5" s="176" t="s">
        <v>0</v>
      </c>
      <c r="D5" s="176" t="s">
        <v>1</v>
      </c>
      <c r="E5" s="336" t="s">
        <v>2</v>
      </c>
    </row>
    <row r="6" spans="1:7" s="143" customFormat="1" ht="14.45" customHeight="1">
      <c r="A6" s="337"/>
      <c r="B6" s="602" t="s">
        <v>274</v>
      </c>
      <c r="C6" s="602" t="s">
        <v>273</v>
      </c>
      <c r="D6" s="603" t="s">
        <v>272</v>
      </c>
      <c r="E6" s="604"/>
      <c r="G6"/>
    </row>
    <row r="7" spans="1:7" s="143" customFormat="1" ht="99.6" customHeight="1">
      <c r="A7" s="337"/>
      <c r="B7" s="602"/>
      <c r="C7" s="602"/>
      <c r="D7" s="332" t="s">
        <v>271</v>
      </c>
      <c r="E7" s="333" t="s">
        <v>832</v>
      </c>
      <c r="G7"/>
    </row>
    <row r="8" spans="1:7">
      <c r="A8" s="338">
        <v>1</v>
      </c>
      <c r="B8" s="339" t="s">
        <v>196</v>
      </c>
      <c r="C8" s="693">
        <f>'2. RC'!E7</f>
        <v>690317442.97000003</v>
      </c>
      <c r="D8" s="694"/>
      <c r="E8" s="695">
        <f>C8-D8</f>
        <v>690317442.97000003</v>
      </c>
    </row>
    <row r="9" spans="1:7">
      <c r="A9" s="338">
        <v>2</v>
      </c>
      <c r="B9" s="339" t="s">
        <v>197</v>
      </c>
      <c r="C9" s="693">
        <f>'2. RC'!E8</f>
        <v>1879276471.8699999</v>
      </c>
      <c r="D9" s="694"/>
      <c r="E9" s="695">
        <f t="shared" ref="E9:E20" si="0">C9-D9</f>
        <v>1879276471.8699999</v>
      </c>
    </row>
    <row r="10" spans="1:7">
      <c r="A10" s="338">
        <v>3</v>
      </c>
      <c r="B10" s="339" t="s">
        <v>270</v>
      </c>
      <c r="C10" s="693">
        <f>'2. RC'!E9</f>
        <v>1077173975.1100001</v>
      </c>
      <c r="D10" s="694"/>
      <c r="E10" s="695">
        <f t="shared" si="0"/>
        <v>1077173975.1100001</v>
      </c>
    </row>
    <row r="11" spans="1:7" ht="25.5">
      <c r="A11" s="338">
        <v>4</v>
      </c>
      <c r="B11" s="339" t="s">
        <v>227</v>
      </c>
      <c r="C11" s="693">
        <f>'2. RC'!E10</f>
        <v>303.24</v>
      </c>
      <c r="D11" s="694"/>
      <c r="E11" s="695">
        <f t="shared" si="0"/>
        <v>303.24</v>
      </c>
    </row>
    <row r="12" spans="1:7">
      <c r="A12" s="338">
        <v>5</v>
      </c>
      <c r="B12" s="339" t="s">
        <v>199</v>
      </c>
      <c r="C12" s="693">
        <f>'2. RC'!E11</f>
        <v>1650437884.2672</v>
      </c>
      <c r="D12" s="694"/>
      <c r="E12" s="695">
        <f t="shared" si="0"/>
        <v>1650437884.2672</v>
      </c>
    </row>
    <row r="13" spans="1:7">
      <c r="A13" s="338">
        <v>6.1</v>
      </c>
      <c r="B13" s="339" t="s">
        <v>200</v>
      </c>
      <c r="C13" s="693">
        <f>'2. RC'!E12</f>
        <v>11165922704.491299</v>
      </c>
      <c r="D13" s="694">
        <v>0</v>
      </c>
      <c r="E13" s="695">
        <f t="shared" si="0"/>
        <v>11165922704.491299</v>
      </c>
    </row>
    <row r="14" spans="1:7">
      <c r="A14" s="338">
        <v>6.2</v>
      </c>
      <c r="B14" s="340" t="s">
        <v>201</v>
      </c>
      <c r="C14" s="693">
        <f>'2. RC'!E13</f>
        <v>-386048827.66600001</v>
      </c>
      <c r="D14" s="694"/>
      <c r="E14" s="695">
        <f t="shared" si="0"/>
        <v>-386048827.66600001</v>
      </c>
    </row>
    <row r="15" spans="1:7">
      <c r="A15" s="338">
        <v>6</v>
      </c>
      <c r="B15" s="339" t="s">
        <v>269</v>
      </c>
      <c r="C15" s="693">
        <f>SUM(C13:C14)</f>
        <v>10779873876.825298</v>
      </c>
      <c r="D15" s="694">
        <f>SUM(D13:D14)</f>
        <v>0</v>
      </c>
      <c r="E15" s="695">
        <f t="shared" si="0"/>
        <v>10779873876.825298</v>
      </c>
    </row>
    <row r="16" spans="1:7" ht="25.5">
      <c r="A16" s="338">
        <v>7</v>
      </c>
      <c r="B16" s="339" t="s">
        <v>203</v>
      </c>
      <c r="C16" s="693">
        <v>114928195.5131</v>
      </c>
      <c r="D16" s="694"/>
      <c r="E16" s="695">
        <f t="shared" si="0"/>
        <v>114928195.5131</v>
      </c>
    </row>
    <row r="17" spans="1:7">
      <c r="A17" s="338">
        <v>8</v>
      </c>
      <c r="B17" s="339" t="s">
        <v>204</v>
      </c>
      <c r="C17" s="693">
        <v>99065797.362000003</v>
      </c>
      <c r="D17" s="694"/>
      <c r="E17" s="695">
        <f t="shared" si="0"/>
        <v>99065797.362000003</v>
      </c>
      <c r="F17" s="6"/>
      <c r="G17" s="6"/>
    </row>
    <row r="18" spans="1:7">
      <c r="A18" s="338">
        <v>9</v>
      </c>
      <c r="B18" s="339" t="s">
        <v>205</v>
      </c>
      <c r="C18" s="693">
        <v>152267000</v>
      </c>
      <c r="D18" s="694">
        <v>11246434.869999999</v>
      </c>
      <c r="E18" s="695">
        <f t="shared" si="0"/>
        <v>141020565.13</v>
      </c>
      <c r="G18" s="6"/>
    </row>
    <row r="19" spans="1:7" ht="25.5">
      <c r="A19" s="338">
        <v>10</v>
      </c>
      <c r="B19" s="339" t="s">
        <v>206</v>
      </c>
      <c r="C19" s="693">
        <v>529212152.06999999</v>
      </c>
      <c r="D19" s="694">
        <v>116723192.03</v>
      </c>
      <c r="E19" s="695">
        <f t="shared" si="0"/>
        <v>412488960.03999996</v>
      </c>
      <c r="G19" s="6"/>
    </row>
    <row r="20" spans="1:7">
      <c r="A20" s="338">
        <v>11</v>
      </c>
      <c r="B20" s="339" t="s">
        <v>207</v>
      </c>
      <c r="C20" s="693">
        <v>166527525.9402</v>
      </c>
      <c r="D20" s="694"/>
      <c r="E20" s="695">
        <f t="shared" si="0"/>
        <v>166527525.9402</v>
      </c>
    </row>
    <row r="21" spans="1:7" ht="51.75" thickBot="1">
      <c r="A21" s="341"/>
      <c r="B21" s="342" t="s">
        <v>797</v>
      </c>
      <c r="C21" s="696">
        <f>SUM(C8:C12, C15:C20)</f>
        <v>17139080625.167797</v>
      </c>
      <c r="D21" s="696">
        <f>SUM(D8:D12, D15:D20)</f>
        <v>127969626.90000001</v>
      </c>
      <c r="E21" s="697">
        <f>SUM(E8:E12, E15:E20)</f>
        <v>17011110998.267796</v>
      </c>
    </row>
    <row r="22" spans="1:7">
      <c r="A22"/>
      <c r="B22"/>
      <c r="C22"/>
      <c r="D22"/>
      <c r="E22"/>
    </row>
    <row r="23" spans="1:7">
      <c r="A23"/>
      <c r="B23"/>
      <c r="C23"/>
      <c r="D23"/>
      <c r="E23"/>
    </row>
    <row r="25" spans="1:7" s="2" customFormat="1">
      <c r="B25" s="58"/>
      <c r="F25"/>
      <c r="G25"/>
    </row>
    <row r="26" spans="1:7" s="2" customFormat="1">
      <c r="B26" s="59"/>
      <c r="F26"/>
      <c r="G26"/>
    </row>
    <row r="27" spans="1:7" s="2" customFormat="1">
      <c r="B27" s="58"/>
      <c r="F27"/>
      <c r="G27"/>
    </row>
    <row r="28" spans="1:7" s="2" customFormat="1">
      <c r="B28" s="58"/>
      <c r="F28"/>
      <c r="G28"/>
    </row>
    <row r="29" spans="1:7" s="2" customFormat="1">
      <c r="B29" s="58"/>
      <c r="F29"/>
      <c r="G29"/>
    </row>
    <row r="30" spans="1:7" s="2" customFormat="1">
      <c r="B30" s="58"/>
      <c r="F30"/>
      <c r="G30"/>
    </row>
    <row r="31" spans="1:7" s="2" customFormat="1">
      <c r="B31" s="58"/>
      <c r="F31"/>
      <c r="G31"/>
    </row>
    <row r="32" spans="1:7" s="2" customFormat="1">
      <c r="B32" s="59"/>
      <c r="F32"/>
      <c r="G32"/>
    </row>
    <row r="33" spans="2:7" s="2" customFormat="1">
      <c r="B33" s="59"/>
      <c r="D33" s="2">
        <f>39*2</f>
        <v>78</v>
      </c>
      <c r="F33"/>
      <c r="G33"/>
    </row>
    <row r="34" spans="2:7" s="2" customFormat="1">
      <c r="B34" s="59"/>
      <c r="F34"/>
      <c r="G34"/>
    </row>
    <row r="35" spans="2:7" s="2" customFormat="1">
      <c r="B35" s="59"/>
      <c r="F35"/>
      <c r="G35"/>
    </row>
    <row r="36" spans="2:7" s="2" customFormat="1">
      <c r="B36" s="59"/>
      <c r="F36"/>
      <c r="G36"/>
    </row>
    <row r="37" spans="2:7" s="2" customFormat="1">
      <c r="B37" s="59"/>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3"/>
  <sheetViews>
    <sheetView zoomScaleNormal="100" workbookViewId="0">
      <pane xSplit="1" ySplit="4" topLeftCell="B5" activePane="bottomRight" state="frozen"/>
      <selection activeCell="M25" sqref="M25"/>
      <selection pane="topRight" activeCell="M25" sqref="M25"/>
      <selection pane="bottomLeft" activeCell="M25" sqref="M25"/>
      <selection pane="bottomRight" activeCell="C5" sqref="C5:C13"/>
    </sheetView>
  </sheetViews>
  <sheetFormatPr defaultRowHeight="15" outlineLevelRow="1"/>
  <cols>
    <col min="1" max="1" width="9.5703125" style="2" bestFit="1" customWidth="1"/>
    <col min="2" max="2" width="114.28515625" style="2" customWidth="1"/>
    <col min="3" max="3" width="18.85546875" customWidth="1"/>
    <col min="4" max="4" width="24.28515625" customWidth="1"/>
    <col min="5" max="5" width="24" customWidth="1"/>
    <col min="6" max="6" width="10" bestFit="1" customWidth="1"/>
    <col min="7" max="7" width="12" bestFit="1" customWidth="1"/>
    <col min="8" max="8" width="12.5703125" bestFit="1" customWidth="1"/>
  </cols>
  <sheetData>
    <row r="1" spans="1:5" ht="15.75">
      <c r="A1" s="11" t="s">
        <v>231</v>
      </c>
      <c r="B1" s="10" t="str">
        <f>Info!C2</f>
        <v>სს ”საქართველოს ბანკი”</v>
      </c>
    </row>
    <row r="2" spans="1:5" s="15" customFormat="1" ht="15.75" customHeight="1">
      <c r="A2" s="15" t="s">
        <v>232</v>
      </c>
      <c r="B2" s="464">
        <f>'2. RC'!B2</f>
        <v>43830</v>
      </c>
      <c r="C2"/>
      <c r="D2"/>
      <c r="E2"/>
    </row>
    <row r="3" spans="1:5" s="15" customFormat="1" ht="15.75" customHeight="1">
      <c r="C3"/>
      <c r="D3"/>
      <c r="E3"/>
    </row>
    <row r="4" spans="1:5" s="15" customFormat="1" ht="26.25" thickBot="1">
      <c r="A4" s="15" t="s">
        <v>659</v>
      </c>
      <c r="B4" s="184" t="s">
        <v>310</v>
      </c>
      <c r="C4" s="178" t="s">
        <v>135</v>
      </c>
      <c r="D4"/>
      <c r="E4"/>
    </row>
    <row r="5" spans="1:5" ht="26.25">
      <c r="A5" s="179">
        <v>1</v>
      </c>
      <c r="B5" s="180" t="s">
        <v>695</v>
      </c>
      <c r="C5" s="259">
        <f>'7. LI1'!E21</f>
        <v>17011110998.267796</v>
      </c>
    </row>
    <row r="6" spans="1:5" s="169" customFormat="1">
      <c r="A6" s="104">
        <v>2.1</v>
      </c>
      <c r="B6" s="186" t="s">
        <v>311</v>
      </c>
      <c r="C6" s="414">
        <v>1888443541.9960999</v>
      </c>
    </row>
    <row r="7" spans="1:5" s="4" customFormat="1" ht="25.5" outlineLevel="1">
      <c r="A7" s="185">
        <v>2.2000000000000002</v>
      </c>
      <c r="B7" s="181" t="s">
        <v>312</v>
      </c>
      <c r="C7" s="415">
        <v>2559890099.7419</v>
      </c>
    </row>
    <row r="8" spans="1:5" s="4" customFormat="1" ht="26.25">
      <c r="A8" s="185">
        <v>3</v>
      </c>
      <c r="B8" s="182" t="s">
        <v>696</v>
      </c>
      <c r="C8" s="260">
        <f>SUM(C5:C7)</f>
        <v>21459444640.005798</v>
      </c>
    </row>
    <row r="9" spans="1:5" s="169" customFormat="1">
      <c r="A9" s="104">
        <v>4</v>
      </c>
      <c r="B9" s="189" t="s">
        <v>307</v>
      </c>
      <c r="C9" s="415">
        <v>206359357.787</v>
      </c>
    </row>
    <row r="10" spans="1:5" s="4" customFormat="1" ht="25.5" outlineLevel="1">
      <c r="A10" s="185">
        <v>5.0999999999999996</v>
      </c>
      <c r="B10" s="181" t="s">
        <v>317</v>
      </c>
      <c r="C10" s="414">
        <v>-1023153054.6593</v>
      </c>
    </row>
    <row r="11" spans="1:5" s="4" customFormat="1" ht="25.5" outlineLevel="1">
      <c r="A11" s="185">
        <v>5.2</v>
      </c>
      <c r="B11" s="181" t="s">
        <v>318</v>
      </c>
      <c r="C11" s="415">
        <v>-2500728277.2470617</v>
      </c>
    </row>
    <row r="12" spans="1:5" s="4" customFormat="1">
      <c r="A12" s="185">
        <v>6</v>
      </c>
      <c r="B12" s="187" t="s">
        <v>308</v>
      </c>
      <c r="C12" s="415">
        <v>0</v>
      </c>
    </row>
    <row r="13" spans="1:5" s="4" customFormat="1" ht="15.75" thickBot="1">
      <c r="A13" s="188">
        <v>7</v>
      </c>
      <c r="B13" s="183" t="s">
        <v>309</v>
      </c>
      <c r="C13" s="261">
        <f>SUM(C8:C12)</f>
        <v>18141922665.886433</v>
      </c>
    </row>
    <row r="15" spans="1:5">
      <c r="C15" s="528"/>
    </row>
    <row r="16" spans="1:5">
      <c r="C16" s="507"/>
    </row>
    <row r="17" spans="2:8" s="2" customFormat="1">
      <c r="B17" s="60"/>
      <c r="C17"/>
      <c r="D17"/>
      <c r="E17"/>
      <c r="F17"/>
      <c r="G17"/>
      <c r="H17"/>
    </row>
    <row r="18" spans="2:8" s="2" customFormat="1">
      <c r="B18" s="57"/>
      <c r="C18"/>
      <c r="D18"/>
      <c r="E18"/>
      <c r="F18"/>
      <c r="G18"/>
      <c r="H18"/>
    </row>
    <row r="19" spans="2:8" s="2" customFormat="1">
      <c r="B19" s="57"/>
      <c r="C19"/>
      <c r="D19"/>
      <c r="E19"/>
      <c r="F19"/>
      <c r="G19"/>
      <c r="H19"/>
    </row>
    <row r="20" spans="2:8" s="2" customFormat="1">
      <c r="B20" s="59"/>
      <c r="C20"/>
      <c r="D20"/>
      <c r="E20"/>
      <c r="F20"/>
      <c r="G20"/>
      <c r="H20"/>
    </row>
    <row r="21" spans="2:8" s="2" customFormat="1">
      <c r="B21" s="58"/>
      <c r="C21"/>
      <c r="D21"/>
      <c r="E21"/>
      <c r="F21"/>
      <c r="G21"/>
      <c r="H21"/>
    </row>
    <row r="22" spans="2:8" s="2" customFormat="1">
      <c r="B22" s="59"/>
      <c r="C22"/>
      <c r="D22"/>
      <c r="E22"/>
      <c r="F22"/>
      <c r="G22"/>
      <c r="H22"/>
    </row>
    <row r="23" spans="2:8" s="2" customFormat="1">
      <c r="B23" s="58"/>
      <c r="C23"/>
      <c r="D23"/>
      <c r="E23"/>
      <c r="F23"/>
      <c r="G23"/>
      <c r="H23"/>
    </row>
    <row r="24" spans="2:8" s="2" customFormat="1">
      <c r="B24" s="58"/>
      <c r="C24"/>
      <c r="D24"/>
      <c r="E24"/>
      <c r="F24"/>
      <c r="G24"/>
      <c r="H24"/>
    </row>
    <row r="25" spans="2:8" s="2" customFormat="1">
      <c r="B25" s="58"/>
      <c r="C25"/>
      <c r="D25"/>
      <c r="E25"/>
      <c r="F25"/>
      <c r="G25"/>
      <c r="H25"/>
    </row>
    <row r="26" spans="2:8" s="2" customFormat="1">
      <c r="B26" s="58"/>
      <c r="C26"/>
      <c r="D26"/>
      <c r="E26"/>
      <c r="F26"/>
      <c r="G26"/>
      <c r="H26"/>
    </row>
    <row r="27" spans="2:8" s="2" customFormat="1">
      <c r="B27" s="58"/>
      <c r="C27"/>
      <c r="D27"/>
      <c r="E27"/>
      <c r="F27"/>
      <c r="G27"/>
      <c r="H27"/>
    </row>
    <row r="28" spans="2:8" s="2" customFormat="1">
      <c r="B28" s="59"/>
      <c r="C28"/>
      <c r="D28"/>
      <c r="E28"/>
      <c r="F28"/>
      <c r="G28"/>
      <c r="H28"/>
    </row>
    <row r="29" spans="2:8" s="2" customFormat="1">
      <c r="B29" s="59"/>
      <c r="C29"/>
      <c r="D29"/>
      <c r="E29"/>
      <c r="F29"/>
      <c r="G29"/>
      <c r="H29"/>
    </row>
    <row r="30" spans="2:8" s="2" customFormat="1">
      <c r="B30" s="59"/>
      <c r="C30"/>
      <c r="D30"/>
      <c r="E30"/>
      <c r="F30"/>
      <c r="G30"/>
      <c r="H30"/>
    </row>
    <row r="31" spans="2:8" s="2" customFormat="1">
      <c r="B31" s="59"/>
      <c r="C31"/>
      <c r="D31"/>
      <c r="E31"/>
      <c r="F31"/>
      <c r="G31"/>
      <c r="H31"/>
    </row>
    <row r="32" spans="2:8" s="2" customFormat="1">
      <c r="B32" s="59"/>
      <c r="C32"/>
      <c r="D32"/>
      <c r="E32"/>
      <c r="F32"/>
      <c r="G32"/>
      <c r="H32"/>
    </row>
    <row r="33" spans="2:8" s="2" customFormat="1">
      <c r="B33" s="59"/>
      <c r="C33"/>
      <c r="D33"/>
      <c r="E33"/>
      <c r="F33"/>
      <c r="G33"/>
      <c r="H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ANjiTucZ2IVUKwc2tCK1NmEWr70=</DigestValue>
    </Reference>
    <Reference URI="#idOfficeObject" Type="http://www.w3.org/2000/09/xmldsig#Object">
      <DigestMethod Algorithm="http://www.w3.org/2000/09/xmldsig#sha1"/>
      <DigestValue>7rru1CVJnRDyI+EnhKoz8paEA60=</DigestValue>
    </Reference>
    <Reference URI="#idSignedProperties" Type="http://uri.etsi.org/01903#SignedProperties">
      <Transforms>
        <Transform Algorithm="http://www.w3.org/TR/2001/REC-xml-c14n-20010315"/>
      </Transforms>
      <DigestMethod Algorithm="http://www.w3.org/2000/09/xmldsig#sha1"/>
      <DigestValue>1gMYEw59ufT3tyxpv2sBizver4M=</DigestValue>
    </Reference>
  </SignedInfo>
  <SignatureValue>H8Jv7cWECqbRw9wyPru34p/g1v1lHFmjxuSN7EdIsvac5GuSIJLhMZ7HC403b7CHGslhASiV34YL
yMI5UeA7FR/UbrPWcS9VzZwF0xjGFJYKzGQV87NFMlSoAw3lvtVc16V3rvXnpdtbxfmf8hPTjBQ6
O15vTdSaYoV2IlJ595MRDLnWIPj4Sx1fRWIjeoCrlc+OGzubdqY6QHW0LBTmxGmJ8RRuK1X8TL59
sG9xm+++0GBZeymQvQI6jVUmGjFSlqcXTGCIPjHXxWseubPN5Af1TlDJeUyXTlc6vY1lrsRDwaxK
H5bGQGv5tenfyf49tKOcQlZbPeCEjnpE1QTn2g==</SignatureValue>
  <KeyInfo>
    <X509Data>
      <X509Certificate>MIIGQDCCBSigAwIBAgIKfJNCugACAAERijANBgkqhkiG9w0BAQsFADBKMRIwEAYKCZImiZPyLGQB
GRYCZ2UxEzARBgoJkiaJk/IsZAEZFgNuYmcxHzAdBgNVBAMTFk5CRyBDbGFzcyAyIElOVCBTdWIg
Q0EwHhcNMTkwMjI4MTQxNjIzWhcNMjEwMjI3MTQxNjIzWjA+MRwwGgYDVQQKExNKU0MgQmFuayBP
ZiBHZW9yZ2lhMR4wHAYDVQQDExVCQkcgLSBUYXRvIFRvbWFzaHZpbGkwggEiMA0GCSqGSIb3DQEB
AQUAA4IBDwAwggEKAoIBAQDVsZIxjPPRnri5YRIwNRrAjJT7X3ya2UDPnW0QPo8EdTCVDYBtyaoJ
v0AIPlkpD38Ym+YzxTiflQW2xD1RuNBhQ1tbWK9kIOb+EE5DI5RRhcfPX1K49aahqeG+1Tr3v3d5
/eviVr0b4y2ll0hBTf2PezKkaWEE9luvjyJNg0viTXbma46w2lXb05/no8WoPyAVOt4MmgBNAAB2
EgzsPQ2qe1+GigZrjHk2HaEVshkcp39SUNh/4UB7lNIh4rH2UDhFaCeq+P7PvZV3vONr/wuPOC5Y
xtLTiOg+wbziP2UV4xvUPHma4OKk0BcPMa/Pq++Gsj5acJkLoULL3CrdPWC9AgMBAAGjggMyMIID
LjA8BgkrBgEEAYI3FQcELzAtBiUrBgEEAYI3FQjmsmCDjfVEhoGZCYO4oUqDvoRxBIPEkTOEg4hd
AgFkAgEjMB0GA1UdJQQWMBQGCCsGAQUFBwMCBggrBgEFBQcDBDALBgNVHQ8EBAMCB4AwJwYJKwYB
BAGCNxUKBBowGDAKBggrBgEFBQcDAjAKBggrBgEFBQcDBDAdBgNVHQ4EFgQUWUrQNkaQiav+5EGG
BeS5/E3/QYIwHwYDVR0jBBgwFoAUwy7SL/BMLxnCJ4L89i6sarBJz8EwggElBgNVHR8EggEcMIIB
GDCCARSgggEQoIIBDIaBx2xkYXA6Ly8vQ049TkJHJTIwQ2xhc3MlMjAyJTIwSU5UJTIwU3ViJTIw
Q0EoMSksQ049bmJnLXN1YkNBLENOPUNEUCxDTj1QdWJsaWMlMjBLZXklMjBTZXJ2aWNlcyxDTj1T
ZXJ2aWNlcyxDTj1Db25maWd1cmF0aW9uLERDPW5iZyxEQz1nZT9jZXJ0aWZpY2F0ZVJldm9jYXRp
b25MaXN0P2Jhc2U/b2JqZWN0Q2xhc3M9Y1JMRGlzdHJpYnV0aW9uUG9pbnSGQGh0dHA6Ly9jcmwu
bmJnLmdvdi5nZS9jYS9OQkclMjBDbGFzcyUyMDIlMjBJTlQlMjBTdWIlMjBDQSgxKS5jcmwwggEu
BggrBgEFBQcBAQSCASAwggEcMIG6BggrBgEFBQcwAoaBrWxkYXA6Ly8vQ049TkJHJTIwQ2xhc3Ml
MjAyJTIwSU5UJTIwU3ViJTIwQ0EsQ049QUlBLENOPVB1YmxpYyUyMEtleSUyMFNlcnZpY2VzLENO
PVNlcnZpY2VzLENOPUNvbmZpZ3VyYXRpb24sREM9bmJnLERDPWdlP2NBQ2VydGlmaWNhdGU/YmFz
ZT9vYmplY3RDbGFzcz1jZXJ0aWZpY2F0aW9uQXV0aG9yaXR5MF0GCCsGAQUFBzAChlFodHRwOi8v
Y3JsLm5iZy5nb3YuZ2UvY2EvbmJnLXN1YkNBLm5iZy5nZV9OQkclMjBDbGFzcyUyMDIlMjBJTlQl
MjBTdWIlMjBDQSgyKS5jcnQwDQYJKoZIhvcNAQELBQADggEBAJZ4VXOVqI2I4QTzCEyGTcFSqLYd
Ekbhbi7f1p62+DkKDtGUSlJDLiTPTb3dtls7MrpLg0wdw0z3OjuM7dzbPU6KxjTO/MtDYCL6QDFQ
TVNgI/1nOSqV1IzY6UAvFu8uSnlYA1Ux0ybYFKEdV7Y1EpQtNe3AJQLknhVNCvMvzytSQhHTKE7b
5NMnFDRmfs1sGD2kDNjobxQv+vCN58cmYsm3wGPVv9XPblh/aB1IWMzQjJ1Q8Wk0emMUtbwriIOR
eftcrc5Um+x8Wq0zOQsu2jsxf+JAY/KnbQCKajuihtzv9gVAiMbuXCQNXAA6EQQNTyaxrz0HbqZn
kN4cdb37n5Q=</X509Certificate>
    </X509Data>
  </KeyInfo>
  <Object xmlns:mdssi="http://schemas.openxmlformats.org/package/2006/digital-signature" Id="idPackageObject">
    <Manifest>
      <Reference URI="/xl/externalLinks/externalLink1.xml?ContentType=application/vnd.openxmlformats-officedocument.spreadsheetml.externalLink+xml">
        <DigestMethod Algorithm="http://www.w3.org/2000/09/xmldsig#sha1"/>
        <DigestValue>5INcEJ1eQDgw22QA4kay85oIaqo=</DigestValue>
      </Reference>
      <Reference URI="/xl/worksheets/sheet19.xml?ContentType=application/vnd.openxmlformats-officedocument.spreadsheetml.worksheet+xml">
        <DigestMethod Algorithm="http://www.w3.org/2000/09/xmldsig#sha1"/>
        <DigestValue>IyNzNX5B8IvcXluJyLI74wdIsyA=</DigestValue>
      </Reference>
      <Reference URI="/xl/styles.xml?ContentType=application/vnd.openxmlformats-officedocument.spreadsheetml.styles+xml">
        <DigestMethod Algorithm="http://www.w3.org/2000/09/xmldsig#sha1"/>
        <DigestValue>45Eubaapk9OrGy9SLjOoUlgCO3A=</DigestValue>
      </Reference>
      <Reference URI="/xl/printerSettings/printerSettings3.bin?ContentType=application/vnd.openxmlformats-officedocument.spreadsheetml.printerSettings">
        <DigestMethod Algorithm="http://www.w3.org/2000/09/xmldsig#sha1"/>
        <DigestValue>jcabjNC3vb9MoTaOwAmEcttowiM=</DigestValue>
      </Reference>
      <Reference URI="/xl/worksheets/sheet8.xml?ContentType=application/vnd.openxmlformats-officedocument.spreadsheetml.worksheet+xml">
        <DigestMethod Algorithm="http://www.w3.org/2000/09/xmldsig#sha1"/>
        <DigestValue>iC7n6opfogFKCU2TRzuBoiJ/v/I=</DigestValue>
      </Reference>
      <Reference URI="/xl/printerSettings/printerSettings2.bin?ContentType=application/vnd.openxmlformats-officedocument.spreadsheetml.printerSettings">
        <DigestMethod Algorithm="http://www.w3.org/2000/09/xmldsig#sha1"/>
        <DigestValue>jcabjNC3vb9MoTaOwAmEcttowiM=</DigestValue>
      </Reference>
      <Reference URI="/xl/worksheets/sheet9.xml?ContentType=application/vnd.openxmlformats-officedocument.spreadsheetml.worksheet+xml">
        <DigestMethod Algorithm="http://www.w3.org/2000/09/xmldsig#sha1"/>
        <DigestValue>nV7jFxfYXfQI/nV49OM4+8Ciko4=</DigestValue>
      </Reference>
      <Reference URI="/xl/worksheets/sheet10.xml?ContentType=application/vnd.openxmlformats-officedocument.spreadsheetml.worksheet+xml">
        <DigestMethod Algorithm="http://www.w3.org/2000/09/xmldsig#sha1"/>
        <DigestValue>6QDf3nDvOHAMgm8CwY3wQShe/Ng=</DigestValue>
      </Reference>
      <Reference URI="/xl/worksheets/sheet15.xml?ContentType=application/vnd.openxmlformats-officedocument.spreadsheetml.worksheet+xml">
        <DigestMethod Algorithm="http://www.w3.org/2000/09/xmldsig#sha1"/>
        <DigestValue>vGd3w0iZtj1m7d7vNHep0J24IZ0=</DigestValue>
      </Reference>
      <Reference URI="/xl/printerSettings/printerSettings9.bin?ContentType=application/vnd.openxmlformats-officedocument.spreadsheetml.printerSettings">
        <DigestMethod Algorithm="http://www.w3.org/2000/09/xmldsig#sha1"/>
        <DigestValue>VbYQLSfWkJUSAVYpaQXZ1AdRGaQ=</DigestValue>
      </Reference>
      <Reference URI="/xl/printerSettings/printerSettings4.bin?ContentType=application/vnd.openxmlformats-officedocument.spreadsheetml.printerSettings">
        <DigestMethod Algorithm="http://www.w3.org/2000/09/xmldsig#sha1"/>
        <DigestValue>jcabjNC3vb9MoTaOwAmEcttowiM=</DigestValue>
      </Reference>
      <Reference URI="/xl/worksheets/sheet17.xml?ContentType=application/vnd.openxmlformats-officedocument.spreadsheetml.worksheet+xml">
        <DigestMethod Algorithm="http://www.w3.org/2000/09/xmldsig#sha1"/>
        <DigestValue>675//vzlBX+FwpsPvsP6dMhonLo=</DigestValue>
      </Reference>
      <Reference URI="/xl/worksheets/sheet18.xml?ContentType=application/vnd.openxmlformats-officedocument.spreadsheetml.worksheet+xml">
        <DigestMethod Algorithm="http://www.w3.org/2000/09/xmldsig#sha1"/>
        <DigestValue>hzg9qINE3VkklCpH/HQOG/ZCoWo=</DigestValue>
      </Reference>
      <Reference URI="/xl/printerSettings/printerSettings1.bin?ContentType=application/vnd.openxmlformats-officedocument.spreadsheetml.printerSettings">
        <DigestMethod Algorithm="http://www.w3.org/2000/09/xmldsig#sha1"/>
        <DigestValue>jcabjNC3vb9MoTaOwAmEcttowiM=</DigestValue>
      </Reference>
      <Reference URI="/xl/printerSettings/printerSettings8.bin?ContentType=application/vnd.openxmlformats-officedocument.spreadsheetml.printerSettings">
        <DigestMethod Algorithm="http://www.w3.org/2000/09/xmldsig#sha1"/>
        <DigestValue>VbYQLSfWkJUSAVYpaQXZ1AdRGaQ=</DigestValue>
      </Reference>
      <Reference URI="/xl/worksheets/sheet5.xml?ContentType=application/vnd.openxmlformats-officedocument.spreadsheetml.worksheet+xml">
        <DigestMethod Algorithm="http://www.w3.org/2000/09/xmldsig#sha1"/>
        <DigestValue>S0paOEM86OAlxLkKy3EATGrmxTw=</DigestValue>
      </Reference>
      <Reference URI="/xl/printerSettings/printerSettings7.bin?ContentType=application/vnd.openxmlformats-officedocument.spreadsheetml.printerSettings">
        <DigestMethod Algorithm="http://www.w3.org/2000/09/xmldsig#sha1"/>
        <DigestValue>jcabjNC3vb9MoTaOwAmEcttowiM=</DigestValue>
      </Reference>
      <Reference URI="/xl/worksheets/sheet7.xml?ContentType=application/vnd.openxmlformats-officedocument.spreadsheetml.worksheet+xml">
        <DigestMethod Algorithm="http://www.w3.org/2000/09/xmldsig#sha1"/>
        <DigestValue>MUN9oAIUTsRpcDnwT6K/PSemmbY=</DigestValue>
      </Reference>
      <Reference URI="/xl/printerSettings/printerSettings6.bin?ContentType=application/vnd.openxmlformats-officedocument.spreadsheetml.printerSettings">
        <DigestMethod Algorithm="http://www.w3.org/2000/09/xmldsig#sha1"/>
        <DigestValue>JnNgYLmL8jnhSpAtso5lOE9vjLA=</DigestValue>
      </Reference>
      <Reference URI="/xl/worksheets/sheet6.xml?ContentType=application/vnd.openxmlformats-officedocument.spreadsheetml.worksheet+xml">
        <DigestMethod Algorithm="http://www.w3.org/2000/09/xmldsig#sha1"/>
        <DigestValue>BpfSf2HRqWRc1Dqr0j3CP4RDy/M=</DigestValue>
      </Reference>
      <Reference URI="/xl/printerSettings/printerSettings5.bin?ContentType=application/vnd.openxmlformats-officedocument.spreadsheetml.printerSettings">
        <DigestMethod Algorithm="http://www.w3.org/2000/09/xmldsig#sha1"/>
        <DigestValue>0fOQWZyNvHu5m3ZMv6Ygnk6TDsA=</DigestValue>
      </Reference>
      <Reference URI="/xl/externalLinks/externalLink3.xml?ContentType=application/vnd.openxmlformats-officedocument.spreadsheetml.externalLink+xml">
        <DigestMethod Algorithm="http://www.w3.org/2000/09/xmldsig#sha1"/>
        <DigestValue>gvl4w4jc1MnhaxJD59podlZFRbk=</DigestValue>
      </Reference>
      <Reference URI="/xl/worksheets/sheet14.xml?ContentType=application/vnd.openxmlformats-officedocument.spreadsheetml.worksheet+xml">
        <DigestMethod Algorithm="http://www.w3.org/2000/09/xmldsig#sha1"/>
        <DigestValue>clyMwTeqEqKuf1rH5kkkrSB8+oo=</DigestValue>
      </Reference>
      <Reference URI="/xl/worksheets/sheet13.xml?ContentType=application/vnd.openxmlformats-officedocument.spreadsheetml.worksheet+xml">
        <DigestMethod Algorithm="http://www.w3.org/2000/09/xmldsig#sha1"/>
        <DigestValue>rOIoKvM67+j8lw6ggFY4JbwrYvM=</DigestValue>
      </Reference>
      <Reference URI="/xl/printerSettings/printerSettings14.bin?ContentType=application/vnd.openxmlformats-officedocument.spreadsheetml.printerSettings">
        <DigestMethod Algorithm="http://www.w3.org/2000/09/xmldsig#sha1"/>
        <DigestValue>ZjYF1rngT8+3SuHmWZ9lPAE7NMg=</DigestValue>
      </Reference>
      <Reference URI="/xl/worksheets/sheet3.xml?ContentType=application/vnd.openxmlformats-officedocument.spreadsheetml.worksheet+xml">
        <DigestMethod Algorithm="http://www.w3.org/2000/09/xmldsig#sha1"/>
        <DigestValue>F6Vi0602Hxsqg2xd2qWauBEXC1E=</DigestValue>
      </Reference>
      <Reference URI="/xl/printerSettings/printerSettings13.bin?ContentType=application/vnd.openxmlformats-officedocument.spreadsheetml.printerSettings">
        <DigestMethod Algorithm="http://www.w3.org/2000/09/xmldsig#sha1"/>
        <DigestValue>ZjYF1rngT8+3SuHmWZ9lPAE7NMg=</DigestValue>
      </Reference>
      <Reference URI="/xl/worksheets/sheet2.xml?ContentType=application/vnd.openxmlformats-officedocument.spreadsheetml.worksheet+xml">
        <DigestMethod Algorithm="http://www.w3.org/2000/09/xmldsig#sha1"/>
        <DigestValue>EdtwWOjEnXtOzELoTpkTRU2xws8=</DigestValue>
      </Reference>
      <Reference URI="/xl/printerSettings/printerSettings12.bin?ContentType=application/vnd.openxmlformats-officedocument.spreadsheetml.printerSettings">
        <DigestMethod Algorithm="http://www.w3.org/2000/09/xmldsig#sha1"/>
        <DigestValue>ZjYF1rngT8+3SuHmWZ9lPAE7NMg=</DigestValue>
      </Reference>
      <Reference URI="/xl/worksheets/sheet4.xml?ContentType=application/vnd.openxmlformats-officedocument.spreadsheetml.worksheet+xml">
        <DigestMethod Algorithm="http://www.w3.org/2000/09/xmldsig#sha1"/>
        <DigestValue>MiweZpWcDebUCj/67jF92r+dIys=</DigestValue>
      </Reference>
      <Reference URI="/xl/externalLinks/externalLink2.xml?ContentType=application/vnd.openxmlformats-officedocument.spreadsheetml.externalLink+xml">
        <DigestMethod Algorithm="http://www.w3.org/2000/09/xmldsig#sha1"/>
        <DigestValue>EJ4keYMLGZCzSM6wBritpaGwMRc=</DigestValue>
      </Reference>
      <Reference URI="/xl/workbook.xml?ContentType=application/vnd.openxmlformats-officedocument.spreadsheetml.sheet.main+xml">
        <DigestMethod Algorithm="http://www.w3.org/2000/09/xmldsig#sha1"/>
        <DigestValue>GoUm3a86qxsoYg1ihunymKg20EE=</DigestValue>
      </Reference>
      <Reference URI="/xl/printerSettings/printerSettings10.bin?ContentType=application/vnd.openxmlformats-officedocument.spreadsheetml.printerSettings">
        <DigestMethod Algorithm="http://www.w3.org/2000/09/xmldsig#sha1"/>
        <DigestValue>jcabjNC3vb9MoTaOwAmEcttowiM=</DigestValue>
      </Reference>
      <Reference URI="/xl/drawings/drawing1.xml?ContentType=application/vnd.openxmlformats-officedocument.drawing+xml">
        <DigestMethod Algorithm="http://www.w3.org/2000/09/xmldsig#sha1"/>
        <DigestValue>9jgpVdHzFAt7WN87Eb8UjCRV7yA=</DigestValue>
      </Reference>
      <Reference URI="/xl/worksheets/sheet1.xml?ContentType=application/vnd.openxmlformats-officedocument.spreadsheetml.worksheet+xml">
        <DigestMethod Algorithm="http://www.w3.org/2000/09/xmldsig#sha1"/>
        <DigestValue>ZRmeKAvKTWGAMPV0Ur9nU5DgseI=</DigestValue>
      </Reference>
      <Reference URI="/xl/theme/theme1.xml?ContentType=application/vnd.openxmlformats-officedocument.theme+xml">
        <DigestMethod Algorithm="http://www.w3.org/2000/09/xmldsig#sha1"/>
        <DigestValue>9qmLS+LilE9mSl2hTMj5oHE8VR8=</DigestValue>
      </Reference>
      <Reference URI="/xl/printerSettings/printerSettings11.bin?ContentType=application/vnd.openxmlformats-officedocument.spreadsheetml.printerSettings">
        <DigestMethod Algorithm="http://www.w3.org/2000/09/xmldsig#sha1"/>
        <DigestValue>VbYQLSfWkJUSAVYpaQXZ1AdRGaQ=</DigestValue>
      </Reference>
      <Reference URI="/xl/worksheets/sheet12.xml?ContentType=application/vnd.openxmlformats-officedocument.spreadsheetml.worksheet+xml">
        <DigestMethod Algorithm="http://www.w3.org/2000/09/xmldsig#sha1"/>
        <DigestValue>r35l1p3rL90TSq54cf8Oh4VHRr4=</DigestValue>
      </Reference>
      <Reference URI="/xl/sharedStrings.xml?ContentType=application/vnd.openxmlformats-officedocument.spreadsheetml.sharedStrings+xml">
        <DigestMethod Algorithm="http://www.w3.org/2000/09/xmldsig#sha1"/>
        <DigestValue>2zxqMM1H2uPeDQ9OJndX6b7wMNY=</DigestValue>
      </Reference>
      <Reference URI="/xl/calcChain.xml?ContentType=application/vnd.openxmlformats-officedocument.spreadsheetml.calcChain+xml">
        <DigestMethod Algorithm="http://www.w3.org/2000/09/xmldsig#sha1"/>
        <DigestValue>p95Pod458WGZWOknts1JFkbU6LE=</DigestValue>
      </Reference>
      <Reference URI="/xl/printerSettings/printerSettings16.bin?ContentType=application/vnd.openxmlformats-officedocument.spreadsheetml.printerSettings">
        <DigestMethod Algorithm="http://www.w3.org/2000/09/xmldsig#sha1"/>
        <DigestValue>h1cfDX90fneGw34KtpcfAlbbCy0=</DigestValue>
      </Reference>
      <Reference URI="/xl/worksheets/sheet11.xml?ContentType=application/vnd.openxmlformats-officedocument.spreadsheetml.worksheet+xml">
        <DigestMethod Algorithm="http://www.w3.org/2000/09/xmldsig#sha1"/>
        <DigestValue>EfasFTZmK4GF0ETDh/zcwreopxw=</DigestValue>
      </Reference>
      <Reference URI="/xl/printerSettings/printerSettings15.bin?ContentType=application/vnd.openxmlformats-officedocument.spreadsheetml.printerSettings">
        <DigestMethod Algorithm="http://www.w3.org/2000/09/xmldsig#sha1"/>
        <DigestValue>iOUdri0DrHYIo5Tw3Wqktoik9TI=</DigestValue>
      </Reference>
      <Reference URI="/xl/worksheets/sheet16.xml?ContentType=application/vnd.openxmlformats-officedocument.spreadsheetml.worksheet+xml">
        <DigestMethod Algorithm="http://www.w3.org/2000/09/xmldsig#sha1"/>
        <DigestValue>jSFGOvgEWDta7pRhjpbmLX9hGEE=</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QOJWOGL0aTUq7DRCqKq/shSZMHw=</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DFdJzDLZ8OTJcoQLID9K1l3GaC8=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eyTrzjpw7YWzXzr/JkpCtsq2078=</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qaaADHC+mfGI4UY8kLcc2quiVis=</DigestValue>
      </Reference>
    </Manifest>
    <SignatureProperties>
      <SignatureProperty Id="idSignatureTime" Target="#idPackageSignature">
        <mdssi:SignatureTime>
          <mdssi:Format>YYYY-MM-DDThh:mm:ssTZD</mdssi:Format>
          <mdssi:Value>2020-01-31T12:21:20Z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PG</SignatureComments>
          <WindowsVersion>6.1</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2020-01-31T12:21:20Z</xd:SigningTime>
          <xd:SigningCertificate>
            <xd:Cert>
              <xd:CertDigest>
                <DigestMethod Algorithm="http://www.w3.org/2000/09/xmldsig#sha1"/>
                <DigestValue>LiuAe262sG12xCUmLSf+N44DA8o=</DigestValue>
              </xd:CertDigest>
              <xd:IssuerSerial>
                <X509IssuerName>CN=NBG Class 2 INT Sub CA, DC=nbg, DC=ge</X509IssuerName>
                <X509SerialNumber>588289923410232072016266</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4sJs+SGkIZh/DSJ9EfcNFLTMUp0=</DigestValue>
    </Reference>
    <Reference URI="#idOfficeObject" Type="http://www.w3.org/2000/09/xmldsig#Object">
      <DigestMethod Algorithm="http://www.w3.org/2000/09/xmldsig#sha1"/>
      <DigestValue>7rru1CVJnRDyI+EnhKoz8paEA60=</DigestValue>
    </Reference>
    <Reference URI="#idSignedProperties" Type="http://uri.etsi.org/01903#SignedProperties">
      <Transforms>
        <Transform Algorithm="http://www.w3.org/TR/2001/REC-xml-c14n-20010315"/>
      </Transforms>
      <DigestMethod Algorithm="http://www.w3.org/2000/09/xmldsig#sha1"/>
      <DigestValue>NhZVpWEteg2TEGJ2J07NF+NxdJg=</DigestValue>
    </Reference>
  </SignedInfo>
  <SignatureValue>G/Io92q4JIcoANZKmMRfZxUtH/ADvbCiGsBSGoXU5LB346QVbliOugZ9MNWFI8CqMBMyENMx6vjG
+EMzZROk1RfBfEmMG7qymO3PK1RPBFpDeVS0WpWpO4N/JYOAQ5QT+QyntkNuIDc07p/HRddWlqVw
MrQODqQ52nosJfuvSJc9vmQ8iVeewaR4lsJvgLMBdUH3PJ4LocZsoofmQ65cc6lEtkSIIjxSXD7Q
79vjOF4Sfyi9NrVA5SAfhDoMhTS37elGYmECwVATSNjOY4qd9ax5QmW869YmYQjpRcxEdam1PRBe
O0yCkmfOpVmd/hJegCluy22x+x2x1D5lVl7Ftg==</SignatureValue>
  <KeyInfo>
    <X509Data>
      <X509Certificate>MIIGPzCCBSegAwIBAgIKXOsRCgACAAE6kDANBgkqhkiG9w0BAQsFADBKMRIwEAYKCZImiZPyLGQB
GRYCZ2UxEzARBgoJkiaJk/IsZAEZFgNuYmcxHzAdBgNVBAMTFk5CRyBDbGFzcyAyIElOVCBTdWIg
Q0EwHhcNMTkwNjA3MDczMzA3WhcNMjEwNjA2MDczMzA3WjA9MRwwGgYDVQQKExNKU0MgQmFuayBP
ZiBHZW9yZ2lhMR0wGwYDVQQDExRCQkcgLSBTdWxraGFuIEd2YWxpYTCCASIwDQYJKoZIhvcNAQEB
BQADggEPADCCAQoCggEBAOe+8yUDXO+yVvPcfmW+O+ClWR9Om3fL618NrUZgqWfHaXLRZVNoqml2
w2sw+0isO6QlH+pQYZu97R3ANA6fZDvWn1o08pzEMoqYnH1aAW38dyT9PuPwDaq2Czk8Z86adg3X
9GbCM3IPgQLzklCPThzFvOVB3oYRCtbaQTUPOqZdXDurF7yUrQx4YIjh6gigoAe8NcQuRqN/jgTg
jONweoeVn3PHh7YyLXih9V+JYQolMvhL9zCLBGw6N1/K6Nvuwh8vHIxBdXYD2k+MtYtn60Rq8wu0
H+1xgP23HZiCGnIvjVv4pIIcCuSwi52npiHqJxpHTqW6JcD96rKtSZAPQTcCAwEAAaOCAzIwggMu
MDwGCSsGAQQBgjcVBwQvMC0GJSsGAQQBgjcVCOayYION9USGgZkJg7ihSoO+hHEEg8SRM4SDiF0C
AWQCASMwHQYDVR0lBBYwFAYIKwYBBQUHAwIGCCsGAQUFBwMEMAsGA1UdDwQEAwIHgDAnBgkrBgEE
AYI3FQoEGjAYMAoGCCsGAQUFBwMCMAoGCCsGAQUFBwMEMB0GA1UdDgQWBBQ3sOdyOdDp5MHCzLFM
B8XUODmtSDAfBgNVHSMEGDAWgBTDLtIv8EwvGcIngvz2LqxqsEnPwTCCASUGA1UdHwSCARwwggEY
MIIBFKCCARCgggEMhoHHbGRhcDovLy9DTj1OQkclMjBDbGFzcyUyMDIlMjBJTlQlMjBTdWIlMjBD
QSgxKSxDTj1uYmctc3ViQ0EsQ049Q0RQLENOPVB1YmxpYyUyMEtleSUyMFNlcnZpY2VzLENOPVNl
cnZpY2VzLENOPUNvbmZpZ3VyYXRpb24sREM9bmJnLERDPWdlP2NlcnRpZmljYXRlUmV2b2NhdGlv
bkxpc3Q/YmFzZT9vYmplY3RDbGFzcz1jUkxEaXN0cmlidXRpb25Qb2ludIZAaHR0cDovL2NybC5u
YmcuZ292LmdlL2NhL05CRyUyMENsYXNzJTIwMiUyMElOVCUyMFN1YiUyMENBKDEpLmNybDCCAS4G
CCsGAQUFBwEBBIIBIDCCARwwgboGCCsGAQUFBzAChoGtbGRhcDovLy9DTj1OQkclMjBDbGFzcyUy
MDIlMjBJTlQlMjBTdWIlMjBDQSxDTj1BSUEsQ049UHVibGljJTIwS2V5JTIwU2VydmljZXMsQ049
U2VydmljZXMsQ049Q29uZmlndXJhdGlvbixEQz1uYmcsREM9Z2U/Y0FDZXJ0aWZpY2F0ZT9iYXNl
P29iamVjdENsYXNzPWNlcnRpZmljYXRpb25BdXRob3JpdHkwXQYIKwYBBQUHMAKGUWh0dHA6Ly9j
cmwubmJnLmdvdi5nZS9jYS9uYmctc3ViQ0EubmJnLmdlX05CRyUyMENsYXNzJTIwMiUyMElOVCUy
MFN1YiUyMENBKDIpLmNydDANBgkqhkiG9w0BAQsFAAOCAQEAsmJx6TV7g/2Th0GnimIKjCyRFLsd
1dZgwgvb4RgSPQX6x2Gy3gt8nlBMhr12GFBZTzfmqinSqGpt7dW51KMfJapCmLpc0avjh9CIDi8q
R6vsFRf3kG04IDseePo/bE+b7NS61PelEy0p5wzPDtxf4EUJIyui8RY3s8IXIYhdzUfkKUx4GWIw
AKFYEtWngUuaps6+shg7WaY93S7bOEe0OVBQTTCtFyQH//9on1oqYyJgc9tshwhCQYCn6QaK97eY
BLhlMs57Di2xxs7xhLSg2W2MNcmgn3b1uPzPiJbqeikaQTkyD6cwNHiZzCk6MEe7FkYlYM2UoqHP
mesT7o0buw==</X509Certificate>
    </X509Data>
  </KeyInfo>
  <Object xmlns:mdssi="http://schemas.openxmlformats.org/package/2006/digital-signature" Id="idPackageObject">
    <Manifest>
      <Reference URI="/xl/externalLinks/externalLink1.xml?ContentType=application/vnd.openxmlformats-officedocument.spreadsheetml.externalLink+xml">
        <DigestMethod Algorithm="http://www.w3.org/2000/09/xmldsig#sha1"/>
        <DigestValue>5INcEJ1eQDgw22QA4kay85oIaqo=</DigestValue>
      </Reference>
      <Reference URI="/xl/worksheets/sheet19.xml?ContentType=application/vnd.openxmlformats-officedocument.spreadsheetml.worksheet+xml">
        <DigestMethod Algorithm="http://www.w3.org/2000/09/xmldsig#sha1"/>
        <DigestValue>IyNzNX5B8IvcXluJyLI74wdIsyA=</DigestValue>
      </Reference>
      <Reference URI="/xl/styles.xml?ContentType=application/vnd.openxmlformats-officedocument.spreadsheetml.styles+xml">
        <DigestMethod Algorithm="http://www.w3.org/2000/09/xmldsig#sha1"/>
        <DigestValue>45Eubaapk9OrGy9SLjOoUlgCO3A=</DigestValue>
      </Reference>
      <Reference URI="/xl/printerSettings/printerSettings3.bin?ContentType=application/vnd.openxmlformats-officedocument.spreadsheetml.printerSettings">
        <DigestMethod Algorithm="http://www.w3.org/2000/09/xmldsig#sha1"/>
        <DigestValue>jcabjNC3vb9MoTaOwAmEcttowiM=</DigestValue>
      </Reference>
      <Reference URI="/xl/worksheets/sheet8.xml?ContentType=application/vnd.openxmlformats-officedocument.spreadsheetml.worksheet+xml">
        <DigestMethod Algorithm="http://www.w3.org/2000/09/xmldsig#sha1"/>
        <DigestValue>iC7n6opfogFKCU2TRzuBoiJ/v/I=</DigestValue>
      </Reference>
      <Reference URI="/xl/printerSettings/printerSettings2.bin?ContentType=application/vnd.openxmlformats-officedocument.spreadsheetml.printerSettings">
        <DigestMethod Algorithm="http://www.w3.org/2000/09/xmldsig#sha1"/>
        <DigestValue>jcabjNC3vb9MoTaOwAmEcttowiM=</DigestValue>
      </Reference>
      <Reference URI="/xl/worksheets/sheet9.xml?ContentType=application/vnd.openxmlformats-officedocument.spreadsheetml.worksheet+xml">
        <DigestMethod Algorithm="http://www.w3.org/2000/09/xmldsig#sha1"/>
        <DigestValue>nV7jFxfYXfQI/nV49OM4+8Ciko4=</DigestValue>
      </Reference>
      <Reference URI="/xl/worksheets/sheet10.xml?ContentType=application/vnd.openxmlformats-officedocument.spreadsheetml.worksheet+xml">
        <DigestMethod Algorithm="http://www.w3.org/2000/09/xmldsig#sha1"/>
        <DigestValue>6QDf3nDvOHAMgm8CwY3wQShe/Ng=</DigestValue>
      </Reference>
      <Reference URI="/xl/worksheets/sheet15.xml?ContentType=application/vnd.openxmlformats-officedocument.spreadsheetml.worksheet+xml">
        <DigestMethod Algorithm="http://www.w3.org/2000/09/xmldsig#sha1"/>
        <DigestValue>vGd3w0iZtj1m7d7vNHep0J24IZ0=</DigestValue>
      </Reference>
      <Reference URI="/xl/printerSettings/printerSettings9.bin?ContentType=application/vnd.openxmlformats-officedocument.spreadsheetml.printerSettings">
        <DigestMethod Algorithm="http://www.w3.org/2000/09/xmldsig#sha1"/>
        <DigestValue>VbYQLSfWkJUSAVYpaQXZ1AdRGaQ=</DigestValue>
      </Reference>
      <Reference URI="/xl/printerSettings/printerSettings4.bin?ContentType=application/vnd.openxmlformats-officedocument.spreadsheetml.printerSettings">
        <DigestMethod Algorithm="http://www.w3.org/2000/09/xmldsig#sha1"/>
        <DigestValue>jcabjNC3vb9MoTaOwAmEcttowiM=</DigestValue>
      </Reference>
      <Reference URI="/xl/worksheets/sheet17.xml?ContentType=application/vnd.openxmlformats-officedocument.spreadsheetml.worksheet+xml">
        <DigestMethod Algorithm="http://www.w3.org/2000/09/xmldsig#sha1"/>
        <DigestValue>675//vzlBX+FwpsPvsP6dMhonLo=</DigestValue>
      </Reference>
      <Reference URI="/xl/worksheets/sheet18.xml?ContentType=application/vnd.openxmlformats-officedocument.spreadsheetml.worksheet+xml">
        <DigestMethod Algorithm="http://www.w3.org/2000/09/xmldsig#sha1"/>
        <DigestValue>hzg9qINE3VkklCpH/HQOG/ZCoWo=</DigestValue>
      </Reference>
      <Reference URI="/xl/printerSettings/printerSettings1.bin?ContentType=application/vnd.openxmlformats-officedocument.spreadsheetml.printerSettings">
        <DigestMethod Algorithm="http://www.w3.org/2000/09/xmldsig#sha1"/>
        <DigestValue>jcabjNC3vb9MoTaOwAmEcttowiM=</DigestValue>
      </Reference>
      <Reference URI="/xl/printerSettings/printerSettings8.bin?ContentType=application/vnd.openxmlformats-officedocument.spreadsheetml.printerSettings">
        <DigestMethod Algorithm="http://www.w3.org/2000/09/xmldsig#sha1"/>
        <DigestValue>VbYQLSfWkJUSAVYpaQXZ1AdRGaQ=</DigestValue>
      </Reference>
      <Reference URI="/xl/worksheets/sheet5.xml?ContentType=application/vnd.openxmlformats-officedocument.spreadsheetml.worksheet+xml">
        <DigestMethod Algorithm="http://www.w3.org/2000/09/xmldsig#sha1"/>
        <DigestValue>S0paOEM86OAlxLkKy3EATGrmxTw=</DigestValue>
      </Reference>
      <Reference URI="/xl/printerSettings/printerSettings7.bin?ContentType=application/vnd.openxmlformats-officedocument.spreadsheetml.printerSettings">
        <DigestMethod Algorithm="http://www.w3.org/2000/09/xmldsig#sha1"/>
        <DigestValue>jcabjNC3vb9MoTaOwAmEcttowiM=</DigestValue>
      </Reference>
      <Reference URI="/xl/worksheets/sheet7.xml?ContentType=application/vnd.openxmlformats-officedocument.spreadsheetml.worksheet+xml">
        <DigestMethod Algorithm="http://www.w3.org/2000/09/xmldsig#sha1"/>
        <DigestValue>MUN9oAIUTsRpcDnwT6K/PSemmbY=</DigestValue>
      </Reference>
      <Reference URI="/xl/printerSettings/printerSettings6.bin?ContentType=application/vnd.openxmlformats-officedocument.spreadsheetml.printerSettings">
        <DigestMethod Algorithm="http://www.w3.org/2000/09/xmldsig#sha1"/>
        <DigestValue>JnNgYLmL8jnhSpAtso5lOE9vjLA=</DigestValue>
      </Reference>
      <Reference URI="/xl/worksheets/sheet6.xml?ContentType=application/vnd.openxmlformats-officedocument.spreadsheetml.worksheet+xml">
        <DigestMethod Algorithm="http://www.w3.org/2000/09/xmldsig#sha1"/>
        <DigestValue>BpfSf2HRqWRc1Dqr0j3CP4RDy/M=</DigestValue>
      </Reference>
      <Reference URI="/xl/printerSettings/printerSettings5.bin?ContentType=application/vnd.openxmlformats-officedocument.spreadsheetml.printerSettings">
        <DigestMethod Algorithm="http://www.w3.org/2000/09/xmldsig#sha1"/>
        <DigestValue>0fOQWZyNvHu5m3ZMv6Ygnk6TDsA=</DigestValue>
      </Reference>
      <Reference URI="/xl/externalLinks/externalLink3.xml?ContentType=application/vnd.openxmlformats-officedocument.spreadsheetml.externalLink+xml">
        <DigestMethod Algorithm="http://www.w3.org/2000/09/xmldsig#sha1"/>
        <DigestValue>gvl4w4jc1MnhaxJD59podlZFRbk=</DigestValue>
      </Reference>
      <Reference URI="/xl/worksheets/sheet14.xml?ContentType=application/vnd.openxmlformats-officedocument.spreadsheetml.worksheet+xml">
        <DigestMethod Algorithm="http://www.w3.org/2000/09/xmldsig#sha1"/>
        <DigestValue>clyMwTeqEqKuf1rH5kkkrSB8+oo=</DigestValue>
      </Reference>
      <Reference URI="/xl/worksheets/sheet13.xml?ContentType=application/vnd.openxmlformats-officedocument.spreadsheetml.worksheet+xml">
        <DigestMethod Algorithm="http://www.w3.org/2000/09/xmldsig#sha1"/>
        <DigestValue>rOIoKvM67+j8lw6ggFY4JbwrYvM=</DigestValue>
      </Reference>
      <Reference URI="/xl/printerSettings/printerSettings14.bin?ContentType=application/vnd.openxmlformats-officedocument.spreadsheetml.printerSettings">
        <DigestMethod Algorithm="http://www.w3.org/2000/09/xmldsig#sha1"/>
        <DigestValue>ZjYF1rngT8+3SuHmWZ9lPAE7NMg=</DigestValue>
      </Reference>
      <Reference URI="/xl/worksheets/sheet3.xml?ContentType=application/vnd.openxmlformats-officedocument.spreadsheetml.worksheet+xml">
        <DigestMethod Algorithm="http://www.w3.org/2000/09/xmldsig#sha1"/>
        <DigestValue>F6Vi0602Hxsqg2xd2qWauBEXC1E=</DigestValue>
      </Reference>
      <Reference URI="/xl/printerSettings/printerSettings13.bin?ContentType=application/vnd.openxmlformats-officedocument.spreadsheetml.printerSettings">
        <DigestMethod Algorithm="http://www.w3.org/2000/09/xmldsig#sha1"/>
        <DigestValue>ZjYF1rngT8+3SuHmWZ9lPAE7NMg=</DigestValue>
      </Reference>
      <Reference URI="/xl/worksheets/sheet2.xml?ContentType=application/vnd.openxmlformats-officedocument.spreadsheetml.worksheet+xml">
        <DigestMethod Algorithm="http://www.w3.org/2000/09/xmldsig#sha1"/>
        <DigestValue>EdtwWOjEnXtOzELoTpkTRU2xws8=</DigestValue>
      </Reference>
      <Reference URI="/xl/printerSettings/printerSettings12.bin?ContentType=application/vnd.openxmlformats-officedocument.spreadsheetml.printerSettings">
        <DigestMethod Algorithm="http://www.w3.org/2000/09/xmldsig#sha1"/>
        <DigestValue>ZjYF1rngT8+3SuHmWZ9lPAE7NMg=</DigestValue>
      </Reference>
      <Reference URI="/xl/worksheets/sheet4.xml?ContentType=application/vnd.openxmlformats-officedocument.spreadsheetml.worksheet+xml">
        <DigestMethod Algorithm="http://www.w3.org/2000/09/xmldsig#sha1"/>
        <DigestValue>MiweZpWcDebUCj/67jF92r+dIys=</DigestValue>
      </Reference>
      <Reference URI="/xl/externalLinks/externalLink2.xml?ContentType=application/vnd.openxmlformats-officedocument.spreadsheetml.externalLink+xml">
        <DigestMethod Algorithm="http://www.w3.org/2000/09/xmldsig#sha1"/>
        <DigestValue>EJ4keYMLGZCzSM6wBritpaGwMRc=</DigestValue>
      </Reference>
      <Reference URI="/xl/workbook.xml?ContentType=application/vnd.openxmlformats-officedocument.spreadsheetml.sheet.main+xml">
        <DigestMethod Algorithm="http://www.w3.org/2000/09/xmldsig#sha1"/>
        <DigestValue>GoUm3a86qxsoYg1ihunymKg20EE=</DigestValue>
      </Reference>
      <Reference URI="/xl/printerSettings/printerSettings10.bin?ContentType=application/vnd.openxmlformats-officedocument.spreadsheetml.printerSettings">
        <DigestMethod Algorithm="http://www.w3.org/2000/09/xmldsig#sha1"/>
        <DigestValue>jcabjNC3vb9MoTaOwAmEcttowiM=</DigestValue>
      </Reference>
      <Reference URI="/xl/drawings/drawing1.xml?ContentType=application/vnd.openxmlformats-officedocument.drawing+xml">
        <DigestMethod Algorithm="http://www.w3.org/2000/09/xmldsig#sha1"/>
        <DigestValue>9jgpVdHzFAt7WN87Eb8UjCRV7yA=</DigestValue>
      </Reference>
      <Reference URI="/xl/worksheets/sheet1.xml?ContentType=application/vnd.openxmlformats-officedocument.spreadsheetml.worksheet+xml">
        <DigestMethod Algorithm="http://www.w3.org/2000/09/xmldsig#sha1"/>
        <DigestValue>ZRmeKAvKTWGAMPV0Ur9nU5DgseI=</DigestValue>
      </Reference>
      <Reference URI="/xl/theme/theme1.xml?ContentType=application/vnd.openxmlformats-officedocument.theme+xml">
        <DigestMethod Algorithm="http://www.w3.org/2000/09/xmldsig#sha1"/>
        <DigestValue>9qmLS+LilE9mSl2hTMj5oHE8VR8=</DigestValue>
      </Reference>
      <Reference URI="/xl/printerSettings/printerSettings11.bin?ContentType=application/vnd.openxmlformats-officedocument.spreadsheetml.printerSettings">
        <DigestMethod Algorithm="http://www.w3.org/2000/09/xmldsig#sha1"/>
        <DigestValue>VbYQLSfWkJUSAVYpaQXZ1AdRGaQ=</DigestValue>
      </Reference>
      <Reference URI="/xl/worksheets/sheet12.xml?ContentType=application/vnd.openxmlformats-officedocument.spreadsheetml.worksheet+xml">
        <DigestMethod Algorithm="http://www.w3.org/2000/09/xmldsig#sha1"/>
        <DigestValue>r35l1p3rL90TSq54cf8Oh4VHRr4=</DigestValue>
      </Reference>
      <Reference URI="/xl/sharedStrings.xml?ContentType=application/vnd.openxmlformats-officedocument.spreadsheetml.sharedStrings+xml">
        <DigestMethod Algorithm="http://www.w3.org/2000/09/xmldsig#sha1"/>
        <DigestValue>2zxqMM1H2uPeDQ9OJndX6b7wMNY=</DigestValue>
      </Reference>
      <Reference URI="/xl/calcChain.xml?ContentType=application/vnd.openxmlformats-officedocument.spreadsheetml.calcChain+xml">
        <DigestMethod Algorithm="http://www.w3.org/2000/09/xmldsig#sha1"/>
        <DigestValue>p95Pod458WGZWOknts1JFkbU6LE=</DigestValue>
      </Reference>
      <Reference URI="/xl/printerSettings/printerSettings16.bin?ContentType=application/vnd.openxmlformats-officedocument.spreadsheetml.printerSettings">
        <DigestMethod Algorithm="http://www.w3.org/2000/09/xmldsig#sha1"/>
        <DigestValue>h1cfDX90fneGw34KtpcfAlbbCy0=</DigestValue>
      </Reference>
      <Reference URI="/xl/worksheets/sheet11.xml?ContentType=application/vnd.openxmlformats-officedocument.spreadsheetml.worksheet+xml">
        <DigestMethod Algorithm="http://www.w3.org/2000/09/xmldsig#sha1"/>
        <DigestValue>EfasFTZmK4GF0ETDh/zcwreopxw=</DigestValue>
      </Reference>
      <Reference URI="/xl/printerSettings/printerSettings15.bin?ContentType=application/vnd.openxmlformats-officedocument.spreadsheetml.printerSettings">
        <DigestMethod Algorithm="http://www.w3.org/2000/09/xmldsig#sha1"/>
        <DigestValue>iOUdri0DrHYIo5Tw3Wqktoik9TI=</DigestValue>
      </Reference>
      <Reference URI="/xl/worksheets/sheet16.xml?ContentType=application/vnd.openxmlformats-officedocument.spreadsheetml.worksheet+xml">
        <DigestMethod Algorithm="http://www.w3.org/2000/09/xmldsig#sha1"/>
        <DigestValue>jSFGOvgEWDta7pRhjpbmLX9hGEE=</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QOJWOGL0aTUq7DRCqKq/shSZMHw=</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DFdJzDLZ8OTJcoQLID9K1l3GaC8=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eyTrzjpw7YWzXzr/JkpCtsq2078=</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qaaADHC+mfGI4UY8kLcc2quiVis=</DigestValue>
      </Reference>
    </Manifest>
    <SignatureProperties>
      <SignatureProperty Id="idSignatureTime" Target="#idPackageSignature">
        <mdssi:SignatureTime>
          <mdssi:Format>YYYY-MM-DDThh:mm:ssTZD</mdssi:Format>
          <mdssi:Value>2020-01-31T12:22:52Z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PG</SignatureComments>
          <WindowsVersion>6.1</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2020-01-31T12:22:52Z</xd:SigningTime>
          <xd:SigningCertificate>
            <xd:Cert>
              <xd:CertDigest>
                <DigestMethod Algorithm="http://www.w3.org/2000/09/xmldsig#sha1"/>
                <DigestValue>sxXsupYchzEkRyMG4ndhTnT/o2E=</DigestValue>
              </xd:CertDigest>
              <xd:IssuerSerial>
                <X509IssuerName>CN=NBG Class 2 INT Sub CA, DC=nbg, DC=ge</X509IssuerName>
                <X509SerialNumber>438793929075186106186384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lpstr>'3. PL'!Print_Area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2020-01-31T11:53:30Z</dcterms:modified>
</cp:coreProperties>
</file>