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9D1EC276-560C-4895-BF59-3D31A9D79905}" xr6:coauthVersionLast="47" xr6:coauthVersionMax="47" xr10:uidLastSave="{00000000-0000-0000-0000-000000000000}"/>
  <bookViews>
    <workbookView xWindow="-120" yWindow="-120" windowWidth="29040" windowHeight="15720"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07" l="1"/>
  <c r="B1" i="107"/>
  <c r="B1" i="37"/>
  <c r="B2" i="37"/>
  <c r="E6" i="37"/>
  <c r="D6" i="37"/>
  <c r="Q33" i="37" l="1"/>
  <c r="Q32" i="37"/>
  <c r="Q31" i="37"/>
  <c r="Q30" i="37" s="1"/>
  <c r="Q29" i="37"/>
  <c r="Q28" i="37"/>
  <c r="Q27" i="37"/>
  <c r="Q26" i="37" s="1"/>
  <c r="Q25" i="37"/>
  <c r="Q24" i="37"/>
  <c r="Q23" i="37"/>
  <c r="Q21" i="37"/>
  <c r="Q20" i="37"/>
  <c r="Q19" i="37"/>
  <c r="Q17" i="37"/>
  <c r="Q16" i="37"/>
  <c r="Q15" i="37"/>
  <c r="Q14" i="37" s="1"/>
  <c r="Q13" i="37"/>
  <c r="Q9" i="37" s="1"/>
  <c r="Q12" i="37"/>
  <c r="Q11" i="37"/>
  <c r="P9" i="37"/>
  <c r="P6" i="37" s="1"/>
  <c r="P34" i="37" s="1"/>
  <c r="O9" i="37"/>
  <c r="O6" i="37" s="1"/>
  <c r="N9" i="37"/>
  <c r="N6" i="37" s="1"/>
  <c r="M9" i="37"/>
  <c r="M6" i="37" s="1"/>
  <c r="L9" i="37"/>
  <c r="L6" i="37" s="1"/>
  <c r="K9" i="37"/>
  <c r="K6" i="37" s="1"/>
  <c r="J9" i="37"/>
  <c r="J6" i="37" s="1"/>
  <c r="G9" i="37"/>
  <c r="G6" i="37" s="1"/>
  <c r="F9" i="37"/>
  <c r="C9" i="37"/>
  <c r="C6" i="37" s="1"/>
  <c r="P8" i="37"/>
  <c r="O8" i="37"/>
  <c r="N8" i="37"/>
  <c r="M8" i="37"/>
  <c r="L8" i="37"/>
  <c r="K8" i="37"/>
  <c r="J8" i="37"/>
  <c r="G8" i="37"/>
  <c r="F8" i="37"/>
  <c r="I8" i="37" s="1"/>
  <c r="C8" i="37"/>
  <c r="P7" i="37"/>
  <c r="O7" i="37"/>
  <c r="O34" i="37" s="1"/>
  <c r="N7" i="37"/>
  <c r="N34" i="37" s="1"/>
  <c r="M7" i="37"/>
  <c r="M34" i="37" s="1"/>
  <c r="L7" i="37"/>
  <c r="L34" i="37" s="1"/>
  <c r="K7" i="37"/>
  <c r="K34" i="37" s="1"/>
  <c r="J7" i="37"/>
  <c r="J34" i="37" s="1"/>
  <c r="G7" i="37"/>
  <c r="F7" i="37"/>
  <c r="C7" i="37"/>
  <c r="E34" i="37"/>
  <c r="D34" i="37"/>
  <c r="C34" i="37" l="1"/>
  <c r="I9" i="37"/>
  <c r="F6" i="37"/>
  <c r="F34" i="37" s="1"/>
  <c r="G34" i="37"/>
  <c r="Q18" i="37"/>
  <c r="I7" i="37"/>
  <c r="I6" i="37" s="1"/>
  <c r="Q22" i="37"/>
  <c r="Q10" i="37"/>
  <c r="Q8" i="37"/>
  <c r="Q7" i="37"/>
  <c r="I34" i="37" l="1"/>
  <c r="Q6" i="37"/>
  <c r="Q34" i="37" s="1"/>
  <c r="F6" i="107"/>
  <c r="E6" i="107"/>
  <c r="D6" i="107"/>
  <c r="C6" i="107"/>
  <c r="B2" i="106" l="1"/>
  <c r="B1" i="106"/>
  <c r="B1" i="105"/>
  <c r="B2" i="105"/>
  <c r="B1" i="94" l="1"/>
  <c r="B1" i="93"/>
  <c r="B1" i="92"/>
  <c r="B1" i="104" l="1"/>
  <c r="B1" i="103"/>
  <c r="B1" i="102"/>
  <c r="B1" i="101"/>
  <c r="B1" i="100"/>
  <c r="B1" i="99"/>
  <c r="B1" i="98"/>
  <c r="B1" i="97"/>
  <c r="B1" i="96"/>
  <c r="B1" i="95"/>
  <c r="B1" i="80" l="1"/>
  <c r="B1" i="79" l="1"/>
  <c r="B1" i="36"/>
  <c r="B1" i="74"/>
  <c r="B1" i="64"/>
  <c r="B1" i="35"/>
  <c r="B1" i="69"/>
  <c r="B1" i="77"/>
  <c r="B1" i="28"/>
  <c r="B1" i="73"/>
  <c r="B1" i="72"/>
  <c r="B1" i="52"/>
  <c r="B1" i="71"/>
  <c r="B1" i="6"/>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<sst xmlns="http://schemas.openxmlformats.org/spreadsheetml/2006/main" count="1638" uniqueCount="1023">
  <si>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</si>
  <si>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</si>
  <si>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</si>
  <si>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</si>
  <si>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</si>
  <si>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</si>
  <si>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</si>
  <si>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</si>
  <si>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</si>
  <si>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</si>
  <si>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</si>
  <si>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</si>
  <si>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</si>
  <si>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</si>
  <si>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</si>
  <si>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</si>
  <si>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</si>
  <si>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</si>
  <si>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</si>
  <si>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</si>
  <si>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</si>
  <si>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</si>
  <si>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</si>
  <si>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</si>
  <si>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</si>
  <si>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</si>
  <si>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</si>
  <si>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</si>
  <si>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</si>
  <si>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</si>
  <si>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</si>
  <si>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</si>
  <si>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</si>
  <si>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</si>
  <si>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</si>
  <si>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</si>
  <si>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</si>
  <si>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</si>
  <si>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</si>
  <si>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</si>
  <si>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</si>
  <si>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</si>
  <si>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</si>
  <si>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</si>
  <si>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</si>
  <si>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</si>
  <si>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</si>
  <si>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</si>
  <si>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</si>
  <si>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</si>
  <si>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</si>
  <si>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</si>
  <si>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</si>
  <si>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</si>
  <si>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</si>
  <si>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</si>
  <si>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</si>
  <si>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</si>
  <si>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</si>
  <si>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</si>
  <si>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</si>
  <si>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</si>
  <si>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</si>
  <si>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</si>
  <si>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</si>
  <si>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</si>
  <si>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</si>
  <si>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</si>
  <si>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</si>
  <si>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</si>
  <si>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</si>
  <si>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</si>
  <si>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</si>
  <si>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</si>
  <si>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</si>
  <si>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</si>
  <si>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</si>
  <si>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</si>
  <si>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</si>
  <si>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</si>
  <si>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</si>
  <si>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</si>
  <si>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</si>
  <si>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</si>
  <si>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</si>
  <si>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</si>
  <si>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</si>
  <si>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</si>
  <si>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</si>
  <si>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</si>
  <si>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</si>
  <si>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</si>
  <si>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</si>
  <si>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</si>
  <si>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</si>
  <si>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</si>
  <si>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</si>
  <si>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</si>
  <si>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</si>
  <si>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</si>
  <si>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</si>
  <si>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</si>
  <si>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</si>
  <si>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</si>
  <si>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</si>
  <si>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</si>
  <si>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</si>
  <si>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</si>
  <si>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</si>
  <si>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</si>
  <si>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</si>
  <si>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</si>
  <si>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</si>
  <si>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</si>
  <si>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</si>
  <si>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</si>
  <si>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</si>
  <si>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</si>
  <si>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</si>
  <si>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</si>
  <si>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</si>
  <si>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</si>
  <si>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</si>
  <si>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</si>
  <si>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</si>
  <si>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</si>
  <si>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</si>
  <si>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</si>
  <si>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</si>
  <si>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</si>
  <si>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</si>
  <si>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</si>
  <si>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</si>
  <si>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</si>
  <si>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</si>
  <si>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</si>
  <si>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</si>
  <si>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</si>
  <si>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</si>
  <si>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</si>
  <si>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</si>
  <si>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</si>
  <si>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</si>
  <si>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</si>
  <si>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</si>
  <si>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</si>
  <si>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</si>
  <si>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</si>
  <si>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</si>
  <si>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</si>
  <si>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</si>
  <si>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</si>
  <si>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</si>
  <si>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</si>
  <si>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</si>
  <si>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</si>
  <si>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</si>
  <si>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</si>
  <si>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</si>
  <si>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</si>
  <si>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</si>
  <si>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</si>
  <si>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</si>
  <si>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</si>
  <si>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</si>
  <si>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</si>
  <si>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</si>
  <si>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</si>
  <si>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</si>
  <si>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</si>
  <si>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</si>
  <si>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</si>
  <si>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</si>
  <si>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</si>
  <si>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</si>
  <si>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</si>
  <si>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</si>
  <si>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</si>
  <si>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</si>
  <si>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</si>
  <si>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</si>
  <si>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</si>
  <si>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</si>
  <si>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</si>
  <si>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</si>
  <si>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</si>
  <si>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</si>
  <si>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</si>
  <si>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</si>
  <si>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</si>
  <si>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</si>
  <si>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</si>
  <si>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</si>
  <si>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</si>
  <si>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</si>
  <si>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</si>
  <si>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</si>
  <si>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</si>
  <si>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</si>
  <si>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</si>
  <si>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</si>
  <si>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</si>
  <si>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</si>
  <si>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</si>
  <si>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</si>
  <si>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</si>
  <si>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</si>
  <si>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</si>
  <si>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</si>
  <si>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</si>
  <si>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</si>
  <si>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</si>
  <si>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</si>
  <si>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</si>
  <si>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</si>
  <si>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</si>
  <si>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</si>
  <si>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</si>
  <si>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</si>
  <si>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</si>
  <si>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</si>
  <si>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</si>
  <si>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</si>
  <si>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</si>
  <si>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</si>
  <si>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</si>
  <si>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</si>
  <si>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</si>
  <si>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</si>
  <si>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</si>
  <si>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</si>
  <si>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</si>
  <si>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</si>
  <si>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</si>
  <si>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</si>
  <si>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</si>
  <si>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</si>
  <si>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</si>
  <si>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</si>
  <si>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</si>
  <si>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</si>
  <si>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</si>
  <si>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</si>
  <si>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</si>
  <si>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</si>
  <si>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</si>
  <si>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</si>
  <si>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</si>
  <si>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</si>
  <si>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</si>
  <si>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</si>
  <si>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</si>
  <si>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</si>
  <si>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</si>
  <si>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</si>
  <si>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</si>
  <si>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</si>
  <si>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</si>
  <si>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</si>
  <si>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</si>
  <si>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</si>
  <si>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</si>
  <si>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</si>
  <si>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</si>
  <si>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</si>
  <si>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</si>
  <si>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</si>
  <si>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</si>
  <si>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</si>
  <si>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</si>
  <si>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</si>
  <si>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</si>
  <si>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</si>
  <si>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</si>
  <si>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</si>
  <si>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</si>
  <si>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</si>
  <si>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</si>
  <si>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</si>
  <si>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</si>
  <si>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</si>
  <si>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</si>
  <si>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</si>
  <si>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</si>
  <si>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</si>
  <si>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</si>
  <si>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</si>
  <si>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</si>
  <si>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</si>
  <si>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</si>
  <si>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</si>
  <si>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</si>
  <si>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</si>
  <si>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</si>
  <si>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</si>
  <si>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</si>
  <si>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</si>
  <si>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</si>
  <si>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</si>
  <si>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</si>
  <si>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</si>
  <si>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</si>
  <si>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</si>
  <si>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</si>
  <si>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</si>
  <si>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</si>
  <si>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</si>
  <si>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</si>
  <si>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</si>
  <si>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</si>
  <si>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</si>
  <si>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</si>
  <si>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</si>
  <si>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</si>
  <si>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</si>
  <si>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</si>
  <si>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</si>
  <si>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</si>
  <si>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</si>
  <si>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</si>
  <si>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</si>
  <si>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</si>
  <si>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</si>
  <si>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</si>
  <si>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</si>
  <si>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</si>
  <si>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</si>
  <si>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</si>
  <si>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</si>
  <si>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</si>
  <si>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</si>
  <si>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</si>
  <si>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</si>
  <si>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</si>
  <si>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</si>
  <si>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</si>
  <si>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</si>
  <si>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</si>
  <si>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</si>
  <si>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</si>
  <si>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</si>
  <si>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</si>
  <si>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</si>
  <si>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</si>
  <si>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</si>
  <si>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</si>
  <si>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</si>
  <si>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</si>
  <si>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</si>
  <si>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</si>
  <si>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</si>
  <si>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</si>
  <si>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</si>
  <si>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</si>
  <si>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</si>
  <si>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</si>
  <si>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</si>
  <si>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</si>
  <si>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</si>
  <si>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</si>
  <si>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</si>
  <si>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</si>
  <si>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</si>
  <si>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</si>
  <si>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</si>
  <si>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</si>
  <si>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</si>
  <si>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</si>
  <si>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</si>
  <si>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</si>
  <si>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</si>
  <si>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</si>
  <si>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</si>
  <si>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</si>
  <si>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</si>
  <si>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</si>
  <si>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</si>
  <si>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</si>
  <si>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</si>
  <si>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</si>
  <si>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</si>
  <si>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</si>
  <si>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</si>
  <si>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</si>
  <si>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</si>
  <si>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</si>
  <si>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</si>
  <si>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</si>
  <si>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</si>
  <si>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</si>
  <si>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</si>
  <si>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</si>
  <si>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</si>
  <si>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</si>
  <si>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</si>
  <si>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</si>
  <si>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</si>
  <si>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</si>
  <si>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</si>
  <si>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</si>
  <si>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</si>
  <si>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</si>
  <si>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</si>
  <si>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</si>
  <si>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</si>
  <si>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</si>
  <si>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</si>
  <si>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</si>
  <si>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</si>
  <si>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</si>
  <si>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</si>
  <si>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</si>
  <si>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</si>
  <si>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</si>
  <si>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</si>
  <si>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</si>
  <si>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</si>
  <si>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</si>
  <si>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</si>
  <si>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</si>
  <si>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</si>
  <si>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</si>
  <si>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</si>
  <si>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</si>
  <si>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</si>
  <si>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</si>
  <si>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</si>
  <si>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</si>
  <si>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</si>
  <si>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</si>
  <si>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</si>
  <si>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</si>
  <si>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</si>
  <si>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</si>
  <si>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</si>
  <si>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</si>
  <si>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</si>
  <si>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</si>
  <si>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</si>
  <si>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</si>
  <si>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</si>
  <si>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</si>
  <si>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</si>
  <si>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</si>
  <si>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</si>
  <si>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</si>
  <si>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</si>
  <si>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</si>
  <si>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</si>
  <si>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</si>
  <si>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</si>
  <si>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</si>
  <si>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</si>
  <si>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</si>
  <si>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</si>
  <si>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</si>
  <si>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</si>
  <si>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</si>
  <si>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</si>
  <si>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</si>
  <si>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</si>
  <si>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</si>
  <si>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</si>
  <si>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</si>
  <si>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</si>
  <si>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</si>
  <si>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</si>
  <si>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</si>
  <si>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</si>
  <si>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</si>
  <si>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</si>
  <si>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</si>
  <si>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</si>
  <si>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</si>
  <si>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</si>
  <si>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</si>
  <si>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</si>
  <si>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</si>
  <si>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</si>
  <si>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</si>
  <si>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</si>
  <si>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</si>
  <si>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</si>
  <si>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</si>
  <si>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</si>
  <si>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</si>
  <si>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</si>
  <si>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</si>
  <si>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</si>
  <si>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</si>
  <si>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</si>
  <si>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</si>
  <si>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</si>
  <si>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</si>
  <si>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</si>
  <si>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</si>
  <si>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</si>
  <si>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</si>
  <si>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</si>
  <si>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</si>
  <si>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</si>
  <si>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</si>
  <si>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</si>
  <si>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</si>
  <si>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</si>
  <si>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</si>
  <si>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</si>
  <si>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</si>
  <si>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</si>
  <si>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</si>
  <si>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</si>
  <si>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</si>
  <si>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</si>
  <si>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</si>
  <si>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</si>
  <si>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</si>
  <si>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</si>
  <si>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</si>
  <si>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</si>
  <si>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</si>
  <si>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</si>
  <si>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</si>
  <si>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</si>
  <si>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</si>
  <si>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</si>
  <si>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</si>
  <si>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</si>
  <si>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</si>
  <si>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</si>
  <si>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</si>
  <si>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</si>
  <si>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</si>
  <si>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</si>
  <si>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</si>
  <si>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</si>
  <si>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</si>
  <si>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</si>
  <si>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</si>
  <si>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</si>
  <si>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</si>
  <si>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</si>
  <si>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</si>
  <si>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</si>
  <si>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</si>
  <si>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</si>
  <si>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</si>
  <si>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</si>
  <si>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</si>
  <si>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</si>
  <si>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</si>
  <si>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</si>
  <si>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</si>
  <si>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</si>
  <si>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</si>
  <si>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</si>
  <si>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</si>
  <si>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</si>
  <si>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</si>
  <si>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</si>
  <si>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</si>
  <si>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</si>
  <si>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</si>
  <si>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</si>
  <si>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</si>
  <si>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</si>
  <si>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</si>
  <si>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</si>
  <si>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</si>
  <si>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</si>
  <si>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</si>
  <si>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</si>
  <si>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</si>
  <si>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</si>
  <si>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</si>
  <si>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</si>
  <si>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</si>
  <si>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</si>
  <si>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</si>
  <si>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</si>
  <si>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</si>
  <si>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</si>
  <si>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</si>
  <si>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</si>
  <si>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</si>
  <si>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</si>
  <si>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</si>
  <si>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</si>
  <si>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</si>
  <si>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</si>
  <si>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</si>
  <si>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</si>
  <si>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</si>
  <si>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</si>
  <si>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</si>
  <si>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</si>
  <si>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</si>
  <si>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</si>
  <si>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</si>
  <si>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</si>
  <si>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</si>
  <si>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</si>
  <si>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</si>
  <si>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</si>
  <si>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</si>
  <si>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</si>
  <si>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</si>
  <si>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</si>
  <si>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</si>
  <si>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</si>
  <si>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</si>
  <si>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</si>
  <si>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</si>
  <si>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</si>
  <si>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</si>
  <si>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</si>
  <si>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</si>
  <si>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</si>
  <si>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</si>
  <si>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</si>
  <si>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</si>
  <si>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</si>
  <si>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</si>
  <si>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</si>
  <si>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</si>
  <si>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</si>
  <si>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</si>
  <si>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</si>
  <si>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</si>
  <si>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</si>
  <si>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</si>
  <si>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</si>
  <si>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</si>
  <si>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</si>
  <si>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</si>
  <si>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</si>
  <si>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</si>
  <si>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</si>
  <si>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</si>
  <si>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</si>
  <si>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</si>
  <si>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</si>
  <si>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</si>
  <si>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</si>
  <si>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</si>
  <si>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</si>
  <si>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</si>
  <si>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</si>
  <si>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</si>
  <si>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</si>
  <si>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</si>
  <si>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</si>
  <si>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</si>
  <si>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</si>
  <si>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</si>
  <si>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</si>
  <si>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</si>
  <si>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</si>
  <si>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</si>
  <si>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</si>
  <si>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</si>
  <si>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</si>
  <si>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</si>
  <si>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</si>
  <si>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</si>
  <si>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</si>
  <si>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</si>
  <si>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</si>
  <si>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</si>
  <si>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</si>
  <si>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</si>
  <si>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</si>
  <si>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</si>
  <si>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</si>
  <si>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</si>
  <si>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</si>
  <si>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</si>
  <si>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</si>
  <si>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</si>
  <si>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</si>
  <si>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</si>
  <si>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</si>
  <si>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</si>
  <si>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</si>
  <si>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</si>
  <si>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</si>
  <si>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</si>
  <si>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</si>
  <si>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</si>
  <si>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</si>
  <si>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</si>
  <si>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</si>
  <si>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</si>
  <si>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</si>
  <si>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</si>
  <si>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</si>
  <si>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</si>
  <si>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</si>
  <si>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</si>
  <si>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</si>
  <si>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</si>
  <si>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</si>
  <si>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</si>
  <si>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</si>
  <si>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</si>
  <si>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</si>
  <si>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</si>
  <si>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</si>
  <si>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</si>
  <si>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</si>
  <si>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</si>
  <si>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</si>
  <si>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</si>
  <si>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</si>
  <si>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</si>
  <si>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</si>
  <si>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</si>
  <si>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</si>
  <si>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</si>
  <si>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</si>
  <si>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</si>
  <si>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</si>
  <si>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</si>
  <si>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</si>
  <si>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</si>
  <si>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</si>
  <si>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</si>
  <si>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</si>
  <si>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</si>
  <si>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</si>
  <si>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</si>
  <si>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</si>
  <si>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</si>
  <si>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</si>
  <si>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</si>
  <si>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</si>
  <si>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</si>
  <si>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</si>
  <si>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</si>
  <si>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</si>
  <si>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</si>
  <si>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</si>
  <si>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</si>
  <si>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</si>
  <si>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</si>
  <si>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</si>
  <si>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</si>
  <si>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</si>
  <si>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</si>
  <si>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</si>
  <si>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</si>
  <si>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</si>
  <si>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</si>
  <si>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</si>
  <si>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</si>
  <si>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</si>
  <si>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</si>
  <si>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</si>
  <si>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</si>
  <si>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</si>
  <si>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</si>
  <si>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</si>
  <si>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</si>
  <si>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</si>
  <si>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</si>
  <si>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</si>
  <si>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</si>
  <si>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</si>
  <si>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</si>
  <si>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</si>
  <si>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</si>
  <si>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</si>
  <si>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</si>
  <si>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</si>
  <si>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</si>
  <si>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</si>
  <si>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</si>
  <si>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</si>
  <si>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</si>
  <si>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</si>
  <si>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</si>
  <si>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</si>
  <si>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</si>
  <si>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</si>
  <si>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</si>
  <si>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</si>
  <si>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</si>
  <si>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</si>
  <si>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</si>
  <si>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</si>
  <si>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</si>
  <si>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</si>
  <si>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</si>
  <si>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</si>
  <si>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</si>
  <si>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</si>
  <si>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</si>
  <si>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</si>
  <si>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</si>
  <si>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</si>
  <si>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</si>
  <si>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</si>
  <si>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</si>
  <si>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</si>
  <si>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</si>
  <si>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</si>
  <si>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</si>
  <si>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</si>
  <si>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</si>
  <si>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</si>
  <si>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</si>
  <si>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</si>
  <si>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</si>
  <si>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</si>
  <si>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</si>
  <si>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</si>
  <si>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</si>
  <si>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</si>
  <si>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</si>
  <si>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</si>
  <si>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</si>
  <si>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</si>
  <si>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</si>
  <si>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</si>
  <si>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</si>
  <si>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</si>
  <si>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</si>
  <si>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</si>
  <si>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</si>
  <si>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</si>
  <si>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</si>
  <si>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</si>
  <si>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</si>
  <si>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</si>
  <si>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</si>
  <si>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</si>
  <si>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</si>
  <si>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</si>
  <si>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</si>
  <si>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</si>
  <si>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</si>
  <si>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</si>
  <si>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</si>
  <si>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</si>
  <si>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</si>
  <si>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</si>
  <si>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</si>
  <si>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</si>
  <si>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</si>
  <si>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</si>
  <si>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</si>
  <si>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</si>
  <si>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</si>
  <si>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</si>
  <si>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</si>
  <si>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</si>
  <si>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</si>
  <si>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</si>
  <si>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</si>
  <si>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</si>
  <si>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</si>
  <si>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</si>
  <si>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</si>
  <si>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</si>
  <si>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</si>
  <si>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</si>
  <si>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</si>
  <si>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</si>
  <si>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</si>
  <si>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</si>
  <si>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</si>
  <si>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</si>
  <si>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</si>
  <si>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</si>
  <si>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</si>
  <si>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</si>
  <si>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</si>
  <si>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</si>
  <si>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</si>
  <si>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</si>
  <si>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</si>
  <si>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</si>
  <si>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</si>
  <si>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</si>
  <si>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</si>
  <si>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</si>
  <si>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</si>
  <si>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</si>
  <si>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</si>
  <si>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</si>
  <si>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</si>
  <si>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</si>
  <si>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</si>
  <si>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</si>
  <si>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</si>
  <si>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</si>
  <si>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</si>
  <si>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</si>
  <si>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</si>
  <si>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</si>
  <si>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</si>
  <si>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</si>
  <si>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</si>
  <si>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</si>
  <si>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</si>
  <si>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</si>
  <si>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</si>
  <si>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</si>
  <si>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</si>
  <si>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</si>
  <si>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</si>
  <si>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</si>
  <si>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</si>
  <si>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</si>
  <si>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</si>
  <si>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</si>
  <si>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</si>
  <si>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</si>
  <si>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</si>
  <si>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</si>
  <si>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</si>
  <si>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</si>
  <si>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</si>
  <si>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</si>
  <si>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</si>
  <si>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</si>
  <si>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</si>
  <si>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</si>
  <si>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</si>
  <si>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</si>
  <si>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</si>
  <si>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</si>
  <si>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</si>
  <si>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</si>
  <si>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</si>
  <si>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</si>
  <si>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</si>
  <si>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</si>
  <si>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</si>
  <si>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</si>
  <si>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</si>
  <si>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</si>
  <si>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</si>
  <si>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</si>
  <si>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</si>
  <si>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</si>
  <si>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</si>
  <si>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</si>
  <si>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</si>
  <si>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</si>
  <si>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</si>
  <si>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</si>
  <si>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</si>
  <si>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</si>
  <si>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</si>
  <si>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</si>
  <si>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</si>
  <si>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</si>
  <si>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</si>
  <si>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</si>
  <si>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</si>
  <si>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</si>
  <si>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</si>
  <si>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</si>
  <si>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</si>
  <si>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</si>
  <si>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</si>
  <si>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</si>
  <si>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</si>
  <si>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</si>
  <si>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</si>
  <si>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</si>
  <si>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</si>
  <si>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</si>
  <si>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</si>
  <si>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</si>
  <si>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</si>
  <si>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</si>
  <si>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</si>
  <si>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</si>
  <si>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</si>
  <si>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</si>
  <si>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</si>
  <si>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</si>
  <si>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</si>
  <si>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</si>
  <si>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</si>
  <si>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</si>
  <si>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</si>
  <si>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</si>
  <si>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</si>
  <si>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</si>
  <si>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</si>
  <si>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</si>
  <si>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</si>
  <si>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</si>
  <si>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</si>
  <si>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</si>
  <si>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</si>
  <si>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</si>
  <si>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</si>
  <si>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პროკრედიტ ბანკი</t>
  </si>
  <si>
    <t>მარსელ სებასტიან ცაიტინგერი</t>
  </si>
  <si>
    <t>ალექსი მატუა</t>
  </si>
  <si>
    <t>www.procreditbank.ge</t>
  </si>
  <si>
    <t>არადამოუკიდებელი თავმჯდომარე</t>
  </si>
  <si>
    <t>რაინერ პეტერ ოტენშტაინი</t>
  </si>
  <si>
    <t>დამოუკიდებელი წევრი</t>
  </si>
  <si>
    <t>ნინო დადუნაშვილი</t>
  </si>
  <si>
    <t>ჰუბერტუს პეტრუს მარია კნაპენ (ბენ)</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</si>
  <si>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</si>
  <si>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ზეინაბ ლომაშვილი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</si>
  <si>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</si>
  <si>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ელენე ცინცაძე</t>
  </si>
  <si>
    <t>დირექტორი/ფინანსები, ადმინისტრაცია, საკორესპონდენტო ურთიერთობები და ცენტრალიზებული ბექ ოფისი</t>
  </si>
  <si>
    <t xml:space="preserve">ProCredit Holding AG </t>
  </si>
  <si>
    <t>Zeitinger Invest GmbH</t>
  </si>
  <si>
    <t>KfW - Kreditanstalt für Wiederaufbau</t>
  </si>
  <si>
    <t>DOEN Participaties BV</t>
  </si>
  <si>
    <t>EBRD - European Bank for Reconstruction and Development</t>
  </si>
  <si>
    <t>ცხრილი 9 (Capital), N17</t>
  </si>
  <si>
    <t>*კომერციული ბანკების საქმიანობის შესახებ კანონით განსაზღვრული სააქციო კაპიტალი</t>
  </si>
  <si>
    <t>თამარ ჟიჟილაშვილი</t>
  </si>
  <si>
    <t>ცხრილი 9 (Capital), N4, 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</si>
</sst>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2" fontId="26" fillId="36" borderId="0"/>
    <xf numFmtId="173" fontId="26" fillId="36" borderId="0"/>
    <xf numFmtId="172" fontId="26" fillId="36" borderId="0"/>
    <xf numFmtId="0" fontId="27" fillId="37"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172" fontId="28" fillId="37" borderId="0" applyNumberFormat="0" applyBorder="0" applyAlignment="0" applyProtection="0"/>
    <xf numFmtId="173" fontId="28" fillId="37" borderId="0" applyNumberFormat="0" applyBorder="0" applyAlignment="0" applyProtection="0"/>
    <xf numFmtId="172"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172" fontId="28" fillId="38" borderId="0" applyNumberFormat="0" applyBorder="0" applyAlignment="0" applyProtection="0"/>
    <xf numFmtId="173"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172" fontId="28" fillId="39" borderId="0" applyNumberFormat="0" applyBorder="0" applyAlignment="0" applyProtection="0"/>
    <xf numFmtId="173"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172" fontId="28" fillId="41" borderId="0" applyNumberFormat="0" applyBorder="0" applyAlignment="0" applyProtection="0"/>
    <xf numFmtId="173"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172" fontId="28" fillId="42" borderId="0" applyNumberFormat="0" applyBorder="0" applyAlignment="0" applyProtection="0"/>
    <xf numFmtId="173"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172" fontId="28" fillId="44" borderId="0" applyNumberFormat="0" applyBorder="0" applyAlignment="0" applyProtection="0"/>
    <xf numFmtId="173"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172" fontId="28" fillId="45" borderId="0" applyNumberFormat="0" applyBorder="0" applyAlignment="0" applyProtection="0"/>
    <xf numFmtId="173"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172" fontId="28" fillId="40" borderId="0" applyNumberFormat="0" applyBorder="0" applyAlignment="0" applyProtection="0"/>
    <xf numFmtId="173"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172" fontId="28" fillId="43" borderId="0" applyNumberFormat="0" applyBorder="0" applyAlignment="0" applyProtection="0"/>
    <xf numFmtId="173"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172" fontId="28" fillId="46" borderId="0" applyNumberFormat="0" applyBorder="0" applyAlignment="0" applyProtection="0"/>
    <xf numFmtId="173"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172" fontId="31" fillId="47" borderId="0" applyNumberFormat="0" applyBorder="0" applyAlignment="0" applyProtection="0"/>
    <xf numFmtId="173" fontId="31" fillId="47" borderId="0" applyNumberFormat="0" applyBorder="0" applyAlignment="0" applyProtection="0"/>
    <xf numFmtId="172"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172" fontId="31" fillId="44" borderId="0" applyNumberFormat="0" applyBorder="0" applyAlignment="0" applyProtection="0"/>
    <xf numFmtId="173" fontId="31" fillId="44" borderId="0" applyNumberFormat="0" applyBorder="0" applyAlignment="0" applyProtection="0"/>
    <xf numFmtId="172"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172" fontId="31" fillId="45" borderId="0" applyNumberFormat="0" applyBorder="0" applyAlignment="0" applyProtection="0"/>
    <xf numFmtId="173"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172" fontId="31" fillId="50" borderId="0" applyNumberFormat="0" applyBorder="0" applyAlignment="0" applyProtection="0"/>
    <xf numFmtId="173"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172" fontId="31" fillId="53" borderId="0" applyNumberFormat="0" applyBorder="0" applyAlignment="0" applyProtection="0"/>
    <xf numFmtId="173" fontId="31" fillId="53" borderId="0" applyNumberFormat="0" applyBorder="0" applyAlignment="0" applyProtection="0"/>
    <xf numFmtId="172"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172" fontId="31" fillId="57" borderId="0" applyNumberFormat="0" applyBorder="0" applyAlignment="0" applyProtection="0"/>
    <xf numFmtId="173" fontId="31" fillId="57" borderId="0" applyNumberFormat="0" applyBorder="0" applyAlignment="0" applyProtection="0"/>
    <xf numFmtId="172"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172" fontId="31" fillId="59" borderId="0" applyNumberFormat="0" applyBorder="0" applyAlignment="0" applyProtection="0"/>
    <xf numFmtId="173" fontId="31" fillId="59" borderId="0" applyNumberFormat="0" applyBorder="0" applyAlignment="0" applyProtection="0"/>
    <xf numFmtId="172"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172" fontId="31" fillId="48" borderId="0" applyNumberFormat="0" applyBorder="0" applyAlignment="0" applyProtection="0"/>
    <xf numFmtId="173"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172" fontId="31" fillId="49" borderId="0" applyNumberFormat="0" applyBorder="0" applyAlignment="0" applyProtection="0"/>
    <xf numFmtId="173"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172" fontId="31" fillId="62" borderId="0" applyNumberFormat="0" applyBorder="0" applyAlignment="0" applyProtection="0"/>
    <xf numFmtId="173" fontId="31" fillId="62" borderId="0" applyNumberFormat="0" applyBorder="0" applyAlignment="0" applyProtection="0"/>
    <xf numFmtId="172"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172" fontId="34" fillId="38" borderId="0" applyNumberFormat="0" applyBorder="0" applyAlignment="0" applyProtection="0"/>
    <xf numFmtId="173" fontId="34" fillId="38" borderId="0" applyNumberFormat="0" applyBorder="0" applyAlignment="0" applyProtection="0"/>
    <xf numFmtId="172" fontId="34" fillId="38" borderId="0" applyNumberFormat="0" applyBorder="0" applyAlignment="0" applyProtection="0"/>
    <xf numFmtId="0" fontId="32" fillId="38" borderId="0" applyNumberFormat="0" applyBorder="0" applyAlignment="0" applyProtection="0"/>
    <xf numFmtId="174" fontId="35"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5" fontId="37" fillId="0" borderId="0" applyFill="0" applyBorder="0" applyAlignment="0"/>
    <xf numFmtId="175" fontId="37"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4" fontId="36"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9"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3"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172" fontId="40" fillId="63" borderId="38" applyNumberFormat="0" applyAlignment="0" applyProtection="0"/>
    <xf numFmtId="173" fontId="40" fillId="63" borderId="38" applyNumberFormat="0" applyAlignment="0" applyProtection="0"/>
    <xf numFmtId="172"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0" fontId="42" fillId="9" borderId="34"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173" fontId="43" fillId="64" borderId="39" applyNumberFormat="0" applyAlignment="0" applyProtection="0"/>
    <xf numFmtId="172" fontId="43" fillId="64" borderId="39" applyNumberFormat="0" applyAlignment="0" applyProtection="0"/>
    <xf numFmtId="0" fontId="41"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82"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4"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5" fillId="0" borderId="0"/>
    <xf numFmtId="176" fontId="37" fillId="0" borderId="0" applyFont="0" applyFill="0" applyBorder="0" applyAlignment="0" applyProtection="0"/>
    <xf numFmtId="167" fontId="2" fillId="0" borderId="0" applyFont="0" applyFill="0" applyBorder="0" applyAlignment="0" applyProtection="0"/>
    <xf numFmtId="167" fontId="8"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4"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172" fontId="50" fillId="0" borderId="0" applyNumberFormat="0" applyFill="0" applyBorder="0" applyAlignment="0" applyProtection="0"/>
    <xf numFmtId="173"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172" fontId="2" fillId="0" borderId="0"/>
    <xf numFmtId="0" fontId="2" fillId="0" borderId="0"/>
    <xf numFmtId="172"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172" fontId="53" fillId="39" borderId="0" applyNumberFormat="0" applyBorder="0" applyAlignment="0" applyProtection="0"/>
    <xf numFmtId="173" fontId="53" fillId="39" borderId="0" applyNumberFormat="0" applyBorder="0" applyAlignment="0" applyProtection="0"/>
    <xf numFmtId="172"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72"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72" fontId="54" fillId="0" borderId="9">
      <alignment horizontal="left" vertical="center"/>
    </xf>
    <xf numFmtId="0" fontId="55" fillId="0" borderId="41" applyNumberFormat="0" applyFill="0" applyAlignment="0" applyProtection="0"/>
    <xf numFmtId="173" fontId="55" fillId="0" borderId="41" applyNumberFormat="0" applyFill="0" applyAlignment="0" applyProtection="0"/>
    <xf numFmtId="0"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172" fontId="55" fillId="0" borderId="41" applyNumberFormat="0" applyFill="0" applyAlignment="0" applyProtection="0"/>
    <xf numFmtId="173" fontId="55" fillId="0" borderId="41" applyNumberFormat="0" applyFill="0" applyAlignment="0" applyProtection="0"/>
    <xf numFmtId="172"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73" fontId="56" fillId="0" borderId="42" applyNumberFormat="0" applyFill="0" applyAlignment="0" applyProtection="0"/>
    <xf numFmtId="0"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172" fontId="56" fillId="0" borderId="42" applyNumberFormat="0" applyFill="0" applyAlignment="0" applyProtection="0"/>
    <xf numFmtId="173" fontId="56" fillId="0" borderId="42" applyNumberFormat="0" applyFill="0" applyAlignment="0" applyProtection="0"/>
    <xf numFmtId="172"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73"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172" fontId="57" fillId="0" borderId="43" applyNumberFormat="0" applyFill="0" applyAlignment="0" applyProtection="0"/>
    <xf numFmtId="173" fontId="57" fillId="0" borderId="43" applyNumberFormat="0" applyFill="0" applyAlignment="0" applyProtection="0"/>
    <xf numFmtId="172"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73" fontId="57" fillId="0" borderId="0" applyNumberFormat="0" applyFill="0" applyBorder="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172" fontId="57" fillId="0" borderId="0" applyNumberFormat="0" applyFill="0" applyBorder="0" applyAlignment="0" applyProtection="0"/>
    <xf numFmtId="173"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37" fontId="58" fillId="0" borderId="0"/>
    <xf numFmtId="172" fontId="59" fillId="0" borderId="0"/>
    <xf numFmtId="0" fontId="59" fillId="0" borderId="0"/>
    <xf numFmtId="172" fontId="59" fillId="0" borderId="0"/>
    <xf numFmtId="172" fontId="54" fillId="0" borderId="0"/>
    <xf numFmtId="0" fontId="54" fillId="0" borderId="0"/>
    <xf numFmtId="172" fontId="54"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172" fontId="63" fillId="0" borderId="0"/>
    <xf numFmtId="0" fontId="63" fillId="0" borderId="0"/>
    <xf numFmtId="172"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4" fillId="0" borderId="0" applyNumberFormat="0" applyFill="0" applyBorder="0" applyAlignment="0" applyProtection="0">
      <alignment vertical="top"/>
      <protection locked="0"/>
    </xf>
    <xf numFmtId="173"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2"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3"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172" fontId="68" fillId="42" borderId="38" applyNumberFormat="0" applyAlignment="0" applyProtection="0"/>
    <xf numFmtId="173" fontId="68" fillId="42" borderId="38" applyNumberFormat="0" applyAlignment="0" applyProtection="0"/>
    <xf numFmtId="172"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172" fontId="71" fillId="0" borderId="44" applyNumberFormat="0" applyFill="0" applyAlignment="0" applyProtection="0"/>
    <xf numFmtId="173" fontId="71" fillId="0" borderId="44" applyNumberFormat="0" applyFill="0" applyAlignment="0" applyProtection="0"/>
    <xf numFmtId="172" fontId="71" fillId="0" borderId="44" applyNumberFormat="0" applyFill="0" applyAlignment="0" applyProtection="0"/>
    <xf numFmtId="0" fontId="69"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172" fontId="74" fillId="72" borderId="0" applyNumberFormat="0" applyBorder="0" applyAlignment="0" applyProtection="0"/>
    <xf numFmtId="173" fontId="74" fillId="72" borderId="0" applyNumberFormat="0" applyBorder="0" applyAlignment="0" applyProtection="0"/>
    <xf numFmtId="172" fontId="74" fillId="72" borderId="0" applyNumberFormat="0" applyBorder="0" applyAlignment="0" applyProtection="0"/>
    <xf numFmtId="0" fontId="72" fillId="72" borderId="0" applyNumberFormat="0" applyBorder="0" applyAlignment="0" applyProtection="0"/>
    <xf numFmtId="1" fontId="75" fillId="0" borderId="0" applyProtection="0"/>
    <xf numFmtId="172" fontId="26" fillId="0" borderId="45"/>
    <xf numFmtId="173" fontId="26" fillId="0" borderId="45"/>
    <xf numFmtId="172"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6" fillId="0" borderId="0"/>
    <xf numFmtId="185" fontId="2"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7" fillId="0" borderId="0"/>
    <xf numFmtId="0" fontId="77" fillId="0" borderId="0"/>
    <xf numFmtId="0" fontId="76" fillId="0" borderId="0"/>
    <xf numFmtId="183" fontId="28" fillId="0" borderId="0"/>
    <xf numFmtId="183" fontId="2" fillId="0" borderId="0"/>
    <xf numFmtId="183" fontId="2" fillId="0" borderId="0"/>
    <xf numFmtId="0" fontId="2" fillId="0" borderId="0"/>
    <xf numFmtId="0" fontId="2"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8"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8" fillId="0" borderId="0"/>
    <xf numFmtId="0" fontId="28" fillId="0" borderId="0"/>
    <xf numFmtId="172"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72" fontId="28" fillId="0" borderId="0"/>
    <xf numFmtId="0" fontId="28" fillId="0" borderId="0"/>
    <xf numFmtId="0" fontId="28" fillId="0" borderId="0"/>
    <xf numFmtId="0" fontId="2"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7" fillId="0" borderId="0"/>
    <xf numFmtId="183" fontId="28" fillId="0" borderId="0"/>
    <xf numFmtId="183" fontId="28"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8" fillId="0" borderId="0"/>
    <xf numFmtId="183" fontId="28" fillId="0" borderId="0"/>
    <xf numFmtId="183" fontId="28" fillId="0" borderId="0"/>
    <xf numFmtId="183" fontId="28" fillId="0" borderId="0"/>
    <xf numFmtId="183"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8" fillId="0" borderId="0"/>
    <xf numFmtId="183"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8"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28" fillId="0" borderId="0"/>
    <xf numFmtId="0" fontId="2" fillId="0" borderId="0"/>
    <xf numFmtId="0" fontId="27" fillId="0" borderId="0"/>
    <xf numFmtId="172" fontId="25" fillId="0" borderId="0"/>
    <xf numFmtId="0" fontId="2" fillId="0" borderId="0"/>
    <xf numFmtId="0" fontId="1" fillId="0" borderId="0"/>
    <xf numFmtId="0" fontId="1" fillId="0" borderId="0"/>
    <xf numFmtId="183"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3" fontId="2" fillId="0" borderId="0"/>
    <xf numFmtId="0" fontId="28" fillId="0" borderId="0"/>
    <xf numFmtId="0" fontId="28" fillId="0" borderId="0"/>
    <xf numFmtId="172" fontId="25" fillId="0" borderId="0"/>
    <xf numFmtId="0" fontId="65" fillId="0" borderId="0"/>
    <xf numFmtId="0" fontId="2" fillId="0" borderId="0"/>
    <xf numFmtId="172" fontId="25" fillId="0" borderId="0"/>
    <xf numFmtId="0" fontId="1" fillId="0" borderId="0"/>
    <xf numFmtId="183"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3"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183" fontId="2" fillId="0" borderId="0"/>
    <xf numFmtId="0" fontId="2" fillId="0" borderId="0"/>
    <xf numFmtId="183" fontId="2" fillId="0" borderId="0"/>
    <xf numFmtId="0" fontId="2" fillId="0" borderId="0"/>
    <xf numFmtId="183"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2" fontId="25" fillId="0" borderId="0"/>
    <xf numFmtId="172" fontId="25" fillId="0" borderId="0"/>
    <xf numFmtId="0" fontId="1" fillId="0" borderId="0"/>
    <xf numFmtId="183" fontId="28" fillId="0" borderId="0"/>
    <xf numFmtId="183"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8" fillId="0" borderId="0"/>
    <xf numFmtId="183"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3" fontId="28"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83" fontId="2"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8"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3" fontId="26" fillId="0" borderId="0"/>
    <xf numFmtId="0" fontId="8"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3" fontId="8" fillId="0" borderId="0"/>
    <xf numFmtId="0" fontId="26" fillId="0" borderId="0"/>
    <xf numFmtId="183"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6" fillId="0" borderId="0"/>
    <xf numFmtId="183" fontId="8"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8"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2" fontId="26" fillId="0" borderId="0"/>
    <xf numFmtId="0" fontId="76" fillId="0" borderId="0"/>
    <xf numFmtId="17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2" fontId="8" fillId="0" borderId="0"/>
    <xf numFmtId="0" fontId="76" fillId="0" borderId="0"/>
    <xf numFmtId="172"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3"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3"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183" fontId="8" fillId="0" borderId="0"/>
    <xf numFmtId="183" fontId="8" fillId="0" borderId="0"/>
    <xf numFmtId="183" fontId="8" fillId="0" borderId="0"/>
    <xf numFmtId="183" fontId="8" fillId="0" borderId="0"/>
    <xf numFmtId="183" fontId="8" fillId="0" borderId="0"/>
    <xf numFmtId="0" fontId="1" fillId="0" borderId="0"/>
    <xf numFmtId="183" fontId="26"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6" fillId="0" borderId="0"/>
    <xf numFmtId="183" fontId="26" fillId="0" borderId="0"/>
    <xf numFmtId="183" fontId="26" fillId="0" borderId="0"/>
    <xf numFmtId="183"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4" fillId="0" borderId="0"/>
    <xf numFmtId="0" fontId="2" fillId="0" borderId="0"/>
    <xf numFmtId="0" fontId="76" fillId="0" borderId="0"/>
    <xf numFmtId="172" fontId="44"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6" fillId="0" borderId="0"/>
    <xf numFmtId="0" fontId="2" fillId="0" borderId="0"/>
    <xf numFmtId="0" fontId="76"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3"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3"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2"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2"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72"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73"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1"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2" fillId="0" borderId="0"/>
    <xf numFmtId="0" fontId="82" fillId="0" borderId="0"/>
    <xf numFmtId="172"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3"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172" fontId="85" fillId="63" borderId="47" applyNumberFormat="0" applyAlignment="0" applyProtection="0"/>
    <xf numFmtId="173" fontId="85" fillId="63" borderId="47" applyNumberFormat="0" applyAlignment="0" applyProtection="0"/>
    <xf numFmtId="172" fontId="85" fillId="63" borderId="47" applyNumberFormat="0" applyAlignment="0" applyProtection="0"/>
    <xf numFmtId="0" fontId="83" fillId="63" borderId="47" applyNumberFormat="0" applyAlignment="0" applyProtection="0"/>
    <xf numFmtId="0" fontId="25" fillId="0" borderId="0"/>
    <xf numFmtId="179" fontId="37" fillId="0" borderId="0" applyFont="0" applyFill="0" applyBorder="0" applyAlignment="0" applyProtection="0"/>
    <xf numFmtId="190"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7" fillId="0" borderId="0" applyFill="0" applyBorder="0" applyAlignment="0"/>
    <xf numFmtId="176" fontId="37" fillId="0" borderId="0" applyFill="0" applyBorder="0" applyAlignment="0"/>
    <xf numFmtId="175" fontId="37" fillId="0" borderId="0" applyFill="0" applyBorder="0" applyAlignment="0"/>
    <xf numFmtId="180" fontId="37" fillId="0" borderId="0" applyFill="0" applyBorder="0" applyAlignment="0"/>
    <xf numFmtId="176" fontId="37" fillId="0" borderId="0" applyFill="0" applyBorder="0" applyAlignment="0"/>
    <xf numFmtId="172" fontId="2" fillId="0" borderId="0"/>
    <xf numFmtId="0" fontId="2" fillId="0" borderId="0"/>
    <xf numFmtId="172" fontId="2" fillId="0" borderId="0"/>
    <xf numFmtId="191"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8" fillId="0" borderId="0"/>
    <xf numFmtId="0" fontId="25" fillId="0" borderId="0"/>
    <xf numFmtId="0" fontId="89" fillId="0" borderId="0"/>
    <xf numFmtId="0" fontId="89" fillId="0" borderId="0"/>
    <xf numFmtId="172" fontId="25" fillId="0" borderId="0"/>
    <xf numFmtId="172"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3" fontId="37" fillId="0" borderId="0" applyFill="0" applyBorder="0" applyAlignment="0"/>
    <xf numFmtId="194" fontId="37" fillId="0" borderId="0" applyFill="0" applyBorder="0" applyAlignment="0"/>
    <xf numFmtId="0" fontId="92" fillId="0" borderId="0">
      <alignment horizontal="center" vertical="top"/>
    </xf>
    <xf numFmtId="0" fontId="93" fillId="0" borderId="0" applyNumberFormat="0" applyFill="0" applyBorder="0" applyAlignment="0" applyProtection="0"/>
    <xf numFmtId="173" fontId="93" fillId="0" borderId="0" applyNumberFormat="0" applyFill="0" applyBorder="0" applyAlignment="0" applyProtection="0"/>
    <xf numFmtId="0"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172" fontId="93" fillId="0" borderId="0" applyNumberFormat="0" applyFill="0" applyBorder="0" applyAlignment="0" applyProtection="0"/>
    <xf numFmtId="173"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3"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172" fontId="94" fillId="0" borderId="48" applyNumberFormat="0" applyFill="0" applyAlignment="0" applyProtection="0"/>
    <xf numFmtId="173" fontId="94" fillId="0" borderId="48" applyNumberFormat="0" applyFill="0" applyAlignment="0" applyProtection="0"/>
    <xf numFmtId="172" fontId="94" fillId="0" borderId="48" applyNumberFormat="0" applyFill="0" applyAlignment="0" applyProtection="0"/>
    <xf numFmtId="0" fontId="47" fillId="0" borderId="48" applyNumberFormat="0" applyFill="0" applyAlignment="0" applyProtection="0"/>
    <xf numFmtId="0" fontId="25" fillId="0" borderId="49"/>
    <xf numFmtId="189" fontId="81"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6" fillId="0" borderId="0" applyFont="0" applyFill="0" applyBorder="0" applyAlignment="0" applyProtection="0"/>
    <xf numFmtId="196"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172" fontId="96" fillId="0" borderId="0" applyNumberFormat="0" applyFill="0" applyBorder="0" applyAlignment="0" applyProtection="0"/>
    <xf numFmtId="173"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7"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166" fontId="98" fillId="0" borderId="0" applyFont="0" applyFill="0" applyBorder="0" applyAlignment="0" applyProtection="0"/>
    <xf numFmtId="168"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72" fontId="94" fillId="0" borderId="103" applyNumberFormat="0" applyFill="0" applyAlignment="0" applyProtection="0"/>
    <xf numFmtId="173" fontId="94" fillId="0" borderId="103" applyNumberFormat="0" applyFill="0" applyAlignment="0" applyProtection="0"/>
    <xf numFmtId="172" fontId="94" fillId="0" borderId="103" applyNumberFormat="0" applyFill="0" applyAlignment="0" applyProtection="0"/>
    <xf numFmtId="172" fontId="94" fillId="0" borderId="103" applyNumberFormat="0" applyFill="0" applyAlignment="0" applyProtection="0"/>
    <xf numFmtId="173" fontId="94" fillId="0" borderId="103" applyNumberFormat="0" applyFill="0" applyAlignment="0" applyProtection="0"/>
    <xf numFmtId="172" fontId="94" fillId="0" borderId="103" applyNumberFormat="0" applyFill="0" applyAlignment="0" applyProtection="0"/>
    <xf numFmtId="172" fontId="94" fillId="0" borderId="103" applyNumberFormat="0" applyFill="0" applyAlignment="0" applyProtection="0"/>
    <xf numFmtId="173" fontId="94" fillId="0" borderId="103" applyNumberFormat="0" applyFill="0" applyAlignment="0" applyProtection="0"/>
    <xf numFmtId="172" fontId="94" fillId="0" borderId="103" applyNumberFormat="0" applyFill="0" applyAlignment="0" applyProtection="0"/>
    <xf numFmtId="172" fontId="94" fillId="0" borderId="103" applyNumberFormat="0" applyFill="0" applyAlignment="0" applyProtection="0"/>
    <xf numFmtId="173" fontId="94" fillId="0" borderId="103" applyNumberFormat="0" applyFill="0" applyAlignment="0" applyProtection="0"/>
    <xf numFmtId="172"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3"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2"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2"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92" fontId="2" fillId="69" borderId="98" applyFont="0">
      <alignment horizontal="right" vertical="center"/>
    </xf>
    <xf numFmtId="3" fontId="2" fillId="69" borderId="98" applyFont="0">
      <alignment horizontal="right" vertical="center"/>
    </xf>
    <xf numFmtId="0" fontId="83" fillId="63" borderId="102" applyNumberFormat="0" applyAlignment="0" applyProtection="0"/>
    <xf numFmtId="172" fontId="85" fillId="63" borderId="102" applyNumberFormat="0" applyAlignment="0" applyProtection="0"/>
    <xf numFmtId="173" fontId="85" fillId="63" borderId="102" applyNumberFormat="0" applyAlignment="0" applyProtection="0"/>
    <xf numFmtId="172" fontId="85" fillId="63" borderId="102" applyNumberFormat="0" applyAlignment="0" applyProtection="0"/>
    <xf numFmtId="172" fontId="85" fillId="63" borderId="102" applyNumberFormat="0" applyAlignment="0" applyProtection="0"/>
    <xf numFmtId="173" fontId="85" fillId="63" borderId="102" applyNumberFormat="0" applyAlignment="0" applyProtection="0"/>
    <xf numFmtId="172" fontId="85" fillId="63" borderId="102" applyNumberFormat="0" applyAlignment="0" applyProtection="0"/>
    <xf numFmtId="172" fontId="85" fillId="63" borderId="102" applyNumberFormat="0" applyAlignment="0" applyProtection="0"/>
    <xf numFmtId="173" fontId="85" fillId="63" borderId="102" applyNumberFormat="0" applyAlignment="0" applyProtection="0"/>
    <xf numFmtId="172" fontId="85" fillId="63" borderId="102" applyNumberFormat="0" applyAlignment="0" applyProtection="0"/>
    <xf numFmtId="172" fontId="85" fillId="63" borderId="102" applyNumberFormat="0" applyAlignment="0" applyProtection="0"/>
    <xf numFmtId="173" fontId="85" fillId="63" borderId="102" applyNumberFormat="0" applyAlignment="0" applyProtection="0"/>
    <xf numFmtId="172"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3"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2"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2"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8"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8" applyFont="0">
      <alignment horizontal="right" vertical="center"/>
      <protection locked="0"/>
    </xf>
    <xf numFmtId="0" fontId="66" fillId="42" borderId="100" applyNumberFormat="0" applyAlignment="0" applyProtection="0"/>
    <xf numFmtId="172" fontId="68" fillId="42" borderId="100" applyNumberFormat="0" applyAlignment="0" applyProtection="0"/>
    <xf numFmtId="173" fontId="68" fillId="42" borderId="100" applyNumberFormat="0" applyAlignment="0" applyProtection="0"/>
    <xf numFmtId="172" fontId="68" fillId="42" borderId="100" applyNumberFormat="0" applyAlignment="0" applyProtection="0"/>
    <xf numFmtId="172" fontId="68" fillId="42" borderId="100" applyNumberFormat="0" applyAlignment="0" applyProtection="0"/>
    <xf numFmtId="173" fontId="68" fillId="42" borderId="100" applyNumberFormat="0" applyAlignment="0" applyProtection="0"/>
    <xf numFmtId="172" fontId="68" fillId="42" borderId="100" applyNumberFormat="0" applyAlignment="0" applyProtection="0"/>
    <xf numFmtId="172" fontId="68" fillId="42" borderId="100" applyNumberFormat="0" applyAlignment="0" applyProtection="0"/>
    <xf numFmtId="173" fontId="68" fillId="42" borderId="100" applyNumberFormat="0" applyAlignment="0" applyProtection="0"/>
    <xf numFmtId="172" fontId="68" fillId="42" borderId="100" applyNumberFormat="0" applyAlignment="0" applyProtection="0"/>
    <xf numFmtId="172" fontId="68" fillId="42" borderId="100" applyNumberFormat="0" applyAlignment="0" applyProtection="0"/>
    <xf numFmtId="173" fontId="68" fillId="42" borderId="100" applyNumberFormat="0" applyAlignment="0" applyProtection="0"/>
    <xf numFmtId="172"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3"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2"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2"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9" applyNumberFormat="0" applyFont="0" applyBorder="0" applyProtection="0">
      <alignment horizontal="left" vertical="center"/>
    </xf>
    <xf numFmtId="9" fontId="2" fillId="70" borderId="98" applyFont="0" applyProtection="0">
      <alignment horizontal="right" vertical="center"/>
    </xf>
    <xf numFmtId="3" fontId="2" fillId="70" borderId="98" applyFont="0" applyProtection="0">
      <alignment horizontal="right" vertical="center"/>
    </xf>
    <xf numFmtId="0" fontId="62" fillId="69" borderId="99" applyFont="0" applyBorder="0">
      <alignment horizontal="center" wrapText="1"/>
    </xf>
    <xf numFmtId="172" fontId="54" fillId="0" borderId="96">
      <alignment horizontal="left" vertical="center"/>
    </xf>
    <xf numFmtId="0" fontId="54" fillId="0" borderId="96">
      <alignment horizontal="left" vertical="center"/>
    </xf>
    <xf numFmtId="0" fontId="54" fillId="0" borderId="96">
      <alignment horizontal="left" vertical="center"/>
    </xf>
    <xf numFmtId="0" fontId="2" fillId="68" borderId="98" applyNumberFormat="0" applyFont="0" applyBorder="0" applyProtection="0">
      <alignment horizontal="center" vertical="center"/>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8" fillId="63" borderId="100" applyNumberFormat="0" applyAlignment="0" applyProtection="0"/>
    <xf numFmtId="172" fontId="40" fillId="63" borderId="100" applyNumberFormat="0" applyAlignment="0" applyProtection="0"/>
    <xf numFmtId="173" fontId="40" fillId="63" borderId="100" applyNumberFormat="0" applyAlignment="0" applyProtection="0"/>
    <xf numFmtId="172" fontId="40" fillId="63" borderId="100" applyNumberFormat="0" applyAlignment="0" applyProtection="0"/>
    <xf numFmtId="172" fontId="40" fillId="63" borderId="100" applyNumberFormat="0" applyAlignment="0" applyProtection="0"/>
    <xf numFmtId="173" fontId="40" fillId="63" borderId="100" applyNumberFormat="0" applyAlignment="0" applyProtection="0"/>
    <xf numFmtId="172" fontId="40" fillId="63" borderId="100" applyNumberFormat="0" applyAlignment="0" applyProtection="0"/>
    <xf numFmtId="172" fontId="40" fillId="63" borderId="100" applyNumberFormat="0" applyAlignment="0" applyProtection="0"/>
    <xf numFmtId="173" fontId="40" fillId="63" borderId="100" applyNumberFormat="0" applyAlignment="0" applyProtection="0"/>
    <xf numFmtId="172" fontId="40" fillId="63" borderId="100" applyNumberFormat="0" applyAlignment="0" applyProtection="0"/>
    <xf numFmtId="172" fontId="40" fillId="63" borderId="100" applyNumberFormat="0" applyAlignment="0" applyProtection="0"/>
    <xf numFmtId="173" fontId="40" fillId="63" borderId="100" applyNumberFormat="0" applyAlignment="0" applyProtection="0"/>
    <xf numFmtId="172"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3"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2"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2"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73" fontId="26" fillId="36" borderId="0"/>
    <xf numFmtId="0" fontId="2" fillId="0" borderId="0">
      <alignment vertical="center"/>
    </xf>
    <xf numFmtId="43" fontId="1" fillId="0" borderId="0" applyFont="0" applyFill="0" applyBorder="0" applyAlignment="0" applyProtection="0"/>
    <xf numFmtId="0" fontId="129" fillId="0" borderId="0"/>
    <xf numFmtId="0" fontId="1" fillId="0" borderId="0"/>
    <xf numFmtId="0" fontId="1" fillId="0" borderId="0"/>
  </cellStyleXfs>
  <cellXfs count="931">
    <xf numFmtId="0" fontId="0" fillId="0" borderId="0" xfId="0"/>
    <xf numFmtId="0" fontId="4" fillId="0" borderId="0" xfId="0" applyFont="1"/>
    <xf numFmtId="0" fontId="0" fillId="0" borderId="0" xfId="0" applyAlignment="1">
      <alignment wrapText="1"/>
    </xf>
    <xf numFmtId="171" fontId="3" fillId="0" borderId="0" xfId="0" applyNumberFormat="1" applyFont="1" applyAlignment="1">
      <alignment horizontal="center"/>
    </xf>
    <xf numFmtId="171" fontId="0" fillId="0" borderId="0" xfId="0" applyNumberFormat="1" applyAlignment="1">
      <alignment horizontal="center"/>
    </xf>
    <xf numFmtId="171"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7" fillId="3" borderId="3" xfId="1" applyNumberFormat="1" applyFont="1" applyFill="1" applyBorder="1" applyAlignment="1" applyProtection="1">
      <alignment horizontal="center" vertical="center" wrapText="1"/>
      <protection locked="0"/>
    </xf>
    <xf numFmtId="169" fontId="7" fillId="3" borderId="19" xfId="1" applyNumberFormat="1" applyFont="1" applyFill="1" applyBorder="1" applyAlignment="1" applyProtection="1">
      <alignment horizontal="center" vertical="center" wrapText="1"/>
      <protection locked="0"/>
    </xf>
    <xf numFmtId="169"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9"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71" fontId="23" fillId="0" borderId="60" xfId="0" applyNumberFormat="1" applyFont="1" applyBorder="1" applyAlignment="1">
      <alignment horizontal="center"/>
    </xf>
    <xf numFmtId="171" fontId="23" fillId="0" borderId="58" xfId="0" applyNumberFormat="1" applyFont="1" applyBorder="1" applyAlignment="1">
      <alignment horizontal="center"/>
    </xf>
    <xf numFmtId="171" fontId="19" fillId="0" borderId="58" xfId="0" applyNumberFormat="1" applyFont="1" applyBorder="1" applyAlignment="1">
      <alignment horizontal="center"/>
    </xf>
    <xf numFmtId="171" fontId="23" fillId="0" borderId="61" xfId="0" applyNumberFormat="1" applyFont="1" applyBorder="1" applyAlignment="1">
      <alignment horizontal="center"/>
    </xf>
    <xf numFmtId="171"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6" xfId="0" applyNumberFormat="1" applyFont="1" applyBorder="1" applyAlignment="1">
      <alignment horizontal="right" vertical="center"/>
    </xf>
    <xf numFmtId="49" fontId="106" fillId="0" borderId="79" xfId="0" applyNumberFormat="1" applyFont="1" applyBorder="1" applyAlignment="1">
      <alignment horizontal="right" vertical="center"/>
    </xf>
    <xf numFmtId="49" fontId="106" fillId="0" borderId="84" xfId="0" applyNumberFormat="1" applyFont="1" applyBorder="1" applyAlignment="1">
      <alignment horizontal="right" vertical="center"/>
    </xf>
    <xf numFmtId="0" fontId="106" fillId="0" borderId="0" xfId="0" applyFont="1" applyAlignment="1">
      <alignment horizontal="left"/>
    </xf>
    <xf numFmtId="0" fontId="106" fillId="0" borderId="84"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7"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7" fontId="0" fillId="35"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7" fillId="35" borderId="20" xfId="2" applyNumberFormat="1" applyFont="1" applyFill="1" applyBorder="1" applyAlignment="1" applyProtection="1">
      <alignment vertical="top"/>
    </xf>
    <xf numFmtId="197" fontId="7" fillId="3" borderId="20" xfId="2" applyNumberFormat="1" applyFont="1" applyFill="1" applyBorder="1" applyAlignment="1" applyProtection="1">
      <alignment vertical="top"/>
      <protection locked="0"/>
    </xf>
    <xf numFmtId="197" fontId="7" fillId="35" borderId="20" xfId="2" applyNumberFormat="1" applyFont="1" applyFill="1" applyBorder="1" applyAlignment="1" applyProtection="1">
      <alignment vertical="top" wrapText="1"/>
    </xf>
    <xf numFmtId="197" fontId="7" fillId="3" borderId="20" xfId="2" applyNumberFormat="1" applyFont="1" applyFill="1" applyBorder="1" applyAlignment="1" applyProtection="1">
      <alignment vertical="top" wrapText="1"/>
      <protection locked="0"/>
    </xf>
    <xf numFmtId="197" fontId="7" fillId="35" borderId="20" xfId="2" applyNumberFormat="1" applyFont="1" applyFill="1" applyBorder="1" applyAlignment="1" applyProtection="1">
      <alignment vertical="top" wrapText="1"/>
      <protection locked="0"/>
    </xf>
    <xf numFmtId="197" fontId="7" fillId="35" borderId="24" xfId="2" applyNumberFormat="1" applyFont="1" applyFill="1" applyBorder="1" applyAlignment="1" applyProtection="1">
      <alignment vertical="top" wrapText="1"/>
    </xf>
    <xf numFmtId="197" fontId="4" fillId="0" borderId="3" xfId="0" applyNumberFormat="1" applyFont="1" applyBorder="1"/>
    <xf numFmtId="197" fontId="4" fillId="35" borderId="23"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71"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73" fontId="26" fillId="36" borderId="0" xfId="20"/>
    <xf numFmtId="173" fontId="26" fillId="36" borderId="92" xfId="20" applyBorder="1"/>
    <xf numFmtId="0" fontId="4" fillId="0" borderId="7" xfId="0" applyFont="1" applyBorder="1" applyAlignment="1">
      <alignment vertical="center"/>
    </xf>
    <xf numFmtId="0" fontId="4" fillId="0" borderId="98" xfId="0" applyFont="1" applyBorder="1" applyAlignment="1">
      <alignment vertical="center"/>
    </xf>
    <xf numFmtId="0" fontId="6" fillId="0" borderId="98"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16"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73" fontId="26" fillId="36" borderId="29" xfId="20" applyBorder="1"/>
    <xf numFmtId="173" fontId="26" fillId="36" borderId="109" xfId="20" applyBorder="1"/>
    <xf numFmtId="173"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6"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8" xfId="0" applyFont="1" applyBorder="1" applyAlignment="1">
      <alignment horizontal="center" vertical="center" wrapText="1"/>
    </xf>
    <xf numFmtId="0" fontId="106" fillId="0" borderId="86"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Border="1" applyAlignment="1">
      <alignment horizontal="center" vertical="center"/>
    </xf>
    <xf numFmtId="0" fontId="6" fillId="0" borderId="23" xfId="0" applyFont="1" applyBorder="1" applyAlignment="1">
      <alignment vertical="center"/>
    </xf>
    <xf numFmtId="173"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4" xfId="0" applyBorder="1"/>
    <xf numFmtId="0" fontId="0" fillId="0" borderId="22"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8"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8"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8"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8"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8" xfId="8" quotePrefix="1" applyNumberFormat="1" applyFont="1" applyFill="1" applyBorder="1" applyAlignment="1" applyProtection="1">
      <alignment horizontal="left" vertical="center" wrapText="1" indent="2"/>
      <protection locked="0"/>
    </xf>
    <xf numFmtId="3" fontId="21" fillId="0" borderId="98" xfId="0" applyNumberFormat="1" applyFont="1" applyBorder="1" applyAlignment="1">
      <alignment vertical="center" wrapText="1"/>
    </xf>
    <xf numFmtId="14" fontId="7" fillId="3" borderId="98" xfId="8" quotePrefix="1" applyNumberFormat="1" applyFont="1" applyFill="1" applyBorder="1" applyAlignment="1" applyProtection="1">
      <alignment horizontal="left" vertical="center" wrapText="1" indent="3"/>
      <protection locked="0"/>
    </xf>
    <xf numFmtId="0" fontId="11" fillId="0" borderId="98" xfId="17" applyFill="1" applyBorder="1" applyAlignment="1" applyProtection="1"/>
    <xf numFmtId="49" fontId="109" fillId="0" borderId="114" xfId="0" applyNumberFormat="1" applyFont="1" applyBorder="1" applyAlignment="1">
      <alignment horizontal="right" vertical="center" wrapText="1"/>
    </xf>
    <xf numFmtId="0" fontId="7" fillId="3" borderId="98" xfId="20960" applyFont="1" applyFill="1" applyBorder="1"/>
    <xf numFmtId="0" fontId="103" fillId="0" borderId="98" xfId="20960" applyFont="1" applyBorder="1" applyAlignment="1">
      <alignment horizontal="center" vertical="center"/>
    </xf>
    <xf numFmtId="0" fontId="4" fillId="0" borderId="98" xfId="0" applyFont="1" applyBorder="1"/>
    <xf numFmtId="0" fontId="11" fillId="0" borderId="98" xfId="17" applyFill="1" applyBorder="1" applyAlignment="1" applyProtection="1">
      <alignment horizontal="left" vertical="center" wrapText="1"/>
    </xf>
    <xf numFmtId="49" fontId="109" fillId="0" borderId="98" xfId="0" applyNumberFormat="1" applyFont="1" applyBorder="1" applyAlignment="1">
      <alignment horizontal="right" vertical="center" wrapText="1"/>
    </xf>
    <xf numFmtId="0" fontId="11" fillId="0" borderId="98" xfId="17" applyFill="1" applyBorder="1" applyAlignment="1" applyProtection="1">
      <alignment horizontal="left" vertical="center"/>
    </xf>
    <xf numFmtId="1" fontId="6" fillId="35" borderId="112" xfId="0" applyNumberFormat="1" applyFont="1" applyFill="1" applyBorder="1" applyAlignment="1">
      <alignment horizontal="center" vertical="center" wrapText="1"/>
    </xf>
    <xf numFmtId="10" fontId="7" fillId="0" borderId="98" xfId="20961" applyNumberFormat="1" applyFont="1" applyFill="1" applyBorder="1" applyAlignment="1">
      <alignment horizontal="left" vertical="center" wrapText="1"/>
    </xf>
    <xf numFmtId="10" fontId="4" fillId="0"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left" vertical="center" wrapText="1"/>
    </xf>
    <xf numFmtId="10" fontId="109" fillId="0" borderId="98" xfId="20961" applyNumberFormat="1" applyFont="1" applyFill="1" applyBorder="1" applyAlignment="1">
      <alignment horizontal="left" vertical="center" wrapText="1"/>
    </xf>
    <xf numFmtId="10" fontId="6" fillId="35"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168"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8" xfId="0" applyFont="1" applyBorder="1" applyAlignment="1">
      <alignment vertical="center" wrapText="1"/>
    </xf>
    <xf numFmtId="0" fontId="4" fillId="0" borderId="98" xfId="0" applyFont="1" applyBorder="1" applyAlignment="1">
      <alignment vertical="center" wrapText="1"/>
    </xf>
    <xf numFmtId="0" fontId="4" fillId="0" borderId="98" xfId="0" applyFont="1" applyBorder="1" applyAlignment="1">
      <alignment horizontal="left" vertical="center" wrapText="1" indent="2"/>
    </xf>
    <xf numFmtId="3" fontId="21" fillId="35" borderId="99"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99" xfId="0" applyNumberFormat="1" applyFont="1" applyBorder="1" applyAlignment="1">
      <alignment vertical="center" wrapText="1"/>
    </xf>
    <xf numFmtId="3" fontId="21" fillId="0" borderId="21" xfId="0" applyNumberFormat="1" applyFont="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2" xfId="0" applyFont="1" applyBorder="1"/>
    <xf numFmtId="0" fontId="9" fillId="0" borderId="112" xfId="0" applyFont="1" applyBorder="1"/>
    <xf numFmtId="0" fontId="9" fillId="0" borderId="112" xfId="0" applyFont="1" applyBorder="1" applyAlignment="1">
      <alignment wrapText="1"/>
    </xf>
    <xf numFmtId="0" fontId="10" fillId="0" borderId="18" xfId="0" applyFont="1" applyBorder="1" applyAlignment="1">
      <alignment horizontal="center"/>
    </xf>
    <xf numFmtId="0" fontId="10" fillId="0" borderId="11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8" xfId="0" applyFont="1" applyBorder="1" applyAlignment="1">
      <alignment horizontal="center" vertical="center" wrapText="1"/>
    </xf>
    <xf numFmtId="0" fontId="16" fillId="0" borderId="98" xfId="0" applyFont="1" applyBorder="1" applyAlignment="1">
      <alignment horizontal="left" vertical="center" wrapText="1"/>
    </xf>
    <xf numFmtId="197" fontId="7" fillId="0" borderId="98" xfId="0" applyNumberFormat="1" applyFont="1" applyBorder="1" applyAlignment="1" applyProtection="1">
      <alignment vertical="center" wrapText="1"/>
      <protection locked="0"/>
    </xf>
    <xf numFmtId="197" fontId="4" fillId="0" borderId="98" xfId="0" applyNumberFormat="1" applyFont="1" applyBorder="1" applyAlignment="1" applyProtection="1">
      <alignment vertical="center" wrapText="1"/>
      <protection locked="0"/>
    </xf>
    <xf numFmtId="197" fontId="4" fillId="0" borderId="112" xfId="0" applyNumberFormat="1" applyFont="1" applyBorder="1" applyAlignment="1" applyProtection="1">
      <alignment vertical="center" wrapText="1"/>
      <protection locked="0"/>
    </xf>
    <xf numFmtId="197" fontId="7" fillId="0" borderId="98" xfId="0" applyNumberFormat="1" applyFont="1" applyBorder="1" applyAlignment="1" applyProtection="1">
      <alignment horizontal="right" vertical="center" wrapText="1"/>
      <protection locked="0"/>
    </xf>
    <xf numFmtId="0" fontId="9" fillId="2" borderId="114" xfId="0" applyFont="1" applyFill="1" applyBorder="1" applyAlignment="1">
      <alignment horizontal="right" vertical="center"/>
    </xf>
    <xf numFmtId="0" fontId="9" fillId="2" borderId="98" xfId="0" applyFont="1" applyFill="1" applyBorder="1" applyAlignment="1">
      <alignment vertical="center"/>
    </xf>
    <xf numFmtId="197" fontId="9" fillId="2" borderId="98" xfId="0" applyNumberFormat="1" applyFont="1" applyFill="1" applyBorder="1" applyAlignment="1" applyProtection="1">
      <alignment vertical="center"/>
      <protection locked="0"/>
    </xf>
    <xf numFmtId="197" fontId="17" fillId="2" borderId="98" xfId="0" applyNumberFormat="1" applyFont="1" applyFill="1" applyBorder="1" applyAlignment="1" applyProtection="1">
      <alignment vertical="center"/>
      <protection locked="0"/>
    </xf>
    <xf numFmtId="197" fontId="17" fillId="2" borderId="112" xfId="0" applyNumberFormat="1" applyFont="1" applyFill="1" applyBorder="1" applyAlignment="1" applyProtection="1">
      <alignment vertical="center"/>
      <protection locked="0"/>
    </xf>
    <xf numFmtId="197" fontId="9" fillId="2" borderId="112"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10" fontId="4" fillId="0" borderId="98" xfId="20961" applyNumberFormat="1" applyFont="1" applyFill="1" applyBorder="1" applyAlignment="1" applyProtection="1">
      <alignment horizontal="right" vertical="center" wrapText="1"/>
      <protection locked="0"/>
    </xf>
    <xf numFmtId="10" fontId="4" fillId="0" borderId="98" xfId="20961" applyNumberFormat="1" applyFont="1" applyBorder="1" applyAlignment="1" applyProtection="1">
      <alignment vertical="center" wrapText="1"/>
      <protection locked="0"/>
    </xf>
    <xf numFmtId="10" fontId="4" fillId="0" borderId="112" xfId="20961" applyNumberFormat="1" applyFont="1" applyBorder="1" applyAlignment="1" applyProtection="1">
      <alignment vertical="center" wrapText="1"/>
      <protection locked="0"/>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8"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4" xfId="0" applyFont="1" applyBorder="1"/>
    <xf numFmtId="0" fontId="4" fillId="0" borderId="98" xfId="0" applyFont="1" applyBorder="1" applyAlignment="1">
      <alignment wrapText="1"/>
    </xf>
    <xf numFmtId="169" fontId="4" fillId="0" borderId="98" xfId="7" applyNumberFormat="1" applyFont="1" applyBorder="1"/>
    <xf numFmtId="169" fontId="4" fillId="0" borderId="112" xfId="7" applyNumberFormat="1" applyFont="1" applyBorder="1"/>
    <xf numFmtId="0" fontId="14" fillId="0" borderId="98" xfId="0" applyFont="1" applyBorder="1" applyAlignment="1">
      <alignment horizontal="left" wrapText="1" indent="2"/>
    </xf>
    <xf numFmtId="173" fontId="26" fillId="36" borderId="98" xfId="20" applyBorder="1"/>
    <xf numFmtId="169" fontId="4" fillId="0" borderId="98" xfId="7" applyNumberFormat="1" applyFont="1" applyBorder="1" applyAlignment="1">
      <alignment vertical="center"/>
    </xf>
    <xf numFmtId="0" fontId="6" fillId="0" borderId="114" xfId="0" applyFont="1" applyBorder="1"/>
    <xf numFmtId="0" fontId="6" fillId="0" borderId="98" xfId="0" applyFont="1" applyBorder="1" applyAlignment="1">
      <alignment wrapText="1"/>
    </xf>
    <xf numFmtId="169" fontId="6" fillId="0" borderId="112"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92" xfId="7" applyNumberFormat="1" applyFont="1" applyFill="1" applyBorder="1"/>
    <xf numFmtId="169" fontId="4" fillId="0" borderId="98" xfId="7" applyNumberFormat="1" applyFont="1" applyFill="1" applyBorder="1"/>
    <xf numFmtId="169" fontId="4" fillId="0" borderId="98" xfId="7" applyNumberFormat="1" applyFont="1" applyFill="1" applyBorder="1" applyAlignment="1">
      <alignment vertical="center"/>
    </xf>
    <xf numFmtId="0" fontId="14" fillId="0" borderId="98"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2" xfId="0" applyFont="1" applyFill="1" applyBorder="1"/>
    <xf numFmtId="0" fontId="6" fillId="0" borderId="22" xfId="0" applyFont="1" applyBorder="1"/>
    <xf numFmtId="0" fontId="6" fillId="0" borderId="23" xfId="0" applyFont="1" applyBorder="1" applyAlignment="1">
      <alignment wrapText="1"/>
    </xf>
    <xf numFmtId="173" fontId="26" fillId="36" borderId="115" xfId="20" applyBorder="1"/>
    <xf numFmtId="10" fontId="6" fillId="0" borderId="24" xfId="20961" applyNumberFormat="1" applyFont="1" applyBorder="1"/>
    <xf numFmtId="0" fontId="9" fillId="2" borderId="105" xfId="0" applyFont="1" applyFill="1" applyBorder="1" applyAlignment="1">
      <alignment horizontal="right" vertical="center"/>
    </xf>
    <xf numFmtId="0" fontId="9" fillId="2" borderId="94" xfId="0" applyFont="1" applyFill="1" applyBorder="1" applyAlignment="1">
      <alignment vertical="center"/>
    </xf>
    <xf numFmtId="197" fontId="9" fillId="2" borderId="94" xfId="0" applyNumberFormat="1" applyFont="1" applyFill="1" applyBorder="1" applyAlignment="1" applyProtection="1">
      <alignment vertical="center"/>
      <protection locked="0"/>
    </xf>
    <xf numFmtId="197" fontId="17" fillId="2" borderId="94" xfId="0" applyNumberFormat="1" applyFont="1" applyFill="1" applyBorder="1" applyAlignment="1" applyProtection="1">
      <alignment vertical="center"/>
      <protection locked="0"/>
    </xf>
    <xf numFmtId="197" fontId="17" fillId="2" borderId="106" xfId="0" applyNumberFormat="1" applyFont="1" applyFill="1" applyBorder="1" applyAlignment="1" applyProtection="1">
      <alignment vertical="center"/>
      <protection locked="0"/>
    </xf>
    <xf numFmtId="0" fontId="9" fillId="0" borderId="98" xfId="0" applyFont="1" applyBorder="1" applyAlignment="1">
      <alignment horizontal="left" vertical="center" wrapText="1"/>
    </xf>
    <xf numFmtId="0" fontId="6" fillId="3" borderId="0" xfId="0" applyFont="1" applyFill="1" applyAlignment="1">
      <alignment horizontal="center"/>
    </xf>
    <xf numFmtId="0" fontId="106" fillId="0" borderId="86" xfId="0" applyFont="1" applyBorder="1" applyAlignment="1">
      <alignment horizontal="left" vertical="center"/>
    </xf>
    <xf numFmtId="0" fontId="106" fillId="0" borderId="84" xfId="0" applyFont="1" applyBorder="1" applyAlignment="1">
      <alignment vertical="center" wrapText="1"/>
    </xf>
    <xf numFmtId="0" fontId="106" fillId="0" borderId="84"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8"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7" fontId="7" fillId="3" borderId="112" xfId="2" applyNumberFormat="1" applyFont="1" applyFill="1" applyBorder="1" applyAlignment="1" applyProtection="1">
      <alignment vertical="top" wrapText="1"/>
      <protection locked="0"/>
    </xf>
    <xf numFmtId="0" fontId="9" fillId="0" borderId="98" xfId="0" applyFont="1" applyBorder="1" applyAlignment="1">
      <alignment horizontal="center" vertical="center" wrapText="1"/>
    </xf>
    <xf numFmtId="0" fontId="3" fillId="0" borderId="98" xfId="0" applyFont="1" applyBorder="1" applyAlignment="1">
      <alignment horizontal="center" vertical="center"/>
    </xf>
    <xf numFmtId="0" fontId="130" fillId="3" borderId="98" xfId="21414" applyFont="1" applyFill="1" applyBorder="1" applyAlignment="1">
      <alignment horizontal="left" vertical="center" wrapText="1"/>
    </xf>
    <xf numFmtId="0" fontId="131" fillId="0" borderId="98" xfId="21414" applyFont="1" applyBorder="1" applyAlignment="1">
      <alignment horizontal="left" vertical="center" wrapText="1" indent="1"/>
    </xf>
    <xf numFmtId="0" fontId="132" fillId="3" borderId="98" xfId="21414" applyFont="1" applyFill="1" applyBorder="1" applyAlignment="1">
      <alignment horizontal="left" vertical="center" wrapText="1"/>
    </xf>
    <xf numFmtId="0" fontId="131" fillId="3" borderId="98"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8" xfId="21414" applyFont="1" applyBorder="1" applyAlignment="1">
      <alignment horizontal="left" vertical="center" wrapText="1" indent="1"/>
    </xf>
    <xf numFmtId="0" fontId="132" fillId="0" borderId="98" xfId="21414" applyFont="1" applyBorder="1" applyAlignment="1">
      <alignment horizontal="left" vertical="center" wrapText="1"/>
    </xf>
    <xf numFmtId="0" fontId="134" fillId="0" borderId="98" xfId="21414" applyFont="1" applyBorder="1" applyAlignment="1">
      <alignment horizontal="center" vertical="center" wrapText="1"/>
    </xf>
    <xf numFmtId="0" fontId="132" fillId="3" borderId="137" xfId="0" applyFont="1" applyFill="1" applyBorder="1" applyAlignment="1">
      <alignment horizontal="left" vertical="center" wrapText="1"/>
    </xf>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9" fillId="0" borderId="138" xfId="0" applyFont="1" applyBorder="1" applyAlignment="1">
      <alignment horizontal="center" vertical="center" wrapText="1"/>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9" fillId="0" borderId="112" xfId="0" applyFont="1" applyBorder="1" applyAlignment="1">
      <alignment horizontal="center" vertical="center" wrapText="1"/>
    </xf>
    <xf numFmtId="0" fontId="0" fillId="0" borderId="138" xfId="0" applyBorder="1" applyAlignment="1">
      <alignment horizontal="center"/>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197" fontId="9" fillId="0" borderId="0" xfId="0" applyNumberFormat="1" applyFont="1" applyAlignment="1">
      <alignment horizontal="right"/>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168" fontId="4" fillId="0" borderId="138" xfId="7" applyFont="1" applyFill="1" applyBorder="1" applyAlignment="1">
      <alignment vertical="center" wrapText="1"/>
    </xf>
    <xf numFmtId="168" fontId="4" fillId="0" borderId="98" xfId="7" applyFont="1" applyBorder="1" applyAlignment="1">
      <alignment vertical="center"/>
    </xf>
    <xf numFmtId="168" fontId="4" fillId="0" borderId="13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171" fontId="23" fillId="0" borderId="138" xfId="0" applyNumberFormat="1" applyFont="1" applyBorder="1" applyAlignment="1">
      <alignment horizontal="center"/>
    </xf>
    <xf numFmtId="0" fontId="23" fillId="0" borderId="138" xfId="0" applyFont="1" applyBorder="1"/>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71" fontId="22" fillId="0" borderId="56" xfId="0" applyNumberFormat="1" applyFont="1" applyBorder="1" applyAlignment="1">
      <alignment horizontal="center"/>
    </xf>
    <xf numFmtId="171" fontId="18" fillId="0" borderId="58" xfId="0" applyNumberFormat="1" applyFont="1" applyBorder="1" applyAlignment="1">
      <alignment horizont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20" fillId="0" borderId="146" xfId="0" applyFont="1" applyBorder="1" applyAlignment="1">
      <alignment horizontal="center" vertical="center" wrapText="1"/>
    </xf>
    <xf numFmtId="0" fontId="116" fillId="78" borderId="146" xfId="0" applyFont="1" applyFill="1" applyBorder="1"/>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21" fillId="0" borderId="146" xfId="0" applyFont="1" applyBorder="1"/>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21" fillId="0" borderId="147" xfId="0" applyFont="1" applyBorder="1"/>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71" fontId="19" fillId="81" borderId="57" xfId="0" applyNumberFormat="1" applyFont="1" applyFill="1" applyBorder="1" applyAlignment="1">
      <alignment horizontal="center"/>
    </xf>
    <xf numFmtId="0" fontId="11" fillId="0" borderId="98"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8" fontId="144" fillId="82" borderId="155" xfId="7" applyNumberFormat="1" applyFont="1" applyFill="1" applyBorder="1" applyAlignment="1">
      <alignment horizontal="left" vertical="center"/>
    </xf>
    <xf numFmtId="198"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8" fontId="6" fillId="86" borderId="146" xfId="7" applyNumberFormat="1" applyFont="1" applyFill="1" applyBorder="1" applyAlignment="1">
      <alignment vertical="center"/>
    </xf>
    <xf numFmtId="198"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8"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8" fontId="153" fillId="83" borderId="146" xfId="7" applyNumberFormat="1" applyFont="1" applyFill="1" applyBorder="1" applyAlignment="1">
      <alignment vertical="center"/>
    </xf>
    <xf numFmtId="198" fontId="153" fillId="84" borderId="155" xfId="7" applyNumberFormat="1" applyFont="1" applyFill="1" applyBorder="1" applyAlignment="1">
      <alignment vertical="center"/>
    </xf>
    <xf numFmtId="198" fontId="154" fillId="82" borderId="146" xfId="7" applyNumberFormat="1" applyFont="1" applyFill="1" applyBorder="1" applyAlignment="1">
      <alignment vertical="center"/>
    </xf>
    <xf numFmtId="198"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8" fontId="154" fillId="82" borderId="153" xfId="7" applyNumberFormat="1" applyFont="1" applyFill="1" applyBorder="1" applyAlignment="1">
      <alignment vertical="center"/>
    </xf>
    <xf numFmtId="198"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8"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9"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9"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9"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9"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9"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9" fontId="139" fillId="80" borderId="146" xfId="5" applyNumberFormat="1" applyFont="1" applyFill="1" applyBorder="1" applyProtection="1">
      <protection locked="0"/>
    </xf>
    <xf numFmtId="169"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9" fontId="4" fillId="0" borderId="21" xfId="20961" applyFont="1" applyBorder="1"/>
    <xf numFmtId="0" fontId="9" fillId="0" borderId="156" xfId="0" applyFont="1" applyBorder="1" applyAlignment="1">
      <alignment vertical="center"/>
    </xf>
    <xf numFmtId="10" fontId="4" fillId="0" borderId="155" xfId="20961" applyNumberFormat="1" applyFont="1" applyBorder="1"/>
    <xf numFmtId="0" fontId="9" fillId="0" borderId="105" xfId="0" applyFont="1" applyBorder="1" applyAlignment="1">
      <alignment vertical="center"/>
    </xf>
    <xf numFmtId="0" fontId="13" fillId="0" borderId="145" xfId="0" applyFont="1" applyBorder="1" applyAlignment="1">
      <alignment wrapText="1"/>
    </xf>
    <xf numFmtId="10" fontId="4" fillId="0" borderId="106" xfId="20961" applyNumberFormat="1" applyFont="1" applyBorder="1"/>
    <xf numFmtId="0" fontId="4" fillId="0" borderId="106" xfId="0" applyFont="1" applyBorder="1"/>
    <xf numFmtId="0" fontId="9" fillId="0" borderId="154" xfId="0" applyFont="1" applyBorder="1"/>
    <xf numFmtId="0" fontId="4" fillId="0" borderId="152" xfId="0" applyFont="1" applyBorder="1"/>
    <xf numFmtId="10" fontId="9" fillId="2" borderId="98" xfId="20961" applyNumberFormat="1" applyFont="1" applyFill="1" applyBorder="1" applyAlignment="1" applyProtection="1">
      <alignment vertical="center"/>
      <protection locked="0"/>
    </xf>
    <xf numFmtId="10" fontId="17" fillId="2" borderId="98" xfId="20961" applyNumberFormat="1" applyFont="1" applyFill="1" applyBorder="1" applyAlignment="1" applyProtection="1">
      <alignment vertical="center"/>
      <protection locked="0"/>
    </xf>
    <xf numFmtId="10" fontId="17" fillId="2" borderId="112" xfId="20961" applyNumberFormat="1" applyFont="1" applyFill="1" applyBorder="1" applyAlignment="1" applyProtection="1">
      <alignment vertical="center"/>
      <protection locked="0"/>
    </xf>
    <xf numFmtId="10" fontId="9" fillId="2" borderId="112"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69" fontId="0" fillId="0" borderId="98" xfId="7" applyNumberFormat="1" applyFont="1" applyBorder="1"/>
    <xf numFmtId="169" fontId="0" fillId="35" borderId="98" xfId="7" applyNumberFormat="1" applyFont="1" applyFill="1" applyBorder="1"/>
    <xf numFmtId="169" fontId="0" fillId="0" borderId="98" xfId="7" applyNumberFormat="1" applyFont="1" applyBorder="1" applyAlignment="1">
      <alignment vertical="center"/>
    </xf>
    <xf numFmtId="169" fontId="0" fillId="35" borderId="98" xfId="7" applyNumberFormat="1" applyFont="1" applyFill="1" applyBorder="1" applyAlignment="1">
      <alignment vertical="center"/>
    </xf>
    <xf numFmtId="169" fontId="0" fillId="0" borderId="138" xfId="7" applyNumberFormat="1" applyFont="1" applyBorder="1"/>
    <xf numFmtId="169" fontId="0" fillId="35" borderId="138" xfId="7" applyNumberFormat="1" applyFont="1" applyFill="1" applyBorder="1"/>
    <xf numFmtId="169" fontId="0" fillId="0" borderId="146" xfId="7" applyNumberFormat="1" applyFont="1" applyBorder="1"/>
    <xf numFmtId="169" fontId="9" fillId="0" borderId="138" xfId="7" applyNumberFormat="1" applyFont="1" applyBorder="1" applyAlignment="1">
      <alignment horizontal="right"/>
    </xf>
    <xf numFmtId="169" fontId="9" fillId="35" borderId="138" xfId="7" applyNumberFormat="1" applyFont="1" applyFill="1" applyBorder="1" applyAlignment="1">
      <alignment horizontal="right"/>
    </xf>
    <xf numFmtId="169" fontId="9" fillId="35" borderId="112" xfId="7" applyNumberFormat="1" applyFont="1" applyFill="1" applyBorder="1" applyAlignment="1">
      <alignment horizontal="right"/>
    </xf>
    <xf numFmtId="169" fontId="9" fillId="0" borderId="146" xfId="7" applyNumberFormat="1" applyFont="1" applyBorder="1" applyAlignment="1">
      <alignment horizontal="right"/>
    </xf>
    <xf numFmtId="169" fontId="4" fillId="0" borderId="112" xfId="7" applyNumberFormat="1" applyFont="1" applyBorder="1" applyAlignment="1">
      <alignment horizontal="right" vertical="center" wrapText="1"/>
    </xf>
    <xf numFmtId="169" fontId="6" fillId="35" borderId="112" xfId="7" applyNumberFormat="1" applyFont="1" applyFill="1" applyBorder="1" applyAlignment="1">
      <alignment horizontal="right" vertical="center" wrapText="1"/>
    </xf>
    <xf numFmtId="169" fontId="109" fillId="0" borderId="112" xfId="7" applyNumberFormat="1" applyFont="1" applyBorder="1" applyAlignment="1">
      <alignment horizontal="right" vertical="center" wrapText="1"/>
    </xf>
    <xf numFmtId="169" fontId="7" fillId="0" borderId="24" xfId="7" applyNumberFormat="1" applyFont="1" applyFill="1" applyBorder="1" applyAlignment="1" applyProtection="1">
      <alignment horizontal="right" vertical="center"/>
    </xf>
    <xf numFmtId="169" fontId="22" fillId="0" borderId="30" xfId="7" applyNumberFormat="1" applyFont="1" applyBorder="1" applyAlignment="1">
      <alignment horizontal="center" vertical="center"/>
    </xf>
    <xf numFmtId="169" fontId="23" fillId="0" borderId="12" xfId="7" applyNumberFormat="1" applyFont="1" applyBorder="1" applyAlignment="1">
      <alignment horizontal="center" vertical="center"/>
    </xf>
    <xf numFmtId="169" fontId="22" fillId="0" borderId="12" xfId="7" applyNumberFormat="1" applyFont="1" applyBorder="1" applyAlignment="1">
      <alignment horizontal="center" vertical="center"/>
    </xf>
    <xf numFmtId="169" fontId="19" fillId="0" borderId="12" xfId="7" applyNumberFormat="1" applyFont="1" applyBorder="1" applyAlignment="1">
      <alignment horizontal="center" vertical="center"/>
    </xf>
    <xf numFmtId="169" fontId="104" fillId="0" borderId="12" xfId="7" applyNumberFormat="1" applyFont="1" applyBorder="1" applyAlignment="1">
      <alignment horizontal="center" vertical="center"/>
    </xf>
    <xf numFmtId="169" fontId="23" fillId="0" borderId="13" xfId="7" applyNumberFormat="1" applyFont="1" applyBorder="1" applyAlignment="1">
      <alignment horizontal="center" vertical="center"/>
    </xf>
    <xf numFmtId="169" fontId="22" fillId="0" borderId="14" xfId="7" applyNumberFormat="1" applyFont="1" applyBorder="1" applyAlignment="1">
      <alignment horizontal="center" vertical="center"/>
    </xf>
    <xf numFmtId="169" fontId="22" fillId="0" borderId="15" xfId="7" applyNumberFormat="1" applyFont="1" applyBorder="1" applyAlignment="1">
      <alignment horizontal="center" vertical="center"/>
    </xf>
    <xf numFmtId="169" fontId="22" fillId="0" borderId="13" xfId="7" applyNumberFormat="1" applyFont="1" applyBorder="1" applyAlignment="1">
      <alignment horizontal="center" vertical="center"/>
    </xf>
    <xf numFmtId="169" fontId="19" fillId="0" borderId="13" xfId="7" applyNumberFormat="1" applyFont="1" applyBorder="1" applyAlignment="1">
      <alignment vertical="center"/>
    </xf>
    <xf numFmtId="169" fontId="23" fillId="0" borderId="138" xfId="7" applyNumberFormat="1" applyFont="1" applyBorder="1" applyAlignment="1">
      <alignment horizontal="center" vertical="center"/>
    </xf>
    <xf numFmtId="169" fontId="22" fillId="0" borderId="138" xfId="7" applyNumberFormat="1" applyFont="1" applyBorder="1" applyAlignment="1">
      <alignment horizontal="center" vertical="center"/>
    </xf>
    <xf numFmtId="169" fontId="22" fillId="0" borderId="138" xfId="7" applyNumberFormat="1" applyFont="1" applyBorder="1" applyAlignment="1">
      <alignment horizontal="center"/>
    </xf>
    <xf numFmtId="169" fontId="23" fillId="0" borderId="138" xfId="7" applyNumberFormat="1" applyFont="1" applyBorder="1" applyAlignment="1">
      <alignment horizontal="center"/>
    </xf>
    <xf numFmtId="169" fontId="23" fillId="0" borderId="138" xfId="7" applyNumberFormat="1" applyFont="1" applyBorder="1"/>
    <xf numFmtId="169" fontId="4" fillId="0" borderId="3" xfId="7" applyNumberFormat="1" applyFont="1" applyBorder="1"/>
    <xf numFmtId="169" fontId="4" fillId="0" borderId="8" xfId="7" applyNumberFormat="1" applyFont="1" applyBorder="1"/>
    <xf numFmtId="169" fontId="4" fillId="0" borderId="20" xfId="7" applyNumberFormat="1" applyFont="1" applyBorder="1"/>
    <xf numFmtId="169" fontId="4" fillId="35" borderId="23" xfId="7" applyNumberFormat="1" applyFont="1" applyFill="1" applyBorder="1"/>
    <xf numFmtId="169" fontId="4" fillId="35" borderId="24" xfId="7" applyNumberFormat="1" applyFont="1" applyFill="1" applyBorder="1"/>
    <xf numFmtId="169" fontId="4" fillId="0" borderId="19" xfId="7" applyNumberFormat="1" applyFont="1" applyBorder="1"/>
    <xf numFmtId="169" fontId="4" fillId="0" borderId="21" xfId="7" applyNumberFormat="1" applyFont="1" applyBorder="1" applyAlignment="1">
      <alignment wrapText="1"/>
    </xf>
    <xf numFmtId="169" fontId="4" fillId="0" borderId="21" xfId="7" applyNumberFormat="1" applyFont="1" applyBorder="1"/>
    <xf numFmtId="169" fontId="4" fillId="35" borderId="51" xfId="7" applyNumberFormat="1" applyFont="1" applyFill="1" applyBorder="1"/>
    <xf numFmtId="169" fontId="4" fillId="35" borderId="22" xfId="7" applyNumberFormat="1" applyFont="1" applyFill="1" applyBorder="1"/>
    <xf numFmtId="169" fontId="4" fillId="35" borderId="52" xfId="7" applyNumberFormat="1" applyFont="1" applyFill="1" applyBorder="1"/>
    <xf numFmtId="169" fontId="26" fillId="36"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151" xfId="7" applyNumberFormat="1" applyFont="1" applyFill="1" applyBorder="1" applyAlignment="1">
      <alignment vertical="center"/>
    </xf>
    <xf numFmtId="169" fontId="4" fillId="3" borderId="21" xfId="7" applyNumberFormat="1" applyFont="1" applyFill="1" applyBorder="1" applyAlignment="1">
      <alignment vertical="center"/>
    </xf>
    <xf numFmtId="169" fontId="4" fillId="0" borderId="146" xfId="7" applyNumberFormat="1" applyFont="1" applyBorder="1" applyAlignment="1">
      <alignment vertical="center"/>
    </xf>
    <xf numFmtId="169" fontId="4" fillId="0" borderId="149" xfId="7" applyNumberFormat="1" applyFont="1" applyBorder="1" applyAlignment="1">
      <alignment vertical="center"/>
    </xf>
    <xf numFmtId="169" fontId="4" fillId="0" borderId="155" xfId="7" applyNumberFormat="1" applyFont="1" applyBorder="1" applyAlignment="1">
      <alignment vertical="center"/>
    </xf>
    <xf numFmtId="169" fontId="4" fillId="0" borderId="153" xfId="7" applyNumberFormat="1" applyFont="1" applyBorder="1" applyAlignment="1">
      <alignment vertical="center"/>
    </xf>
    <xf numFmtId="169" fontId="4" fillId="0" borderId="25" xfId="7" applyNumberFormat="1" applyFont="1" applyBorder="1" applyAlignment="1">
      <alignment vertical="center"/>
    </xf>
    <xf numFmtId="169" fontId="4" fillId="0" borderId="152"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145" xfId="7" applyNumberFormat="1" applyFont="1" applyBorder="1" applyAlignment="1">
      <alignment vertical="center"/>
    </xf>
    <xf numFmtId="169" fontId="4" fillId="0" borderId="106" xfId="7" applyNumberFormat="1" applyFont="1" applyBorder="1" applyAlignment="1">
      <alignment vertical="center"/>
    </xf>
    <xf numFmtId="9" fontId="4" fillId="0" borderId="93" xfId="20961" applyFont="1" applyBorder="1" applyAlignment="1">
      <alignment vertical="center"/>
    </xf>
    <xf numFmtId="9" fontId="4" fillId="0" borderId="108" xfId="20961" applyFont="1" applyBorder="1" applyAlignment="1">
      <alignment vertical="center"/>
    </xf>
    <xf numFmtId="9" fontId="113" fillId="77" borderId="146" xfId="20961" applyFont="1" applyFill="1" applyBorder="1" applyAlignment="1" applyProtection="1">
      <alignment horizontal="right" vertical="center"/>
    </xf>
    <xf numFmtId="169" fontId="120" fillId="0" borderId="138" xfId="7" applyNumberFormat="1" applyFont="1" applyBorder="1"/>
    <xf numFmtId="169" fontId="116" fillId="0" borderId="146" xfId="7" applyNumberFormat="1" applyFont="1" applyBorder="1"/>
    <xf numFmtId="169" fontId="116" fillId="35" borderId="146" xfId="7" applyNumberFormat="1" applyFont="1" applyFill="1" applyBorder="1"/>
    <xf numFmtId="169" fontId="119" fillId="0" borderId="146" xfId="7" applyNumberFormat="1" applyFont="1" applyBorder="1"/>
    <xf numFmtId="169" fontId="119" fillId="35" borderId="146" xfId="7" applyNumberFormat="1" applyFont="1" applyFill="1" applyBorder="1"/>
    <xf numFmtId="169" fontId="117" fillId="0" borderId="0" xfId="7" applyNumberFormat="1" applyFont="1"/>
    <xf numFmtId="169" fontId="117" fillId="0" borderId="146" xfId="7" applyNumberFormat="1" applyFont="1" applyBorder="1"/>
    <xf numFmtId="169" fontId="120" fillId="0" borderId="146" xfId="7" applyNumberFormat="1" applyFont="1" applyBorder="1"/>
    <xf numFmtId="169" fontId="116" fillId="0" borderId="146" xfId="7" applyNumberFormat="1" applyFont="1" applyBorder="1" applyAlignment="1">
      <alignment horizontal="left" indent="1"/>
    </xf>
    <xf numFmtId="169" fontId="119" fillId="80" borderId="146" xfId="7" applyNumberFormat="1" applyFont="1" applyFill="1" applyBorder="1"/>
    <xf numFmtId="169" fontId="119" fillId="0" borderId="69" xfId="7" applyNumberFormat="1" applyFont="1" applyBorder="1"/>
    <xf numFmtId="169" fontId="119" fillId="0" borderId="155" xfId="7" applyNumberFormat="1" applyFont="1" applyBorder="1"/>
    <xf numFmtId="169" fontId="116" fillId="0" borderId="156" xfId="7" applyNumberFormat="1" applyFont="1" applyBorder="1" applyAlignment="1">
      <alignment horizontal="left" indent="1"/>
    </xf>
    <xf numFmtId="169" fontId="116" fillId="0" borderId="155" xfId="7" applyNumberFormat="1" applyFont="1" applyBorder="1"/>
    <xf numFmtId="169" fontId="116" fillId="0" borderId="156" xfId="7" applyNumberFormat="1" applyFont="1" applyBorder="1" applyAlignment="1">
      <alignment horizontal="left" indent="2"/>
    </xf>
    <xf numFmtId="169" fontId="116" fillId="0" borderId="156" xfId="7" applyNumberFormat="1" applyFont="1" applyBorder="1" applyAlignment="1">
      <alignment horizontal="left" indent="3"/>
    </xf>
    <xf numFmtId="169" fontId="116" fillId="79" borderId="156" xfId="7" applyNumberFormat="1" applyFont="1" applyFill="1" applyBorder="1"/>
    <xf numFmtId="169" fontId="116" fillId="79" borderId="146" xfId="7" applyNumberFormat="1" applyFont="1" applyFill="1" applyBorder="1"/>
    <xf numFmtId="169" fontId="116" fillId="79" borderId="155" xfId="7" applyNumberFormat="1" applyFont="1" applyFill="1" applyBorder="1"/>
    <xf numFmtId="169" fontId="116" fillId="0" borderId="156" xfId="7" applyNumberFormat="1" applyFont="1" applyBorder="1" applyAlignment="1">
      <alignment horizontal="left" vertical="top" wrapText="1" indent="2"/>
    </xf>
    <xf numFmtId="169" fontId="116" fillId="0" borderId="156" xfId="7" applyNumberFormat="1" applyFont="1" applyBorder="1" applyAlignment="1">
      <alignment horizontal="left" wrapText="1" indent="3"/>
    </xf>
    <xf numFmtId="169" fontId="116" fillId="0" borderId="156" xfId="7" applyNumberFormat="1" applyFont="1" applyBorder="1" applyAlignment="1">
      <alignment horizontal="left" wrapText="1" indent="2"/>
    </xf>
    <xf numFmtId="169" fontId="116" fillId="0" borderId="156" xfId="7" applyNumberFormat="1" applyFont="1" applyBorder="1" applyAlignment="1">
      <alignment horizontal="left" wrapText="1" indent="1"/>
    </xf>
    <xf numFmtId="169" fontId="116" fillId="0" borderId="154" xfId="7" applyNumberFormat="1" applyFont="1" applyBorder="1" applyAlignment="1">
      <alignment horizontal="left" wrapText="1" indent="1"/>
    </xf>
    <xf numFmtId="169" fontId="116" fillId="0" borderId="153" xfId="7" applyNumberFormat="1" applyFont="1" applyBorder="1"/>
    <xf numFmtId="169" fontId="116" fillId="0" borderId="152" xfId="7" applyNumberFormat="1" applyFont="1" applyBorder="1"/>
    <xf numFmtId="169" fontId="116" fillId="0" borderId="146" xfId="7" applyNumberFormat="1" applyFont="1" applyBorder="1" applyAlignment="1">
      <alignment horizontal="left" vertical="center" wrapText="1"/>
    </xf>
    <xf numFmtId="169" fontId="116" fillId="0" borderId="146" xfId="7" applyNumberFormat="1" applyFont="1" applyBorder="1" applyAlignment="1">
      <alignment horizontal="center" vertical="center" textRotation="90" wrapText="1"/>
    </xf>
    <xf numFmtId="169" fontId="116" fillId="0" borderId="146" xfId="7" applyNumberFormat="1" applyFont="1" applyBorder="1" applyAlignment="1">
      <alignment horizontal="center" vertical="center" wrapText="1"/>
    </xf>
    <xf numFmtId="169" fontId="116" fillId="0" borderId="146" xfId="7" applyNumberFormat="1" applyFont="1" applyBorder="1" applyAlignment="1">
      <alignment horizontal="center" vertical="center"/>
    </xf>
    <xf numFmtId="169" fontId="119" fillId="0" borderId="146" xfId="7" applyNumberFormat="1" applyFont="1" applyBorder="1" applyAlignment="1">
      <alignment horizontal="left" vertical="center" wrapText="1"/>
    </xf>
    <xf numFmtId="169" fontId="119" fillId="0" borderId="146" xfId="7" applyNumberFormat="1" applyFont="1" applyBorder="1" applyAlignment="1">
      <alignment horizontal="center" vertical="center"/>
    </xf>
    <xf numFmtId="168" fontId="121" fillId="0" borderId="146" xfId="7" applyFont="1" applyBorder="1"/>
    <xf numFmtId="169" fontId="121" fillId="0" borderId="146" xfId="7" applyNumberFormat="1" applyFont="1" applyBorder="1"/>
    <xf numFmtId="169" fontId="121" fillId="0" borderId="147" xfId="7" applyNumberFormat="1" applyFont="1" applyBorder="1"/>
    <xf numFmtId="168" fontId="121" fillId="0" borderId="147" xfId="7" applyFont="1" applyBorder="1"/>
    <xf numFmtId="0" fontId="163" fillId="0" borderId="0" xfId="0" applyFont="1" applyAlignment="1">
      <alignment horizontal="left" vertical="center" wrapText="1"/>
    </xf>
    <xf numFmtId="0" fontId="7" fillId="0" borderId="149" xfId="0" applyFont="1" applyBorder="1" applyAlignment="1">
      <alignment wrapText="1"/>
    </xf>
    <xf numFmtId="0" fontId="7" fillId="0" borderId="145" xfId="0" applyFont="1" applyBorder="1" applyAlignment="1">
      <alignment wrapText="1"/>
    </xf>
    <xf numFmtId="9" fontId="121" fillId="0" borderId="146" xfId="20961" applyFont="1" applyBorder="1"/>
    <xf numFmtId="9" fontId="121" fillId="0" borderId="147" xfId="20961" applyFont="1" applyBorder="1"/>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59" xfId="0" applyFont="1" applyBorder="1" applyAlignment="1">
      <alignment horizontal="center" vertical="center"/>
    </xf>
    <xf numFmtId="0" fontId="141" fillId="0" borderId="29" xfId="0" applyFont="1" applyBorder="1" applyAlignment="1">
      <alignment horizontal="center" vertical="center"/>
    </xf>
    <xf numFmtId="0" fontId="141" fillId="0" borderId="160" xfId="0" applyFont="1" applyBorder="1" applyAlignment="1">
      <alignment horizontal="center" vertical="center"/>
    </xf>
    <xf numFmtId="169" fontId="0" fillId="0" borderId="99" xfId="7" applyNumberFormat="1" applyFont="1" applyBorder="1" applyAlignment="1">
      <alignment horizontal="center"/>
    </xf>
    <xf numFmtId="169" fontId="0" fillId="0" borderId="96" xfId="7" applyNumberFormat="1" applyFont="1" applyBorder="1" applyAlignment="1">
      <alignment horizontal="center"/>
    </xf>
    <xf numFmtId="169" fontId="0" fillId="0" borderId="97" xfId="7" applyNumberFormat="1" applyFont="1" applyBorder="1" applyAlignment="1">
      <alignment horizontal="center"/>
    </xf>
    <xf numFmtId="169" fontId="0" fillId="0" borderId="139" xfId="7" applyNumberFormat="1" applyFont="1" applyBorder="1" applyAlignment="1">
      <alignment horizontal="center"/>
    </xf>
    <xf numFmtId="169" fontId="0" fillId="0" borderId="140" xfId="7" applyNumberFormat="1" applyFont="1" applyBorder="1" applyAlignment="1">
      <alignment horizontal="center"/>
    </xf>
    <xf numFmtId="169" fontId="0" fillId="0" borderId="141" xfId="7" applyNumberFormat="1" applyFont="1" applyBorder="1" applyAlignment="1">
      <alignment horizontal="center"/>
    </xf>
    <xf numFmtId="0" fontId="0" fillId="0" borderId="138"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0" fillId="0" borderId="99"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xf>
    <xf numFmtId="0" fontId="4" fillId="0" borderId="21" xfId="0" applyFont="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7"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lignment horizontal="center" vertical="center" wrapText="1"/>
    </xf>
    <xf numFmtId="0" fontId="6" fillId="86" borderId="155" xfId="0" applyFont="1" applyFill="1" applyBorder="1" applyAlignment="1">
      <alignment horizontal="center" vertical="center" wrapText="1"/>
    </xf>
    <xf numFmtId="169" fontId="15" fillId="3" borderId="16" xfId="1" applyNumberFormat="1" applyFont="1" applyFill="1" applyBorder="1" applyAlignment="1" applyProtection="1">
      <alignment horizontal="center"/>
      <protection locked="0"/>
    </xf>
    <xf numFmtId="169" fontId="15" fillId="3" borderId="17" xfId="1" applyNumberFormat="1" applyFont="1" applyFill="1" applyBorder="1" applyAlignment="1" applyProtection="1">
      <alignment horizontal="center"/>
      <protection locked="0"/>
    </xf>
    <xf numFmtId="169"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9" fontId="15" fillId="0" borderId="90" xfId="1" applyNumberFormat="1" applyFont="1" applyFill="1" applyBorder="1" applyAlignment="1" applyProtection="1">
      <alignment horizontal="center" vertical="center" wrapText="1"/>
      <protection locked="0"/>
    </xf>
    <xf numFmtId="169" fontId="15"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4"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48" xfId="0"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46"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55" xfId="0" applyFont="1" applyBorder="1" applyAlignment="1">
      <alignment horizontal="center" vertical="center" wrapText="1"/>
    </xf>
    <xf numFmtId="0" fontId="116" fillId="0" borderId="104" xfId="0" applyFont="1" applyBorder="1" applyAlignment="1">
      <alignment horizontal="center" vertical="center" wrapText="1"/>
    </xf>
    <xf numFmtId="0" fontId="119" fillId="0" borderId="54" xfId="0" applyFont="1" applyBorder="1" applyAlignment="1">
      <alignment horizontal="left" vertical="top" wrapText="1"/>
    </xf>
    <xf numFmtId="0" fontId="119" fillId="0" borderId="104" xfId="0" applyFont="1" applyBorder="1" applyAlignment="1">
      <alignment horizontal="left" vertical="top" wrapText="1"/>
    </xf>
    <xf numFmtId="0" fontId="119" fillId="0" borderId="63" xfId="0" applyFont="1" applyBorder="1" applyAlignment="1">
      <alignment horizontal="left" vertical="top" wrapText="1"/>
    </xf>
    <xf numFmtId="0" fontId="119" fillId="0" borderId="92"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9"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9" xfId="0" applyFont="1" applyBorder="1" applyAlignment="1">
      <alignment horizontal="left" vertical="top" wrapText="1"/>
    </xf>
    <xf numFmtId="0" fontId="106" fillId="0" borderId="148" xfId="0" applyFont="1" applyBorder="1" applyAlignment="1">
      <alignment horizontal="left" vertical="top" wrapText="1"/>
    </xf>
    <xf numFmtId="49" fontId="106" fillId="0" borderId="0" xfId="0" applyNumberFormat="1" applyFont="1" applyAlignment="1">
      <alignment horizontal="center" vertical="center"/>
    </xf>
    <xf numFmtId="0" fontId="106" fillId="0" borderId="146" xfId="0" applyFont="1" applyBorder="1" applyAlignment="1">
      <alignment horizontal="left" vertical="top" wrapText="1"/>
    </xf>
    <xf numFmtId="0" fontId="106" fillId="0" borderId="146" xfId="0" applyFont="1" applyBorder="1" applyAlignment="1">
      <alignment horizontal="left" vertical="center" wrapText="1"/>
    </xf>
    <xf numFmtId="0" fontId="105" fillId="75" borderId="146" xfId="0" applyFont="1" applyFill="1" applyBorder="1" applyAlignment="1">
      <alignment horizontal="center" vertical="center" wrapText="1"/>
    </xf>
    <xf numFmtId="0" fontId="106" fillId="0" borderId="146" xfId="0" applyFont="1" applyBorder="1" applyAlignment="1">
      <alignment horizontal="center"/>
    </xf>
    <xf numFmtId="0" fontId="106" fillId="0" borderId="99" xfId="0" applyFont="1" applyBorder="1" applyAlignment="1">
      <alignment horizontal="left" vertical="center" wrapText="1"/>
    </xf>
    <xf numFmtId="0" fontId="106" fillId="0" borderId="97" xfId="0" applyFont="1" applyBorder="1" applyAlignment="1">
      <alignment horizontal="left" vertical="center" wrapText="1"/>
    </xf>
    <xf numFmtId="0" fontId="105" fillId="0" borderId="146" xfId="0" applyFont="1" applyBorder="1" applyAlignment="1">
      <alignment horizontal="center" vertical="center"/>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5" xfId="0" applyFont="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3" xfId="0" applyFont="1" applyFill="1" applyBorder="1" applyAlignment="1">
      <alignment horizontal="center" vertical="center" wrapText="1"/>
    </xf>
    <xf numFmtId="0" fontId="106" fillId="0" borderId="99" xfId="0" applyFont="1" applyBorder="1" applyAlignment="1">
      <alignment vertical="center" wrapText="1"/>
    </xf>
    <xf numFmtId="0" fontId="106" fillId="0" borderId="97" xfId="0" applyFont="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99" xfId="0" applyFont="1" applyFill="1" applyBorder="1" applyAlignment="1">
      <alignment horizontal="left" vertical="center" wrapText="1"/>
    </xf>
    <xf numFmtId="0" fontId="106" fillId="3" borderId="97" xfId="0" applyFont="1" applyFill="1" applyBorder="1" applyAlignment="1">
      <alignment horizontal="left" vertical="center" wrapText="1"/>
    </xf>
    <xf numFmtId="0" fontId="106" fillId="0" borderId="77" xfId="0" applyFont="1" applyBorder="1" applyAlignment="1">
      <alignment horizontal="left" vertical="center" wrapText="1"/>
    </xf>
    <xf numFmtId="0" fontId="106" fillId="0" borderId="78" xfId="0" applyFont="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55" fillId="3" borderId="99" xfId="0" applyFont="1" applyFill="1" applyBorder="1" applyAlignment="1">
      <alignment horizontal="left" vertical="center" wrapText="1"/>
    </xf>
    <xf numFmtId="0" fontId="155" fillId="3" borderId="97" xfId="0" applyFont="1" applyFill="1" applyBorder="1" applyAlignment="1">
      <alignment horizontal="lef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Border="1" applyAlignment="1">
      <alignment horizontal="left" vertical="center" wrapText="1"/>
    </xf>
    <xf numFmtId="0" fontId="106" fillId="0" borderId="81"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3" borderId="99" xfId="0" applyFont="1" applyFill="1" applyBorder="1" applyAlignment="1">
      <alignment vertical="center" wrapText="1"/>
    </xf>
    <xf numFmtId="0" fontId="106" fillId="3" borderId="97" xfId="0" applyFont="1" applyFill="1" applyBorder="1" applyAlignment="1">
      <alignment vertical="center" wrapText="1"/>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6" fillId="0" borderId="98" xfId="0" applyFont="1" applyBorder="1" applyAlignment="1">
      <alignment horizontal="left" vertical="center" wrapText="1"/>
    </xf>
    <xf numFmtId="0" fontId="155" fillId="3" borderId="99" xfId="0" applyFont="1" applyFill="1" applyBorder="1" applyAlignment="1">
      <alignment vertical="center" wrapText="1"/>
    </xf>
    <xf numFmtId="0" fontId="155" fillId="3" borderId="97" xfId="0" applyFont="1" applyFill="1" applyBorder="1" applyAlignment="1">
      <alignment vertical="center" wrapText="1"/>
    </xf>
    <xf numFmtId="0" fontId="106" fillId="0" borderId="99" xfId="0" applyFont="1" applyBorder="1" applyAlignment="1">
      <alignment horizontal="left"/>
    </xf>
    <xf numFmtId="0" fontId="106" fillId="0" borderId="97" xfId="0" applyFont="1" applyBorder="1" applyAlignment="1">
      <alignment horizontal="left"/>
    </xf>
    <xf numFmtId="169" fontId="0" fillId="0" borderId="0" xfId="0" applyNumberFormat="1"/>
    <xf numFmtId="169" fontId="139" fillId="0" borderId="138" xfId="7" applyNumberFormat="1" applyFont="1" applyBorder="1"/>
    <xf numFmtId="169" fontId="139" fillId="35" borderId="138" xfId="7" applyNumberFormat="1" applyFont="1" applyFill="1" applyBorder="1"/>
    <xf numFmtId="169" fontId="139" fillId="0" borderId="138" xfId="7" applyNumberFormat="1" applyFont="1" applyFill="1" applyBorder="1"/>
    <xf numFmtId="169" fontId="139" fillId="0" borderId="146" xfId="7" applyNumberFormat="1" applyFont="1" applyFill="1" applyBorder="1"/>
    <xf numFmtId="169" fontId="139" fillId="0" borderId="146" xfId="0" applyNumberFormat="1" applyFont="1" applyFill="1" applyBorder="1"/>
    <xf numFmtId="0" fontId="139" fillId="0" borderId="146" xfId="0" applyFont="1" applyFill="1" applyBorder="1"/>
    <xf numFmtId="197" fontId="0" fillId="0" borderId="0" xfId="0" applyNumberFormat="1"/>
    <xf numFmtId="168" fontId="0" fillId="0" borderId="0" xfId="7" applyFont="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2" sqref="C2:C5"/>
    </sheetView>
  </sheetViews>
  <sheetFormatPr defaultRowHeight="15"/>
  <cols>
    <col min="1" max="1" width="10.140625" style="1" customWidth="1"/>
    <col min="2" max="2" width="153" bestFit="1" customWidth="1"/>
    <col min="3" max="3" width="39.42578125" customWidth="1"/>
    <col min="7" max="7" width="25" customWidth="1"/>
  </cols>
  <sheetData>
    <row r="1" spans="1:3" ht="15.75">
      <c r="A1" s="6"/>
      <c r="B1" s="94" t="s">
        <v>148</v>
      </c>
      <c r="C1" s="45"/>
    </row>
    <row r="2" spans="1:3" s="91" customFormat="1" ht="15.75">
      <c r="A2" s="135">
        <v>1</v>
      </c>
      <c r="B2" s="92" t="s">
        <v>149</v>
      </c>
      <c r="C2" s="90" t="s">
        <v>1000</v>
      </c>
    </row>
    <row r="3" spans="1:3" s="91" customFormat="1" ht="15.75">
      <c r="A3" s="135">
        <v>2</v>
      </c>
      <c r="B3" s="93" t="s">
        <v>150</v>
      </c>
      <c r="C3" s="90" t="s">
        <v>1001</v>
      </c>
    </row>
    <row r="4" spans="1:3" s="91" customFormat="1" ht="15.75">
      <c r="A4" s="135">
        <v>3</v>
      </c>
      <c r="B4" s="93" t="s">
        <v>151</v>
      </c>
      <c r="C4" s="90" t="s">
        <v>1002</v>
      </c>
    </row>
    <row r="5" spans="1:3" s="91" customFormat="1" ht="15.75">
      <c r="A5" s="136">
        <v>4</v>
      </c>
      <c r="B5" s="96" t="s">
        <v>152</v>
      </c>
      <c r="C5" s="90" t="s">
        <v>1003</v>
      </c>
    </row>
    <row r="6" spans="1:3" s="95" customFormat="1" ht="65.25" customHeight="1">
      <c r="A6" s="744" t="s">
        <v>309</v>
      </c>
      <c r="B6" s="745"/>
      <c r="C6" s="745"/>
    </row>
    <row r="7" spans="1:3">
      <c r="A7" s="224" t="s">
        <v>240</v>
      </c>
      <c r="B7" s="225" t="s">
        <v>153</v>
      </c>
    </row>
    <row r="8" spans="1:3">
      <c r="A8" s="226">
        <v>1</v>
      </c>
      <c r="B8" s="222" t="s">
        <v>128</v>
      </c>
    </row>
    <row r="9" spans="1:3">
      <c r="A9" s="226">
        <v>2</v>
      </c>
      <c r="B9" s="222" t="s">
        <v>154</v>
      </c>
    </row>
    <row r="10" spans="1:3">
      <c r="A10" s="226">
        <v>3</v>
      </c>
      <c r="B10" s="222" t="s">
        <v>155</v>
      </c>
    </row>
    <row r="11" spans="1:3">
      <c r="A11" s="226">
        <v>4</v>
      </c>
      <c r="B11" s="222" t="s">
        <v>156</v>
      </c>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366</v>
      </c>
      <c r="B17" s="222" t="s">
        <v>346</v>
      </c>
    </row>
    <row r="18" spans="1:2">
      <c r="A18" s="226">
        <v>9.1999999999999993</v>
      </c>
      <c r="B18" s="574" t="s">
        <v>946</v>
      </c>
    </row>
    <row r="19" spans="1:2">
      <c r="A19" s="226">
        <v>9.3000000000000007</v>
      </c>
      <c r="B19" s="574" t="s">
        <v>947</v>
      </c>
    </row>
    <row r="20" spans="1:2">
      <c r="A20" s="226">
        <v>10</v>
      </c>
      <c r="B20" s="222" t="s">
        <v>161</v>
      </c>
    </row>
    <row r="21" spans="1:2">
      <c r="A21" s="226">
        <v>11</v>
      </c>
      <c r="B21" s="227" t="s">
        <v>144</v>
      </c>
    </row>
    <row r="22" spans="1:2">
      <c r="A22" s="226">
        <v>12</v>
      </c>
      <c r="B22" s="227" t="s">
        <v>141</v>
      </c>
    </row>
    <row r="23" spans="1:2">
      <c r="A23" s="226">
        <v>13</v>
      </c>
      <c r="B23" s="229" t="s">
        <v>285</v>
      </c>
    </row>
    <row r="24" spans="1:2">
      <c r="A24" s="226">
        <v>14</v>
      </c>
      <c r="B24" s="222" t="s">
        <v>339</v>
      </c>
    </row>
    <row r="25" spans="1:2">
      <c r="A25" s="226">
        <v>15</v>
      </c>
      <c r="B25" s="222" t="s">
        <v>73</v>
      </c>
    </row>
    <row r="26" spans="1:2">
      <c r="A26" s="226">
        <v>15.1</v>
      </c>
      <c r="B26" s="222" t="s">
        <v>375</v>
      </c>
    </row>
    <row r="27" spans="1:2">
      <c r="A27" s="573">
        <v>15.2</v>
      </c>
      <c r="B27" s="574" t="s">
        <v>970</v>
      </c>
    </row>
    <row r="28" spans="1:2">
      <c r="A28" s="226">
        <v>16</v>
      </c>
      <c r="B28" s="222" t="s">
        <v>422</v>
      </c>
    </row>
    <row r="29" spans="1:2">
      <c r="A29" s="226">
        <v>17</v>
      </c>
      <c r="B29" s="222" t="s">
        <v>646</v>
      </c>
    </row>
    <row r="30" spans="1:2">
      <c r="A30" s="226">
        <v>18</v>
      </c>
      <c r="B30" s="222" t="s">
        <v>906</v>
      </c>
    </row>
    <row r="31" spans="1:2">
      <c r="A31" s="226">
        <v>19</v>
      </c>
      <c r="B31" s="222" t="s">
        <v>907</v>
      </c>
    </row>
    <row r="32" spans="1:2">
      <c r="A32" s="226">
        <v>20</v>
      </c>
      <c r="B32" s="222" t="s">
        <v>908</v>
      </c>
    </row>
    <row r="33" spans="1:2">
      <c r="A33" s="226">
        <v>21</v>
      </c>
      <c r="B33" s="222" t="s">
        <v>515</v>
      </c>
    </row>
    <row r="34" spans="1:2">
      <c r="A34" s="226">
        <v>22</v>
      </c>
      <c r="B34" s="222" t="s">
        <v>909</v>
      </c>
    </row>
    <row r="35" spans="1:2" ht="25.5">
      <c r="A35" s="226">
        <v>23</v>
      </c>
      <c r="B35" s="531" t="s">
        <v>905</v>
      </c>
    </row>
    <row r="36" spans="1:2">
      <c r="A36" s="226">
        <v>24</v>
      </c>
      <c r="B36" s="222" t="s">
        <v>910</v>
      </c>
    </row>
    <row r="37" spans="1:2">
      <c r="A37" s="226">
        <v>25</v>
      </c>
      <c r="B37" s="222" t="s">
        <v>911</v>
      </c>
    </row>
    <row r="38" spans="1:2">
      <c r="A38" s="226">
        <v>26</v>
      </c>
      <c r="B38" s="222"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28" activePane="bottomRight" state="frozen"/>
      <selection pane="topRight" activeCell="B1" sqref="B1"/>
      <selection pane="bottomLeft" activeCell="A5" sqref="A5"/>
      <selection pane="bottomRight" activeCell="F58" sqref="F58"/>
    </sheetView>
  </sheetViews>
  <sheetFormatPr defaultRowHeight="15"/>
  <cols>
    <col min="1" max="1" width="9.5703125" style="1" bestFit="1" customWidth="1"/>
    <col min="2" max="2" width="132.42578125" style="1" customWidth="1"/>
    <col min="3" max="3" width="18.42578125" style="1" customWidth="1"/>
  </cols>
  <sheetData>
    <row r="1" spans="1:6" ht="15.75">
      <c r="A1" s="12" t="s">
        <v>97</v>
      </c>
      <c r="B1" s="11" t="str">
        <f>Info!C2</f>
        <v>სს პროკრედიტ ბანკი</v>
      </c>
      <c r="D1" s="1"/>
      <c r="E1" s="1"/>
      <c r="F1" s="1"/>
    </row>
    <row r="2" spans="1:6" s="12" customFormat="1" ht="15.75" customHeight="1">
      <c r="A2" s="12" t="s">
        <v>98</v>
      </c>
      <c r="B2" s="274">
        <f>'1. key ratios'!B2</f>
        <v>46112</v>
      </c>
    </row>
    <row r="3" spans="1:6" s="12" customFormat="1" ht="15.75" customHeight="1"/>
    <row r="4" spans="1:6" ht="15.75" thickBot="1">
      <c r="A4" s="1" t="s">
        <v>246</v>
      </c>
      <c r="B4" s="21" t="s">
        <v>74</v>
      </c>
    </row>
    <row r="5" spans="1:6">
      <c r="A5" s="64" t="s">
        <v>25</v>
      </c>
      <c r="B5" s="65"/>
      <c r="C5" s="66" t="s">
        <v>26</v>
      </c>
    </row>
    <row r="6" spans="1:6">
      <c r="A6" s="67">
        <v>1</v>
      </c>
      <c r="B6" s="41" t="s">
        <v>27</v>
      </c>
      <c r="C6" s="145">
        <v>334958608.4501</v>
      </c>
    </row>
    <row r="7" spans="1:6">
      <c r="A7" s="67">
        <v>2</v>
      </c>
      <c r="B7" s="38" t="s">
        <v>28</v>
      </c>
      <c r="C7" s="146">
        <v>112482805</v>
      </c>
    </row>
    <row r="8" spans="1:6">
      <c r="A8" s="67">
        <v>3</v>
      </c>
      <c r="B8" s="33" t="s">
        <v>29</v>
      </c>
      <c r="C8" s="146">
        <v>72117569.829999998</v>
      </c>
    </row>
    <row r="9" spans="1:6">
      <c r="A9" s="67">
        <v>4</v>
      </c>
      <c r="B9" s="33" t="s">
        <v>30</v>
      </c>
      <c r="C9" s="146">
        <v>401996.38</v>
      </c>
    </row>
    <row r="10" spans="1:6">
      <c r="A10" s="67">
        <v>5</v>
      </c>
      <c r="B10" s="33" t="s">
        <v>31</v>
      </c>
      <c r="C10" s="146">
        <v>0</v>
      </c>
    </row>
    <row r="11" spans="1:6">
      <c r="A11" s="67">
        <v>6</v>
      </c>
      <c r="B11" s="39" t="s">
        <v>32</v>
      </c>
      <c r="C11" s="146">
        <v>149956237.24010003</v>
      </c>
    </row>
    <row r="12" spans="1:6" s="2" customFormat="1">
      <c r="A12" s="67">
        <v>7</v>
      </c>
      <c r="B12" s="41" t="s">
        <v>33</v>
      </c>
      <c r="C12" s="147">
        <v>13849624.627334248</v>
      </c>
    </row>
    <row r="13" spans="1:6" s="2" customFormat="1">
      <c r="A13" s="67">
        <v>8</v>
      </c>
      <c r="B13" s="40" t="s">
        <v>34</v>
      </c>
      <c r="C13" s="148">
        <v>401996.38</v>
      </c>
    </row>
    <row r="14" spans="1:6" s="2" customFormat="1" ht="25.5">
      <c r="A14" s="67">
        <v>9</v>
      </c>
      <c r="B14" s="34" t="s">
        <v>35</v>
      </c>
      <c r="C14" s="148">
        <v>0</v>
      </c>
    </row>
    <row r="15" spans="1:6" s="2" customFormat="1">
      <c r="A15" s="67">
        <v>10</v>
      </c>
      <c r="B15" s="35" t="s">
        <v>36</v>
      </c>
      <c r="C15" s="148">
        <v>4607388.38</v>
      </c>
    </row>
    <row r="16" spans="1:6" s="2" customFormat="1">
      <c r="A16" s="67">
        <v>11</v>
      </c>
      <c r="B16" s="36" t="s">
        <v>37</v>
      </c>
      <c r="C16" s="148">
        <v>0</v>
      </c>
    </row>
    <row r="17" spans="1:3" s="2" customFormat="1">
      <c r="A17" s="67">
        <v>12</v>
      </c>
      <c r="B17" s="35" t="s">
        <v>38</v>
      </c>
      <c r="C17" s="148">
        <v>0</v>
      </c>
    </row>
    <row r="18" spans="1:3" s="2" customFormat="1">
      <c r="A18" s="67">
        <v>13</v>
      </c>
      <c r="B18" s="35" t="s">
        <v>39</v>
      </c>
      <c r="C18" s="148">
        <v>0</v>
      </c>
    </row>
    <row r="19" spans="1:3" s="2" customFormat="1">
      <c r="A19" s="67">
        <v>14</v>
      </c>
      <c r="B19" s="35" t="s">
        <v>40</v>
      </c>
      <c r="C19" s="148">
        <v>0</v>
      </c>
    </row>
    <row r="20" spans="1:3" s="2" customFormat="1" ht="25.5">
      <c r="A20" s="67">
        <v>15</v>
      </c>
      <c r="B20" s="35" t="s">
        <v>41</v>
      </c>
      <c r="C20" s="148">
        <v>0</v>
      </c>
    </row>
    <row r="21" spans="1:3" s="2" customFormat="1" ht="25.5">
      <c r="A21" s="67">
        <v>16</v>
      </c>
      <c r="B21" s="34" t="s">
        <v>42</v>
      </c>
      <c r="C21" s="148">
        <v>0</v>
      </c>
    </row>
    <row r="22" spans="1:3" s="2" customFormat="1">
      <c r="A22" s="67">
        <v>17</v>
      </c>
      <c r="B22" s="68" t="s">
        <v>43</v>
      </c>
      <c r="C22" s="148">
        <v>8840239.8673342485</v>
      </c>
    </row>
    <row r="23" spans="1:3" s="2" customFormat="1">
      <c r="A23" s="67">
        <v>18</v>
      </c>
      <c r="B23" s="566" t="s">
        <v>694</v>
      </c>
      <c r="C23" s="340">
        <v>0</v>
      </c>
    </row>
    <row r="24" spans="1:3" s="2" customFormat="1" ht="25.5">
      <c r="A24" s="67">
        <v>19</v>
      </c>
      <c r="B24" s="34" t="s">
        <v>44</v>
      </c>
      <c r="C24" s="148">
        <v>0</v>
      </c>
    </row>
    <row r="25" spans="1:3" s="2" customFormat="1" ht="25.5">
      <c r="A25" s="67">
        <v>20</v>
      </c>
      <c r="B25" s="34" t="s">
        <v>45</v>
      </c>
      <c r="C25" s="148">
        <v>0</v>
      </c>
    </row>
    <row r="26" spans="1:3" s="2" customFormat="1" ht="25.5">
      <c r="A26" s="67">
        <v>21</v>
      </c>
      <c r="B26" s="36" t="s">
        <v>46</v>
      </c>
      <c r="C26" s="148">
        <v>0</v>
      </c>
    </row>
    <row r="27" spans="1:3" s="2" customFormat="1">
      <c r="A27" s="67">
        <v>22</v>
      </c>
      <c r="B27" s="36" t="s">
        <v>47</v>
      </c>
      <c r="C27" s="148">
        <v>0</v>
      </c>
    </row>
    <row r="28" spans="1:3" s="2" customFormat="1" ht="25.5">
      <c r="A28" s="67">
        <v>23</v>
      </c>
      <c r="B28" s="36" t="s">
        <v>48</v>
      </c>
      <c r="C28" s="148">
        <v>0</v>
      </c>
    </row>
    <row r="29" spans="1:3" s="2" customFormat="1">
      <c r="A29" s="67">
        <v>24</v>
      </c>
      <c r="B29" s="42" t="s">
        <v>22</v>
      </c>
      <c r="C29" s="147">
        <v>321108983.82276577</v>
      </c>
    </row>
    <row r="30" spans="1:3" s="2" customFormat="1">
      <c r="A30" s="69"/>
      <c r="B30" s="37"/>
      <c r="C30" s="148"/>
    </row>
    <row r="31" spans="1:3" s="2" customFormat="1">
      <c r="A31" s="69">
        <v>25</v>
      </c>
      <c r="B31" s="42" t="s">
        <v>49</v>
      </c>
      <c r="C31" s="147">
        <v>0</v>
      </c>
    </row>
    <row r="32" spans="1:3" s="2" customFormat="1">
      <c r="A32" s="69">
        <v>26</v>
      </c>
      <c r="B32" s="33" t="s">
        <v>50</v>
      </c>
      <c r="C32" s="149">
        <v>0</v>
      </c>
    </row>
    <row r="33" spans="1:3" s="2" customFormat="1">
      <c r="A33" s="69">
        <v>27</v>
      </c>
      <c r="B33" s="88" t="s">
        <v>51</v>
      </c>
      <c r="C33" s="148">
        <v>0</v>
      </c>
    </row>
    <row r="34" spans="1:3" s="2" customFormat="1">
      <c r="A34" s="69">
        <v>28</v>
      </c>
      <c r="B34" s="88" t="s">
        <v>52</v>
      </c>
      <c r="C34" s="148">
        <v>0</v>
      </c>
    </row>
    <row r="35" spans="1:3" s="2" customFormat="1">
      <c r="A35" s="69">
        <v>29</v>
      </c>
      <c r="B35" s="33" t="s">
        <v>53</v>
      </c>
      <c r="C35" s="148">
        <v>0</v>
      </c>
    </row>
    <row r="36" spans="1:3" s="2" customFormat="1">
      <c r="A36" s="69">
        <v>30</v>
      </c>
      <c r="B36" s="42" t="s">
        <v>54</v>
      </c>
      <c r="C36" s="147">
        <v>0</v>
      </c>
    </row>
    <row r="37" spans="1:3" s="2" customFormat="1">
      <c r="A37" s="69">
        <v>31</v>
      </c>
      <c r="B37" s="34" t="s">
        <v>55</v>
      </c>
      <c r="C37" s="148">
        <v>0</v>
      </c>
    </row>
    <row r="38" spans="1:3" s="2" customFormat="1">
      <c r="A38" s="69">
        <v>32</v>
      </c>
      <c r="B38" s="35" t="s">
        <v>56</v>
      </c>
      <c r="C38" s="148">
        <v>0</v>
      </c>
    </row>
    <row r="39" spans="1:3" s="2" customFormat="1" ht="25.5">
      <c r="A39" s="69">
        <v>33</v>
      </c>
      <c r="B39" s="34" t="s">
        <v>57</v>
      </c>
      <c r="C39" s="148">
        <v>0</v>
      </c>
    </row>
    <row r="40" spans="1:3" s="2" customFormat="1" ht="25.5">
      <c r="A40" s="69">
        <v>34</v>
      </c>
      <c r="B40" s="34" t="s">
        <v>45</v>
      </c>
      <c r="C40" s="148">
        <v>0</v>
      </c>
    </row>
    <row r="41" spans="1:3" s="2" customFormat="1" ht="25.5">
      <c r="A41" s="69">
        <v>35</v>
      </c>
      <c r="B41" s="36" t="s">
        <v>58</v>
      </c>
      <c r="C41" s="148">
        <v>0</v>
      </c>
    </row>
    <row r="42" spans="1:3" s="2" customFormat="1">
      <c r="A42" s="69">
        <v>36</v>
      </c>
      <c r="B42" s="42" t="s">
        <v>23</v>
      </c>
      <c r="C42" s="147">
        <v>0</v>
      </c>
    </row>
    <row r="43" spans="1:3" s="2" customFormat="1">
      <c r="A43" s="69"/>
      <c r="B43" s="37"/>
      <c r="C43" s="148"/>
    </row>
    <row r="44" spans="1:3" s="2" customFormat="1">
      <c r="A44" s="69">
        <v>37</v>
      </c>
      <c r="B44" s="43" t="s">
        <v>59</v>
      </c>
      <c r="C44" s="147">
        <v>59380900</v>
      </c>
    </row>
    <row r="45" spans="1:3" s="2" customFormat="1">
      <c r="A45" s="69">
        <v>38</v>
      </c>
      <c r="B45" s="33" t="s">
        <v>60</v>
      </c>
      <c r="C45" s="148">
        <v>59380900</v>
      </c>
    </row>
    <row r="46" spans="1:3" s="2" customFormat="1">
      <c r="A46" s="69">
        <v>39</v>
      </c>
      <c r="B46" s="33" t="s">
        <v>61</v>
      </c>
      <c r="C46" s="148">
        <v>0</v>
      </c>
    </row>
    <row r="47" spans="1:3" s="2" customFormat="1">
      <c r="A47" s="69">
        <v>40</v>
      </c>
      <c r="B47" s="567" t="s">
        <v>693</v>
      </c>
      <c r="C47" s="148">
        <v>0</v>
      </c>
    </row>
    <row r="48" spans="1:3" s="2" customFormat="1">
      <c r="A48" s="69">
        <v>41</v>
      </c>
      <c r="B48" s="43" t="s">
        <v>62</v>
      </c>
      <c r="C48" s="147">
        <v>0</v>
      </c>
    </row>
    <row r="49" spans="1:3" s="2" customFormat="1">
      <c r="A49" s="69">
        <v>42</v>
      </c>
      <c r="B49" s="34" t="s">
        <v>63</v>
      </c>
      <c r="C49" s="148">
        <v>0</v>
      </c>
    </row>
    <row r="50" spans="1:3" s="2" customFormat="1">
      <c r="A50" s="69">
        <v>43</v>
      </c>
      <c r="B50" s="35" t="s">
        <v>64</v>
      </c>
      <c r="C50" s="148">
        <v>0</v>
      </c>
    </row>
    <row r="51" spans="1:3" s="2" customFormat="1" ht="25.5">
      <c r="A51" s="69">
        <v>44</v>
      </c>
      <c r="B51" s="34" t="s">
        <v>65</v>
      </c>
      <c r="C51" s="148">
        <v>0</v>
      </c>
    </row>
    <row r="52" spans="1:3" s="2" customFormat="1" ht="25.5">
      <c r="A52" s="69">
        <v>45</v>
      </c>
      <c r="B52" s="34" t="s">
        <v>45</v>
      </c>
      <c r="C52" s="148">
        <v>0</v>
      </c>
    </row>
    <row r="53" spans="1:3" s="2" customFormat="1" ht="15.75" thickBot="1">
      <c r="A53" s="69">
        <v>46</v>
      </c>
      <c r="B53" s="70" t="s">
        <v>24</v>
      </c>
      <c r="C53" s="150">
        <v>59380900</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O31" sqref="O31"/>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16384" width="9.140625" style="1"/>
  </cols>
  <sheetData>
    <row r="1" spans="1:4" ht="15">
      <c r="A1" s="12" t="s">
        <v>97</v>
      </c>
      <c r="B1" s="11" t="str">
        <f>Info!C2</f>
        <v>სს პროკრედიტ ბანკი</v>
      </c>
    </row>
    <row r="2" spans="1:4" s="12" customFormat="1" ht="15.75" customHeight="1">
      <c r="A2" s="12" t="s">
        <v>98</v>
      </c>
      <c r="B2" s="274">
        <f>'1. key ratios'!B2</f>
        <v>46112</v>
      </c>
    </row>
    <row r="3" spans="1:4" s="12" customFormat="1" ht="15.75" customHeight="1"/>
    <row r="4" spans="1:4" ht="13.5" thickBot="1">
      <c r="A4" s="1" t="s">
        <v>345</v>
      </c>
      <c r="B4" s="211" t="s">
        <v>346</v>
      </c>
    </row>
    <row r="5" spans="1:4" s="29" customFormat="1">
      <c r="A5" s="777" t="s">
        <v>347</v>
      </c>
      <c r="B5" s="778"/>
      <c r="C5" s="201" t="s">
        <v>348</v>
      </c>
      <c r="D5" s="202" t="s">
        <v>349</v>
      </c>
    </row>
    <row r="6" spans="1:4" s="212" customFormat="1">
      <c r="A6" s="203">
        <v>1</v>
      </c>
      <c r="B6" s="204" t="s">
        <v>350</v>
      </c>
      <c r="C6" s="204"/>
      <c r="D6" s="205"/>
    </row>
    <row r="7" spans="1:4" s="212" customFormat="1">
      <c r="A7" s="206" t="s">
        <v>351</v>
      </c>
      <c r="B7" s="207" t="s">
        <v>352</v>
      </c>
      <c r="C7" s="231">
        <v>4.4999999999999998E-2</v>
      </c>
      <c r="D7" s="649">
        <v>72986617.556673124</v>
      </c>
    </row>
    <row r="8" spans="1:4" s="212" customFormat="1">
      <c r="A8" s="206" t="s">
        <v>353</v>
      </c>
      <c r="B8" s="207" t="s">
        <v>354</v>
      </c>
      <c r="C8" s="232">
        <v>0.06</v>
      </c>
      <c r="D8" s="649">
        <v>97315490.075564161</v>
      </c>
    </row>
    <row r="9" spans="1:4" s="212" customFormat="1">
      <c r="A9" s="206" t="s">
        <v>355</v>
      </c>
      <c r="B9" s="207" t="s">
        <v>356</v>
      </c>
      <c r="C9" s="232">
        <v>0.08</v>
      </c>
      <c r="D9" s="649">
        <v>129753986.76741888</v>
      </c>
    </row>
    <row r="10" spans="1:4" s="212" customFormat="1">
      <c r="A10" s="203" t="s">
        <v>357</v>
      </c>
      <c r="B10" s="204" t="s">
        <v>358</v>
      </c>
      <c r="C10" s="233"/>
      <c r="D10" s="650"/>
    </row>
    <row r="11" spans="1:4" s="213" customFormat="1">
      <c r="A11" s="208" t="s">
        <v>359</v>
      </c>
      <c r="B11" s="209" t="s">
        <v>997</v>
      </c>
      <c r="C11" s="234">
        <v>2.5000000000000001E-2</v>
      </c>
      <c r="D11" s="651">
        <v>40548120.864818402</v>
      </c>
    </row>
    <row r="12" spans="1:4" s="213" customFormat="1">
      <c r="A12" s="208" t="s">
        <v>360</v>
      </c>
      <c r="B12" s="209" t="s">
        <v>361</v>
      </c>
      <c r="C12" s="234">
        <v>7.4999999999999997E-3</v>
      </c>
      <c r="D12" s="651">
        <v>12164436.25944552</v>
      </c>
    </row>
    <row r="13" spans="1:4" s="213" customFormat="1">
      <c r="A13" s="208" t="s">
        <v>362</v>
      </c>
      <c r="B13" s="209" t="s">
        <v>363</v>
      </c>
      <c r="C13" s="234">
        <v>0</v>
      </c>
      <c r="D13" s="651">
        <v>0</v>
      </c>
    </row>
    <row r="14" spans="1:4" s="212" customFormat="1">
      <c r="A14" s="203" t="s">
        <v>364</v>
      </c>
      <c r="B14" s="204" t="s">
        <v>409</v>
      </c>
      <c r="C14" s="235"/>
      <c r="D14" s="650"/>
    </row>
    <row r="15" spans="1:4" s="212" customFormat="1">
      <c r="A15" s="223" t="s">
        <v>367</v>
      </c>
      <c r="B15" s="209" t="s">
        <v>410</v>
      </c>
      <c r="C15" s="234">
        <v>5.0734610481495405E-2</v>
      </c>
      <c r="D15" s="651">
        <v>82287724.71332632</v>
      </c>
    </row>
    <row r="16" spans="1:4" s="212" customFormat="1">
      <c r="A16" s="223" t="s">
        <v>368</v>
      </c>
      <c r="B16" s="209" t="s">
        <v>370</v>
      </c>
      <c r="C16" s="234">
        <v>6.23529401187966E-2</v>
      </c>
      <c r="D16" s="651">
        <v>101131782.08854994</v>
      </c>
    </row>
    <row r="17" spans="1:4" s="212" customFormat="1">
      <c r="A17" s="223" t="s">
        <v>369</v>
      </c>
      <c r="B17" s="209" t="s">
        <v>407</v>
      </c>
      <c r="C17" s="234">
        <v>7.7640215957350822E-2</v>
      </c>
      <c r="D17" s="651">
        <v>125926594.42437054</v>
      </c>
    </row>
    <row r="18" spans="1:4" s="29" customFormat="1">
      <c r="A18" s="779" t="s">
        <v>408</v>
      </c>
      <c r="B18" s="780"/>
      <c r="C18" s="236" t="s">
        <v>348</v>
      </c>
      <c r="D18" s="230" t="s">
        <v>349</v>
      </c>
    </row>
    <row r="19" spans="1:4" s="212" customFormat="1">
      <c r="A19" s="210">
        <v>4</v>
      </c>
      <c r="B19" s="209" t="s">
        <v>22</v>
      </c>
      <c r="C19" s="234">
        <v>0.12823461048149543</v>
      </c>
      <c r="D19" s="649">
        <v>207986899.39426339</v>
      </c>
    </row>
    <row r="20" spans="1:4" s="212" customFormat="1">
      <c r="A20" s="210">
        <v>5</v>
      </c>
      <c r="B20" s="209" t="s">
        <v>75</v>
      </c>
      <c r="C20" s="234">
        <v>0.15485294011879661</v>
      </c>
      <c r="D20" s="649">
        <v>251159829.28837803</v>
      </c>
    </row>
    <row r="21" spans="1:4" s="212" customFormat="1" ht="13.5" thickBot="1">
      <c r="A21" s="214" t="s">
        <v>365</v>
      </c>
      <c r="B21" s="215" t="s">
        <v>74</v>
      </c>
      <c r="C21" s="237">
        <v>0.19014021595735084</v>
      </c>
      <c r="D21" s="652">
        <v>308393138.31605339</v>
      </c>
    </row>
    <row r="23" spans="1:4">
      <c r="B23" s="16"/>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C23" sqref="C23"/>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37" t="s">
        <v>97</v>
      </c>
      <c r="B1" s="11" t="str">
        <f>Info!C2</f>
        <v>სს პროკრედიტ ბანკი</v>
      </c>
    </row>
    <row r="2" spans="1:2">
      <c r="A2" s="537" t="s">
        <v>98</v>
      </c>
      <c r="B2" s="274">
        <f>'1. key ratios'!B2</f>
        <v>46112</v>
      </c>
    </row>
    <row r="3" spans="1:2">
      <c r="A3" s="538" t="s">
        <v>948</v>
      </c>
      <c r="B3" s="533" t="s">
        <v>919</v>
      </c>
    </row>
    <row r="4" spans="1:2" ht="15.75" thickBot="1"/>
    <row r="5" spans="1:2">
      <c r="A5" s="543"/>
      <c r="B5" s="544" t="s">
        <v>920</v>
      </c>
    </row>
    <row r="6" spans="1:2">
      <c r="A6" s="539" t="s">
        <v>921</v>
      </c>
      <c r="B6" s="545"/>
    </row>
    <row r="7" spans="1:2">
      <c r="A7" s="539" t="s">
        <v>954</v>
      </c>
      <c r="B7" s="545"/>
    </row>
    <row r="8" spans="1:2">
      <c r="A8" s="540" t="s">
        <v>922</v>
      </c>
      <c r="B8" s="546"/>
    </row>
    <row r="9" spans="1:2">
      <c r="A9" s="540" t="s">
        <v>923</v>
      </c>
      <c r="B9" s="546"/>
    </row>
    <row r="10" spans="1:2">
      <c r="A10" s="540" t="s">
        <v>924</v>
      </c>
      <c r="B10" s="546"/>
    </row>
    <row r="11" spans="1:2">
      <c r="A11" s="539" t="s">
        <v>925</v>
      </c>
      <c r="B11" s="545"/>
    </row>
    <row r="12" spans="1:2">
      <c r="A12" s="540" t="s">
        <v>955</v>
      </c>
      <c r="B12" s="546"/>
    </row>
    <row r="13" spans="1:2">
      <c r="A13" s="540" t="s">
        <v>956</v>
      </c>
      <c r="B13" s="546"/>
    </row>
    <row r="14" spans="1:2">
      <c r="A14" s="539" t="s">
        <v>926</v>
      </c>
      <c r="B14" s="545"/>
    </row>
    <row r="15" spans="1:2">
      <c r="A15" s="541" t="s">
        <v>927</v>
      </c>
      <c r="B15" s="546"/>
    </row>
    <row r="16" spans="1:2">
      <c r="A16" s="541" t="s">
        <v>74</v>
      </c>
      <c r="B16" s="546"/>
    </row>
    <row r="17" spans="1:5">
      <c r="A17" s="539" t="s">
        <v>928</v>
      </c>
      <c r="B17" s="545"/>
    </row>
    <row r="18" spans="1:5">
      <c r="A18" s="541" t="s">
        <v>929</v>
      </c>
      <c r="B18" s="546"/>
    </row>
    <row r="19" spans="1:5">
      <c r="A19" s="541" t="s">
        <v>930</v>
      </c>
      <c r="B19" s="546"/>
    </row>
    <row r="20" spans="1:5">
      <c r="A20" s="539" t="s">
        <v>931</v>
      </c>
      <c r="B20" s="545"/>
    </row>
    <row r="21" spans="1:5">
      <c r="A21" s="542" t="s">
        <v>932</v>
      </c>
      <c r="B21" s="547"/>
    </row>
    <row r="22" spans="1:5">
      <c r="A22" s="542" t="s">
        <v>933</v>
      </c>
      <c r="B22" s="547"/>
    </row>
    <row r="23" spans="1:5" ht="15.75" thickBot="1">
      <c r="A23" s="548" t="s">
        <v>934</v>
      </c>
      <c r="B23" s="549"/>
    </row>
    <row r="24" spans="1:5" ht="16.5" customHeight="1">
      <c r="A24" s="536" t="s">
        <v>957</v>
      </c>
      <c r="B24" s="534"/>
      <c r="C24" s="534"/>
      <c r="D24" s="534"/>
      <c r="E24" s="534"/>
    </row>
    <row r="25" spans="1:5" ht="25.5" customHeight="1">
      <c r="A25" s="536" t="s">
        <v>958</v>
      </c>
    </row>
    <row r="26" spans="1:5" ht="57" customHeight="1">
      <c r="A26" s="536" t="s">
        <v>959</v>
      </c>
    </row>
    <row r="27" spans="1:5">
      <c r="A27" s="535"/>
    </row>
  </sheetData>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F17" sqref="F17"/>
    </sheetView>
  </sheetViews>
  <sheetFormatPr defaultRowHeight="15"/>
  <cols>
    <col min="1" max="1" width="82" customWidth="1"/>
    <col min="2" max="2" width="28.140625" bestFit="1" customWidth="1"/>
    <col min="3" max="6" width="28.140625" customWidth="1"/>
  </cols>
  <sheetData>
    <row r="1" spans="1:6">
      <c r="A1" s="537" t="s">
        <v>97</v>
      </c>
      <c r="B1" s="11" t="str">
        <f>Info!C2</f>
        <v>სს პროკრედიტ ბანკი</v>
      </c>
      <c r="C1" s="1"/>
    </row>
    <row r="2" spans="1:6">
      <c r="A2" s="537" t="s">
        <v>98</v>
      </c>
      <c r="B2" s="274">
        <f>'1. key ratios'!B2</f>
        <v>46112</v>
      </c>
      <c r="C2" s="1"/>
    </row>
    <row r="3" spans="1:6">
      <c r="A3" s="538" t="s">
        <v>949</v>
      </c>
      <c r="B3" s="533" t="s">
        <v>919</v>
      </c>
      <c r="C3" s="1"/>
    </row>
    <row r="5" spans="1:6">
      <c r="A5" s="535"/>
    </row>
    <row r="6" spans="1:6" ht="15.75" thickBot="1">
      <c r="A6" s="550"/>
      <c r="B6" s="550"/>
      <c r="C6" s="550"/>
      <c r="D6" s="550"/>
      <c r="E6" s="550"/>
      <c r="F6" s="550"/>
    </row>
    <row r="7" spans="1:6">
      <c r="A7" s="781"/>
      <c r="B7" s="783" t="s">
        <v>935</v>
      </c>
      <c r="C7" s="783"/>
      <c r="D7" s="783"/>
      <c r="E7" s="783"/>
      <c r="F7" s="784" t="s">
        <v>936</v>
      </c>
    </row>
    <row r="8" spans="1:6" ht="25.5">
      <c r="A8" s="782"/>
      <c r="B8" s="551" t="s">
        <v>937</v>
      </c>
      <c r="C8" s="551" t="s">
        <v>938</v>
      </c>
      <c r="D8" s="551" t="s">
        <v>939</v>
      </c>
      <c r="E8" s="551" t="s">
        <v>940</v>
      </c>
      <c r="F8" s="785"/>
    </row>
    <row r="9" spans="1:6">
      <c r="A9" s="552" t="s">
        <v>941</v>
      </c>
      <c r="B9" s="553"/>
      <c r="C9" s="553"/>
      <c r="D9" s="553"/>
      <c r="E9" s="553"/>
      <c r="F9" s="554"/>
    </row>
    <row r="10" spans="1:6">
      <c r="A10" s="555" t="s">
        <v>942</v>
      </c>
      <c r="B10" s="556"/>
      <c r="C10" s="556"/>
      <c r="D10" s="556"/>
      <c r="E10" s="556"/>
      <c r="F10" s="554"/>
    </row>
    <row r="11" spans="1:6">
      <c r="A11" s="555" t="s">
        <v>943</v>
      </c>
      <c r="B11" s="556"/>
      <c r="C11" s="556"/>
      <c r="D11" s="556"/>
      <c r="E11" s="556"/>
      <c r="F11" s="554"/>
    </row>
    <row r="12" spans="1:6">
      <c r="A12" s="557" t="s">
        <v>944</v>
      </c>
      <c r="B12" s="556"/>
      <c r="C12" s="556"/>
      <c r="D12" s="556"/>
      <c r="E12" s="556"/>
      <c r="F12" s="554"/>
    </row>
    <row r="13" spans="1:6">
      <c r="A13" s="558" t="s">
        <v>945</v>
      </c>
      <c r="B13" s="559"/>
      <c r="C13" s="559"/>
      <c r="D13" s="559"/>
      <c r="E13" s="559"/>
      <c r="F13" s="560"/>
    </row>
    <row r="14" spans="1:6">
      <c r="A14" s="555" t="s">
        <v>942</v>
      </c>
      <c r="B14" s="561"/>
      <c r="C14" s="561"/>
      <c r="D14" s="561"/>
      <c r="E14" s="561"/>
      <c r="F14" s="562"/>
    </row>
    <row r="15" spans="1:6">
      <c r="A15" s="555" t="s">
        <v>943</v>
      </c>
      <c r="B15" s="561"/>
      <c r="C15" s="561"/>
      <c r="D15" s="561"/>
      <c r="E15" s="561"/>
      <c r="F15" s="562"/>
    </row>
    <row r="16" spans="1:6">
      <c r="A16" s="557" t="s">
        <v>944</v>
      </c>
      <c r="B16" s="561"/>
      <c r="C16" s="561"/>
      <c r="D16" s="561"/>
      <c r="E16" s="561"/>
      <c r="F16" s="562"/>
    </row>
    <row r="17" spans="1:6">
      <c r="A17" s="558" t="s">
        <v>925</v>
      </c>
      <c r="B17" s="559"/>
      <c r="C17" s="559"/>
      <c r="D17" s="559"/>
      <c r="E17" s="559"/>
      <c r="F17" s="562"/>
    </row>
    <row r="18" spans="1:6">
      <c r="A18" s="555" t="s">
        <v>942</v>
      </c>
      <c r="B18" s="561"/>
      <c r="C18" s="561"/>
      <c r="D18" s="561"/>
      <c r="E18" s="561"/>
      <c r="F18" s="562"/>
    </row>
    <row r="19" spans="1:6">
      <c r="A19" s="555" t="s">
        <v>943</v>
      </c>
      <c r="B19" s="561"/>
      <c r="C19" s="561"/>
      <c r="D19" s="561"/>
      <c r="E19" s="561"/>
      <c r="F19" s="562"/>
    </row>
    <row r="20" spans="1:6" ht="15.75" thickBot="1">
      <c r="A20" s="563" t="s">
        <v>944</v>
      </c>
      <c r="B20" s="564"/>
      <c r="C20" s="564"/>
      <c r="D20" s="564"/>
      <c r="E20" s="564"/>
      <c r="F20" s="565"/>
    </row>
  </sheetData>
  <mergeCells count="3">
    <mergeCell ref="A7:A8"/>
    <mergeCell ref="B7:E7"/>
    <mergeCell ref="F7:F8"/>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8"/>
    </sheetView>
  </sheetViews>
  <sheetFormatPr defaultRowHeight="15.75"/>
  <cols>
    <col min="1" max="1" width="10.85546875" style="30" customWidth="1"/>
    <col min="2" max="2" width="91.85546875" style="30" customWidth="1"/>
    <col min="3" max="3" width="53.140625" style="30" customWidth="1"/>
    <col min="4" max="4" width="32.140625" style="30" customWidth="1"/>
    <col min="5" max="5" width="9.42578125" customWidth="1"/>
  </cols>
  <sheetData>
    <row r="1" spans="1:6">
      <c r="A1" s="12" t="s">
        <v>97</v>
      </c>
      <c r="B1" s="13" t="str">
        <f>Info!C2</f>
        <v>სს პროკრედიტ ბანკი</v>
      </c>
      <c r="E1" s="1"/>
      <c r="F1" s="1"/>
    </row>
    <row r="2" spans="1:6" s="12" customFormat="1" ht="15.75" customHeight="1">
      <c r="A2" s="12" t="s">
        <v>98</v>
      </c>
      <c r="B2" s="274">
        <f>'1. key ratios'!B2</f>
        <v>46112</v>
      </c>
    </row>
    <row r="3" spans="1:6" s="12" customFormat="1" ht="15.75" customHeight="1">
      <c r="A3" s="18"/>
    </row>
    <row r="4" spans="1:6" s="12" customFormat="1" ht="15.75" customHeight="1" thickBot="1">
      <c r="A4" s="12" t="s">
        <v>247</v>
      </c>
      <c r="B4" s="111" t="s">
        <v>161</v>
      </c>
      <c r="D4" s="113" t="s">
        <v>76</v>
      </c>
    </row>
    <row r="5" spans="1:6" ht="25.5">
      <c r="A5" s="76" t="s">
        <v>25</v>
      </c>
      <c r="B5" s="77" t="s">
        <v>133</v>
      </c>
      <c r="C5" s="78" t="s">
        <v>826</v>
      </c>
      <c r="D5" s="112" t="s">
        <v>162</v>
      </c>
    </row>
    <row r="6" spans="1:6">
      <c r="A6" s="382">
        <v>1</v>
      </c>
      <c r="B6" s="343" t="s">
        <v>811</v>
      </c>
      <c r="C6" s="653">
        <v>637307367.35159397</v>
      </c>
      <c r="D6" s="71"/>
      <c r="E6" s="4"/>
    </row>
    <row r="7" spans="1:6">
      <c r="A7" s="382">
        <v>1.1000000000000001</v>
      </c>
      <c r="B7" s="344" t="s">
        <v>85</v>
      </c>
      <c r="C7" s="654">
        <v>54074144.447999999</v>
      </c>
      <c r="D7" s="72"/>
      <c r="E7" s="4"/>
    </row>
    <row r="8" spans="1:6">
      <c r="A8" s="382">
        <v>1.2</v>
      </c>
      <c r="B8" s="344" t="s">
        <v>86</v>
      </c>
      <c r="C8" s="654">
        <v>306542691.49000901</v>
      </c>
      <c r="D8" s="72"/>
      <c r="E8" s="4"/>
    </row>
    <row r="9" spans="1:6">
      <c r="A9" s="382">
        <v>1.3</v>
      </c>
      <c r="B9" s="344" t="s">
        <v>87</v>
      </c>
      <c r="C9" s="654">
        <v>276690531.41358495</v>
      </c>
      <c r="D9" s="72"/>
      <c r="E9" s="4"/>
    </row>
    <row r="10" spans="1:6">
      <c r="A10" s="382">
        <v>2</v>
      </c>
      <c r="B10" s="345" t="s">
        <v>698</v>
      </c>
      <c r="C10" s="655">
        <v>0</v>
      </c>
      <c r="D10" s="72"/>
      <c r="E10" s="4"/>
    </row>
    <row r="11" spans="1:6">
      <c r="A11" s="382">
        <v>2.1</v>
      </c>
      <c r="B11" s="346" t="s">
        <v>699</v>
      </c>
      <c r="C11" s="656">
        <v>0</v>
      </c>
      <c r="D11" s="73"/>
      <c r="E11" s="5"/>
    </row>
    <row r="12" spans="1:6" ht="23.45" customHeight="1">
      <c r="A12" s="382">
        <v>3</v>
      </c>
      <c r="B12" s="347" t="s">
        <v>700</v>
      </c>
      <c r="C12" s="657">
        <v>0</v>
      </c>
      <c r="D12" s="73"/>
      <c r="E12" s="5"/>
    </row>
    <row r="13" spans="1:6" ht="23.1" customHeight="1">
      <c r="A13" s="382">
        <v>4</v>
      </c>
      <c r="B13" s="348" t="s">
        <v>701</v>
      </c>
      <c r="C13" s="657">
        <v>0</v>
      </c>
      <c r="D13" s="73"/>
      <c r="E13" s="5"/>
    </row>
    <row r="14" spans="1:6">
      <c r="A14" s="382">
        <v>5</v>
      </c>
      <c r="B14" s="348" t="s">
        <v>702</v>
      </c>
      <c r="C14" s="657">
        <v>642023.278859852</v>
      </c>
      <c r="D14" s="73"/>
      <c r="E14" s="5"/>
    </row>
    <row r="15" spans="1:6">
      <c r="A15" s="382">
        <v>5.0999999999999996</v>
      </c>
      <c r="B15" s="349" t="s">
        <v>703</v>
      </c>
      <c r="C15" s="654">
        <v>642023.278859852</v>
      </c>
      <c r="D15" s="73"/>
      <c r="E15" s="4"/>
    </row>
    <row r="16" spans="1:6">
      <c r="A16" s="382">
        <v>5.2</v>
      </c>
      <c r="B16" s="349" t="s">
        <v>538</v>
      </c>
      <c r="C16" s="654">
        <v>0</v>
      </c>
      <c r="D16" s="72"/>
      <c r="E16" s="4"/>
    </row>
    <row r="17" spans="1:5">
      <c r="A17" s="382">
        <v>5.3</v>
      </c>
      <c r="B17" s="349" t="s">
        <v>704</v>
      </c>
      <c r="C17" s="654">
        <v>0</v>
      </c>
      <c r="D17" s="72"/>
      <c r="E17" s="4"/>
    </row>
    <row r="18" spans="1:5">
      <c r="A18" s="382">
        <v>6</v>
      </c>
      <c r="B18" s="347" t="s">
        <v>705</v>
      </c>
      <c r="C18" s="655">
        <v>1572764312.3628705</v>
      </c>
      <c r="D18" s="72"/>
      <c r="E18" s="4"/>
    </row>
    <row r="19" spans="1:5">
      <c r="A19" s="382">
        <v>6.1</v>
      </c>
      <c r="B19" s="349" t="s">
        <v>538</v>
      </c>
      <c r="C19" s="656">
        <v>154476211.55000001</v>
      </c>
      <c r="D19" s="72"/>
      <c r="E19" s="4"/>
    </row>
    <row r="20" spans="1:5">
      <c r="A20" s="382">
        <v>6.2</v>
      </c>
      <c r="B20" s="349" t="s">
        <v>704</v>
      </c>
      <c r="C20" s="656">
        <v>1418288100.8128705</v>
      </c>
      <c r="D20" s="72"/>
      <c r="E20" s="4"/>
    </row>
    <row r="21" spans="1:5">
      <c r="A21" s="382">
        <v>7</v>
      </c>
      <c r="B21" s="350" t="s">
        <v>706</v>
      </c>
      <c r="C21" s="657">
        <v>8840239.8699999992</v>
      </c>
      <c r="D21" s="72" t="s">
        <v>1019</v>
      </c>
      <c r="E21" s="4"/>
    </row>
    <row r="22" spans="1:5">
      <c r="A22" s="382">
        <v>8</v>
      </c>
      <c r="B22" s="351" t="s">
        <v>707</v>
      </c>
      <c r="C22" s="655">
        <v>0</v>
      </c>
      <c r="D22" s="72"/>
      <c r="E22" s="4"/>
    </row>
    <row r="23" spans="1:5">
      <c r="A23" s="382">
        <v>9</v>
      </c>
      <c r="B23" s="348" t="s">
        <v>708</v>
      </c>
      <c r="C23" s="655">
        <v>48523163.779999971</v>
      </c>
      <c r="D23" s="406"/>
      <c r="E23" s="4"/>
    </row>
    <row r="24" spans="1:5">
      <c r="A24" s="382">
        <v>9.1</v>
      </c>
      <c r="B24" s="352" t="s">
        <v>709</v>
      </c>
      <c r="C24" s="658">
        <v>44569265.74999997</v>
      </c>
      <c r="D24" s="74"/>
      <c r="E24" s="4"/>
    </row>
    <row r="25" spans="1:5">
      <c r="A25" s="382">
        <v>9.1999999999999993</v>
      </c>
      <c r="B25" s="352" t="s">
        <v>710</v>
      </c>
      <c r="C25" s="659">
        <v>3953898.0300000003</v>
      </c>
      <c r="D25" s="405"/>
      <c r="E25" s="3"/>
    </row>
    <row r="26" spans="1:5">
      <c r="A26" s="382">
        <v>10</v>
      </c>
      <c r="B26" s="348" t="s">
        <v>36</v>
      </c>
      <c r="C26" s="660">
        <v>4607388.3800000008</v>
      </c>
      <c r="D26" s="530" t="s">
        <v>903</v>
      </c>
      <c r="E26" s="4"/>
    </row>
    <row r="27" spans="1:5">
      <c r="A27" s="382">
        <v>10.1</v>
      </c>
      <c r="B27" s="352" t="s">
        <v>711</v>
      </c>
      <c r="C27" s="654">
        <v>0</v>
      </c>
      <c r="D27" s="72"/>
      <c r="E27" s="4"/>
    </row>
    <row r="28" spans="1:5">
      <c r="A28" s="382">
        <v>10.199999999999999</v>
      </c>
      <c r="B28" s="352" t="s">
        <v>712</v>
      </c>
      <c r="C28" s="654">
        <v>4607388.3800000008</v>
      </c>
      <c r="D28" s="72"/>
      <c r="E28" s="4"/>
    </row>
    <row r="29" spans="1:5">
      <c r="A29" s="382">
        <v>11</v>
      </c>
      <c r="B29" s="348" t="s">
        <v>713</v>
      </c>
      <c r="C29" s="655">
        <v>0</v>
      </c>
      <c r="D29" s="72"/>
      <c r="E29" s="4"/>
    </row>
    <row r="30" spans="1:5">
      <c r="A30" s="382">
        <v>11.1</v>
      </c>
      <c r="B30" s="352" t="s">
        <v>714</v>
      </c>
      <c r="C30" s="654">
        <v>0</v>
      </c>
      <c r="D30" s="72"/>
      <c r="E30" s="4"/>
    </row>
    <row r="31" spans="1:5">
      <c r="A31" s="382">
        <v>11.2</v>
      </c>
      <c r="B31" s="352" t="s">
        <v>715</v>
      </c>
      <c r="C31" s="654">
        <v>0</v>
      </c>
      <c r="D31" s="72"/>
      <c r="E31" s="4"/>
    </row>
    <row r="32" spans="1:5">
      <c r="A32" s="382">
        <v>13</v>
      </c>
      <c r="B32" s="348" t="s">
        <v>88</v>
      </c>
      <c r="C32" s="655">
        <v>8410539.2965939995</v>
      </c>
      <c r="D32" s="72"/>
      <c r="E32" s="4"/>
    </row>
    <row r="33" spans="1:5">
      <c r="A33" s="382">
        <v>13.1</v>
      </c>
      <c r="B33" s="353" t="s">
        <v>716</v>
      </c>
      <c r="C33" s="654">
        <v>0</v>
      </c>
      <c r="D33" s="72"/>
      <c r="E33" s="4"/>
    </row>
    <row r="34" spans="1:5">
      <c r="A34" s="382">
        <v>13.2</v>
      </c>
      <c r="B34" s="353" t="s">
        <v>717</v>
      </c>
      <c r="C34" s="658">
        <v>0</v>
      </c>
      <c r="D34" s="74"/>
      <c r="E34" s="4"/>
    </row>
    <row r="35" spans="1:5">
      <c r="A35" s="382">
        <v>14</v>
      </c>
      <c r="B35" s="354" t="s">
        <v>718</v>
      </c>
      <c r="C35" s="661">
        <v>2281095034.3199182</v>
      </c>
      <c r="D35" s="74"/>
      <c r="E35" s="4"/>
    </row>
    <row r="36" spans="1:5">
      <c r="A36" s="382"/>
      <c r="B36" s="355" t="s">
        <v>93</v>
      </c>
      <c r="C36" s="662"/>
      <c r="D36" s="75"/>
      <c r="E36" s="4"/>
    </row>
    <row r="37" spans="1:5">
      <c r="A37" s="382">
        <v>15</v>
      </c>
      <c r="B37" s="356" t="s">
        <v>719</v>
      </c>
      <c r="C37" s="659">
        <v>0</v>
      </c>
      <c r="D37" s="405"/>
      <c r="E37" s="3"/>
    </row>
    <row r="38" spans="1:5">
      <c r="A38" s="382">
        <v>15.1</v>
      </c>
      <c r="B38" s="357" t="s">
        <v>699</v>
      </c>
      <c r="C38" s="654">
        <v>0</v>
      </c>
      <c r="D38" s="72"/>
      <c r="E38" s="4"/>
    </row>
    <row r="39" spans="1:5" ht="21">
      <c r="A39" s="382">
        <v>16</v>
      </c>
      <c r="B39" s="350" t="s">
        <v>720</v>
      </c>
      <c r="C39" s="655">
        <v>0</v>
      </c>
      <c r="D39" s="72"/>
      <c r="E39" s="4"/>
    </row>
    <row r="40" spans="1:5">
      <c r="A40" s="382">
        <v>17</v>
      </c>
      <c r="B40" s="350" t="s">
        <v>721</v>
      </c>
      <c r="C40" s="655">
        <v>1877501311.6226134</v>
      </c>
      <c r="D40" s="72"/>
      <c r="E40" s="4"/>
    </row>
    <row r="41" spans="1:5">
      <c r="A41" s="382">
        <v>17.100000000000001</v>
      </c>
      <c r="B41" s="358" t="s">
        <v>722</v>
      </c>
      <c r="C41" s="654">
        <v>1535591474.3357384</v>
      </c>
      <c r="D41" s="72"/>
      <c r="E41" s="4"/>
    </row>
    <row r="42" spans="1:5">
      <c r="A42" s="397">
        <v>17.2</v>
      </c>
      <c r="B42" s="398" t="s">
        <v>89</v>
      </c>
      <c r="C42" s="658">
        <v>335530913.56894499</v>
      </c>
      <c r="D42" s="74"/>
      <c r="E42" s="4"/>
    </row>
    <row r="43" spans="1:5">
      <c r="A43" s="382">
        <v>17.3</v>
      </c>
      <c r="B43" s="399" t="s">
        <v>723</v>
      </c>
      <c r="C43" s="663">
        <v>0</v>
      </c>
      <c r="D43" s="400"/>
      <c r="E43" s="4"/>
    </row>
    <row r="44" spans="1:5">
      <c r="A44" s="382">
        <v>17.399999999999999</v>
      </c>
      <c r="B44" s="399" t="s">
        <v>724</v>
      </c>
      <c r="C44" s="663">
        <v>6378923.7179300012</v>
      </c>
      <c r="D44" s="400"/>
      <c r="E44" s="4"/>
    </row>
    <row r="45" spans="1:5">
      <c r="A45" s="382">
        <v>18</v>
      </c>
      <c r="B45" s="366" t="s">
        <v>725</v>
      </c>
      <c r="C45" s="664">
        <v>4650542.0929420004</v>
      </c>
      <c r="D45" s="400"/>
      <c r="E45" s="3"/>
    </row>
    <row r="46" spans="1:5">
      <c r="A46" s="382">
        <v>19</v>
      </c>
      <c r="B46" s="366" t="s">
        <v>726</v>
      </c>
      <c r="C46" s="665">
        <v>2626243.0057719704</v>
      </c>
      <c r="D46" s="401"/>
    </row>
    <row r="47" spans="1:5">
      <c r="A47" s="382">
        <v>19.100000000000001</v>
      </c>
      <c r="B47" s="402" t="s">
        <v>727</v>
      </c>
      <c r="C47" s="666">
        <v>234847.19999999995</v>
      </c>
      <c r="D47" s="401"/>
    </row>
    <row r="48" spans="1:5">
      <c r="A48" s="382">
        <v>19.2</v>
      </c>
      <c r="B48" s="402" t="s">
        <v>728</v>
      </c>
      <c r="C48" s="666">
        <v>2391395.8057719702</v>
      </c>
      <c r="D48" s="401"/>
    </row>
    <row r="49" spans="1:4">
      <c r="A49" s="382">
        <v>20</v>
      </c>
      <c r="B49" s="362" t="s">
        <v>90</v>
      </c>
      <c r="C49" s="665">
        <v>60796700.091143996</v>
      </c>
      <c r="D49" s="401"/>
    </row>
    <row r="50" spans="1:4">
      <c r="A50" s="382">
        <v>21</v>
      </c>
      <c r="B50" s="363" t="s">
        <v>78</v>
      </c>
      <c r="C50" s="665">
        <v>561629.07537399977</v>
      </c>
      <c r="D50" s="401"/>
    </row>
    <row r="51" spans="1:4">
      <c r="A51" s="382">
        <v>21.1</v>
      </c>
      <c r="B51" s="359" t="s">
        <v>729</v>
      </c>
      <c r="C51" s="666">
        <v>0</v>
      </c>
      <c r="D51" s="401"/>
    </row>
    <row r="52" spans="1:4">
      <c r="A52" s="382">
        <v>22</v>
      </c>
      <c r="B52" s="362" t="s">
        <v>730</v>
      </c>
      <c r="C52" s="665">
        <v>1946136425.8878453</v>
      </c>
      <c r="D52" s="401"/>
    </row>
    <row r="53" spans="1:4">
      <c r="A53" s="382"/>
      <c r="B53" s="364" t="s">
        <v>731</v>
      </c>
      <c r="C53" s="667"/>
      <c r="D53" s="401"/>
    </row>
    <row r="54" spans="1:4">
      <c r="A54" s="382">
        <v>23</v>
      </c>
      <c r="B54" s="362" t="s">
        <v>94</v>
      </c>
      <c r="C54" s="664">
        <v>112482804.99000001</v>
      </c>
      <c r="D54" s="401"/>
    </row>
    <row r="55" spans="1:4">
      <c r="A55" s="382">
        <v>24</v>
      </c>
      <c r="B55" s="362" t="s">
        <v>732</v>
      </c>
      <c r="C55" s="664">
        <v>0</v>
      </c>
      <c r="D55" s="401"/>
    </row>
    <row r="56" spans="1:4">
      <c r="A56" s="382">
        <v>25</v>
      </c>
      <c r="B56" s="362" t="s">
        <v>91</v>
      </c>
      <c r="C56" s="664">
        <v>72117569.839999989</v>
      </c>
      <c r="D56" s="401"/>
    </row>
    <row r="57" spans="1:4">
      <c r="A57" s="382">
        <v>26</v>
      </c>
      <c r="B57" s="366" t="s">
        <v>733</v>
      </c>
      <c r="C57" s="664">
        <v>0</v>
      </c>
      <c r="D57" s="401"/>
    </row>
    <row r="58" spans="1:4">
      <c r="A58" s="382">
        <v>27</v>
      </c>
      <c r="B58" s="366" t="s">
        <v>734</v>
      </c>
      <c r="C58" s="664">
        <v>0</v>
      </c>
      <c r="D58" s="401"/>
    </row>
    <row r="59" spans="1:4">
      <c r="A59" s="382">
        <v>27.1</v>
      </c>
      <c r="B59" s="402" t="s">
        <v>735</v>
      </c>
      <c r="C59" s="663">
        <v>0</v>
      </c>
      <c r="D59" s="401"/>
    </row>
    <row r="60" spans="1:4">
      <c r="A60" s="382">
        <v>27.2</v>
      </c>
      <c r="B60" s="399" t="s">
        <v>736</v>
      </c>
      <c r="C60" s="663">
        <v>0</v>
      </c>
      <c r="D60" s="401"/>
    </row>
    <row r="61" spans="1:4">
      <c r="A61" s="382">
        <v>28</v>
      </c>
      <c r="B61" s="363" t="s">
        <v>737</v>
      </c>
      <c r="C61" s="664">
        <v>0</v>
      </c>
      <c r="D61" s="401"/>
    </row>
    <row r="62" spans="1:4">
      <c r="A62" s="382">
        <v>29</v>
      </c>
      <c r="B62" s="366" t="s">
        <v>738</v>
      </c>
      <c r="C62" s="664">
        <v>401996.38308788202</v>
      </c>
      <c r="D62" s="401"/>
    </row>
    <row r="63" spans="1:4">
      <c r="A63" s="382">
        <v>29.1</v>
      </c>
      <c r="B63" s="403" t="s">
        <v>739</v>
      </c>
      <c r="C63" s="663">
        <v>0</v>
      </c>
      <c r="D63" s="401"/>
    </row>
    <row r="64" spans="1:4" ht="24" customHeight="1">
      <c r="A64" s="382">
        <v>29.2</v>
      </c>
      <c r="B64" s="402" t="s">
        <v>740</v>
      </c>
      <c r="C64" s="663">
        <v>401996.38308788202</v>
      </c>
      <c r="D64" s="401" t="s">
        <v>1022</v>
      </c>
    </row>
    <row r="65" spans="1:4" ht="21.95" customHeight="1">
      <c r="A65" s="382">
        <v>29.3</v>
      </c>
      <c r="B65" s="404" t="s">
        <v>741</v>
      </c>
      <c r="C65" s="663">
        <v>0</v>
      </c>
      <c r="D65" s="401"/>
    </row>
    <row r="66" spans="1:4">
      <c r="A66" s="382">
        <v>30</v>
      </c>
      <c r="B66" s="366" t="s">
        <v>92</v>
      </c>
      <c r="C66" s="664">
        <v>149956237.23998806</v>
      </c>
      <c r="D66" s="401"/>
    </row>
    <row r="67" spans="1:4">
      <c r="A67" s="382">
        <v>31</v>
      </c>
      <c r="B67" s="365" t="s">
        <v>742</v>
      </c>
      <c r="C67" s="664">
        <v>334958608.45307589</v>
      </c>
      <c r="D67" s="401"/>
    </row>
    <row r="68" spans="1:4">
      <c r="A68" s="382">
        <v>32</v>
      </c>
      <c r="B68" s="366" t="s">
        <v>743</v>
      </c>
      <c r="C68" s="664">
        <v>2281095034.3409214</v>
      </c>
      <c r="D68" s="401"/>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1" bestFit="1" customWidth="1"/>
    <col min="2" max="2" width="97" style="1" bestFit="1" customWidth="1"/>
    <col min="3" max="18" width="14.5703125" style="1" customWidth="1"/>
    <col min="19" max="19" width="31.5703125" style="1" bestFit="1" customWidth="1"/>
    <col min="20" max="16384" width="9.140625" style="8"/>
  </cols>
  <sheetData>
    <row r="1" spans="1:19">
      <c r="A1" s="1" t="s">
        <v>97</v>
      </c>
      <c r="B1" s="1" t="str">
        <f>Info!C2</f>
        <v>სს პროკრედიტ ბანკი</v>
      </c>
    </row>
    <row r="2" spans="1:19">
      <c r="A2" s="1" t="s">
        <v>98</v>
      </c>
      <c r="B2" s="274">
        <f>'1. key ratios'!B2</f>
        <v>46112</v>
      </c>
    </row>
    <row r="4" spans="1:19" ht="26.25" thickBot="1">
      <c r="A4" s="29" t="s">
        <v>248</v>
      </c>
      <c r="B4" s="158"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53" t="s">
        <v>272</v>
      </c>
      <c r="S5" s="56" t="s">
        <v>273</v>
      </c>
    </row>
    <row r="6" spans="1:19" ht="46.5" customHeight="1">
      <c r="A6" s="79"/>
      <c r="B6" s="742" t="s">
        <v>274</v>
      </c>
      <c r="C6" s="740">
        <v>0</v>
      </c>
      <c r="D6" s="741"/>
      <c r="E6" s="740">
        <v>0.2</v>
      </c>
      <c r="F6" s="741"/>
      <c r="G6" s="740">
        <v>0.35</v>
      </c>
      <c r="H6" s="741"/>
      <c r="I6" s="740">
        <v>0.5</v>
      </c>
      <c r="J6" s="741"/>
      <c r="K6" s="740">
        <v>0.75</v>
      </c>
      <c r="L6" s="741"/>
      <c r="M6" s="740">
        <v>1</v>
      </c>
      <c r="N6" s="741"/>
      <c r="O6" s="740">
        <v>1.5</v>
      </c>
      <c r="P6" s="741"/>
      <c r="Q6" s="740">
        <v>2.5</v>
      </c>
      <c r="R6" s="741"/>
      <c r="S6" s="738" t="s">
        <v>145</v>
      </c>
    </row>
    <row r="7" spans="1:19">
      <c r="A7" s="79"/>
      <c r="B7" s="743"/>
      <c r="C7" s="157" t="s">
        <v>267</v>
      </c>
      <c r="D7" s="157" t="s">
        <v>268</v>
      </c>
      <c r="E7" s="157" t="s">
        <v>267</v>
      </c>
      <c r="F7" s="157" t="s">
        <v>268</v>
      </c>
      <c r="G7" s="157" t="s">
        <v>267</v>
      </c>
      <c r="H7" s="157" t="s">
        <v>268</v>
      </c>
      <c r="I7" s="157" t="s">
        <v>267</v>
      </c>
      <c r="J7" s="157" t="s">
        <v>268</v>
      </c>
      <c r="K7" s="157" t="s">
        <v>267</v>
      </c>
      <c r="L7" s="157" t="s">
        <v>268</v>
      </c>
      <c r="M7" s="157" t="s">
        <v>267</v>
      </c>
      <c r="N7" s="157" t="s">
        <v>268</v>
      </c>
      <c r="O7" s="157" t="s">
        <v>267</v>
      </c>
      <c r="P7" s="157" t="s">
        <v>268</v>
      </c>
      <c r="Q7" s="157" t="s">
        <v>267</v>
      </c>
      <c r="R7" s="157" t="s">
        <v>268</v>
      </c>
      <c r="S7" s="739"/>
    </row>
    <row r="8" spans="1:19">
      <c r="A8" s="59">
        <v>1</v>
      </c>
      <c r="B8" s="87" t="s">
        <v>123</v>
      </c>
      <c r="C8" s="668">
        <v>172525962.06999996</v>
      </c>
      <c r="D8" s="668"/>
      <c r="E8" s="668">
        <v>0</v>
      </c>
      <c r="F8" s="669"/>
      <c r="G8" s="668">
        <v>0</v>
      </c>
      <c r="H8" s="668"/>
      <c r="I8" s="668">
        <v>0</v>
      </c>
      <c r="J8" s="668"/>
      <c r="K8" s="668">
        <v>0</v>
      </c>
      <c r="L8" s="668"/>
      <c r="M8" s="668">
        <v>288492940.96670902</v>
      </c>
      <c r="N8" s="668"/>
      <c r="O8" s="668">
        <v>0</v>
      </c>
      <c r="P8" s="668"/>
      <c r="Q8" s="668">
        <v>0</v>
      </c>
      <c r="R8" s="669"/>
      <c r="S8" s="670">
        <v>288492940.96670902</v>
      </c>
    </row>
    <row r="9" spans="1:19">
      <c r="A9" s="59">
        <v>2</v>
      </c>
      <c r="B9" s="87" t="s">
        <v>124</v>
      </c>
      <c r="C9" s="668">
        <v>0</v>
      </c>
      <c r="D9" s="668"/>
      <c r="E9" s="668">
        <v>0</v>
      </c>
      <c r="F9" s="668"/>
      <c r="G9" s="668">
        <v>0</v>
      </c>
      <c r="H9" s="668"/>
      <c r="I9" s="668">
        <v>0</v>
      </c>
      <c r="J9" s="668"/>
      <c r="K9" s="668">
        <v>0</v>
      </c>
      <c r="L9" s="668"/>
      <c r="M9" s="668">
        <v>0</v>
      </c>
      <c r="N9" s="668"/>
      <c r="O9" s="668">
        <v>0</v>
      </c>
      <c r="P9" s="668"/>
      <c r="Q9" s="668">
        <v>0</v>
      </c>
      <c r="R9" s="669"/>
      <c r="S9" s="670">
        <v>0</v>
      </c>
    </row>
    <row r="10" spans="1:19">
      <c r="A10" s="59">
        <v>3</v>
      </c>
      <c r="B10" s="87" t="s">
        <v>125</v>
      </c>
      <c r="C10" s="668">
        <v>0</v>
      </c>
      <c r="D10" s="668"/>
      <c r="E10" s="668">
        <v>0</v>
      </c>
      <c r="F10" s="668"/>
      <c r="G10" s="668">
        <v>0</v>
      </c>
      <c r="H10" s="668"/>
      <c r="I10" s="668">
        <v>0</v>
      </c>
      <c r="J10" s="668"/>
      <c r="K10" s="668">
        <v>0</v>
      </c>
      <c r="L10" s="668"/>
      <c r="M10" s="668">
        <v>0</v>
      </c>
      <c r="N10" s="668"/>
      <c r="O10" s="668">
        <v>0</v>
      </c>
      <c r="P10" s="668"/>
      <c r="Q10" s="668">
        <v>0</v>
      </c>
      <c r="R10" s="669"/>
      <c r="S10" s="670">
        <v>0</v>
      </c>
    </row>
    <row r="11" spans="1:19">
      <c r="A11" s="59">
        <v>4</v>
      </c>
      <c r="B11" s="87" t="s">
        <v>126</v>
      </c>
      <c r="C11" s="668">
        <v>0</v>
      </c>
      <c r="D11" s="668"/>
      <c r="E11" s="668">
        <v>0</v>
      </c>
      <c r="F11" s="668"/>
      <c r="G11" s="668">
        <v>0</v>
      </c>
      <c r="H11" s="668"/>
      <c r="I11" s="668">
        <v>0</v>
      </c>
      <c r="J11" s="668"/>
      <c r="K11" s="668">
        <v>0</v>
      </c>
      <c r="L11" s="668"/>
      <c r="M11" s="668">
        <v>0</v>
      </c>
      <c r="N11" s="668"/>
      <c r="O11" s="668">
        <v>0</v>
      </c>
      <c r="P11" s="668"/>
      <c r="Q11" s="668">
        <v>0</v>
      </c>
      <c r="R11" s="669"/>
      <c r="S11" s="670">
        <v>0</v>
      </c>
    </row>
    <row r="12" spans="1:19">
      <c r="A12" s="59">
        <v>5</v>
      </c>
      <c r="B12" s="87" t="s">
        <v>912</v>
      </c>
      <c r="C12" s="668">
        <v>0</v>
      </c>
      <c r="D12" s="668"/>
      <c r="E12" s="668">
        <v>0</v>
      </c>
      <c r="F12" s="668"/>
      <c r="G12" s="668">
        <v>0</v>
      </c>
      <c r="H12" s="668"/>
      <c r="I12" s="668">
        <v>0</v>
      </c>
      <c r="J12" s="668"/>
      <c r="K12" s="668">
        <v>0</v>
      </c>
      <c r="L12" s="668"/>
      <c r="M12" s="668">
        <v>0</v>
      </c>
      <c r="N12" s="668"/>
      <c r="O12" s="668">
        <v>0</v>
      </c>
      <c r="P12" s="668"/>
      <c r="Q12" s="668">
        <v>0</v>
      </c>
      <c r="R12" s="669"/>
      <c r="S12" s="670">
        <v>0</v>
      </c>
    </row>
    <row r="13" spans="1:19">
      <c r="A13" s="59">
        <v>6</v>
      </c>
      <c r="B13" s="87" t="s">
        <v>127</v>
      </c>
      <c r="C13" s="668">
        <v>0</v>
      </c>
      <c r="D13" s="668"/>
      <c r="E13" s="668">
        <v>250314368.28939232</v>
      </c>
      <c r="F13" s="668"/>
      <c r="G13" s="668">
        <v>0</v>
      </c>
      <c r="H13" s="668"/>
      <c r="I13" s="668">
        <v>26395470.008782998</v>
      </c>
      <c r="J13" s="668"/>
      <c r="K13" s="668">
        <v>0</v>
      </c>
      <c r="L13" s="668"/>
      <c r="M13" s="668">
        <v>1563730.4142571709</v>
      </c>
      <c r="N13" s="668"/>
      <c r="O13" s="668">
        <v>766698.59518512199</v>
      </c>
      <c r="P13" s="668"/>
      <c r="Q13" s="668">
        <v>0</v>
      </c>
      <c r="R13" s="669"/>
      <c r="S13" s="670">
        <v>65974386.969304815</v>
      </c>
    </row>
    <row r="14" spans="1:19">
      <c r="A14" s="59">
        <v>7</v>
      </c>
      <c r="B14" s="87" t="s">
        <v>71</v>
      </c>
      <c r="C14" s="668">
        <v>0</v>
      </c>
      <c r="D14" s="668"/>
      <c r="E14" s="668">
        <v>0</v>
      </c>
      <c r="F14" s="668"/>
      <c r="G14" s="668">
        <v>0</v>
      </c>
      <c r="H14" s="668"/>
      <c r="I14" s="668">
        <v>0</v>
      </c>
      <c r="J14" s="668"/>
      <c r="K14" s="668">
        <v>0</v>
      </c>
      <c r="L14" s="668"/>
      <c r="M14" s="668">
        <v>860527090.70889997</v>
      </c>
      <c r="N14" s="668">
        <v>84188524.66821</v>
      </c>
      <c r="O14" s="668">
        <v>0</v>
      </c>
      <c r="P14" s="668"/>
      <c r="Q14" s="668">
        <v>0</v>
      </c>
      <c r="R14" s="669"/>
      <c r="S14" s="670">
        <v>944715615.37711</v>
      </c>
    </row>
    <row r="15" spans="1:19">
      <c r="A15" s="59">
        <v>8</v>
      </c>
      <c r="B15" s="87" t="s">
        <v>72</v>
      </c>
      <c r="C15" s="668">
        <v>0</v>
      </c>
      <c r="D15" s="668"/>
      <c r="E15" s="668">
        <v>0</v>
      </c>
      <c r="F15" s="668"/>
      <c r="G15" s="668">
        <v>0</v>
      </c>
      <c r="H15" s="668"/>
      <c r="I15" s="668">
        <v>0</v>
      </c>
      <c r="J15" s="668"/>
      <c r="K15" s="668">
        <v>435431715.72589999</v>
      </c>
      <c r="L15" s="668"/>
      <c r="M15" s="668">
        <v>0</v>
      </c>
      <c r="N15" s="668"/>
      <c r="O15" s="668">
        <v>0</v>
      </c>
      <c r="P15" s="668"/>
      <c r="Q15" s="668">
        <v>0</v>
      </c>
      <c r="R15" s="669"/>
      <c r="S15" s="670">
        <v>326573786.79442501</v>
      </c>
    </row>
    <row r="16" spans="1:19">
      <c r="A16" s="59">
        <v>9</v>
      </c>
      <c r="B16" s="87" t="s">
        <v>913</v>
      </c>
      <c r="C16" s="668">
        <v>0</v>
      </c>
      <c r="D16" s="668"/>
      <c r="E16" s="668">
        <v>0</v>
      </c>
      <c r="F16" s="668"/>
      <c r="G16" s="668">
        <v>109452030.20640001</v>
      </c>
      <c r="H16" s="668"/>
      <c r="I16" s="668">
        <v>0</v>
      </c>
      <c r="J16" s="668"/>
      <c r="K16" s="668">
        <v>0</v>
      </c>
      <c r="L16" s="668"/>
      <c r="M16" s="668">
        <v>0</v>
      </c>
      <c r="N16" s="668"/>
      <c r="O16" s="668">
        <v>0</v>
      </c>
      <c r="P16" s="668"/>
      <c r="Q16" s="668">
        <v>0</v>
      </c>
      <c r="R16" s="669"/>
      <c r="S16" s="670">
        <v>38308210.572240002</v>
      </c>
    </row>
    <row r="17" spans="1:19">
      <c r="A17" s="59">
        <v>10</v>
      </c>
      <c r="B17" s="87" t="s">
        <v>67</v>
      </c>
      <c r="C17" s="668">
        <v>0</v>
      </c>
      <c r="D17" s="668"/>
      <c r="E17" s="668">
        <v>0</v>
      </c>
      <c r="F17" s="668"/>
      <c r="G17" s="668">
        <v>0</v>
      </c>
      <c r="H17" s="668"/>
      <c r="I17" s="668">
        <v>837310.86129999999</v>
      </c>
      <c r="J17" s="668"/>
      <c r="K17" s="668">
        <v>0</v>
      </c>
      <c r="L17" s="668"/>
      <c r="M17" s="668">
        <v>5063934.5558000002</v>
      </c>
      <c r="N17" s="668"/>
      <c r="O17" s="668">
        <v>29887.248</v>
      </c>
      <c r="P17" s="668"/>
      <c r="Q17" s="668">
        <v>0</v>
      </c>
      <c r="R17" s="669"/>
      <c r="S17" s="670">
        <v>5527420.8584500002</v>
      </c>
    </row>
    <row r="18" spans="1:19">
      <c r="A18" s="59">
        <v>11</v>
      </c>
      <c r="B18" s="87" t="s">
        <v>68</v>
      </c>
      <c r="C18" s="668">
        <v>0</v>
      </c>
      <c r="D18" s="668"/>
      <c r="E18" s="668">
        <v>0</v>
      </c>
      <c r="F18" s="668"/>
      <c r="G18" s="668">
        <v>0</v>
      </c>
      <c r="H18" s="668"/>
      <c r="I18" s="668">
        <v>0</v>
      </c>
      <c r="J18" s="668"/>
      <c r="K18" s="668">
        <v>0</v>
      </c>
      <c r="L18" s="668"/>
      <c r="M18" s="668">
        <v>0</v>
      </c>
      <c r="N18" s="668"/>
      <c r="O18" s="668">
        <v>0</v>
      </c>
      <c r="P18" s="668"/>
      <c r="Q18" s="668">
        <v>3953898.03</v>
      </c>
      <c r="R18" s="669"/>
      <c r="S18" s="670">
        <v>9884745.0749999993</v>
      </c>
    </row>
    <row r="19" spans="1:19">
      <c r="A19" s="59">
        <v>12</v>
      </c>
      <c r="B19" s="87" t="s">
        <v>69</v>
      </c>
      <c r="C19" s="668">
        <v>0</v>
      </c>
      <c r="D19" s="668"/>
      <c r="E19" s="668">
        <v>0</v>
      </c>
      <c r="F19" s="668"/>
      <c r="G19" s="668">
        <v>0</v>
      </c>
      <c r="H19" s="668"/>
      <c r="I19" s="668">
        <v>0</v>
      </c>
      <c r="J19" s="668"/>
      <c r="K19" s="668">
        <v>0</v>
      </c>
      <c r="L19" s="668"/>
      <c r="M19" s="668">
        <v>0</v>
      </c>
      <c r="N19" s="668"/>
      <c r="O19" s="668">
        <v>0</v>
      </c>
      <c r="P19" s="668"/>
      <c r="Q19" s="668">
        <v>0</v>
      </c>
      <c r="R19" s="669"/>
      <c r="S19" s="670">
        <v>0</v>
      </c>
    </row>
    <row r="20" spans="1:19">
      <c r="A20" s="59">
        <v>13</v>
      </c>
      <c r="B20" s="87" t="s">
        <v>70</v>
      </c>
      <c r="C20" s="668">
        <v>0</v>
      </c>
      <c r="D20" s="668"/>
      <c r="E20" s="668">
        <v>0</v>
      </c>
      <c r="F20" s="668"/>
      <c r="G20" s="668">
        <v>0</v>
      </c>
      <c r="H20" s="668"/>
      <c r="I20" s="668">
        <v>0</v>
      </c>
      <c r="J20" s="668"/>
      <c r="K20" s="668">
        <v>0</v>
      </c>
      <c r="L20" s="668"/>
      <c r="M20" s="668">
        <v>0</v>
      </c>
      <c r="N20" s="668"/>
      <c r="O20" s="668">
        <v>0</v>
      </c>
      <c r="P20" s="668"/>
      <c r="Q20" s="668">
        <v>0</v>
      </c>
      <c r="R20" s="669"/>
      <c r="S20" s="670">
        <v>0</v>
      </c>
    </row>
    <row r="21" spans="1:19">
      <c r="A21" s="59">
        <v>14</v>
      </c>
      <c r="B21" s="87" t="s">
        <v>143</v>
      </c>
      <c r="C21" s="668">
        <v>54074144.450000003</v>
      </c>
      <c r="D21" s="668"/>
      <c r="E21" s="668">
        <v>0</v>
      </c>
      <c r="F21" s="668"/>
      <c r="G21" s="668">
        <v>0</v>
      </c>
      <c r="H21" s="668"/>
      <c r="I21" s="668">
        <v>0</v>
      </c>
      <c r="J21" s="668"/>
      <c r="K21" s="668">
        <v>0</v>
      </c>
      <c r="L21" s="668"/>
      <c r="M21" s="668">
        <v>58218223.961677112</v>
      </c>
      <c r="N21" s="668"/>
      <c r="O21" s="668">
        <v>0</v>
      </c>
      <c r="P21" s="668"/>
      <c r="Q21" s="668">
        <v>0</v>
      </c>
      <c r="R21" s="669"/>
      <c r="S21" s="670">
        <v>58218223.961677112</v>
      </c>
    </row>
    <row r="22" spans="1:19" ht="13.5" thickBot="1">
      <c r="A22" s="53"/>
      <c r="B22" s="83" t="s">
        <v>66</v>
      </c>
      <c r="C22" s="671">
        <v>226600106.51999998</v>
      </c>
      <c r="D22" s="671">
        <v>0</v>
      </c>
      <c r="E22" s="671">
        <v>250314368.28939232</v>
      </c>
      <c r="F22" s="671">
        <v>0</v>
      </c>
      <c r="G22" s="671">
        <v>109452030.20640001</v>
      </c>
      <c r="H22" s="671">
        <v>0</v>
      </c>
      <c r="I22" s="671">
        <v>27232780.870082997</v>
      </c>
      <c r="J22" s="671">
        <v>0</v>
      </c>
      <c r="K22" s="671">
        <v>435431715.72589999</v>
      </c>
      <c r="L22" s="671">
        <v>0</v>
      </c>
      <c r="M22" s="671">
        <v>1213865920.6073432</v>
      </c>
      <c r="N22" s="671">
        <v>84188524.66821</v>
      </c>
      <c r="O22" s="671">
        <v>796585.84318512201</v>
      </c>
      <c r="P22" s="671">
        <v>0</v>
      </c>
      <c r="Q22" s="671">
        <v>3953898.03</v>
      </c>
      <c r="R22" s="671">
        <v>0</v>
      </c>
      <c r="S22" s="672">
        <v>1737695330.5749159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L7" activePane="bottomRight" state="frozen"/>
      <selection pane="topRight" activeCell="C1" sqref="C1"/>
      <selection pane="bottomLeft" activeCell="A6" sqref="A6"/>
      <selection pane="bottomRight" activeCell="C7" sqref="C7:V21"/>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8"/>
  </cols>
  <sheetData>
    <row r="1" spans="1:22">
      <c r="A1" s="1" t="s">
        <v>97</v>
      </c>
      <c r="B1" s="1" t="str">
        <f>Info!C2</f>
        <v>სს პროკრედიტ ბანკი</v>
      </c>
    </row>
    <row r="2" spans="1:22">
      <c r="A2" s="1" t="s">
        <v>98</v>
      </c>
      <c r="B2" s="274">
        <f>'1. key ratios'!B2</f>
        <v>46112</v>
      </c>
    </row>
    <row r="4" spans="1:22" ht="27.75" thickBot="1">
      <c r="A4" s="1" t="s">
        <v>249</v>
      </c>
      <c r="B4" s="158" t="s">
        <v>283</v>
      </c>
      <c r="V4" s="113" t="s">
        <v>76</v>
      </c>
    </row>
    <row r="5" spans="1:22">
      <c r="A5" s="51"/>
      <c r="B5" s="52"/>
      <c r="C5" s="786" t="s">
        <v>105</v>
      </c>
      <c r="D5" s="787"/>
      <c r="E5" s="787"/>
      <c r="F5" s="787"/>
      <c r="G5" s="787"/>
      <c r="H5" s="787"/>
      <c r="I5" s="787"/>
      <c r="J5" s="787"/>
      <c r="K5" s="787"/>
      <c r="L5" s="788"/>
      <c r="M5" s="786" t="s">
        <v>106</v>
      </c>
      <c r="N5" s="787"/>
      <c r="O5" s="787"/>
      <c r="P5" s="787"/>
      <c r="Q5" s="787"/>
      <c r="R5" s="787"/>
      <c r="S5" s="788"/>
      <c r="T5" s="791" t="s">
        <v>281</v>
      </c>
      <c r="U5" s="791" t="s">
        <v>280</v>
      </c>
      <c r="V5" s="789" t="s">
        <v>107</v>
      </c>
    </row>
    <row r="6" spans="1:22" s="29" customFormat="1" ht="127.5">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792"/>
      <c r="U6" s="792"/>
      <c r="V6" s="790"/>
    </row>
    <row r="7" spans="1:22">
      <c r="A7" s="82">
        <v>1</v>
      </c>
      <c r="B7" s="87" t="s">
        <v>123</v>
      </c>
      <c r="C7" s="673"/>
      <c r="D7" s="668"/>
      <c r="E7" s="668"/>
      <c r="F7" s="668"/>
      <c r="G7" s="668"/>
      <c r="H7" s="668"/>
      <c r="I7" s="668"/>
      <c r="J7" s="668"/>
      <c r="K7" s="668"/>
      <c r="L7" s="670"/>
      <c r="M7" s="673"/>
      <c r="N7" s="668"/>
      <c r="O7" s="668">
        <v>251205175</v>
      </c>
      <c r="P7" s="668"/>
      <c r="Q7" s="668"/>
      <c r="R7" s="668"/>
      <c r="S7" s="670"/>
      <c r="T7" s="674">
        <v>251205175</v>
      </c>
      <c r="U7" s="675"/>
      <c r="V7" s="676">
        <v>251205175</v>
      </c>
    </row>
    <row r="8" spans="1:22">
      <c r="A8" s="82">
        <v>2</v>
      </c>
      <c r="B8" s="87" t="s">
        <v>124</v>
      </c>
      <c r="C8" s="673"/>
      <c r="D8" s="668">
        <v>0</v>
      </c>
      <c r="E8" s="668"/>
      <c r="F8" s="668"/>
      <c r="G8" s="668"/>
      <c r="H8" s="668"/>
      <c r="I8" s="668"/>
      <c r="J8" s="668"/>
      <c r="K8" s="668"/>
      <c r="L8" s="670"/>
      <c r="M8" s="673"/>
      <c r="N8" s="668"/>
      <c r="O8" s="668">
        <v>0</v>
      </c>
      <c r="P8" s="668"/>
      <c r="Q8" s="668"/>
      <c r="R8" s="668"/>
      <c r="S8" s="670"/>
      <c r="T8" s="675">
        <v>0</v>
      </c>
      <c r="U8" s="675"/>
      <c r="V8" s="676">
        <v>0</v>
      </c>
    </row>
    <row r="9" spans="1:22">
      <c r="A9" s="82">
        <v>3</v>
      </c>
      <c r="B9" s="87" t="s">
        <v>125</v>
      </c>
      <c r="C9" s="673"/>
      <c r="D9" s="668">
        <v>0</v>
      </c>
      <c r="E9" s="668"/>
      <c r="F9" s="668"/>
      <c r="G9" s="668"/>
      <c r="H9" s="668"/>
      <c r="I9" s="668"/>
      <c r="J9" s="668"/>
      <c r="K9" s="668"/>
      <c r="L9" s="670"/>
      <c r="M9" s="673"/>
      <c r="N9" s="668"/>
      <c r="O9" s="668">
        <v>0</v>
      </c>
      <c r="P9" s="668"/>
      <c r="Q9" s="668"/>
      <c r="R9" s="668"/>
      <c r="S9" s="670"/>
      <c r="T9" s="675">
        <v>0</v>
      </c>
      <c r="U9" s="675"/>
      <c r="V9" s="676">
        <v>0</v>
      </c>
    </row>
    <row r="10" spans="1:22">
      <c r="A10" s="82">
        <v>4</v>
      </c>
      <c r="B10" s="87" t="s">
        <v>126</v>
      </c>
      <c r="C10" s="673"/>
      <c r="D10" s="668">
        <v>0</v>
      </c>
      <c r="E10" s="668"/>
      <c r="F10" s="668"/>
      <c r="G10" s="668"/>
      <c r="H10" s="668"/>
      <c r="I10" s="668"/>
      <c r="J10" s="668"/>
      <c r="K10" s="668"/>
      <c r="L10" s="670"/>
      <c r="M10" s="673"/>
      <c r="N10" s="668"/>
      <c r="O10" s="668">
        <v>0</v>
      </c>
      <c r="P10" s="668"/>
      <c r="Q10" s="668"/>
      <c r="R10" s="668"/>
      <c r="S10" s="670"/>
      <c r="T10" s="675">
        <v>0</v>
      </c>
      <c r="U10" s="675"/>
      <c r="V10" s="676">
        <v>0</v>
      </c>
    </row>
    <row r="11" spans="1:22">
      <c r="A11" s="82">
        <v>5</v>
      </c>
      <c r="B11" s="87" t="s">
        <v>912</v>
      </c>
      <c r="C11" s="673"/>
      <c r="D11" s="668">
        <v>0</v>
      </c>
      <c r="E11" s="668"/>
      <c r="F11" s="668"/>
      <c r="G11" s="668"/>
      <c r="H11" s="668"/>
      <c r="I11" s="668"/>
      <c r="J11" s="668"/>
      <c r="K11" s="668"/>
      <c r="L11" s="670"/>
      <c r="M11" s="673"/>
      <c r="N11" s="668"/>
      <c r="O11" s="668">
        <v>0</v>
      </c>
      <c r="P11" s="668"/>
      <c r="Q11" s="668"/>
      <c r="R11" s="668"/>
      <c r="S11" s="670"/>
      <c r="T11" s="675">
        <v>0</v>
      </c>
      <c r="U11" s="675"/>
      <c r="V11" s="676">
        <v>0</v>
      </c>
    </row>
    <row r="12" spans="1:22">
      <c r="A12" s="82">
        <v>6</v>
      </c>
      <c r="B12" s="87" t="s">
        <v>127</v>
      </c>
      <c r="C12" s="673"/>
      <c r="D12" s="668">
        <v>0</v>
      </c>
      <c r="E12" s="668"/>
      <c r="F12" s="668"/>
      <c r="G12" s="668"/>
      <c r="H12" s="668"/>
      <c r="I12" s="668"/>
      <c r="J12" s="668"/>
      <c r="K12" s="668"/>
      <c r="L12" s="670"/>
      <c r="M12" s="673"/>
      <c r="N12" s="668"/>
      <c r="O12" s="668">
        <v>0</v>
      </c>
      <c r="P12" s="668"/>
      <c r="Q12" s="668"/>
      <c r="R12" s="668"/>
      <c r="S12" s="670"/>
      <c r="T12" s="675">
        <v>0</v>
      </c>
      <c r="U12" s="675"/>
      <c r="V12" s="676">
        <v>0</v>
      </c>
    </row>
    <row r="13" spans="1:22">
      <c r="A13" s="82">
        <v>7</v>
      </c>
      <c r="B13" s="87" t="s">
        <v>71</v>
      </c>
      <c r="C13" s="673"/>
      <c r="D13" s="668">
        <v>12516600.7656</v>
      </c>
      <c r="E13" s="668"/>
      <c r="F13" s="668"/>
      <c r="G13" s="668"/>
      <c r="H13" s="668"/>
      <c r="I13" s="668"/>
      <c r="J13" s="668"/>
      <c r="K13" s="668"/>
      <c r="L13" s="670"/>
      <c r="M13" s="673"/>
      <c r="N13" s="668"/>
      <c r="O13" s="668">
        <v>26278880.7183</v>
      </c>
      <c r="P13" s="668"/>
      <c r="Q13" s="668"/>
      <c r="R13" s="668"/>
      <c r="S13" s="670"/>
      <c r="T13" s="675">
        <v>34439832.949000001</v>
      </c>
      <c r="U13" s="675">
        <v>4355648.5349000003</v>
      </c>
      <c r="V13" s="676">
        <v>38795481.483899996</v>
      </c>
    </row>
    <row r="14" spans="1:22">
      <c r="A14" s="82">
        <v>8</v>
      </c>
      <c r="B14" s="87" t="s">
        <v>72</v>
      </c>
      <c r="C14" s="673"/>
      <c r="D14" s="668">
        <v>4370040.3891000003</v>
      </c>
      <c r="E14" s="668"/>
      <c r="F14" s="668"/>
      <c r="G14" s="668"/>
      <c r="H14" s="668"/>
      <c r="I14" s="668"/>
      <c r="J14" s="668"/>
      <c r="K14" s="668"/>
      <c r="L14" s="670"/>
      <c r="M14" s="673"/>
      <c r="N14" s="668"/>
      <c r="O14" s="668">
        <v>2086741.5341</v>
      </c>
      <c r="P14" s="668"/>
      <c r="Q14" s="668"/>
      <c r="R14" s="668"/>
      <c r="S14" s="670"/>
      <c r="T14" s="675">
        <v>6456781.9232000001</v>
      </c>
      <c r="U14" s="675"/>
      <c r="V14" s="676">
        <v>6456781.9232000001</v>
      </c>
    </row>
    <row r="15" spans="1:22">
      <c r="A15" s="82">
        <v>9</v>
      </c>
      <c r="B15" s="87" t="s">
        <v>913</v>
      </c>
      <c r="C15" s="673"/>
      <c r="D15" s="668">
        <v>0</v>
      </c>
      <c r="E15" s="668"/>
      <c r="F15" s="668"/>
      <c r="G15" s="668"/>
      <c r="H15" s="668"/>
      <c r="I15" s="668"/>
      <c r="J15" s="668"/>
      <c r="K15" s="668"/>
      <c r="L15" s="670"/>
      <c r="M15" s="673"/>
      <c r="N15" s="668"/>
      <c r="O15" s="668">
        <v>0</v>
      </c>
      <c r="P15" s="668"/>
      <c r="Q15" s="668"/>
      <c r="R15" s="668"/>
      <c r="S15" s="670"/>
      <c r="T15" s="675">
        <v>0</v>
      </c>
      <c r="U15" s="675"/>
      <c r="V15" s="676">
        <v>0</v>
      </c>
    </row>
    <row r="16" spans="1:22">
      <c r="A16" s="82">
        <v>10</v>
      </c>
      <c r="B16" s="87" t="s">
        <v>67</v>
      </c>
      <c r="C16" s="673"/>
      <c r="D16" s="668">
        <v>0</v>
      </c>
      <c r="E16" s="668"/>
      <c r="F16" s="668"/>
      <c r="G16" s="668"/>
      <c r="H16" s="668"/>
      <c r="I16" s="668"/>
      <c r="J16" s="668"/>
      <c r="K16" s="668"/>
      <c r="L16" s="670"/>
      <c r="M16" s="673"/>
      <c r="N16" s="668"/>
      <c r="O16" s="668">
        <v>0</v>
      </c>
      <c r="P16" s="668"/>
      <c r="Q16" s="668"/>
      <c r="R16" s="668"/>
      <c r="S16" s="670"/>
      <c r="T16" s="675">
        <v>0</v>
      </c>
      <c r="U16" s="675"/>
      <c r="V16" s="676">
        <v>0</v>
      </c>
    </row>
    <row r="17" spans="1:22">
      <c r="A17" s="82">
        <v>11</v>
      </c>
      <c r="B17" s="87" t="s">
        <v>68</v>
      </c>
      <c r="C17" s="673"/>
      <c r="D17" s="668">
        <v>0</v>
      </c>
      <c r="E17" s="668"/>
      <c r="F17" s="668"/>
      <c r="G17" s="668"/>
      <c r="H17" s="668"/>
      <c r="I17" s="668"/>
      <c r="J17" s="668"/>
      <c r="K17" s="668"/>
      <c r="L17" s="670"/>
      <c r="M17" s="673"/>
      <c r="N17" s="668"/>
      <c r="O17" s="668">
        <v>0</v>
      </c>
      <c r="P17" s="668"/>
      <c r="Q17" s="668"/>
      <c r="R17" s="668"/>
      <c r="S17" s="670"/>
      <c r="T17" s="675">
        <v>0</v>
      </c>
      <c r="U17" s="675"/>
      <c r="V17" s="676">
        <v>0</v>
      </c>
    </row>
    <row r="18" spans="1:22">
      <c r="A18" s="82">
        <v>12</v>
      </c>
      <c r="B18" s="87" t="s">
        <v>69</v>
      </c>
      <c r="C18" s="673"/>
      <c r="D18" s="668">
        <v>0</v>
      </c>
      <c r="E18" s="668"/>
      <c r="F18" s="668"/>
      <c r="G18" s="668"/>
      <c r="H18" s="668"/>
      <c r="I18" s="668"/>
      <c r="J18" s="668"/>
      <c r="K18" s="668"/>
      <c r="L18" s="670"/>
      <c r="M18" s="673"/>
      <c r="N18" s="668"/>
      <c r="O18" s="668">
        <v>0</v>
      </c>
      <c r="P18" s="668"/>
      <c r="Q18" s="668"/>
      <c r="R18" s="668"/>
      <c r="S18" s="670"/>
      <c r="T18" s="675">
        <v>0</v>
      </c>
      <c r="U18" s="675"/>
      <c r="V18" s="676">
        <v>0</v>
      </c>
    </row>
    <row r="19" spans="1:22">
      <c r="A19" s="82">
        <v>13</v>
      </c>
      <c r="B19" s="87" t="s">
        <v>70</v>
      </c>
      <c r="C19" s="673"/>
      <c r="D19" s="668">
        <v>0</v>
      </c>
      <c r="E19" s="668"/>
      <c r="F19" s="668"/>
      <c r="G19" s="668"/>
      <c r="H19" s="668"/>
      <c r="I19" s="668"/>
      <c r="J19" s="668"/>
      <c r="K19" s="668"/>
      <c r="L19" s="670"/>
      <c r="M19" s="673"/>
      <c r="N19" s="668"/>
      <c r="O19" s="668">
        <v>0</v>
      </c>
      <c r="P19" s="668"/>
      <c r="Q19" s="668"/>
      <c r="R19" s="668"/>
      <c r="S19" s="670"/>
      <c r="T19" s="675">
        <v>0</v>
      </c>
      <c r="U19" s="675"/>
      <c r="V19" s="676">
        <v>0</v>
      </c>
    </row>
    <row r="20" spans="1:22">
      <c r="A20" s="82">
        <v>14</v>
      </c>
      <c r="B20" s="87" t="s">
        <v>143</v>
      </c>
      <c r="C20" s="673"/>
      <c r="D20" s="668">
        <v>0</v>
      </c>
      <c r="E20" s="668"/>
      <c r="F20" s="668"/>
      <c r="G20" s="668"/>
      <c r="H20" s="668"/>
      <c r="I20" s="668"/>
      <c r="J20" s="668"/>
      <c r="K20" s="668"/>
      <c r="L20" s="670"/>
      <c r="M20" s="673"/>
      <c r="N20" s="668"/>
      <c r="O20" s="668">
        <v>0</v>
      </c>
      <c r="P20" s="668"/>
      <c r="Q20" s="668"/>
      <c r="R20" s="668"/>
      <c r="S20" s="670"/>
      <c r="T20" s="675">
        <v>0</v>
      </c>
      <c r="U20" s="675"/>
      <c r="V20" s="676">
        <v>0</v>
      </c>
    </row>
    <row r="21" spans="1:22" ht="13.5" thickBot="1">
      <c r="A21" s="53"/>
      <c r="B21" s="54" t="s">
        <v>66</v>
      </c>
      <c r="C21" s="677">
        <v>0</v>
      </c>
      <c r="D21" s="671">
        <v>16886641.1547</v>
      </c>
      <c r="E21" s="671">
        <v>0</v>
      </c>
      <c r="F21" s="671">
        <v>0</v>
      </c>
      <c r="G21" s="671">
        <v>0</v>
      </c>
      <c r="H21" s="671">
        <v>0</v>
      </c>
      <c r="I21" s="671">
        <v>0</v>
      </c>
      <c r="J21" s="671">
        <v>0</v>
      </c>
      <c r="K21" s="671">
        <v>0</v>
      </c>
      <c r="L21" s="672">
        <v>0</v>
      </c>
      <c r="M21" s="677">
        <v>0</v>
      </c>
      <c r="N21" s="671">
        <v>0</v>
      </c>
      <c r="O21" s="671">
        <v>279570797.25239998</v>
      </c>
      <c r="P21" s="671">
        <v>0</v>
      </c>
      <c r="Q21" s="671">
        <v>0</v>
      </c>
      <c r="R21" s="671">
        <v>0</v>
      </c>
      <c r="S21" s="672">
        <v>0</v>
      </c>
      <c r="T21" s="672">
        <v>292101789.87220001</v>
      </c>
      <c r="U21" s="672">
        <v>4355648.5349000003</v>
      </c>
      <c r="V21" s="678">
        <v>296457438.40710002</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F6" sqref="F6:F22"/>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8"/>
  </cols>
  <sheetData>
    <row r="1" spans="1:9">
      <c r="A1" s="1" t="s">
        <v>97</v>
      </c>
      <c r="B1" s="1" t="str">
        <f>Info!C2</f>
        <v>სს პროკრედიტ ბანკი</v>
      </c>
    </row>
    <row r="2" spans="1:9">
      <c r="A2" s="1" t="s">
        <v>98</v>
      </c>
      <c r="B2" s="274">
        <f>'1. key ratios'!B2</f>
        <v>46112</v>
      </c>
    </row>
    <row r="4" spans="1:9" ht="13.5" thickBot="1">
      <c r="A4" s="1" t="s">
        <v>250</v>
      </c>
      <c r="B4" s="21" t="s">
        <v>284</v>
      </c>
    </row>
    <row r="5" spans="1:9">
      <c r="A5" s="51"/>
      <c r="B5" s="80"/>
      <c r="C5" s="84" t="s">
        <v>0</v>
      </c>
      <c r="D5" s="84" t="s">
        <v>1</v>
      </c>
      <c r="E5" s="84" t="s">
        <v>2</v>
      </c>
      <c r="F5" s="84" t="s">
        <v>3</v>
      </c>
      <c r="G5" s="155" t="s">
        <v>4</v>
      </c>
      <c r="H5" s="85" t="s">
        <v>5</v>
      </c>
      <c r="I5" s="17"/>
    </row>
    <row r="6" spans="1:9" ht="15" customHeight="1">
      <c r="A6" s="79"/>
      <c r="B6" s="15"/>
      <c r="C6" s="742" t="s">
        <v>276</v>
      </c>
      <c r="D6" s="795" t="s">
        <v>297</v>
      </c>
      <c r="E6" s="796"/>
      <c r="F6" s="742" t="s">
        <v>303</v>
      </c>
      <c r="G6" s="742" t="s">
        <v>304</v>
      </c>
      <c r="H6" s="793" t="s">
        <v>278</v>
      </c>
      <c r="I6" s="17"/>
    </row>
    <row r="7" spans="1:9" ht="63.75">
      <c r="A7" s="79"/>
      <c r="B7" s="15"/>
      <c r="C7" s="743"/>
      <c r="D7" s="156" t="s">
        <v>279</v>
      </c>
      <c r="E7" s="156" t="s">
        <v>277</v>
      </c>
      <c r="F7" s="743"/>
      <c r="G7" s="743"/>
      <c r="H7" s="794"/>
      <c r="I7" s="17"/>
    </row>
    <row r="8" spans="1:9">
      <c r="A8" s="44">
        <v>1</v>
      </c>
      <c r="B8" s="87" t="s">
        <v>123</v>
      </c>
      <c r="C8" s="151">
        <v>461018903.03670895</v>
      </c>
      <c r="D8" s="151"/>
      <c r="E8" s="151"/>
      <c r="F8" s="151">
        <v>288492940.96670902</v>
      </c>
      <c r="G8" s="154">
        <v>37287765.966709018</v>
      </c>
      <c r="H8" s="159">
        <v>8.0881208386676395E-2</v>
      </c>
    </row>
    <row r="9" spans="1:9" ht="15" customHeight="1">
      <c r="A9" s="44">
        <v>2</v>
      </c>
      <c r="B9" s="87" t="s">
        <v>124</v>
      </c>
      <c r="C9" s="151">
        <v>0</v>
      </c>
      <c r="D9" s="151"/>
      <c r="E9" s="151"/>
      <c r="F9" s="151">
        <v>0</v>
      </c>
      <c r="G9" s="154">
        <v>0</v>
      </c>
      <c r="H9" s="159"/>
    </row>
    <row r="10" spans="1:9">
      <c r="A10" s="44">
        <v>3</v>
      </c>
      <c r="B10" s="87" t="s">
        <v>125</v>
      </c>
      <c r="C10" s="151">
        <v>0</v>
      </c>
      <c r="D10" s="151"/>
      <c r="E10" s="151"/>
      <c r="F10" s="151">
        <v>0</v>
      </c>
      <c r="G10" s="154">
        <v>0</v>
      </c>
      <c r="H10" s="159"/>
    </row>
    <row r="11" spans="1:9">
      <c r="A11" s="44">
        <v>4</v>
      </c>
      <c r="B11" s="87" t="s">
        <v>126</v>
      </c>
      <c r="C11" s="151">
        <v>0</v>
      </c>
      <c r="D11" s="151"/>
      <c r="E11" s="151"/>
      <c r="F11" s="151">
        <v>0</v>
      </c>
      <c r="G11" s="154">
        <v>0</v>
      </c>
      <c r="H11" s="159"/>
    </row>
    <row r="12" spans="1:9">
      <c r="A12" s="44">
        <v>5</v>
      </c>
      <c r="B12" s="87" t="s">
        <v>912</v>
      </c>
      <c r="C12" s="151">
        <v>0</v>
      </c>
      <c r="D12" s="151"/>
      <c r="E12" s="151"/>
      <c r="F12" s="151">
        <v>0</v>
      </c>
      <c r="G12" s="154">
        <v>0</v>
      </c>
      <c r="H12" s="159"/>
    </row>
    <row r="13" spans="1:9">
      <c r="A13" s="44">
        <v>6</v>
      </c>
      <c r="B13" s="87" t="s">
        <v>127</v>
      </c>
      <c r="C13" s="151">
        <v>279040267.3076176</v>
      </c>
      <c r="D13" s="151"/>
      <c r="E13" s="151"/>
      <c r="F13" s="151">
        <v>65974386.969304815</v>
      </c>
      <c r="G13" s="154">
        <v>65974386.969304815</v>
      </c>
      <c r="H13" s="159">
        <v>0.2364332130479713</v>
      </c>
    </row>
    <row r="14" spans="1:9">
      <c r="A14" s="44">
        <v>7</v>
      </c>
      <c r="B14" s="87" t="s">
        <v>71</v>
      </c>
      <c r="C14" s="151">
        <v>860527090.70889997</v>
      </c>
      <c r="D14" s="151">
        <v>158865827.55469999</v>
      </c>
      <c r="E14" s="151">
        <v>84188524.66821</v>
      </c>
      <c r="F14" s="151">
        <v>944715615.37711</v>
      </c>
      <c r="G14" s="154">
        <v>905920133.89321005</v>
      </c>
      <c r="H14" s="159">
        <v>0.95893422226495784</v>
      </c>
    </row>
    <row r="15" spans="1:9">
      <c r="A15" s="44">
        <v>8</v>
      </c>
      <c r="B15" s="87" t="s">
        <v>72</v>
      </c>
      <c r="C15" s="151">
        <v>435431715.72589999</v>
      </c>
      <c r="D15" s="151"/>
      <c r="E15" s="151"/>
      <c r="F15" s="151">
        <v>326573786.79442501</v>
      </c>
      <c r="G15" s="154">
        <v>320117004.871225</v>
      </c>
      <c r="H15" s="159">
        <v>0.73517153966969073</v>
      </c>
    </row>
    <row r="16" spans="1:9">
      <c r="A16" s="44">
        <v>9</v>
      </c>
      <c r="B16" s="87" t="s">
        <v>913</v>
      </c>
      <c r="C16" s="151">
        <v>109452030.20640001</v>
      </c>
      <c r="D16" s="151"/>
      <c r="E16" s="151"/>
      <c r="F16" s="151">
        <v>38308210.572240002</v>
      </c>
      <c r="G16" s="154">
        <v>38308210.572240002</v>
      </c>
      <c r="H16" s="159">
        <v>0.35</v>
      </c>
    </row>
    <row r="17" spans="1:8">
      <c r="A17" s="44">
        <v>10</v>
      </c>
      <c r="B17" s="87" t="s">
        <v>67</v>
      </c>
      <c r="C17" s="151">
        <v>5931132.6650999999</v>
      </c>
      <c r="D17" s="151"/>
      <c r="E17" s="151"/>
      <c r="F17" s="151">
        <v>5482589.9864499997</v>
      </c>
      <c r="G17" s="154">
        <v>5482589.9864499997</v>
      </c>
      <c r="H17" s="159">
        <v>0.92437487003295049</v>
      </c>
    </row>
    <row r="18" spans="1:8">
      <c r="A18" s="44">
        <v>11</v>
      </c>
      <c r="B18" s="87" t="s">
        <v>68</v>
      </c>
      <c r="C18" s="151">
        <v>3953898.03</v>
      </c>
      <c r="D18" s="151"/>
      <c r="E18" s="151"/>
      <c r="F18" s="151">
        <v>9884745.0749999993</v>
      </c>
      <c r="G18" s="154">
        <v>9884745.0749999993</v>
      </c>
      <c r="H18" s="159">
        <v>2.5</v>
      </c>
    </row>
    <row r="19" spans="1:8">
      <c r="A19" s="44">
        <v>12</v>
      </c>
      <c r="B19" s="87" t="s">
        <v>69</v>
      </c>
      <c r="C19" s="151">
        <v>0</v>
      </c>
      <c r="D19" s="151"/>
      <c r="E19" s="151"/>
      <c r="F19" s="151">
        <v>44830.872000000003</v>
      </c>
      <c r="G19" s="154">
        <v>44830.872000000003</v>
      </c>
      <c r="H19" s="159"/>
    </row>
    <row r="20" spans="1:8">
      <c r="A20" s="44">
        <v>13</v>
      </c>
      <c r="B20" s="87" t="s">
        <v>70</v>
      </c>
      <c r="C20" s="151">
        <v>0</v>
      </c>
      <c r="D20" s="151"/>
      <c r="E20" s="151"/>
      <c r="F20" s="151">
        <v>0</v>
      </c>
      <c r="G20" s="154">
        <v>0</v>
      </c>
      <c r="H20" s="159"/>
    </row>
    <row r="21" spans="1:8">
      <c r="A21" s="44">
        <v>14</v>
      </c>
      <c r="B21" s="87" t="s">
        <v>143</v>
      </c>
      <c r="C21" s="151">
        <v>112292368.41167711</v>
      </c>
      <c r="D21" s="151"/>
      <c r="E21" s="151"/>
      <c r="F21" s="151">
        <v>58218223.961677112</v>
      </c>
      <c r="G21" s="154">
        <v>58218223.961677112</v>
      </c>
      <c r="H21" s="159">
        <v>0.51845218677944538</v>
      </c>
    </row>
    <row r="22" spans="1:8" ht="13.5" thickBot="1">
      <c r="A22" s="81"/>
      <c r="B22" s="86" t="s">
        <v>66</v>
      </c>
      <c r="C22" s="152">
        <v>2267647406.0923033</v>
      </c>
      <c r="D22" s="152">
        <v>158865827.55469999</v>
      </c>
      <c r="E22" s="152">
        <v>84188524.66821</v>
      </c>
      <c r="F22" s="152">
        <v>1737695330.5749159</v>
      </c>
      <c r="G22" s="152">
        <v>1441237892.1678162</v>
      </c>
      <c r="H22" s="160">
        <v>0.61281396092190965</v>
      </c>
    </row>
    <row r="28" spans="1:8"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C1" sqref="C1:K1048576"/>
    </sheetView>
  </sheetViews>
  <sheetFormatPr defaultColWidth="9.140625" defaultRowHeight="12.75"/>
  <cols>
    <col min="1" max="1" width="10.5703125" style="1" bestFit="1" customWidth="1"/>
    <col min="2" max="2" width="104.140625" style="1" customWidth="1"/>
    <col min="3" max="11" width="15.42578125" style="1" customWidth="1"/>
    <col min="12" max="16384" width="9.140625" style="1"/>
  </cols>
  <sheetData>
    <row r="1" spans="1:11">
      <c r="A1" s="1" t="s">
        <v>97</v>
      </c>
      <c r="B1" s="1" t="str">
        <f>Info!C2</f>
        <v>სს პროკრედიტ ბანკი</v>
      </c>
    </row>
    <row r="2" spans="1:11">
      <c r="A2" s="1" t="s">
        <v>98</v>
      </c>
      <c r="B2" s="274">
        <f>'1. key ratios'!B2</f>
        <v>46112</v>
      </c>
    </row>
    <row r="4" spans="1:11" ht="13.5" thickBot="1">
      <c r="A4" s="1" t="s">
        <v>340</v>
      </c>
      <c r="B4" s="21" t="s">
        <v>339</v>
      </c>
    </row>
    <row r="5" spans="1:11" ht="30" customHeight="1">
      <c r="A5" s="800"/>
      <c r="B5" s="801"/>
      <c r="C5" s="798" t="s">
        <v>372</v>
      </c>
      <c r="D5" s="798"/>
      <c r="E5" s="798"/>
      <c r="F5" s="798" t="s">
        <v>373</v>
      </c>
      <c r="G5" s="798"/>
      <c r="H5" s="798"/>
      <c r="I5" s="798" t="s">
        <v>374</v>
      </c>
      <c r="J5" s="798"/>
      <c r="K5" s="799"/>
    </row>
    <row r="6" spans="1:11">
      <c r="A6" s="182"/>
      <c r="B6" s="183"/>
      <c r="C6" s="184" t="s">
        <v>26</v>
      </c>
      <c r="D6" s="184" t="s">
        <v>79</v>
      </c>
      <c r="E6" s="184" t="s">
        <v>66</v>
      </c>
      <c r="F6" s="184" t="s">
        <v>26</v>
      </c>
      <c r="G6" s="184" t="s">
        <v>79</v>
      </c>
      <c r="H6" s="184" t="s">
        <v>66</v>
      </c>
      <c r="I6" s="184" t="s">
        <v>26</v>
      </c>
      <c r="J6" s="184" t="s">
        <v>79</v>
      </c>
      <c r="K6" s="186" t="s">
        <v>66</v>
      </c>
    </row>
    <row r="7" spans="1:11">
      <c r="A7" s="187" t="s">
        <v>310</v>
      </c>
      <c r="B7" s="181"/>
      <c r="C7" s="181"/>
      <c r="D7" s="181"/>
      <c r="E7" s="181"/>
      <c r="F7" s="181"/>
      <c r="G7" s="181"/>
      <c r="H7" s="181"/>
      <c r="I7" s="181"/>
      <c r="J7" s="181"/>
      <c r="K7" s="188"/>
    </row>
    <row r="8" spans="1:11">
      <c r="A8" s="180">
        <v>1</v>
      </c>
      <c r="B8" s="166" t="s">
        <v>310</v>
      </c>
      <c r="C8" s="679"/>
      <c r="D8" s="679"/>
      <c r="E8" s="679"/>
      <c r="F8" s="680">
        <v>249202687.90018716</v>
      </c>
      <c r="G8" s="680">
        <v>549964602.99196446</v>
      </c>
      <c r="H8" s="680">
        <v>799167290.89215159</v>
      </c>
      <c r="I8" s="680">
        <v>228989092.75524989</v>
      </c>
      <c r="J8" s="680">
        <v>323694098.15711832</v>
      </c>
      <c r="K8" s="681">
        <v>552683190.91236818</v>
      </c>
    </row>
    <row r="9" spans="1:11">
      <c r="A9" s="187" t="s">
        <v>311</v>
      </c>
      <c r="B9" s="181"/>
      <c r="C9" s="682"/>
      <c r="D9" s="682"/>
      <c r="E9" s="682"/>
      <c r="F9" s="682"/>
      <c r="G9" s="682"/>
      <c r="H9" s="682"/>
      <c r="I9" s="682"/>
      <c r="J9" s="682"/>
      <c r="K9" s="683"/>
    </row>
    <row r="10" spans="1:11">
      <c r="A10" s="189">
        <v>2</v>
      </c>
      <c r="B10" s="167" t="s">
        <v>312</v>
      </c>
      <c r="C10" s="684">
        <v>79319979.727666661</v>
      </c>
      <c r="D10" s="685">
        <v>516634141.89313453</v>
      </c>
      <c r="E10" s="685">
        <v>595954121.62080121</v>
      </c>
      <c r="F10" s="685">
        <v>15772661.317931039</v>
      </c>
      <c r="G10" s="685">
        <v>76431396.086046413</v>
      </c>
      <c r="H10" s="685">
        <v>92204057.403977454</v>
      </c>
      <c r="I10" s="685">
        <v>3464531.0015831525</v>
      </c>
      <c r="J10" s="685">
        <v>16205578.317259569</v>
      </c>
      <c r="K10" s="686">
        <v>19670109.31884272</v>
      </c>
    </row>
    <row r="11" spans="1:11">
      <c r="A11" s="189">
        <v>3</v>
      </c>
      <c r="B11" s="167" t="s">
        <v>313</v>
      </c>
      <c r="C11" s="684">
        <v>399181985.84239328</v>
      </c>
      <c r="D11" s="685">
        <v>849194314.0035522</v>
      </c>
      <c r="E11" s="685">
        <v>1248376299.8459454</v>
      </c>
      <c r="F11" s="685">
        <v>105763468.3989163</v>
      </c>
      <c r="G11" s="685">
        <v>133559949.08595879</v>
      </c>
      <c r="H11" s="685">
        <v>239323417.48487508</v>
      </c>
      <c r="I11" s="685">
        <v>94631026.134289384</v>
      </c>
      <c r="J11" s="685">
        <v>118070848.90551995</v>
      </c>
      <c r="K11" s="686">
        <v>212701875.03980935</v>
      </c>
    </row>
    <row r="12" spans="1:11">
      <c r="A12" s="189">
        <v>4</v>
      </c>
      <c r="B12" s="167" t="s">
        <v>314</v>
      </c>
      <c r="C12" s="684">
        <v>0</v>
      </c>
      <c r="D12" s="685">
        <v>0</v>
      </c>
      <c r="E12" s="685">
        <v>0</v>
      </c>
      <c r="F12" s="685">
        <v>0</v>
      </c>
      <c r="G12" s="685">
        <v>0</v>
      </c>
      <c r="H12" s="685">
        <v>0</v>
      </c>
      <c r="I12" s="685">
        <v>0</v>
      </c>
      <c r="J12" s="685">
        <v>0</v>
      </c>
      <c r="K12" s="686">
        <v>0</v>
      </c>
    </row>
    <row r="13" spans="1:11">
      <c r="A13" s="189">
        <v>5</v>
      </c>
      <c r="B13" s="167" t="s">
        <v>315</v>
      </c>
      <c r="C13" s="684">
        <v>106940958.16666667</v>
      </c>
      <c r="D13" s="685">
        <v>66987104.440555565</v>
      </c>
      <c r="E13" s="685">
        <v>173928062.60722223</v>
      </c>
      <c r="F13" s="685">
        <v>19510852.558387224</v>
      </c>
      <c r="G13" s="685">
        <v>18656885.086038891</v>
      </c>
      <c r="H13" s="685">
        <v>38167737.644426115</v>
      </c>
      <c r="I13" s="685">
        <v>7181244.7839021757</v>
      </c>
      <c r="J13" s="685">
        <v>6028853.6825054353</v>
      </c>
      <c r="K13" s="686">
        <v>13210098.466407612</v>
      </c>
    </row>
    <row r="14" spans="1:11">
      <c r="A14" s="189">
        <v>6</v>
      </c>
      <c r="B14" s="167" t="s">
        <v>330</v>
      </c>
      <c r="C14" s="684">
        <v>0</v>
      </c>
      <c r="D14" s="685">
        <v>0</v>
      </c>
      <c r="E14" s="685">
        <v>0</v>
      </c>
      <c r="F14" s="685">
        <v>0</v>
      </c>
      <c r="G14" s="685">
        <v>0</v>
      </c>
      <c r="H14" s="685">
        <v>0</v>
      </c>
      <c r="I14" s="685">
        <v>0</v>
      </c>
      <c r="J14" s="685">
        <v>0</v>
      </c>
      <c r="K14" s="686">
        <v>0</v>
      </c>
    </row>
    <row r="15" spans="1:11">
      <c r="A15" s="189">
        <v>7</v>
      </c>
      <c r="B15" s="167" t="s">
        <v>317</v>
      </c>
      <c r="C15" s="684">
        <v>14833744.970127154</v>
      </c>
      <c r="D15" s="685">
        <v>28410168.705250636</v>
      </c>
      <c r="E15" s="685">
        <v>43243913.675377786</v>
      </c>
      <c r="F15" s="685">
        <v>4031585.2003333345</v>
      </c>
      <c r="G15" s="685">
        <v>13847959.327000001</v>
      </c>
      <c r="H15" s="685">
        <v>17879544.527333334</v>
      </c>
      <c r="I15" s="685">
        <v>3943942.0438043489</v>
      </c>
      <c r="J15" s="685">
        <v>13546916.732934784</v>
      </c>
      <c r="K15" s="686">
        <v>17490858.776739132</v>
      </c>
    </row>
    <row r="16" spans="1:11">
      <c r="A16" s="189">
        <v>8</v>
      </c>
      <c r="B16" s="168" t="s">
        <v>318</v>
      </c>
      <c r="C16" s="684">
        <v>600276668.70685375</v>
      </c>
      <c r="D16" s="685">
        <v>1461225729.0424931</v>
      </c>
      <c r="E16" s="685">
        <v>2061502397.7493467</v>
      </c>
      <c r="F16" s="685">
        <v>145078567.47556791</v>
      </c>
      <c r="G16" s="685">
        <v>242496189.58504409</v>
      </c>
      <c r="H16" s="685">
        <v>387574757.06061196</v>
      </c>
      <c r="I16" s="685">
        <v>109220743.96357906</v>
      </c>
      <c r="J16" s="685">
        <v>153852197.63821971</v>
      </c>
      <c r="K16" s="686">
        <v>263072941.60179877</v>
      </c>
    </row>
    <row r="17" spans="1:11">
      <c r="A17" s="187" t="s">
        <v>319</v>
      </c>
      <c r="B17" s="181"/>
      <c r="C17" s="682"/>
      <c r="D17" s="682"/>
      <c r="E17" s="682"/>
      <c r="F17" s="682"/>
      <c r="G17" s="682"/>
      <c r="H17" s="682"/>
      <c r="I17" s="682"/>
      <c r="J17" s="682"/>
      <c r="K17" s="683"/>
    </row>
    <row r="18" spans="1:11">
      <c r="A18" s="189">
        <v>9</v>
      </c>
      <c r="B18" s="167" t="s">
        <v>320</v>
      </c>
      <c r="C18" s="684">
        <v>0</v>
      </c>
      <c r="D18" s="685">
        <v>0</v>
      </c>
      <c r="E18" s="685">
        <v>0</v>
      </c>
      <c r="F18" s="685">
        <v>0</v>
      </c>
      <c r="G18" s="685">
        <v>0</v>
      </c>
      <c r="H18" s="685">
        <v>0</v>
      </c>
      <c r="I18" s="685">
        <v>0</v>
      </c>
      <c r="J18" s="685">
        <v>0</v>
      </c>
      <c r="K18" s="686">
        <v>0</v>
      </c>
    </row>
    <row r="19" spans="1:11">
      <c r="A19" s="189">
        <v>10</v>
      </c>
      <c r="B19" s="167" t="s">
        <v>321</v>
      </c>
      <c r="C19" s="684">
        <v>488906016.0065223</v>
      </c>
      <c r="D19" s="685">
        <v>1063622171.2309321</v>
      </c>
      <c r="E19" s="685">
        <v>1552528187.2374544</v>
      </c>
      <c r="F19" s="685">
        <v>8232595.201216667</v>
      </c>
      <c r="G19" s="685">
        <v>15879576.236909442</v>
      </c>
      <c r="H19" s="685">
        <v>24112171.43812611</v>
      </c>
      <c r="I19" s="685">
        <v>27981029.013364136</v>
      </c>
      <c r="J19" s="685">
        <v>236958388.16177946</v>
      </c>
      <c r="K19" s="686">
        <v>264939417.1751436</v>
      </c>
    </row>
    <row r="20" spans="1:11">
      <c r="A20" s="189">
        <v>11</v>
      </c>
      <c r="B20" s="167" t="s">
        <v>322</v>
      </c>
      <c r="C20" s="684">
        <v>9534356.7184444368</v>
      </c>
      <c r="D20" s="685">
        <v>43522262.222222224</v>
      </c>
      <c r="E20" s="685">
        <v>53056618.940666661</v>
      </c>
      <c r="F20" s="685">
        <v>2298726.3438888881</v>
      </c>
      <c r="G20" s="685">
        <v>0</v>
      </c>
      <c r="H20" s="685">
        <v>2298726.3438888881</v>
      </c>
      <c r="I20" s="685">
        <v>2248754.0320652165</v>
      </c>
      <c r="J20" s="685">
        <v>0</v>
      </c>
      <c r="K20" s="686">
        <v>2248754.0320652165</v>
      </c>
    </row>
    <row r="21" spans="1:11" ht="13.5" thickBot="1">
      <c r="A21" s="121">
        <v>12</v>
      </c>
      <c r="B21" s="190" t="s">
        <v>323</v>
      </c>
      <c r="C21" s="687">
        <v>498440372.72496676</v>
      </c>
      <c r="D21" s="688">
        <v>1107144433.4531543</v>
      </c>
      <c r="E21" s="687">
        <v>1605584806.1781211</v>
      </c>
      <c r="F21" s="688">
        <v>10531321.545105554</v>
      </c>
      <c r="G21" s="688">
        <v>15879576.236909442</v>
      </c>
      <c r="H21" s="688">
        <v>26410897.782014996</v>
      </c>
      <c r="I21" s="688">
        <v>30229783.045429353</v>
      </c>
      <c r="J21" s="688">
        <v>236958388.16177946</v>
      </c>
      <c r="K21" s="689">
        <v>267188171.20720881</v>
      </c>
    </row>
    <row r="22" spans="1:11" ht="38.25" customHeight="1" thickBot="1">
      <c r="A22" s="178"/>
      <c r="B22" s="179"/>
      <c r="C22" s="179"/>
      <c r="D22" s="179"/>
      <c r="E22" s="179"/>
      <c r="F22" s="797" t="s">
        <v>324</v>
      </c>
      <c r="G22" s="798"/>
      <c r="H22" s="798"/>
      <c r="I22" s="797" t="s">
        <v>325</v>
      </c>
      <c r="J22" s="798"/>
      <c r="K22" s="799"/>
    </row>
    <row r="23" spans="1:11">
      <c r="A23" s="172">
        <v>13</v>
      </c>
      <c r="B23" s="169" t="s">
        <v>310</v>
      </c>
      <c r="C23" s="177"/>
      <c r="D23" s="177"/>
      <c r="E23" s="177"/>
      <c r="F23" s="690">
        <v>249202687.90018716</v>
      </c>
      <c r="G23" s="690">
        <v>549964602.99196446</v>
      </c>
      <c r="H23" s="690">
        <v>799167290.89215171</v>
      </c>
      <c r="I23" s="690">
        <v>228989092.75524989</v>
      </c>
      <c r="J23" s="690">
        <v>323694098.15711832</v>
      </c>
      <c r="K23" s="691">
        <v>552683190.9123683</v>
      </c>
    </row>
    <row r="24" spans="1:11" ht="13.5" thickBot="1">
      <c r="A24" s="173">
        <v>14</v>
      </c>
      <c r="B24" s="170" t="s">
        <v>326</v>
      </c>
      <c r="C24" s="191"/>
      <c r="D24" s="176"/>
      <c r="E24" s="309"/>
      <c r="F24" s="692">
        <v>134547245.93046236</v>
      </c>
      <c r="G24" s="692">
        <v>226616613.34813467</v>
      </c>
      <c r="H24" s="692">
        <v>361163859.278597</v>
      </c>
      <c r="I24" s="692">
        <v>78990960.918149725</v>
      </c>
      <c r="J24" s="692">
        <v>38463049.409554936</v>
      </c>
      <c r="K24" s="693">
        <v>65768235.400449708</v>
      </c>
    </row>
    <row r="25" spans="1:11" ht="13.5" thickBot="1">
      <c r="A25" s="174">
        <v>15</v>
      </c>
      <c r="B25" s="171" t="s">
        <v>327</v>
      </c>
      <c r="C25" s="175"/>
      <c r="D25" s="175"/>
      <c r="E25" s="175"/>
      <c r="F25" s="694">
        <v>1.8521574795293976</v>
      </c>
      <c r="G25" s="694">
        <v>2.4268503304614022</v>
      </c>
      <c r="H25" s="694">
        <v>2.2127554304255139</v>
      </c>
      <c r="I25" s="694">
        <v>2.8989278025434824</v>
      </c>
      <c r="J25" s="694">
        <v>8.4157159436429581</v>
      </c>
      <c r="K25" s="695">
        <v>8.40349733495494</v>
      </c>
    </row>
    <row r="28" spans="1:11" ht="38.25">
      <c r="B28" s="16" t="s">
        <v>371</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30" bestFit="1" customWidth="1"/>
    <col min="2" max="2" width="95" style="30" customWidth="1"/>
    <col min="3" max="9" width="15" style="30" customWidth="1"/>
    <col min="10" max="14" width="18.5703125" style="30" customWidth="1"/>
    <col min="15" max="17" width="18.5703125" style="8" customWidth="1"/>
    <col min="18" max="16384" width="9.140625" style="8"/>
  </cols>
  <sheetData>
    <row r="1" spans="1:17">
      <c r="A1" s="11" t="s">
        <v>97</v>
      </c>
      <c r="B1" s="30" t="str">
        <f>'1. key ratios'!B1</f>
        <v>სს პროკრედიტ ბანკი</v>
      </c>
    </row>
    <row r="2" spans="1:17">
      <c r="A2" s="30" t="s">
        <v>98</v>
      </c>
      <c r="B2" s="274">
        <f>'1. key ratios'!B2</f>
        <v>46112</v>
      </c>
    </row>
    <row r="3" spans="1:17">
      <c r="B3" s="8"/>
      <c r="C3" s="8"/>
      <c r="D3" s="8"/>
      <c r="E3" s="8"/>
      <c r="F3" s="8"/>
      <c r="G3" s="8"/>
      <c r="H3" s="8"/>
      <c r="I3" s="8"/>
      <c r="J3" s="8"/>
      <c r="K3" s="8"/>
      <c r="L3" s="8"/>
      <c r="M3" s="8"/>
      <c r="N3" s="8"/>
    </row>
    <row r="4" spans="1:17">
      <c r="B4" s="606" t="s">
        <v>980</v>
      </c>
      <c r="C4" s="8"/>
      <c r="D4" s="8"/>
      <c r="E4" s="8"/>
      <c r="F4" s="8"/>
      <c r="G4" s="8"/>
      <c r="H4" s="8"/>
      <c r="I4" s="8"/>
      <c r="J4" s="8"/>
      <c r="K4" s="8"/>
      <c r="L4" s="8"/>
      <c r="M4" s="8"/>
      <c r="N4" s="8"/>
    </row>
    <row r="5" spans="1:17" ht="105">
      <c r="B5" s="607" t="s">
        <v>981</v>
      </c>
      <c r="C5" s="608" t="s">
        <v>982</v>
      </c>
      <c r="D5" s="608" t="s">
        <v>983</v>
      </c>
      <c r="E5" s="608" t="s">
        <v>984</v>
      </c>
      <c r="F5" s="608" t="s">
        <v>985</v>
      </c>
      <c r="G5" s="608" t="s">
        <v>986</v>
      </c>
      <c r="H5" s="608" t="s">
        <v>987</v>
      </c>
      <c r="I5" s="609" t="s">
        <v>988</v>
      </c>
      <c r="J5" s="610">
        <v>0.02</v>
      </c>
      <c r="K5" s="610">
        <v>0.2</v>
      </c>
      <c r="L5" s="610">
        <v>0.35</v>
      </c>
      <c r="M5" s="610">
        <v>0.5</v>
      </c>
      <c r="N5" s="610">
        <v>0.75</v>
      </c>
      <c r="O5" s="610">
        <v>1</v>
      </c>
      <c r="P5" s="610">
        <v>1.5</v>
      </c>
      <c r="Q5" s="611" t="s">
        <v>73</v>
      </c>
    </row>
    <row r="6" spans="1:17" ht="15.75">
      <c r="B6" s="612"/>
      <c r="C6" s="578">
        <f>C9</f>
        <v>0</v>
      </c>
      <c r="D6" s="578">
        <f t="shared" ref="D6:G6" si="0">D9</f>
        <v>0</v>
      </c>
      <c r="E6" s="578">
        <f t="shared" si="0"/>
        <v>0</v>
      </c>
      <c r="F6" s="578">
        <f t="shared" si="0"/>
        <v>0</v>
      </c>
      <c r="G6" s="578">
        <f t="shared" si="0"/>
        <v>0</v>
      </c>
      <c r="H6" s="578"/>
      <c r="I6" s="578" t="b">
        <f t="shared" ref="I6:Q6" si="1">IF(I7&gt;0,I7,IF(I8&gt;0,I8,IF(I9&gt;0,I9)))</f>
        <v>0</v>
      </c>
      <c r="J6" s="578">
        <f t="shared" ref="J6:P6" si="2">J9</f>
        <v>0</v>
      </c>
      <c r="K6" s="578">
        <f t="shared" si="2"/>
        <v>0</v>
      </c>
      <c r="L6" s="578">
        <f t="shared" si="2"/>
        <v>0</v>
      </c>
      <c r="M6" s="578">
        <f t="shared" si="2"/>
        <v>0</v>
      </c>
      <c r="N6" s="578">
        <f t="shared" si="2"/>
        <v>0</v>
      </c>
      <c r="O6" s="578">
        <f t="shared" si="2"/>
        <v>0</v>
      </c>
      <c r="P6" s="578">
        <f t="shared" si="2"/>
        <v>0</v>
      </c>
      <c r="Q6" s="578" t="b">
        <f t="shared" si="1"/>
        <v>0</v>
      </c>
    </row>
    <row r="7" spans="1:17" ht="15.75">
      <c r="B7" s="613" t="s">
        <v>976</v>
      </c>
      <c r="C7" s="578">
        <f>C11+C15+C19+C23+C27+C31</f>
        <v>0</v>
      </c>
      <c r="D7" s="578"/>
      <c r="E7" s="578"/>
      <c r="F7" s="578">
        <f t="shared" ref="F7:G9" si="3">F11+F15+F19+F23+F27+F31</f>
        <v>0</v>
      </c>
      <c r="G7" s="578">
        <f t="shared" si="3"/>
        <v>0</v>
      </c>
      <c r="H7" s="614">
        <v>1.4</v>
      </c>
      <c r="I7" s="615">
        <f t="shared" ref="I7:I9" si="4">(F7+G7)*H7</f>
        <v>0</v>
      </c>
      <c r="J7" s="578">
        <f>J11+J15+J19+J23+J27+J31</f>
        <v>0</v>
      </c>
      <c r="K7" s="578">
        <f t="shared" ref="J7:Q9" si="5">K11+K15+K19+K23+K27+K31</f>
        <v>0</v>
      </c>
      <c r="L7" s="578">
        <f t="shared" si="5"/>
        <v>0</v>
      </c>
      <c r="M7" s="578">
        <f t="shared" si="5"/>
        <v>0</v>
      </c>
      <c r="N7" s="578">
        <f t="shared" si="5"/>
        <v>0</v>
      </c>
      <c r="O7" s="578">
        <f t="shared" si="5"/>
        <v>0</v>
      </c>
      <c r="P7" s="578">
        <f t="shared" si="5"/>
        <v>0</v>
      </c>
      <c r="Q7" s="578">
        <f>Q11+Q15+Q19+Q23+Q27+Q31</f>
        <v>0</v>
      </c>
    </row>
    <row r="8" spans="1:17" ht="15.75">
      <c r="B8" s="613" t="s">
        <v>977</v>
      </c>
      <c r="C8" s="578">
        <f>C12+C16+C20+C24+C28+C32</f>
        <v>0</v>
      </c>
      <c r="D8" s="578"/>
      <c r="E8" s="578"/>
      <c r="F8" s="578">
        <f t="shared" si="3"/>
        <v>0</v>
      </c>
      <c r="G8" s="578">
        <f t="shared" si="3"/>
        <v>0</v>
      </c>
      <c r="H8" s="614">
        <v>1.4</v>
      </c>
      <c r="I8" s="615">
        <f t="shared" si="4"/>
        <v>0</v>
      </c>
      <c r="J8" s="578">
        <f t="shared" si="5"/>
        <v>0</v>
      </c>
      <c r="K8" s="578">
        <f t="shared" si="5"/>
        <v>0</v>
      </c>
      <c r="L8" s="578">
        <f t="shared" si="5"/>
        <v>0</v>
      </c>
      <c r="M8" s="578">
        <f t="shared" si="5"/>
        <v>0</v>
      </c>
      <c r="N8" s="578">
        <f t="shared" si="5"/>
        <v>0</v>
      </c>
      <c r="O8" s="578">
        <f t="shared" si="5"/>
        <v>0</v>
      </c>
      <c r="P8" s="578">
        <f t="shared" si="5"/>
        <v>0</v>
      </c>
      <c r="Q8" s="578">
        <f>Q12+Q16+Q20+Q24+Q28+Q32</f>
        <v>0</v>
      </c>
    </row>
    <row r="9" spans="1:17" ht="15.75">
      <c r="B9" s="613" t="s">
        <v>978</v>
      </c>
      <c r="C9" s="578">
        <f>C13+C17+C21+C25+C29+C33</f>
        <v>0</v>
      </c>
      <c r="D9" s="578"/>
      <c r="E9" s="578"/>
      <c r="F9" s="578">
        <f t="shared" si="3"/>
        <v>0</v>
      </c>
      <c r="G9" s="578">
        <f t="shared" si="3"/>
        <v>0</v>
      </c>
      <c r="H9" s="614">
        <v>1.4</v>
      </c>
      <c r="I9" s="615">
        <f t="shared" si="4"/>
        <v>0</v>
      </c>
      <c r="J9" s="578">
        <f t="shared" si="5"/>
        <v>0</v>
      </c>
      <c r="K9" s="578">
        <f t="shared" si="5"/>
        <v>0</v>
      </c>
      <c r="L9" s="578">
        <f t="shared" si="5"/>
        <v>0</v>
      </c>
      <c r="M9" s="578">
        <f t="shared" si="5"/>
        <v>0</v>
      </c>
      <c r="N9" s="578">
        <f t="shared" si="5"/>
        <v>0</v>
      </c>
      <c r="O9" s="578">
        <f t="shared" si="5"/>
        <v>0</v>
      </c>
      <c r="P9" s="578">
        <f t="shared" si="5"/>
        <v>0</v>
      </c>
      <c r="Q9" s="578">
        <f t="shared" si="5"/>
        <v>0</v>
      </c>
    </row>
    <row r="10" spans="1:17" ht="15.75">
      <c r="B10" s="616" t="s">
        <v>989</v>
      </c>
      <c r="C10" s="617"/>
      <c r="D10" s="617"/>
      <c r="E10" s="617"/>
      <c r="F10" s="617"/>
      <c r="G10" s="617"/>
      <c r="H10" s="614">
        <v>1.4</v>
      </c>
      <c r="I10" s="615">
        <v>0</v>
      </c>
      <c r="J10" s="575"/>
      <c r="K10" s="575"/>
      <c r="L10" s="575"/>
      <c r="M10" s="575"/>
      <c r="N10" s="575"/>
      <c r="O10" s="575"/>
      <c r="P10" s="575"/>
      <c r="Q10" s="578">
        <f>SUM(Q11:Q13)</f>
        <v>0</v>
      </c>
    </row>
    <row r="11" spans="1:17" ht="15.75">
      <c r="B11" s="618" t="s">
        <v>976</v>
      </c>
      <c r="C11" s="617"/>
      <c r="D11" s="617"/>
      <c r="E11" s="617"/>
      <c r="F11" s="617"/>
      <c r="G11" s="617"/>
      <c r="H11" s="614">
        <v>1.4</v>
      </c>
      <c r="I11" s="615">
        <v>0</v>
      </c>
      <c r="J11" s="575"/>
      <c r="K11" s="575"/>
      <c r="L11" s="575"/>
      <c r="M11" s="575"/>
      <c r="N11" s="575"/>
      <c r="O11" s="575"/>
      <c r="P11" s="575"/>
      <c r="Q11" s="578">
        <f>SUMPRODUCT($J$5:$P$5,J11:P11)</f>
        <v>0</v>
      </c>
    </row>
    <row r="12" spans="1:17" ht="15.75">
      <c r="B12" s="618" t="s">
        <v>977</v>
      </c>
      <c r="C12" s="617"/>
      <c r="D12" s="617"/>
      <c r="E12" s="617"/>
      <c r="F12" s="617"/>
      <c r="G12" s="617"/>
      <c r="H12" s="614">
        <v>1.4</v>
      </c>
      <c r="I12" s="615">
        <v>0</v>
      </c>
      <c r="J12" s="575"/>
      <c r="K12" s="575"/>
      <c r="L12" s="575"/>
      <c r="M12" s="575"/>
      <c r="N12" s="575"/>
      <c r="O12" s="575"/>
      <c r="P12" s="575"/>
      <c r="Q12" s="578">
        <f t="shared" ref="Q12:Q13" si="6">SUMPRODUCT($J$5:$P$5,J12:P12)</f>
        <v>0</v>
      </c>
    </row>
    <row r="13" spans="1:17" ht="15.75">
      <c r="B13" s="618" t="s">
        <v>978</v>
      </c>
      <c r="C13" s="617"/>
      <c r="D13" s="617"/>
      <c r="E13" s="617"/>
      <c r="F13" s="617"/>
      <c r="G13" s="617"/>
      <c r="H13" s="614">
        <v>1.4</v>
      </c>
      <c r="I13" s="615">
        <v>0</v>
      </c>
      <c r="J13" s="575"/>
      <c r="K13" s="575"/>
      <c r="L13" s="575"/>
      <c r="M13" s="575"/>
      <c r="N13" s="575"/>
      <c r="O13" s="575"/>
      <c r="P13" s="575"/>
      <c r="Q13" s="578">
        <f t="shared" si="6"/>
        <v>0</v>
      </c>
    </row>
    <row r="14" spans="1:17" ht="15.75">
      <c r="B14" s="616" t="s">
        <v>990</v>
      </c>
      <c r="C14" s="617"/>
      <c r="D14" s="617"/>
      <c r="E14" s="617"/>
      <c r="F14" s="617"/>
      <c r="G14" s="617"/>
      <c r="H14" s="614">
        <v>1.4</v>
      </c>
      <c r="I14" s="615">
        <v>0</v>
      </c>
      <c r="J14" s="575"/>
      <c r="K14" s="575"/>
      <c r="L14" s="575"/>
      <c r="M14" s="575"/>
      <c r="N14" s="575"/>
      <c r="O14" s="575"/>
      <c r="P14" s="575"/>
      <c r="Q14" s="578">
        <f>SUM(Q15:Q17)</f>
        <v>0</v>
      </c>
    </row>
    <row r="15" spans="1:17" ht="15.75">
      <c r="B15" s="618" t="s">
        <v>976</v>
      </c>
      <c r="C15" s="617"/>
      <c r="D15" s="617"/>
      <c r="E15" s="617"/>
      <c r="F15" s="617"/>
      <c r="G15" s="617"/>
      <c r="H15" s="614">
        <v>1.4</v>
      </c>
      <c r="I15" s="615">
        <v>0</v>
      </c>
      <c r="J15" s="575"/>
      <c r="K15" s="575"/>
      <c r="L15" s="575"/>
      <c r="M15" s="575"/>
      <c r="N15" s="575"/>
      <c r="O15" s="575"/>
      <c r="P15" s="575"/>
      <c r="Q15" s="578">
        <f>SUMPRODUCT($J$5:$P$5,J15:P15)</f>
        <v>0</v>
      </c>
    </row>
    <row r="16" spans="1:17" ht="15.75">
      <c r="B16" s="618" t="s">
        <v>977</v>
      </c>
      <c r="C16" s="617"/>
      <c r="D16" s="617"/>
      <c r="E16" s="617"/>
      <c r="F16" s="617"/>
      <c r="G16" s="617"/>
      <c r="H16" s="614">
        <v>1.4</v>
      </c>
      <c r="I16" s="615">
        <v>0</v>
      </c>
      <c r="J16" s="575"/>
      <c r="K16" s="575"/>
      <c r="L16" s="575"/>
      <c r="M16" s="575"/>
      <c r="N16" s="575"/>
      <c r="O16" s="575"/>
      <c r="P16" s="575"/>
      <c r="Q16" s="578">
        <f t="shared" ref="Q16:Q17" si="7">SUMPRODUCT($J$5:$P$5,J16:P16)</f>
        <v>0</v>
      </c>
    </row>
    <row r="17" spans="2:17" ht="15.75">
      <c r="B17" s="618" t="s">
        <v>978</v>
      </c>
      <c r="C17" s="617"/>
      <c r="D17" s="617"/>
      <c r="E17" s="617"/>
      <c r="F17" s="617"/>
      <c r="G17" s="617"/>
      <c r="H17" s="614">
        <v>1.4</v>
      </c>
      <c r="I17" s="615">
        <v>0</v>
      </c>
      <c r="J17" s="575"/>
      <c r="K17" s="575"/>
      <c r="L17" s="575"/>
      <c r="M17" s="575"/>
      <c r="N17" s="575"/>
      <c r="O17" s="575"/>
      <c r="P17" s="575"/>
      <c r="Q17" s="578">
        <f t="shared" si="7"/>
        <v>0</v>
      </c>
    </row>
    <row r="18" spans="2:17" ht="15.75">
      <c r="B18" s="616" t="s">
        <v>991</v>
      </c>
      <c r="C18" s="617">
        <v>0</v>
      </c>
      <c r="D18" s="617">
        <v>0</v>
      </c>
      <c r="E18" s="617">
        <v>0</v>
      </c>
      <c r="F18" s="617">
        <v>0</v>
      </c>
      <c r="G18" s="617">
        <v>0</v>
      </c>
      <c r="H18" s="614">
        <v>1.4</v>
      </c>
      <c r="I18" s="615">
        <v>0</v>
      </c>
      <c r="J18" s="575">
        <v>0</v>
      </c>
      <c r="K18" s="575">
        <v>0</v>
      </c>
      <c r="L18" s="575">
        <v>0</v>
      </c>
      <c r="M18" s="575">
        <v>0</v>
      </c>
      <c r="N18" s="575">
        <v>0</v>
      </c>
      <c r="O18" s="575">
        <v>0</v>
      </c>
      <c r="P18" s="575">
        <v>0</v>
      </c>
      <c r="Q18" s="578">
        <f>SUM(Q19:Q21)</f>
        <v>0</v>
      </c>
    </row>
    <row r="19" spans="2:17" ht="15.75">
      <c r="B19" s="618" t="s">
        <v>976</v>
      </c>
      <c r="C19" s="617"/>
      <c r="D19" s="617"/>
      <c r="E19" s="617"/>
      <c r="F19" s="617"/>
      <c r="G19" s="617"/>
      <c r="H19" s="614">
        <v>1.4</v>
      </c>
      <c r="I19" s="615">
        <v>0</v>
      </c>
      <c r="J19" s="575"/>
      <c r="K19" s="575"/>
      <c r="L19" s="575"/>
      <c r="M19" s="575"/>
      <c r="N19" s="575"/>
      <c r="O19" s="575"/>
      <c r="P19" s="575"/>
      <c r="Q19" s="578">
        <f>SUMPRODUCT($J$5:$P$5,J19:P19)</f>
        <v>0</v>
      </c>
    </row>
    <row r="20" spans="2:17" ht="15.75">
      <c r="B20" s="618" t="s">
        <v>977</v>
      </c>
      <c r="C20" s="617"/>
      <c r="D20" s="617"/>
      <c r="E20" s="617"/>
      <c r="F20" s="617"/>
      <c r="G20" s="617"/>
      <c r="H20" s="614">
        <v>1.4</v>
      </c>
      <c r="I20" s="615">
        <v>0</v>
      </c>
      <c r="J20" s="575"/>
      <c r="K20" s="575"/>
      <c r="L20" s="575"/>
      <c r="M20" s="575"/>
      <c r="N20" s="575"/>
      <c r="O20" s="575"/>
      <c r="P20" s="575"/>
      <c r="Q20" s="578">
        <f t="shared" ref="Q20:Q21" si="8">SUMPRODUCT($J$5:$P$5,J20:P20)</f>
        <v>0</v>
      </c>
    </row>
    <row r="21" spans="2:17" ht="15.75">
      <c r="B21" s="618" t="s">
        <v>978</v>
      </c>
      <c r="C21" s="617">
        <v>0</v>
      </c>
      <c r="D21" s="617">
        <v>0</v>
      </c>
      <c r="E21" s="617">
        <v>0</v>
      </c>
      <c r="F21" s="617">
        <v>0</v>
      </c>
      <c r="G21" s="617">
        <v>0</v>
      </c>
      <c r="H21" s="614">
        <v>1.4</v>
      </c>
      <c r="I21" s="615">
        <v>0</v>
      </c>
      <c r="J21" s="575">
        <v>0</v>
      </c>
      <c r="K21" s="575">
        <v>0</v>
      </c>
      <c r="L21" s="575"/>
      <c r="M21" s="575">
        <v>0</v>
      </c>
      <c r="N21" s="575"/>
      <c r="O21" s="575">
        <v>0</v>
      </c>
      <c r="P21" s="575"/>
      <c r="Q21" s="578">
        <f t="shared" si="8"/>
        <v>0</v>
      </c>
    </row>
    <row r="22" spans="2:17" ht="15.75">
      <c r="B22" s="616" t="s">
        <v>992</v>
      </c>
      <c r="C22" s="617"/>
      <c r="D22" s="617"/>
      <c r="E22" s="617"/>
      <c r="F22" s="617"/>
      <c r="G22" s="617"/>
      <c r="H22" s="614">
        <v>1.4</v>
      </c>
      <c r="I22" s="615">
        <v>0</v>
      </c>
      <c r="J22" s="575"/>
      <c r="K22" s="575"/>
      <c r="L22" s="575"/>
      <c r="M22" s="575"/>
      <c r="N22" s="575"/>
      <c r="O22" s="575"/>
      <c r="P22" s="575"/>
      <c r="Q22" s="578">
        <f>SUM(Q23:Q25)</f>
        <v>0</v>
      </c>
    </row>
    <row r="23" spans="2:17" ht="15.75">
      <c r="B23" s="618" t="s">
        <v>976</v>
      </c>
      <c r="C23" s="617"/>
      <c r="D23" s="617"/>
      <c r="E23" s="617"/>
      <c r="F23" s="617"/>
      <c r="G23" s="617"/>
      <c r="H23" s="614">
        <v>1.4</v>
      </c>
      <c r="I23" s="615">
        <v>0</v>
      </c>
      <c r="J23" s="575"/>
      <c r="K23" s="575"/>
      <c r="L23" s="575"/>
      <c r="M23" s="575"/>
      <c r="N23" s="575"/>
      <c r="O23" s="575"/>
      <c r="P23" s="575"/>
      <c r="Q23" s="578">
        <f>SUMPRODUCT($J$5:$P$5,J23:P23)</f>
        <v>0</v>
      </c>
    </row>
    <row r="24" spans="2:17" ht="15.75">
      <c r="B24" s="618" t="s">
        <v>977</v>
      </c>
      <c r="C24" s="617"/>
      <c r="D24" s="617"/>
      <c r="E24" s="617"/>
      <c r="F24" s="617"/>
      <c r="G24" s="617"/>
      <c r="H24" s="614">
        <v>1.4</v>
      </c>
      <c r="I24" s="615">
        <v>0</v>
      </c>
      <c r="J24" s="575"/>
      <c r="K24" s="575"/>
      <c r="L24" s="575"/>
      <c r="M24" s="575"/>
      <c r="N24" s="575"/>
      <c r="O24" s="575"/>
      <c r="P24" s="575"/>
      <c r="Q24" s="578">
        <f t="shared" ref="Q24:Q25" si="9">SUMPRODUCT($J$5:$P$5,J24:P24)</f>
        <v>0</v>
      </c>
    </row>
    <row r="25" spans="2:17" ht="15.75">
      <c r="B25" s="618" t="s">
        <v>978</v>
      </c>
      <c r="C25" s="617"/>
      <c r="D25" s="617"/>
      <c r="E25" s="617"/>
      <c r="F25" s="617"/>
      <c r="G25" s="617"/>
      <c r="H25" s="614">
        <v>1.4</v>
      </c>
      <c r="I25" s="615">
        <v>0</v>
      </c>
      <c r="J25" s="575"/>
      <c r="K25" s="575"/>
      <c r="L25" s="575"/>
      <c r="M25" s="575"/>
      <c r="N25" s="575"/>
      <c r="O25" s="575"/>
      <c r="P25" s="575"/>
      <c r="Q25" s="578">
        <f t="shared" si="9"/>
        <v>0</v>
      </c>
    </row>
    <row r="26" spans="2:17" ht="15.75">
      <c r="B26" s="616" t="s">
        <v>993</v>
      </c>
      <c r="C26" s="617"/>
      <c r="D26" s="617"/>
      <c r="E26" s="617"/>
      <c r="F26" s="617"/>
      <c r="G26" s="617"/>
      <c r="H26" s="614">
        <v>1.4</v>
      </c>
      <c r="I26" s="615">
        <v>0</v>
      </c>
      <c r="J26" s="575"/>
      <c r="K26" s="575"/>
      <c r="L26" s="575"/>
      <c r="M26" s="575"/>
      <c r="N26" s="575"/>
      <c r="O26" s="575"/>
      <c r="P26" s="575"/>
      <c r="Q26" s="578">
        <f>SUM(Q27:Q29)</f>
        <v>0</v>
      </c>
    </row>
    <row r="27" spans="2:17" ht="15.75">
      <c r="B27" s="618" t="s">
        <v>976</v>
      </c>
      <c r="C27" s="617"/>
      <c r="D27" s="617"/>
      <c r="E27" s="617"/>
      <c r="F27" s="617"/>
      <c r="G27" s="617"/>
      <c r="H27" s="614">
        <v>1.4</v>
      </c>
      <c r="I27" s="615">
        <v>0</v>
      </c>
      <c r="J27" s="575"/>
      <c r="K27" s="575"/>
      <c r="L27" s="575"/>
      <c r="M27" s="575"/>
      <c r="N27" s="575"/>
      <c r="O27" s="575"/>
      <c r="P27" s="575"/>
      <c r="Q27" s="578">
        <f>SUMPRODUCT($J$5:$P$5,J27:P27)</f>
        <v>0</v>
      </c>
    </row>
    <row r="28" spans="2:17" ht="15.75">
      <c r="B28" s="618" t="s">
        <v>977</v>
      </c>
      <c r="C28" s="617"/>
      <c r="D28" s="617"/>
      <c r="E28" s="617"/>
      <c r="F28" s="617"/>
      <c r="G28" s="617"/>
      <c r="H28" s="614">
        <v>1.4</v>
      </c>
      <c r="I28" s="615">
        <v>0</v>
      </c>
      <c r="J28" s="575"/>
      <c r="K28" s="575"/>
      <c r="L28" s="575"/>
      <c r="M28" s="575"/>
      <c r="N28" s="575"/>
      <c r="O28" s="575"/>
      <c r="P28" s="575"/>
      <c r="Q28" s="578">
        <f t="shared" ref="Q28:Q29" si="10">SUMPRODUCT($J$5:$P$5,J28:P28)</f>
        <v>0</v>
      </c>
    </row>
    <row r="29" spans="2:17" ht="15.75">
      <c r="B29" s="618" t="s">
        <v>978</v>
      </c>
      <c r="C29" s="617"/>
      <c r="D29" s="617"/>
      <c r="E29" s="617"/>
      <c r="F29" s="617"/>
      <c r="G29" s="617"/>
      <c r="H29" s="614">
        <v>1.4</v>
      </c>
      <c r="I29" s="615">
        <v>0</v>
      </c>
      <c r="J29" s="575"/>
      <c r="K29" s="575"/>
      <c r="L29" s="575"/>
      <c r="M29" s="575"/>
      <c r="N29" s="575"/>
      <c r="O29" s="575"/>
      <c r="P29" s="575"/>
      <c r="Q29" s="578">
        <f t="shared" si="10"/>
        <v>0</v>
      </c>
    </row>
    <row r="30" spans="2:17" ht="15.75">
      <c r="B30" s="619" t="s">
        <v>994</v>
      </c>
      <c r="C30" s="617"/>
      <c r="D30" s="617"/>
      <c r="E30" s="617"/>
      <c r="F30" s="617"/>
      <c r="G30" s="617"/>
      <c r="H30" s="614">
        <v>1.4</v>
      </c>
      <c r="I30" s="615">
        <v>0</v>
      </c>
      <c r="J30" s="575"/>
      <c r="K30" s="575"/>
      <c r="L30" s="575"/>
      <c r="M30" s="575"/>
      <c r="N30" s="575"/>
      <c r="O30" s="575"/>
      <c r="P30" s="575"/>
      <c r="Q30" s="578">
        <f>SUM(Q31:Q33)</f>
        <v>0</v>
      </c>
    </row>
    <row r="31" spans="2:17" ht="15.75">
      <c r="B31" s="618" t="s">
        <v>976</v>
      </c>
      <c r="C31" s="617"/>
      <c r="D31" s="617"/>
      <c r="E31" s="617"/>
      <c r="F31" s="617"/>
      <c r="G31" s="617"/>
      <c r="H31" s="614">
        <v>1.4</v>
      </c>
      <c r="I31" s="615">
        <v>0</v>
      </c>
      <c r="J31" s="575"/>
      <c r="K31" s="575"/>
      <c r="L31" s="575"/>
      <c r="M31" s="575"/>
      <c r="N31" s="575"/>
      <c r="O31" s="575"/>
      <c r="P31" s="575"/>
      <c r="Q31" s="578">
        <f>SUMPRODUCT($J$5:$P$5,J31:P31)</f>
        <v>0</v>
      </c>
    </row>
    <row r="32" spans="2:17" ht="15.75">
      <c r="B32" s="618" t="s">
        <v>977</v>
      </c>
      <c r="C32" s="617"/>
      <c r="D32" s="617"/>
      <c r="E32" s="617"/>
      <c r="F32" s="617"/>
      <c r="G32" s="617"/>
      <c r="H32" s="614">
        <v>1.4</v>
      </c>
      <c r="I32" s="615">
        <v>0</v>
      </c>
      <c r="J32" s="575"/>
      <c r="K32" s="575"/>
      <c r="L32" s="575"/>
      <c r="M32" s="575"/>
      <c r="N32" s="575"/>
      <c r="O32" s="575"/>
      <c r="P32" s="575"/>
      <c r="Q32" s="578">
        <f t="shared" ref="Q32:Q33" si="11">SUMPRODUCT($J$5:$P$5,J32:P32)</f>
        <v>0</v>
      </c>
    </row>
    <row r="33" spans="2:17" ht="15.75">
      <c r="B33" s="618" t="s">
        <v>978</v>
      </c>
      <c r="C33" s="617"/>
      <c r="D33" s="617"/>
      <c r="E33" s="617"/>
      <c r="F33" s="617"/>
      <c r="G33" s="617"/>
      <c r="H33" s="614">
        <v>1.4</v>
      </c>
      <c r="I33" s="615">
        <v>0</v>
      </c>
      <c r="J33" s="575"/>
      <c r="K33" s="575"/>
      <c r="L33" s="575"/>
      <c r="M33" s="575"/>
      <c r="N33" s="575"/>
      <c r="O33" s="575"/>
      <c r="P33" s="575"/>
      <c r="Q33" s="578">
        <f t="shared" si="11"/>
        <v>0</v>
      </c>
    </row>
    <row r="34" spans="2:17" ht="15.75">
      <c r="B34" s="620" t="s">
        <v>66</v>
      </c>
      <c r="C34" s="621">
        <f>C6</f>
        <v>0</v>
      </c>
      <c r="D34" s="621">
        <f t="shared" ref="D34:G34" si="12">D6</f>
        <v>0</v>
      </c>
      <c r="E34" s="621">
        <f t="shared" si="12"/>
        <v>0</v>
      </c>
      <c r="F34" s="621">
        <f t="shared" si="12"/>
        <v>0</v>
      </c>
      <c r="G34" s="621">
        <f t="shared" si="12"/>
        <v>0</v>
      </c>
      <c r="H34" s="614">
        <v>1.4</v>
      </c>
      <c r="I34" s="615">
        <f>(F34+G34)*H34</f>
        <v>0</v>
      </c>
      <c r="J34" s="621">
        <f t="shared" ref="J34:Q34" si="13">J6</f>
        <v>0</v>
      </c>
      <c r="K34" s="621">
        <f t="shared" si="13"/>
        <v>0</v>
      </c>
      <c r="L34" s="621">
        <f t="shared" si="13"/>
        <v>0</v>
      </c>
      <c r="M34" s="621">
        <f t="shared" si="13"/>
        <v>0</v>
      </c>
      <c r="N34" s="621">
        <f t="shared" si="13"/>
        <v>0</v>
      </c>
      <c r="O34" s="621">
        <f t="shared" si="13"/>
        <v>0</v>
      </c>
      <c r="P34" s="621">
        <f t="shared" si="13"/>
        <v>0</v>
      </c>
      <c r="Q34" s="621" t="b">
        <f t="shared" si="13"/>
        <v>0</v>
      </c>
    </row>
  </sheetData>
  <conditionalFormatting sqref="I7:I34">
    <cfRule type="expression" dxfId="26" priority="1">
      <formula>(C7*#REF!)&lt;&gt;SUM(#REF!)</formula>
    </cfRule>
  </conditionalFormatting>
  <pageMargins left="0.7" right="0.7" top="0.75" bottom="0.75" header="0.3" footer="0.3"/>
  <headerFooter>
    <oddHeader>&amp;C&amp;"Calibri"&amp;10&amp;K0078D7 Classification: Restricted to Partners&amp;1#_x000D_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M53"/>
  <sheetViews>
    <sheetView tabSelected="1" zoomScale="80" zoomScaleNormal="80" workbookViewId="0">
      <pane xSplit="1" ySplit="5" topLeftCell="B6" activePane="bottomRight" state="frozen"/>
      <selection pane="topRight" activeCell="B1" sqref="B1"/>
      <selection pane="bottomLeft" activeCell="A6" sqref="A6"/>
      <selection pane="bottomRight" activeCell="M15" sqref="M15"/>
    </sheetView>
  </sheetViews>
  <sheetFormatPr defaultRowHeight="15.75"/>
  <cols>
    <col min="1" max="1" width="9.5703125" style="13" bestFit="1" customWidth="1"/>
    <col min="2" max="2" width="88.42578125" style="11" customWidth="1"/>
    <col min="3" max="3" width="14.28515625" style="11" bestFit="1" customWidth="1"/>
    <col min="4" max="7" width="14.28515625" style="1" bestFit="1" customWidth="1"/>
    <col min="8" max="9" width="6.85546875" customWidth="1"/>
  </cols>
  <sheetData>
    <row r="1" spans="1:13">
      <c r="A1" s="12" t="s">
        <v>97</v>
      </c>
      <c r="B1" s="238" t="str">
        <f>Info!C2</f>
        <v>სს პროკრედიტ ბანკი</v>
      </c>
    </row>
    <row r="2" spans="1:13">
      <c r="A2" s="12" t="s">
        <v>98</v>
      </c>
      <c r="B2" s="274">
        <v>46112</v>
      </c>
    </row>
    <row r="3" spans="1:13" ht="16.5" thickBot="1">
      <c r="A3" s="12"/>
    </row>
    <row r="4" spans="1:13" ht="15" customHeight="1" thickBot="1">
      <c r="A4" s="31" t="s">
        <v>241</v>
      </c>
      <c r="B4" s="114" t="s">
        <v>128</v>
      </c>
      <c r="C4" s="115"/>
      <c r="D4" s="746" t="s">
        <v>904</v>
      </c>
      <c r="E4" s="747"/>
      <c r="F4" s="747"/>
      <c r="G4" s="748"/>
    </row>
    <row r="5" spans="1:13" ht="15">
      <c r="A5" s="162" t="s">
        <v>25</v>
      </c>
      <c r="B5" s="163"/>
      <c r="C5" s="258" t="str">
        <f>INT((MONTH($B$2))/3)&amp;"Q"&amp;"-"&amp;YEAR($B$2)</f>
        <v>1Q-2026</v>
      </c>
      <c r="D5" s="258" t="str">
        <f>IF(INT(MONTH($B$2))=3, "4"&amp;"Q"&amp;"-"&amp;YEAR($B$2)-1, IF(INT(MONTH($B$2))=6, "1"&amp;"Q"&amp;"-"&amp;YEAR($B$2), IF(INT(MONTH($B$2))=9, "2"&amp;"Q"&amp;"-"&amp;YEAR($B$2),IF(INT(MONTH($B$2))=12, "3"&amp;"Q"&amp;"-"&amp;YEAR($B$2), 0))))</f>
        <v>4Q-2025</v>
      </c>
      <c r="E5" s="258" t="str">
        <f>IF(INT(MONTH($B$2))=3, "3"&amp;"Q"&amp;"-"&amp;YEAR($B$2)-1, IF(INT(MONTH($B$2))=6, "4"&amp;"Q"&amp;"-"&amp;YEAR($B$2)-1, IF(INT(MONTH($B$2))=9, "1"&amp;"Q"&amp;"-"&amp;YEAR($B$2),IF(INT(MONTH($B$2))=12, "2"&amp;"Q"&amp;"-"&amp;YEAR($B$2), 0))))</f>
        <v>3Q-2025</v>
      </c>
      <c r="F5" s="258" t="str">
        <f>IF(INT(MONTH($B$2))=3, "2"&amp;"Q"&amp;"-"&amp;YEAR($B$2)-1, IF(INT(MONTH($B$2))=6, "3"&amp;"Q"&amp;"-"&amp;YEAR($B$2)-1, IF(INT(MONTH($B$2))=9, "4"&amp;"Q"&amp;"-"&amp;YEAR($B$2)-1,IF(INT(MONTH($B$2))=12, "1"&amp;"Q"&amp;"-"&amp;YEAR($B$2), 0))))</f>
        <v>2Q-2025</v>
      </c>
      <c r="G5" s="259" t="str">
        <f>IF(INT(MONTH($B$2))=3, "1"&amp;"Q"&amp;"-"&amp;YEAR($B$2)-1, IF(INT(MONTH($B$2))=6, "2"&amp;"Q"&amp;"-"&amp;YEAR($B$2)-1, IF(INT(MONTH($B$2))=9, "3"&amp;"Q"&amp;"-"&amp;YEAR($B$2)-1,IF(INT(MONTH($B$2))=12, "4"&amp;"Q"&amp;"-"&amp;YEAR($B$2)-1, 0))))</f>
        <v>1Q-2025</v>
      </c>
    </row>
    <row r="6" spans="1:13" ht="15">
      <c r="A6" s="260"/>
      <c r="B6" s="261" t="s">
        <v>95</v>
      </c>
      <c r="C6" s="164"/>
      <c r="D6" s="164"/>
      <c r="E6" s="164"/>
      <c r="F6" s="164"/>
      <c r="G6" s="165"/>
    </row>
    <row r="7" spans="1:13" ht="15">
      <c r="A7" s="260"/>
      <c r="B7" s="262" t="s">
        <v>99</v>
      </c>
      <c r="C7" s="164"/>
      <c r="D7" s="164"/>
      <c r="E7" s="164"/>
      <c r="F7" s="164"/>
      <c r="G7" s="165"/>
    </row>
    <row r="8" spans="1:13" ht="15">
      <c r="A8" s="242">
        <v>1</v>
      </c>
      <c r="B8" s="243" t="s">
        <v>22</v>
      </c>
      <c r="C8" s="263">
        <v>321108983.82276577</v>
      </c>
      <c r="D8" s="264">
        <v>311083274.74191421</v>
      </c>
      <c r="E8" s="264">
        <v>324538128.36414802</v>
      </c>
      <c r="F8" s="264">
        <v>318755802.75034606</v>
      </c>
      <c r="G8" s="265">
        <v>309359973.20309991</v>
      </c>
      <c r="H8" s="930"/>
      <c r="I8" s="930"/>
      <c r="J8" s="930"/>
      <c r="K8" s="930"/>
      <c r="L8" s="930"/>
      <c r="M8" s="929"/>
    </row>
    <row r="9" spans="1:13" ht="15">
      <c r="A9" s="242">
        <v>2</v>
      </c>
      <c r="B9" s="243" t="s">
        <v>75</v>
      </c>
      <c r="C9" s="263">
        <v>321108983.82276577</v>
      </c>
      <c r="D9" s="264">
        <v>311083274.74191421</v>
      </c>
      <c r="E9" s="264">
        <v>324538128.36414802</v>
      </c>
      <c r="F9" s="264">
        <v>318755802.75034606</v>
      </c>
      <c r="G9" s="265">
        <v>309359973.20309991</v>
      </c>
      <c r="H9" s="930"/>
      <c r="I9" s="930"/>
      <c r="J9" s="930"/>
      <c r="K9" s="930"/>
      <c r="L9" s="930"/>
    </row>
    <row r="10" spans="1:13" ht="15">
      <c r="A10" s="242">
        <v>3</v>
      </c>
      <c r="B10" s="243" t="s">
        <v>74</v>
      </c>
      <c r="C10" s="263">
        <v>380489883.82276577</v>
      </c>
      <c r="D10" s="264">
        <v>370987074.74191421</v>
      </c>
      <c r="E10" s="264">
        <v>366032828.36414802</v>
      </c>
      <c r="F10" s="264">
        <v>341083702.75034606</v>
      </c>
      <c r="G10" s="265">
        <v>330278073.20309991</v>
      </c>
      <c r="H10" s="930"/>
      <c r="I10" s="930"/>
      <c r="J10" s="930"/>
      <c r="K10" s="930"/>
      <c r="L10" s="930"/>
    </row>
    <row r="11" spans="1:13" ht="15">
      <c r="A11" s="242">
        <v>4</v>
      </c>
      <c r="B11" s="243" t="s">
        <v>414</v>
      </c>
      <c r="C11" s="263">
        <v>207986899.39426336</v>
      </c>
      <c r="D11" s="264">
        <v>196743145.15668181</v>
      </c>
      <c r="E11" s="264">
        <v>199399695.80950013</v>
      </c>
      <c r="F11" s="264">
        <v>194874709.91571534</v>
      </c>
      <c r="G11" s="265">
        <v>191493889.65699655</v>
      </c>
      <c r="H11" s="930"/>
      <c r="I11" s="930"/>
      <c r="J11" s="930"/>
      <c r="K11" s="930"/>
      <c r="L11" s="930"/>
    </row>
    <row r="12" spans="1:13" ht="15">
      <c r="A12" s="242">
        <v>5</v>
      </c>
      <c r="B12" s="243" t="s">
        <v>415</v>
      </c>
      <c r="C12" s="263">
        <v>251159829.28837803</v>
      </c>
      <c r="D12" s="264">
        <v>238987574.71889156</v>
      </c>
      <c r="E12" s="264">
        <v>241842832.83921999</v>
      </c>
      <c r="F12" s="264">
        <v>236551555.59378558</v>
      </c>
      <c r="G12" s="265">
        <v>232283133.11608824</v>
      </c>
      <c r="H12" s="930"/>
      <c r="I12" s="930"/>
      <c r="J12" s="930"/>
      <c r="K12" s="930"/>
      <c r="L12" s="930"/>
    </row>
    <row r="13" spans="1:13" ht="15">
      <c r="A13" s="242">
        <v>6</v>
      </c>
      <c r="B13" s="243" t="s">
        <v>416</v>
      </c>
      <c r="C13" s="263">
        <v>308393138.31605333</v>
      </c>
      <c r="D13" s="264">
        <v>294992621.82573819</v>
      </c>
      <c r="E13" s="264">
        <v>298117285.88109416</v>
      </c>
      <c r="F13" s="264">
        <v>291802459.33266073</v>
      </c>
      <c r="G13" s="265">
        <v>286357009.81128186</v>
      </c>
      <c r="H13" s="930"/>
      <c r="I13" s="930"/>
      <c r="J13" s="930"/>
      <c r="K13" s="930"/>
      <c r="L13" s="930"/>
    </row>
    <row r="14" spans="1:13" ht="15">
      <c r="A14" s="260"/>
      <c r="B14" s="261" t="s">
        <v>418</v>
      </c>
      <c r="C14" s="164"/>
      <c r="D14" s="164"/>
      <c r="E14" s="164"/>
      <c r="F14" s="164"/>
      <c r="G14" s="165"/>
      <c r="H14" s="930"/>
      <c r="I14" s="930"/>
      <c r="J14" s="930"/>
      <c r="K14" s="930"/>
      <c r="L14" s="930"/>
    </row>
    <row r="15" spans="1:13" ht="21.95" customHeight="1">
      <c r="A15" s="242">
        <v>7</v>
      </c>
      <c r="B15" s="243" t="s">
        <v>417</v>
      </c>
      <c r="C15" s="266">
        <v>1621924834.592736</v>
      </c>
      <c r="D15" s="264">
        <v>1597031194.9684794</v>
      </c>
      <c r="E15" s="264">
        <v>1627236410.5224457</v>
      </c>
      <c r="F15" s="264">
        <v>1569205817.3745394</v>
      </c>
      <c r="G15" s="265">
        <v>1534514146.277276</v>
      </c>
      <c r="H15" s="930"/>
      <c r="I15" s="930"/>
      <c r="J15" s="930"/>
      <c r="K15" s="930"/>
      <c r="L15" s="930"/>
    </row>
    <row r="16" spans="1:13" ht="15">
      <c r="A16" s="260"/>
      <c r="B16" s="261" t="s">
        <v>421</v>
      </c>
      <c r="C16" s="164"/>
      <c r="D16" s="164"/>
      <c r="E16" s="164"/>
      <c r="F16" s="164"/>
      <c r="G16" s="165"/>
      <c r="H16" s="930"/>
      <c r="I16" s="930"/>
      <c r="J16" s="930"/>
      <c r="K16" s="930"/>
      <c r="L16" s="930"/>
    </row>
    <row r="17" spans="1:12" ht="15">
      <c r="A17" s="242"/>
      <c r="B17" s="262" t="s">
        <v>967</v>
      </c>
      <c r="C17" s="164"/>
      <c r="D17" s="164"/>
      <c r="E17" s="164"/>
      <c r="F17" s="164"/>
      <c r="G17" s="165"/>
      <c r="H17" s="930"/>
      <c r="I17" s="930"/>
      <c r="J17" s="930"/>
      <c r="K17" s="930"/>
      <c r="L17" s="930"/>
    </row>
    <row r="18" spans="1:12" ht="15">
      <c r="A18" s="242">
        <v>8</v>
      </c>
      <c r="B18" s="243" t="s">
        <v>412</v>
      </c>
      <c r="C18" s="275">
        <v>0.19798018809138956</v>
      </c>
      <c r="D18" s="276">
        <v>0.19478847734596322</v>
      </c>
      <c r="E18" s="276">
        <v>0.1994412897016917</v>
      </c>
      <c r="F18" s="276">
        <v>0.20313192776946298</v>
      </c>
      <c r="G18" s="277">
        <v>0.20160125206639881</v>
      </c>
      <c r="H18" s="930"/>
      <c r="I18" s="930"/>
      <c r="J18" s="930"/>
      <c r="K18" s="930"/>
      <c r="L18" s="930"/>
    </row>
    <row r="19" spans="1:12" ht="15" customHeight="1">
      <c r="A19" s="242">
        <v>9</v>
      </c>
      <c r="B19" s="243" t="s">
        <v>411</v>
      </c>
      <c r="C19" s="275">
        <v>0.19798018809138956</v>
      </c>
      <c r="D19" s="276">
        <v>0.19478847734596322</v>
      </c>
      <c r="E19" s="276">
        <v>0.1994412897016917</v>
      </c>
      <c r="F19" s="276">
        <v>0.20313192776946298</v>
      </c>
      <c r="G19" s="277">
        <v>0.20160125206639881</v>
      </c>
      <c r="H19" s="930"/>
      <c r="I19" s="930"/>
      <c r="J19" s="930"/>
      <c r="K19" s="930"/>
      <c r="L19" s="930"/>
    </row>
    <row r="20" spans="1:12" ht="15">
      <c r="A20" s="242">
        <v>10</v>
      </c>
      <c r="B20" s="243" t="s">
        <v>413</v>
      </c>
      <c r="C20" s="275">
        <v>0.23459156411419427</v>
      </c>
      <c r="D20" s="276">
        <v>0.23229795129282768</v>
      </c>
      <c r="E20" s="276">
        <v>0.22494139511457242</v>
      </c>
      <c r="F20" s="276">
        <v>0.21736071774256999</v>
      </c>
      <c r="G20" s="277">
        <v>0.21523299345552005</v>
      </c>
      <c r="H20" s="930"/>
      <c r="I20" s="930"/>
      <c r="J20" s="930"/>
      <c r="K20" s="930"/>
      <c r="L20" s="930"/>
    </row>
    <row r="21" spans="1:12" ht="15">
      <c r="A21" s="242">
        <v>11</v>
      </c>
      <c r="B21" s="243" t="s">
        <v>414</v>
      </c>
      <c r="C21" s="275">
        <v>0.1282346104814954</v>
      </c>
      <c r="D21" s="276">
        <v>0.12319305081612068</v>
      </c>
      <c r="E21" s="276">
        <v>0.12253886068434287</v>
      </c>
      <c r="F21" s="276">
        <v>0.12418683881873635</v>
      </c>
      <c r="G21" s="277">
        <v>0.12479121819864601</v>
      </c>
      <c r="H21" s="930"/>
      <c r="I21" s="930"/>
      <c r="J21" s="930"/>
      <c r="K21" s="930"/>
      <c r="L21" s="930"/>
    </row>
    <row r="22" spans="1:12" ht="15">
      <c r="A22" s="242">
        <v>12</v>
      </c>
      <c r="B22" s="243" t="s">
        <v>415</v>
      </c>
      <c r="C22" s="275">
        <v>0.15485294011879661</v>
      </c>
      <c r="D22" s="276">
        <v>0.14964490078329901</v>
      </c>
      <c r="E22" s="276">
        <v>0.14862181750319436</v>
      </c>
      <c r="F22" s="276">
        <v>0.15074603533497177</v>
      </c>
      <c r="G22" s="277">
        <v>0.15137242864759898</v>
      </c>
      <c r="H22" s="930"/>
      <c r="I22" s="930"/>
      <c r="J22" s="930"/>
      <c r="K22" s="930"/>
      <c r="L22" s="930"/>
    </row>
    <row r="23" spans="1:12" ht="15">
      <c r="A23" s="242">
        <v>13</v>
      </c>
      <c r="B23" s="243" t="s">
        <v>416</v>
      </c>
      <c r="C23" s="275">
        <v>0.19014021595735081</v>
      </c>
      <c r="D23" s="276">
        <v>0.18471312442432314</v>
      </c>
      <c r="E23" s="276">
        <v>0.18320465542273584</v>
      </c>
      <c r="F23" s="276">
        <v>0.18595550443528153</v>
      </c>
      <c r="G23" s="277">
        <v>0.18661086344885291</v>
      </c>
      <c r="H23" s="930"/>
      <c r="I23" s="930"/>
      <c r="J23" s="930"/>
      <c r="K23" s="930"/>
      <c r="L23" s="930"/>
    </row>
    <row r="24" spans="1:12" ht="15">
      <c r="A24" s="260"/>
      <c r="B24" s="261" t="s">
        <v>952</v>
      </c>
      <c r="C24" s="164"/>
      <c r="D24" s="164"/>
      <c r="E24" s="164"/>
      <c r="F24" s="164"/>
      <c r="G24" s="165"/>
      <c r="H24" s="930"/>
      <c r="I24" s="930"/>
      <c r="J24" s="930"/>
      <c r="K24" s="930"/>
      <c r="L24" s="930"/>
    </row>
    <row r="25" spans="1:12" ht="25.5">
      <c r="A25" s="242">
        <v>14</v>
      </c>
      <c r="B25" s="243" t="s">
        <v>953</v>
      </c>
      <c r="C25" s="275"/>
      <c r="D25" s="276"/>
      <c r="E25" s="276"/>
      <c r="F25" s="276"/>
      <c r="G25" s="277"/>
      <c r="H25" s="930"/>
      <c r="I25" s="930"/>
      <c r="J25" s="930"/>
      <c r="K25" s="930"/>
      <c r="L25" s="930"/>
    </row>
    <row r="26" spans="1:12" ht="15">
      <c r="A26" s="260"/>
      <c r="B26" s="261" t="s">
        <v>6</v>
      </c>
      <c r="C26" s="164"/>
      <c r="D26" s="164"/>
      <c r="E26" s="164"/>
      <c r="F26" s="164"/>
      <c r="G26" s="165"/>
      <c r="H26" s="930"/>
      <c r="I26" s="930"/>
      <c r="J26" s="930"/>
      <c r="K26" s="930"/>
      <c r="L26" s="930"/>
    </row>
    <row r="27" spans="1:12" ht="15" customHeight="1">
      <c r="A27" s="267">
        <v>15</v>
      </c>
      <c r="B27" s="268" t="s">
        <v>7</v>
      </c>
      <c r="C27" s="631">
        <v>7.108211236471064E-2</v>
      </c>
      <c r="D27" s="632">
        <v>7.1323788597767321E-2</v>
      </c>
      <c r="E27" s="632">
        <v>7.0614177613413737E-2</v>
      </c>
      <c r="F27" s="632">
        <v>6.9621950121203063E-2</v>
      </c>
      <c r="G27" s="633">
        <v>6.8758395262418004E-2</v>
      </c>
      <c r="H27" s="930"/>
      <c r="I27" s="930"/>
      <c r="J27" s="930"/>
      <c r="K27" s="930"/>
      <c r="L27" s="930"/>
    </row>
    <row r="28" spans="1:12" ht="15">
      <c r="A28" s="267">
        <v>16</v>
      </c>
      <c r="B28" s="268" t="s">
        <v>8</v>
      </c>
      <c r="C28" s="631">
        <v>3.6427033230795693E-2</v>
      </c>
      <c r="D28" s="632">
        <v>3.4531855102917237E-2</v>
      </c>
      <c r="E28" s="632">
        <v>3.3840342999102484E-2</v>
      </c>
      <c r="F28" s="632">
        <v>3.2972608026123208E-2</v>
      </c>
      <c r="G28" s="633">
        <v>3.1859874011236043E-2</v>
      </c>
      <c r="H28" s="930"/>
      <c r="I28" s="930"/>
      <c r="J28" s="930"/>
      <c r="K28" s="930"/>
      <c r="L28" s="930"/>
    </row>
    <row r="29" spans="1:12" ht="15">
      <c r="A29" s="267">
        <v>17</v>
      </c>
      <c r="B29" s="268" t="s">
        <v>9</v>
      </c>
      <c r="C29" s="631">
        <v>3.1485894082640388E-2</v>
      </c>
      <c r="D29" s="632">
        <v>3.2964446844524875E-2</v>
      </c>
      <c r="E29" s="632">
        <v>3.3551005715772936E-2</v>
      </c>
      <c r="F29" s="632">
        <v>3.2960718661162833E-2</v>
      </c>
      <c r="G29" s="633">
        <v>3.0965605570501674E-2</v>
      </c>
      <c r="H29" s="930"/>
      <c r="I29" s="930"/>
      <c r="J29" s="930"/>
      <c r="K29" s="930"/>
      <c r="L29" s="930"/>
    </row>
    <row r="30" spans="1:12" ht="15">
      <c r="A30" s="267">
        <v>18</v>
      </c>
      <c r="B30" s="268" t="s">
        <v>129</v>
      </c>
      <c r="C30" s="631">
        <v>3.4655079133914947E-2</v>
      </c>
      <c r="D30" s="632">
        <v>3.6791933494850083E-2</v>
      </c>
      <c r="E30" s="632">
        <v>3.6773834614311253E-2</v>
      </c>
      <c r="F30" s="632">
        <v>3.6649342095079855E-2</v>
      </c>
      <c r="G30" s="633">
        <v>3.6898521251181961E-2</v>
      </c>
      <c r="H30" s="930"/>
      <c r="I30" s="930"/>
      <c r="J30" s="930"/>
      <c r="K30" s="930"/>
      <c r="L30" s="930"/>
    </row>
    <row r="31" spans="1:12" ht="15">
      <c r="A31" s="267">
        <v>19</v>
      </c>
      <c r="B31" s="268" t="s">
        <v>10</v>
      </c>
      <c r="C31" s="631">
        <v>1.698087308769446E-2</v>
      </c>
      <c r="D31" s="632">
        <v>1.3908084855300793E-2</v>
      </c>
      <c r="E31" s="632">
        <v>1.4430891977140843E-2</v>
      </c>
      <c r="F31" s="632">
        <v>1.5460470219658734E-2</v>
      </c>
      <c r="G31" s="633">
        <v>1.1380657980418922E-2</v>
      </c>
      <c r="H31" s="930"/>
      <c r="I31" s="930"/>
      <c r="J31" s="930"/>
      <c r="K31" s="930"/>
      <c r="L31" s="930"/>
    </row>
    <row r="32" spans="1:12" ht="15">
      <c r="A32" s="267">
        <v>20</v>
      </c>
      <c r="B32" s="268" t="s">
        <v>11</v>
      </c>
      <c r="C32" s="631">
        <v>0.11632489659045203</v>
      </c>
      <c r="D32" s="632">
        <v>8.7430228791326378E-2</v>
      </c>
      <c r="E32" s="632">
        <v>8.9280096223297287E-2</v>
      </c>
      <c r="F32" s="632">
        <v>9.4690398685658789E-2</v>
      </c>
      <c r="G32" s="633">
        <v>6.9610190115209802E-2</v>
      </c>
      <c r="H32" s="930"/>
      <c r="I32" s="930"/>
      <c r="J32" s="930"/>
      <c r="K32" s="930"/>
      <c r="L32" s="930"/>
    </row>
    <row r="33" spans="1:12" ht="15">
      <c r="A33" s="260"/>
      <c r="B33" s="261" t="s">
        <v>12</v>
      </c>
      <c r="C33" s="164"/>
      <c r="D33" s="164"/>
      <c r="E33" s="164"/>
      <c r="F33" s="164"/>
      <c r="G33" s="165"/>
      <c r="H33" s="930"/>
      <c r="I33" s="930"/>
      <c r="J33" s="930"/>
      <c r="K33" s="930"/>
      <c r="L33" s="930"/>
    </row>
    <row r="34" spans="1:12" ht="15">
      <c r="A34" s="267">
        <v>21</v>
      </c>
      <c r="B34" s="268" t="s">
        <v>13</v>
      </c>
      <c r="C34" s="631">
        <v>2.2707001123070607E-2</v>
      </c>
      <c r="D34" s="632">
        <v>2.3987361494589896E-2</v>
      </c>
      <c r="E34" s="632">
        <v>2.3960365520297067E-2</v>
      </c>
      <c r="F34" s="632">
        <v>2.5280807833232308E-2</v>
      </c>
      <c r="G34" s="633">
        <v>2.3614136519359522E-2</v>
      </c>
      <c r="H34" s="930"/>
      <c r="I34" s="930"/>
      <c r="J34" s="930"/>
      <c r="K34" s="930"/>
      <c r="L34" s="930"/>
    </row>
    <row r="35" spans="1:12" ht="15" customHeight="1">
      <c r="A35" s="267">
        <v>22</v>
      </c>
      <c r="B35" s="268" t="s">
        <v>917</v>
      </c>
      <c r="C35" s="631">
        <v>1.9146485468025526E-2</v>
      </c>
      <c r="D35" s="632">
        <v>2.160303385508823E-2</v>
      </c>
      <c r="E35" s="632">
        <v>2.0607151662197804E-2</v>
      </c>
      <c r="F35" s="632">
        <v>2.0534034583830664E-2</v>
      </c>
      <c r="G35" s="633">
        <v>2.0426039991474649E-2</v>
      </c>
      <c r="H35" s="930"/>
      <c r="I35" s="930"/>
      <c r="J35" s="930"/>
      <c r="K35" s="930"/>
      <c r="L35" s="930"/>
    </row>
    <row r="36" spans="1:12" ht="15">
      <c r="A36" s="267">
        <v>23</v>
      </c>
      <c r="B36" s="268" t="s">
        <v>14</v>
      </c>
      <c r="C36" s="631">
        <v>0.63799332341496551</v>
      </c>
      <c r="D36" s="632">
        <v>0.62821522798593232</v>
      </c>
      <c r="E36" s="632">
        <v>0.62958830675012312</v>
      </c>
      <c r="F36" s="632">
        <v>0.65031741100192997</v>
      </c>
      <c r="G36" s="633">
        <v>0.65271714898810484</v>
      </c>
      <c r="H36" s="930"/>
      <c r="I36" s="930"/>
      <c r="J36" s="930"/>
      <c r="K36" s="930"/>
      <c r="L36" s="930"/>
    </row>
    <row r="37" spans="1:12" ht="15" customHeight="1">
      <c r="A37" s="267">
        <v>24</v>
      </c>
      <c r="B37" s="268" t="s">
        <v>15</v>
      </c>
      <c r="C37" s="631">
        <v>0.63625336422363554</v>
      </c>
      <c r="D37" s="632">
        <v>0.63422127987425514</v>
      </c>
      <c r="E37" s="632">
        <v>0.6404639160129445</v>
      </c>
      <c r="F37" s="632">
        <v>0.6389921245045681</v>
      </c>
      <c r="G37" s="633">
        <v>0.64161980828613918</v>
      </c>
      <c r="H37" s="930"/>
      <c r="I37" s="930"/>
      <c r="J37" s="930"/>
      <c r="K37" s="930"/>
      <c r="L37" s="930"/>
    </row>
    <row r="38" spans="1:12" ht="15">
      <c r="A38" s="267">
        <v>25</v>
      </c>
      <c r="B38" s="268" t="s">
        <v>16</v>
      </c>
      <c r="C38" s="631">
        <v>2.0796650181822689E-2</v>
      </c>
      <c r="D38" s="632">
        <v>5.0396015228621277E-2</v>
      </c>
      <c r="E38" s="632">
        <v>5.9632761609239721E-2</v>
      </c>
      <c r="F38" s="632">
        <v>4.5285497523498669E-2</v>
      </c>
      <c r="G38" s="633">
        <v>2.0701892365536882E-2</v>
      </c>
      <c r="H38" s="930"/>
      <c r="I38" s="930"/>
      <c r="J38" s="930"/>
      <c r="K38" s="930"/>
      <c r="L38" s="930"/>
    </row>
    <row r="39" spans="1:12" ht="15" customHeight="1">
      <c r="A39" s="260"/>
      <c r="B39" s="261" t="s">
        <v>17</v>
      </c>
      <c r="C39" s="164"/>
      <c r="D39" s="164"/>
      <c r="E39" s="164"/>
      <c r="F39" s="164"/>
      <c r="G39" s="165"/>
      <c r="H39" s="930"/>
      <c r="I39" s="930"/>
      <c r="J39" s="930"/>
      <c r="K39" s="930"/>
      <c r="L39" s="930"/>
    </row>
    <row r="40" spans="1:12" ht="15" customHeight="1">
      <c r="A40" s="267">
        <v>26</v>
      </c>
      <c r="B40" s="268" t="s">
        <v>18</v>
      </c>
      <c r="C40" s="631">
        <v>0.35135304863142136</v>
      </c>
      <c r="D40" s="631">
        <v>0.35790500773476924</v>
      </c>
      <c r="E40" s="631">
        <v>0.33825570233706653</v>
      </c>
      <c r="F40" s="631">
        <v>0.28218290648486394</v>
      </c>
      <c r="G40" s="634">
        <v>0.27876906904448046</v>
      </c>
      <c r="H40" s="930"/>
      <c r="I40" s="930"/>
      <c r="J40" s="930"/>
      <c r="K40" s="930"/>
      <c r="L40" s="930"/>
    </row>
    <row r="41" spans="1:12" ht="15" customHeight="1">
      <c r="A41" s="267">
        <v>27</v>
      </c>
      <c r="B41" s="268" t="s">
        <v>19</v>
      </c>
      <c r="C41" s="631">
        <v>0.74780243564888593</v>
      </c>
      <c r="D41" s="631">
        <v>0.74036798397460379</v>
      </c>
      <c r="E41" s="631">
        <v>0.76206285215036162</v>
      </c>
      <c r="F41" s="631">
        <v>0.75134389474157226</v>
      </c>
      <c r="G41" s="634">
        <v>0.76384780056893731</v>
      </c>
      <c r="H41" s="930"/>
      <c r="I41" s="930"/>
      <c r="J41" s="930"/>
      <c r="K41" s="930"/>
      <c r="L41" s="930"/>
    </row>
    <row r="42" spans="1:12" ht="15" customHeight="1">
      <c r="A42" s="267">
        <v>28</v>
      </c>
      <c r="B42" s="269" t="s">
        <v>20</v>
      </c>
      <c r="C42" s="631">
        <v>0.36323218240432703</v>
      </c>
      <c r="D42" s="631">
        <v>0.36140293227806614</v>
      </c>
      <c r="E42" s="631">
        <v>0.36488199714451236</v>
      </c>
      <c r="F42" s="631">
        <v>0.35243459259915222</v>
      </c>
      <c r="G42" s="634">
        <v>0.37068677532262612</v>
      </c>
      <c r="H42" s="930"/>
      <c r="I42" s="930"/>
      <c r="J42" s="930"/>
      <c r="K42" s="930"/>
      <c r="L42" s="930"/>
    </row>
    <row r="43" spans="1:12" ht="15" customHeight="1">
      <c r="A43" s="273"/>
      <c r="B43" s="261" t="s">
        <v>344</v>
      </c>
      <c r="C43" s="164"/>
      <c r="D43" s="164"/>
      <c r="E43" s="164"/>
      <c r="F43" s="164"/>
      <c r="G43" s="165"/>
      <c r="H43" s="930"/>
      <c r="I43" s="930"/>
      <c r="J43" s="930"/>
      <c r="K43" s="930"/>
      <c r="L43" s="930"/>
    </row>
    <row r="44" spans="1:12" ht="15" customHeight="1">
      <c r="A44" s="267">
        <v>29</v>
      </c>
      <c r="B44" s="316" t="s">
        <v>328</v>
      </c>
      <c r="C44" s="269">
        <v>788426724.0303371</v>
      </c>
      <c r="D44" s="269">
        <v>807984378.90080702</v>
      </c>
      <c r="E44" s="269">
        <v>732471155.686867</v>
      </c>
      <c r="F44" s="269">
        <v>559272608.18237603</v>
      </c>
      <c r="G44" s="272">
        <v>530886326.76532501</v>
      </c>
      <c r="H44" s="930"/>
      <c r="I44" s="930"/>
      <c r="J44" s="930"/>
      <c r="K44" s="930"/>
      <c r="L44" s="930"/>
    </row>
    <row r="45" spans="1:12" ht="15">
      <c r="A45" s="267">
        <v>30</v>
      </c>
      <c r="B45" s="268" t="s">
        <v>329</v>
      </c>
      <c r="C45" s="269">
        <v>381560847.89492798</v>
      </c>
      <c r="D45" s="270">
        <v>381691708.90164661</v>
      </c>
      <c r="E45" s="270">
        <v>350650292.40548497</v>
      </c>
      <c r="F45" s="270">
        <v>300738249.94808704</v>
      </c>
      <c r="G45" s="271">
        <v>308797795.43948656</v>
      </c>
      <c r="H45" s="930"/>
      <c r="I45" s="930"/>
      <c r="J45" s="930"/>
      <c r="K45" s="930"/>
      <c r="L45" s="930"/>
    </row>
    <row r="46" spans="1:12" ht="15">
      <c r="A46" s="311">
        <v>31</v>
      </c>
      <c r="B46" s="312" t="s">
        <v>327</v>
      </c>
      <c r="C46" s="631">
        <v>2.0663197714862229</v>
      </c>
      <c r="D46" s="631">
        <v>2.1168507464462802</v>
      </c>
      <c r="E46" s="631">
        <v>2.0888936115297803</v>
      </c>
      <c r="F46" s="631">
        <v>1.8596657002523516</v>
      </c>
      <c r="G46" s="634">
        <v>1.7192037462889205</v>
      </c>
      <c r="H46" s="930"/>
      <c r="I46" s="930"/>
      <c r="J46" s="930"/>
      <c r="K46" s="930"/>
      <c r="L46" s="930"/>
    </row>
    <row r="47" spans="1:12" ht="15">
      <c r="A47" s="311"/>
      <c r="B47" s="261" t="s">
        <v>422</v>
      </c>
      <c r="C47" s="164"/>
      <c r="D47" s="164"/>
      <c r="E47" s="164"/>
      <c r="F47" s="164"/>
      <c r="G47" s="165"/>
      <c r="H47" s="930"/>
      <c r="I47" s="930"/>
      <c r="J47" s="930"/>
      <c r="K47" s="930"/>
      <c r="L47" s="930"/>
    </row>
    <row r="48" spans="1:12" ht="15">
      <c r="A48" s="311">
        <v>32</v>
      </c>
      <c r="B48" s="312" t="s">
        <v>429</v>
      </c>
      <c r="C48" s="313">
        <v>1670064680.6958745</v>
      </c>
      <c r="D48" s="314">
        <v>1683756534.65977</v>
      </c>
      <c r="E48" s="314">
        <v>1629925660.8939877</v>
      </c>
      <c r="F48" s="314">
        <v>1510029376.9355621</v>
      </c>
      <c r="G48" s="315">
        <v>1510327447.0496347</v>
      </c>
      <c r="H48" s="930"/>
      <c r="I48" s="930"/>
      <c r="J48" s="930"/>
      <c r="K48" s="930"/>
      <c r="L48" s="930"/>
    </row>
    <row r="49" spans="1:12" ht="15">
      <c r="A49" s="311">
        <v>33</v>
      </c>
      <c r="B49" s="312" t="s">
        <v>442</v>
      </c>
      <c r="C49" s="313">
        <v>1094294023.8650494</v>
      </c>
      <c r="D49" s="314">
        <v>1068910411.5093459</v>
      </c>
      <c r="E49" s="314">
        <v>1077889197.4399605</v>
      </c>
      <c r="F49" s="314">
        <v>1078292221.5848043</v>
      </c>
      <c r="G49" s="315">
        <v>1029224084.6639426</v>
      </c>
      <c r="H49" s="930"/>
      <c r="I49" s="930"/>
      <c r="J49" s="930"/>
      <c r="K49" s="930"/>
      <c r="L49" s="930"/>
    </row>
    <row r="50" spans="1:12" thickBot="1">
      <c r="A50" s="60">
        <v>34</v>
      </c>
      <c r="B50" s="137" t="s">
        <v>456</v>
      </c>
      <c r="C50" s="635">
        <v>1.5261571792169728</v>
      </c>
      <c r="D50" s="636">
        <v>1.5752082836224186</v>
      </c>
      <c r="E50" s="636">
        <v>1.5121458353652126</v>
      </c>
      <c r="F50" s="636">
        <v>1.4003897521547717</v>
      </c>
      <c r="G50" s="637">
        <v>1.4674427751491841</v>
      </c>
      <c r="H50" s="930"/>
      <c r="I50" s="930"/>
      <c r="J50" s="930"/>
      <c r="K50" s="930"/>
      <c r="L50" s="930"/>
    </row>
    <row r="51" spans="1:12">
      <c r="A51" s="14"/>
    </row>
    <row r="52" spans="1:12">
      <c r="B52" s="16"/>
    </row>
    <row r="53" spans="1:12" ht="65.25">
      <c r="B53" s="200" t="s">
        <v>343</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B41" sqref="B41"/>
    </sheetView>
  </sheetViews>
  <sheetFormatPr defaultRowHeight="15"/>
  <cols>
    <col min="1" max="1" width="11.42578125" customWidth="1"/>
    <col min="2" max="2" width="76.85546875" style="2" customWidth="1"/>
    <col min="3" max="3" width="22.85546875" customWidth="1"/>
  </cols>
  <sheetData>
    <row r="1" spans="1:3">
      <c r="A1" s="1" t="s">
        <v>97</v>
      </c>
      <c r="B1" t="str">
        <f>Info!C2</f>
        <v>სს პროკრედიტ ბანკი</v>
      </c>
    </row>
    <row r="2" spans="1:3">
      <c r="A2" s="1" t="s">
        <v>98</v>
      </c>
      <c r="B2" s="274">
        <f>'1. key ratios'!B2</f>
        <v>46112</v>
      </c>
    </row>
    <row r="3" spans="1:3">
      <c r="A3" s="1"/>
      <c r="B3"/>
    </row>
    <row r="4" spans="1:3">
      <c r="A4" s="1" t="s">
        <v>406</v>
      </c>
      <c r="B4" t="s">
        <v>375</v>
      </c>
    </row>
    <row r="5" spans="1:3">
      <c r="A5" s="582"/>
      <c r="B5" s="582" t="s">
        <v>376</v>
      </c>
      <c r="C5" s="583"/>
    </row>
    <row r="6" spans="1:3">
      <c r="A6" s="584">
        <v>1</v>
      </c>
      <c r="B6" s="585" t="s">
        <v>376</v>
      </c>
      <c r="C6" s="586">
        <v>2281095034.3396378</v>
      </c>
    </row>
    <row r="7" spans="1:3">
      <c r="A7" s="584">
        <v>2</v>
      </c>
      <c r="B7" s="585" t="s">
        <v>377</v>
      </c>
      <c r="C7" s="586">
        <v>-13849624.627334248</v>
      </c>
    </row>
    <row r="8" spans="1:3">
      <c r="A8" s="587">
        <v>3</v>
      </c>
      <c r="B8" s="588" t="s">
        <v>378</v>
      </c>
      <c r="C8" s="589">
        <v>2267245409.7123036</v>
      </c>
    </row>
    <row r="9" spans="1:3">
      <c r="A9" s="590"/>
      <c r="B9" s="590" t="s">
        <v>379</v>
      </c>
      <c r="C9" s="591"/>
    </row>
    <row r="10" spans="1:3">
      <c r="A10" s="592">
        <v>4</v>
      </c>
      <c r="B10" s="593" t="s">
        <v>380</v>
      </c>
      <c r="C10" s="586">
        <v>0</v>
      </c>
    </row>
    <row r="11" spans="1:3">
      <c r="A11" s="592">
        <v>5</v>
      </c>
      <c r="B11" s="594" t="s">
        <v>381</v>
      </c>
      <c r="C11" s="586">
        <v>0</v>
      </c>
    </row>
    <row r="12" spans="1:3">
      <c r="A12" s="592">
        <v>6</v>
      </c>
      <c r="B12" s="595" t="s">
        <v>979</v>
      </c>
      <c r="C12" s="589">
        <v>0</v>
      </c>
    </row>
    <row r="13" spans="1:3">
      <c r="A13" s="596">
        <v>7</v>
      </c>
      <c r="B13" s="597" t="s">
        <v>382</v>
      </c>
      <c r="C13" s="586">
        <v>0</v>
      </c>
    </row>
    <row r="14" spans="1:3">
      <c r="A14" s="598">
        <v>8</v>
      </c>
      <c r="B14" s="599" t="s">
        <v>383</v>
      </c>
      <c r="C14" s="589">
        <v>0</v>
      </c>
    </row>
    <row r="15" spans="1:3">
      <c r="A15" s="590"/>
      <c r="B15" s="590" t="s">
        <v>384</v>
      </c>
      <c r="C15" s="600"/>
    </row>
    <row r="16" spans="1:3">
      <c r="A16" s="596">
        <v>9</v>
      </c>
      <c r="B16" s="601" t="s">
        <v>385</v>
      </c>
      <c r="C16" s="586">
        <v>0</v>
      </c>
    </row>
    <row r="17" spans="1:3">
      <c r="A17" s="592">
        <v>10</v>
      </c>
      <c r="B17" s="585" t="s">
        <v>386</v>
      </c>
      <c r="C17" s="586">
        <v>0</v>
      </c>
    </row>
    <row r="18" spans="1:3">
      <c r="A18" s="592">
        <v>11</v>
      </c>
      <c r="B18" s="585" t="s">
        <v>387</v>
      </c>
      <c r="C18" s="586">
        <v>0</v>
      </c>
    </row>
    <row r="19" spans="1:3" ht="24">
      <c r="A19" s="596">
        <v>12</v>
      </c>
      <c r="B19" s="601" t="s">
        <v>388</v>
      </c>
      <c r="C19" s="586">
        <v>0</v>
      </c>
    </row>
    <row r="20" spans="1:3">
      <c r="A20" s="596">
        <v>13</v>
      </c>
      <c r="B20" s="601" t="s">
        <v>389</v>
      </c>
      <c r="C20" s="586">
        <v>0</v>
      </c>
    </row>
    <row r="21" spans="1:3">
      <c r="A21" s="596">
        <v>14</v>
      </c>
      <c r="B21" s="585" t="s">
        <v>390</v>
      </c>
      <c r="C21" s="586">
        <v>0</v>
      </c>
    </row>
    <row r="22" spans="1:3">
      <c r="A22" s="598">
        <v>15</v>
      </c>
      <c r="B22" s="599" t="s">
        <v>391</v>
      </c>
      <c r="C22" s="589">
        <v>0</v>
      </c>
    </row>
    <row r="23" spans="1:3">
      <c r="A23" s="590"/>
      <c r="B23" s="590" t="s">
        <v>392</v>
      </c>
      <c r="C23" s="591"/>
    </row>
    <row r="24" spans="1:3">
      <c r="A24" s="592">
        <v>16</v>
      </c>
      <c r="B24" s="585" t="s">
        <v>393</v>
      </c>
      <c r="C24" s="586">
        <v>158865827.55469999</v>
      </c>
    </row>
    <row r="25" spans="1:3">
      <c r="A25" s="592">
        <v>17</v>
      </c>
      <c r="B25" s="585" t="s">
        <v>394</v>
      </c>
      <c r="C25" s="586">
        <v>-74677302.886489987</v>
      </c>
    </row>
    <row r="26" spans="1:3">
      <c r="A26" s="598">
        <v>18</v>
      </c>
      <c r="B26" s="599" t="s">
        <v>395</v>
      </c>
      <c r="C26" s="589">
        <v>84188524.66821</v>
      </c>
    </row>
    <row r="27" spans="1:3">
      <c r="A27" s="590"/>
      <c r="B27" s="590" t="s">
        <v>396</v>
      </c>
      <c r="C27" s="600"/>
    </row>
    <row r="28" spans="1:3">
      <c r="A28" s="592">
        <v>19</v>
      </c>
      <c r="B28" s="585" t="s">
        <v>397</v>
      </c>
      <c r="C28" s="586">
        <v>0</v>
      </c>
    </row>
    <row r="29" spans="1:3">
      <c r="A29" s="592">
        <v>20</v>
      </c>
      <c r="B29" s="585" t="s">
        <v>398</v>
      </c>
      <c r="C29" s="586">
        <v>0</v>
      </c>
    </row>
    <row r="30" spans="1:3">
      <c r="A30" s="590"/>
      <c r="B30" s="590" t="s">
        <v>399</v>
      </c>
      <c r="C30" s="591"/>
    </row>
    <row r="31" spans="1:3">
      <c r="A31" s="598">
        <v>21</v>
      </c>
      <c r="B31" s="599" t="s">
        <v>75</v>
      </c>
      <c r="C31" s="589">
        <v>321108983.82276577</v>
      </c>
    </row>
    <row r="32" spans="1:3">
      <c r="A32" s="598">
        <v>22</v>
      </c>
      <c r="B32" s="599" t="s">
        <v>400</v>
      </c>
      <c r="C32" s="589">
        <v>2351433934.3805137</v>
      </c>
    </row>
    <row r="33" spans="1:3">
      <c r="A33" s="602"/>
      <c r="B33" s="602" t="s">
        <v>375</v>
      </c>
      <c r="C33" s="591"/>
    </row>
    <row r="34" spans="1:3">
      <c r="A34" s="598">
        <v>23</v>
      </c>
      <c r="B34" s="599" t="s">
        <v>375</v>
      </c>
      <c r="C34" s="696">
        <v>0.13655879466899082</v>
      </c>
    </row>
    <row r="35" spans="1:3">
      <c r="A35" s="602"/>
      <c r="B35" s="602" t="s">
        <v>401</v>
      </c>
      <c r="C35" s="591"/>
    </row>
    <row r="36" spans="1:3">
      <c r="A36" s="596" t="s">
        <v>402</v>
      </c>
      <c r="B36" s="601" t="s">
        <v>403</v>
      </c>
      <c r="C36" s="603">
        <v>0</v>
      </c>
    </row>
    <row r="37" spans="1:3">
      <c r="A37" s="604" t="s">
        <v>404</v>
      </c>
      <c r="B37" s="605" t="s">
        <v>405</v>
      </c>
      <c r="C37" s="603">
        <v>0</v>
      </c>
    </row>
    <row r="39" spans="1:3">
      <c r="B39" s="239"/>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B3" sqref="B3"/>
    </sheetView>
  </sheetViews>
  <sheetFormatPr defaultRowHeight="15"/>
  <cols>
    <col min="1" max="1" width="11.42578125" customWidth="1"/>
    <col min="2" max="2" width="76.85546875" style="2" customWidth="1"/>
    <col min="3" max="6" width="24.42578125" customWidth="1"/>
  </cols>
  <sheetData>
    <row r="1" spans="1:6">
      <c r="A1" s="11" t="s">
        <v>97</v>
      </c>
      <c r="B1" t="str">
        <f>'1. key ratios'!B1</f>
        <v>სს პროკრედიტ ბანკი</v>
      </c>
    </row>
    <row r="2" spans="1:6">
      <c r="A2" s="1" t="s">
        <v>98</v>
      </c>
      <c r="B2" s="274">
        <f>'1. key ratios'!B2</f>
        <v>46112</v>
      </c>
    </row>
    <row r="3" spans="1:6">
      <c r="A3" s="1"/>
      <c r="B3"/>
    </row>
    <row r="4" spans="1:6">
      <c r="A4" s="581" t="s">
        <v>971</v>
      </c>
    </row>
    <row r="5" spans="1:6" ht="105">
      <c r="B5" s="575"/>
      <c r="C5" s="576" t="s">
        <v>972</v>
      </c>
      <c r="D5" s="576" t="s">
        <v>973</v>
      </c>
      <c r="E5" s="576" t="s">
        <v>974</v>
      </c>
      <c r="F5" s="576" t="s">
        <v>975</v>
      </c>
    </row>
    <row r="6" spans="1:6">
      <c r="B6" s="577" t="s">
        <v>970</v>
      </c>
      <c r="C6" s="578" t="b">
        <f>IF(C7&gt;0,C7,IF(C8&gt;0,C8,IF(C9&gt;0,C9)))</f>
        <v>0</v>
      </c>
      <c r="D6" s="578" t="b">
        <f>IF(D7&gt;0,D7,IF(D8&gt;0,D8,IF(D9&gt;0,D9)))</f>
        <v>0</v>
      </c>
      <c r="E6" s="578" t="b">
        <f>IF(E7&gt;0,E7,IF(E8&gt;0,E8,IF(E9&gt;0,E9)))</f>
        <v>0</v>
      </c>
      <c r="F6" s="578" t="b">
        <f>IF(F7&gt;0,F7,IF(F8&gt;0,F8,IF(F9&gt;0,F9)))</f>
        <v>0</v>
      </c>
    </row>
    <row r="7" spans="1:6">
      <c r="B7" s="579" t="s">
        <v>976</v>
      </c>
      <c r="C7" s="580"/>
      <c r="D7" s="580"/>
      <c r="E7" s="580"/>
      <c r="F7" s="580"/>
    </row>
    <row r="8" spans="1:6">
      <c r="B8" s="579" t="s">
        <v>977</v>
      </c>
      <c r="C8" s="580"/>
      <c r="D8" s="580"/>
      <c r="E8" s="580"/>
      <c r="F8" s="580"/>
    </row>
    <row r="9" spans="1:6">
      <c r="B9" s="579" t="s">
        <v>978</v>
      </c>
      <c r="C9" s="580">
        <v>0</v>
      </c>
      <c r="D9" s="580">
        <v>0</v>
      </c>
      <c r="E9" s="580">
        <v>0</v>
      </c>
      <c r="F9" s="580">
        <v>0</v>
      </c>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13" activePane="bottomRight" state="frozen"/>
      <selection pane="topRight" activeCell="C1" sqref="C1"/>
      <selection pane="bottomLeft" activeCell="A7" sqref="A7"/>
      <selection pane="bottomRight" activeCell="A2" sqref="A2"/>
    </sheetView>
  </sheetViews>
  <sheetFormatPr defaultRowHeight="15"/>
  <cols>
    <col min="1" max="1" width="9.85546875" style="1" bestFit="1" customWidth="1"/>
    <col min="2" max="2" width="82.5703125" style="16" customWidth="1"/>
    <col min="3" max="7" width="17.5703125" style="1" customWidth="1"/>
  </cols>
  <sheetData>
    <row r="1" spans="1:7">
      <c r="A1" s="1" t="s">
        <v>97</v>
      </c>
      <c r="B1" s="1" t="str">
        <f>Info!C2</f>
        <v>სს პროკრედიტ ბანკი</v>
      </c>
    </row>
    <row r="2" spans="1:7">
      <c r="A2" s="1" t="s">
        <v>98</v>
      </c>
      <c r="B2" s="274">
        <f>'1. key ratios'!B2</f>
        <v>46112</v>
      </c>
    </row>
    <row r="3" spans="1:7">
      <c r="B3" s="274"/>
    </row>
    <row r="4" spans="1:7" ht="15.75" thickBot="1">
      <c r="A4" s="1" t="s">
        <v>457</v>
      </c>
      <c r="B4" s="158" t="s">
        <v>422</v>
      </c>
    </row>
    <row r="5" spans="1:7">
      <c r="A5" s="278"/>
      <c r="B5" s="279"/>
      <c r="C5" s="802" t="s">
        <v>423</v>
      </c>
      <c r="D5" s="802"/>
      <c r="E5" s="802"/>
      <c r="F5" s="802"/>
      <c r="G5" s="803" t="s">
        <v>424</v>
      </c>
    </row>
    <row r="6" spans="1:7">
      <c r="A6" s="280"/>
      <c r="B6" s="281"/>
      <c r="C6" s="282" t="s">
        <v>425</v>
      </c>
      <c r="D6" s="282" t="s">
        <v>426</v>
      </c>
      <c r="E6" s="282" t="s">
        <v>427</v>
      </c>
      <c r="F6" s="282" t="s">
        <v>428</v>
      </c>
      <c r="G6" s="804"/>
    </row>
    <row r="7" spans="1:7">
      <c r="A7" s="283"/>
      <c r="B7" s="284" t="s">
        <v>429</v>
      </c>
      <c r="C7" s="285"/>
      <c r="D7" s="285"/>
      <c r="E7" s="285"/>
      <c r="F7" s="285"/>
      <c r="G7" s="286"/>
    </row>
    <row r="8" spans="1:7">
      <c r="A8" s="287">
        <v>1</v>
      </c>
      <c r="B8" s="288" t="s">
        <v>430</v>
      </c>
      <c r="C8" s="289">
        <v>321108983.82276577</v>
      </c>
      <c r="D8" s="289">
        <v>0</v>
      </c>
      <c r="E8" s="289">
        <v>0</v>
      </c>
      <c r="F8" s="289">
        <v>368016435.53932512</v>
      </c>
      <c r="G8" s="290">
        <v>689125419.36209083</v>
      </c>
    </row>
    <row r="9" spans="1:7">
      <c r="A9" s="287">
        <v>2</v>
      </c>
      <c r="B9" s="291" t="s">
        <v>74</v>
      </c>
      <c r="C9" s="289">
        <v>321108983.82276577</v>
      </c>
      <c r="D9" s="289">
        <v>0</v>
      </c>
      <c r="E9" s="289">
        <v>0</v>
      </c>
      <c r="F9" s="289">
        <v>59380900</v>
      </c>
      <c r="G9" s="290">
        <v>380489883.82276577</v>
      </c>
    </row>
    <row r="10" spans="1:7">
      <c r="A10" s="287">
        <v>3</v>
      </c>
      <c r="B10" s="291" t="s">
        <v>431</v>
      </c>
      <c r="C10" s="292"/>
      <c r="D10" s="292"/>
      <c r="E10" s="292"/>
      <c r="F10" s="289">
        <v>308635535.53932512</v>
      </c>
      <c r="G10" s="290">
        <v>308635535.53932512</v>
      </c>
    </row>
    <row r="11" spans="1:7" ht="26.25">
      <c r="A11" s="287">
        <v>4</v>
      </c>
      <c r="B11" s="288" t="s">
        <v>432</v>
      </c>
      <c r="C11" s="289">
        <v>262008322.95539999</v>
      </c>
      <c r="D11" s="289">
        <v>171735908.99582499</v>
      </c>
      <c r="E11" s="289">
        <v>155383174.39079997</v>
      </c>
      <c r="F11" s="289">
        <v>17103513.4122</v>
      </c>
      <c r="G11" s="290">
        <v>560067730.19723368</v>
      </c>
    </row>
    <row r="12" spans="1:7">
      <c r="A12" s="287">
        <v>5</v>
      </c>
      <c r="B12" s="291" t="s">
        <v>433</v>
      </c>
      <c r="C12" s="289">
        <v>243843995.9005</v>
      </c>
      <c r="D12" s="293">
        <v>162544724.67342499</v>
      </c>
      <c r="E12" s="289">
        <v>150375344.46559998</v>
      </c>
      <c r="F12" s="289">
        <v>14240980.1163</v>
      </c>
      <c r="G12" s="290">
        <v>542454792.89803362</v>
      </c>
    </row>
    <row r="13" spans="1:7">
      <c r="A13" s="287">
        <v>6</v>
      </c>
      <c r="B13" s="291" t="s">
        <v>434</v>
      </c>
      <c r="C13" s="289">
        <v>18164327.054899998</v>
      </c>
      <c r="D13" s="293">
        <v>9191184.3223999999</v>
      </c>
      <c r="E13" s="289">
        <v>5007829.9251999995</v>
      </c>
      <c r="F13" s="289">
        <v>2862533.2958999998</v>
      </c>
      <c r="G13" s="290">
        <v>17612937.299199998</v>
      </c>
    </row>
    <row r="14" spans="1:7">
      <c r="A14" s="287">
        <v>7</v>
      </c>
      <c r="B14" s="288" t="s">
        <v>435</v>
      </c>
      <c r="C14" s="289">
        <v>557257670.68479991</v>
      </c>
      <c r="D14" s="289">
        <v>164767074.94390002</v>
      </c>
      <c r="E14" s="289">
        <v>153218214.81989998</v>
      </c>
      <c r="F14" s="289">
        <v>827245.22490000003</v>
      </c>
      <c r="G14" s="290">
        <v>420871531.13654995</v>
      </c>
    </row>
    <row r="15" spans="1:7" ht="51.75">
      <c r="A15" s="287">
        <v>8</v>
      </c>
      <c r="B15" s="291" t="s">
        <v>436</v>
      </c>
      <c r="C15" s="289">
        <v>535680155.87439996</v>
      </c>
      <c r="D15" s="293">
        <v>152017446.35390002</v>
      </c>
      <c r="E15" s="289">
        <v>128235781.91269998</v>
      </c>
      <c r="F15" s="289">
        <v>827245.22490000003</v>
      </c>
      <c r="G15" s="290">
        <v>408380314.68294996</v>
      </c>
    </row>
    <row r="16" spans="1:7" ht="26.25">
      <c r="A16" s="287">
        <v>9</v>
      </c>
      <c r="B16" s="291" t="s">
        <v>437</v>
      </c>
      <c r="C16" s="289">
        <v>21577514.810400002</v>
      </c>
      <c r="D16" s="293">
        <v>12749628.590000002</v>
      </c>
      <c r="E16" s="289">
        <v>24982432.907200001</v>
      </c>
      <c r="F16" s="289">
        <v>0</v>
      </c>
      <c r="G16" s="290">
        <v>12491216.453600001</v>
      </c>
    </row>
    <row r="17" spans="1:7">
      <c r="A17" s="287">
        <v>10</v>
      </c>
      <c r="B17" s="288" t="s">
        <v>438</v>
      </c>
      <c r="C17" s="289">
        <v>0</v>
      </c>
      <c r="D17" s="293">
        <v>0</v>
      </c>
      <c r="E17" s="289">
        <v>0</v>
      </c>
      <c r="F17" s="289">
        <v>0</v>
      </c>
      <c r="G17" s="290">
        <v>0</v>
      </c>
    </row>
    <row r="18" spans="1:7">
      <c r="A18" s="287">
        <v>11</v>
      </c>
      <c r="B18" s="288" t="s">
        <v>78</v>
      </c>
      <c r="C18" s="289">
        <v>0</v>
      </c>
      <c r="D18" s="293">
        <v>97190475.343871981</v>
      </c>
      <c r="E18" s="289">
        <v>3669889.1543000001</v>
      </c>
      <c r="F18" s="289">
        <v>2511591.0071999994</v>
      </c>
      <c r="G18" s="290">
        <v>0</v>
      </c>
    </row>
    <row r="19" spans="1:7">
      <c r="A19" s="287">
        <v>12</v>
      </c>
      <c r="B19" s="291" t="s">
        <v>439</v>
      </c>
      <c r="C19" s="292">
        <v>0</v>
      </c>
      <c r="D19" s="293">
        <v>7553090.4384000003</v>
      </c>
      <c r="E19" s="289">
        <v>0</v>
      </c>
      <c r="F19" s="289">
        <v>0</v>
      </c>
      <c r="G19" s="290">
        <v>0</v>
      </c>
    </row>
    <row r="20" spans="1:7" ht="26.25">
      <c r="A20" s="287">
        <v>13</v>
      </c>
      <c r="B20" s="291" t="s">
        <v>440</v>
      </c>
      <c r="C20" s="289">
        <v>0</v>
      </c>
      <c r="D20" s="289">
        <v>89637384.905471981</v>
      </c>
      <c r="E20" s="289">
        <v>3669889.1543000001</v>
      </c>
      <c r="F20" s="289">
        <v>2511591.0071999994</v>
      </c>
      <c r="G20" s="290">
        <v>0</v>
      </c>
    </row>
    <row r="21" spans="1:7">
      <c r="A21" s="294">
        <v>14</v>
      </c>
      <c r="B21" s="295" t="s">
        <v>441</v>
      </c>
      <c r="C21" s="292"/>
      <c r="D21" s="292"/>
      <c r="E21" s="292"/>
      <c r="F21" s="292"/>
      <c r="G21" s="296">
        <v>1670064680.6958745</v>
      </c>
    </row>
    <row r="22" spans="1:7">
      <c r="A22" s="297"/>
      <c r="B22" s="317" t="s">
        <v>442</v>
      </c>
      <c r="C22" s="298"/>
      <c r="D22" s="299"/>
      <c r="E22" s="298"/>
      <c r="F22" s="298"/>
      <c r="G22" s="300"/>
    </row>
    <row r="23" spans="1:7">
      <c r="A23" s="287">
        <v>15</v>
      </c>
      <c r="B23" s="288" t="s">
        <v>310</v>
      </c>
      <c r="C23" s="301">
        <v>372933755.4127</v>
      </c>
      <c r="D23" s="302">
        <v>423429808.36800003</v>
      </c>
      <c r="E23" s="301">
        <v>0</v>
      </c>
      <c r="F23" s="301">
        <v>0</v>
      </c>
      <c r="G23" s="290">
        <v>21787570.418400005</v>
      </c>
    </row>
    <row r="24" spans="1:7">
      <c r="A24" s="287">
        <v>16</v>
      </c>
      <c r="B24" s="288" t="s">
        <v>443</v>
      </c>
      <c r="C24" s="289">
        <v>0</v>
      </c>
      <c r="D24" s="293">
        <v>114753633.38269998</v>
      </c>
      <c r="E24" s="289">
        <v>279054907.22909999</v>
      </c>
      <c r="F24" s="289">
        <v>940533031.30010009</v>
      </c>
      <c r="G24" s="290">
        <v>940752437.83443987</v>
      </c>
    </row>
    <row r="25" spans="1:7" ht="26.25">
      <c r="A25" s="287">
        <v>17</v>
      </c>
      <c r="B25" s="291" t="s">
        <v>444</v>
      </c>
      <c r="C25" s="289">
        <v>0</v>
      </c>
      <c r="D25" s="293">
        <v>0</v>
      </c>
      <c r="E25" s="289">
        <v>0</v>
      </c>
      <c r="F25" s="289">
        <v>0</v>
      </c>
      <c r="G25" s="290">
        <v>0</v>
      </c>
    </row>
    <row r="26" spans="1:7" ht="26.25">
      <c r="A26" s="287">
        <v>18</v>
      </c>
      <c r="B26" s="291" t="s">
        <v>445</v>
      </c>
      <c r="C26" s="289">
        <v>0</v>
      </c>
      <c r="D26" s="293">
        <v>0</v>
      </c>
      <c r="E26" s="289">
        <v>0</v>
      </c>
      <c r="F26" s="289">
        <v>2336666.6595999999</v>
      </c>
      <c r="G26" s="290">
        <v>350499.99893999996</v>
      </c>
    </row>
    <row r="27" spans="1:7">
      <c r="A27" s="287">
        <v>19</v>
      </c>
      <c r="B27" s="291" t="s">
        <v>446</v>
      </c>
      <c r="C27" s="289">
        <v>0</v>
      </c>
      <c r="D27" s="293">
        <v>89228470.495699987</v>
      </c>
      <c r="E27" s="289">
        <v>208624466.06749997</v>
      </c>
      <c r="F27" s="289">
        <v>757204070.94940007</v>
      </c>
      <c r="G27" s="290">
        <v>760193281.98867989</v>
      </c>
    </row>
    <row r="28" spans="1:7">
      <c r="A28" s="287">
        <v>20</v>
      </c>
      <c r="B28" s="303" t="s">
        <v>447</v>
      </c>
      <c r="C28" s="289">
        <v>0</v>
      </c>
      <c r="D28" s="293">
        <v>0</v>
      </c>
      <c r="E28" s="289">
        <v>0</v>
      </c>
      <c r="F28" s="289">
        <v>0</v>
      </c>
      <c r="G28" s="290">
        <v>0</v>
      </c>
    </row>
    <row r="29" spans="1:7">
      <c r="A29" s="287">
        <v>21</v>
      </c>
      <c r="B29" s="291" t="s">
        <v>448</v>
      </c>
      <c r="C29" s="289">
        <v>0</v>
      </c>
      <c r="D29" s="293">
        <v>21814190.568500005</v>
      </c>
      <c r="E29" s="289">
        <v>68923724.531599998</v>
      </c>
      <c r="F29" s="289">
        <v>178524252.9686</v>
      </c>
      <c r="G29" s="290">
        <v>175974581.42332</v>
      </c>
    </row>
    <row r="30" spans="1:7">
      <c r="A30" s="287">
        <v>22</v>
      </c>
      <c r="B30" s="303" t="s">
        <v>447</v>
      </c>
      <c r="C30" s="289">
        <v>0</v>
      </c>
      <c r="D30" s="293">
        <v>7762366.6392999999</v>
      </c>
      <c r="E30" s="289">
        <v>19731847.347600002</v>
      </c>
      <c r="F30" s="289">
        <v>70609550.996600002</v>
      </c>
      <c r="G30" s="290">
        <v>61792256.259649999</v>
      </c>
    </row>
    <row r="31" spans="1:7" ht="26.25">
      <c r="A31" s="287">
        <v>23</v>
      </c>
      <c r="B31" s="291" t="s">
        <v>449</v>
      </c>
      <c r="C31" s="289">
        <v>0</v>
      </c>
      <c r="D31" s="293">
        <v>3710972.3185000001</v>
      </c>
      <c r="E31" s="289">
        <v>1506716.63</v>
      </c>
      <c r="F31" s="289">
        <v>2468040.7225000001</v>
      </c>
      <c r="G31" s="290">
        <v>4234074.4235000005</v>
      </c>
    </row>
    <row r="32" spans="1:7">
      <c r="A32" s="287">
        <v>24</v>
      </c>
      <c r="B32" s="288" t="s">
        <v>450</v>
      </c>
      <c r="C32" s="289">
        <v>0</v>
      </c>
      <c r="D32" s="293">
        <v>0</v>
      </c>
      <c r="E32" s="289">
        <v>0</v>
      </c>
      <c r="F32" s="289">
        <v>0</v>
      </c>
      <c r="G32" s="290">
        <v>0</v>
      </c>
    </row>
    <row r="33" spans="1:7">
      <c r="A33" s="287">
        <v>25</v>
      </c>
      <c r="B33" s="288" t="s">
        <v>88</v>
      </c>
      <c r="C33" s="289">
        <v>4623327.9955280861</v>
      </c>
      <c r="D33" s="289">
        <v>32475688.592269856</v>
      </c>
      <c r="E33" s="289">
        <v>18234300.691325221</v>
      </c>
      <c r="F33" s="289">
        <v>89420025.961899996</v>
      </c>
      <c r="G33" s="290">
        <v>119530785.89867061</v>
      </c>
    </row>
    <row r="34" spans="1:7">
      <c r="A34" s="287">
        <v>26</v>
      </c>
      <c r="B34" s="291" t="s">
        <v>451</v>
      </c>
      <c r="C34" s="292"/>
      <c r="D34" s="293">
        <v>7562100.7790000001</v>
      </c>
      <c r="E34" s="289">
        <v>0</v>
      </c>
      <c r="F34" s="289">
        <v>0</v>
      </c>
      <c r="G34" s="290">
        <v>7562100.7790000001</v>
      </c>
    </row>
    <row r="35" spans="1:7">
      <c r="A35" s="287">
        <v>27</v>
      </c>
      <c r="B35" s="291" t="s">
        <v>452</v>
      </c>
      <c r="C35" s="289">
        <v>4623327.9955280861</v>
      </c>
      <c r="D35" s="293">
        <v>24913587.813269857</v>
      </c>
      <c r="E35" s="289">
        <v>18234300.691325221</v>
      </c>
      <c r="F35" s="289">
        <v>89420025.961899996</v>
      </c>
      <c r="G35" s="290">
        <v>111968685.11967061</v>
      </c>
    </row>
    <row r="36" spans="1:7">
      <c r="A36" s="287">
        <v>28</v>
      </c>
      <c r="B36" s="288" t="s">
        <v>453</v>
      </c>
      <c r="C36" s="289">
        <v>0</v>
      </c>
      <c r="D36" s="293">
        <v>103244394.01730007</v>
      </c>
      <c r="E36" s="289">
        <v>29788233.689599998</v>
      </c>
      <c r="F36" s="289">
        <v>25833199.847799998</v>
      </c>
      <c r="G36" s="290">
        <v>12223229.713600002</v>
      </c>
    </row>
    <row r="37" spans="1:7">
      <c r="A37" s="294">
        <v>29</v>
      </c>
      <c r="B37" s="295" t="s">
        <v>454</v>
      </c>
      <c r="C37" s="292"/>
      <c r="D37" s="292"/>
      <c r="E37" s="292"/>
      <c r="F37" s="292"/>
      <c r="G37" s="296">
        <v>1094294023.8651104</v>
      </c>
    </row>
    <row r="38" spans="1:7">
      <c r="A38" s="283"/>
      <c r="B38" s="304"/>
      <c r="C38" s="305"/>
      <c r="D38" s="305"/>
      <c r="E38" s="305"/>
      <c r="F38" s="305"/>
      <c r="G38" s="306"/>
    </row>
    <row r="39" spans="1:7" ht="15.75" thickBot="1">
      <c r="A39" s="307">
        <v>30</v>
      </c>
      <c r="B39" s="308" t="s">
        <v>422</v>
      </c>
      <c r="C39" s="191"/>
      <c r="D39" s="176"/>
      <c r="E39" s="176"/>
      <c r="F39" s="309"/>
      <c r="G39" s="310">
        <v>1.5261571792168878</v>
      </c>
    </row>
    <row r="42" spans="1:7" ht="39">
      <c r="B42" s="16" t="s">
        <v>455</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E21" sqref="E21:F21"/>
    </sheetView>
  </sheetViews>
  <sheetFormatPr defaultColWidth="9.140625" defaultRowHeight="12.75"/>
  <cols>
    <col min="1" max="1" width="11.85546875" style="322" bestFit="1" customWidth="1"/>
    <col min="2" max="2" width="105.140625" style="322" bestFit="1" customWidth="1"/>
    <col min="3" max="4" width="15.85546875" style="322" bestFit="1" customWidth="1"/>
    <col min="5" max="5" width="20" style="322" bestFit="1" customWidth="1"/>
    <col min="6" max="6" width="15.85546875" style="322" bestFit="1" customWidth="1"/>
    <col min="7" max="7" width="36" style="322" bestFit="1" customWidth="1"/>
    <col min="8" max="8" width="17.85546875" style="322" bestFit="1" customWidth="1"/>
    <col min="9" max="16384" width="9.140625" style="322"/>
  </cols>
  <sheetData>
    <row r="1" spans="1:8" ht="13.5">
      <c r="A1" s="321" t="s">
        <v>97</v>
      </c>
      <c r="B1" s="238" t="str">
        <f>Info!C2</f>
        <v>სს პროკრედიტ ბანკი</v>
      </c>
    </row>
    <row r="2" spans="1:8">
      <c r="A2" s="321" t="s">
        <v>98</v>
      </c>
      <c r="B2" s="324">
        <f>'1. key ratios'!B2</f>
        <v>46112</v>
      </c>
    </row>
    <row r="3" spans="1:8">
      <c r="A3" s="323" t="s">
        <v>462</v>
      </c>
    </row>
    <row r="5" spans="1:8">
      <c r="A5" s="805" t="s">
        <v>463</v>
      </c>
      <c r="B5" s="806"/>
      <c r="C5" s="811" t="s">
        <v>464</v>
      </c>
      <c r="D5" s="812"/>
      <c r="E5" s="812"/>
      <c r="F5" s="812"/>
      <c r="G5" s="812"/>
      <c r="H5" s="813"/>
    </row>
    <row r="6" spans="1:8">
      <c r="A6" s="807"/>
      <c r="B6" s="808"/>
      <c r="C6" s="814"/>
      <c r="D6" s="815"/>
      <c r="E6" s="815"/>
      <c r="F6" s="815"/>
      <c r="G6" s="815"/>
      <c r="H6" s="816"/>
    </row>
    <row r="7" spans="1:8">
      <c r="A7" s="809"/>
      <c r="B7" s="810"/>
      <c r="C7" s="414" t="s">
        <v>465</v>
      </c>
      <c r="D7" s="414" t="s">
        <v>466</v>
      </c>
      <c r="E7" s="414" t="s">
        <v>467</v>
      </c>
      <c r="F7" s="414" t="s">
        <v>468</v>
      </c>
      <c r="G7" s="414" t="s">
        <v>648</v>
      </c>
      <c r="H7" s="414" t="s">
        <v>66</v>
      </c>
    </row>
    <row r="8" spans="1:8">
      <c r="A8" s="410">
        <v>1</v>
      </c>
      <c r="B8" s="409" t="s">
        <v>123</v>
      </c>
      <c r="C8" s="697">
        <v>306542691.49059999</v>
      </c>
      <c r="D8" s="697">
        <v>132121378.23999999</v>
      </c>
      <c r="E8" s="697">
        <v>22354833.600000001</v>
      </c>
      <c r="F8" s="697">
        <v>0</v>
      </c>
      <c r="G8" s="697">
        <v>0</v>
      </c>
      <c r="H8" s="697">
        <v>461018903.33060002</v>
      </c>
    </row>
    <row r="9" spans="1:8">
      <c r="A9" s="410">
        <v>2</v>
      </c>
      <c r="B9" s="409" t="s">
        <v>124</v>
      </c>
      <c r="C9" s="697"/>
      <c r="D9" s="697">
        <v>0</v>
      </c>
      <c r="E9" s="697">
        <v>0</v>
      </c>
      <c r="F9" s="697">
        <v>0</v>
      </c>
      <c r="G9" s="697">
        <v>0</v>
      </c>
      <c r="H9" s="697">
        <v>0</v>
      </c>
    </row>
    <row r="10" spans="1:8">
      <c r="A10" s="410">
        <v>3</v>
      </c>
      <c r="B10" s="409" t="s">
        <v>125</v>
      </c>
      <c r="C10" s="697"/>
      <c r="D10" s="697">
        <v>0</v>
      </c>
      <c r="E10" s="697">
        <v>0</v>
      </c>
      <c r="F10" s="697">
        <v>0</v>
      </c>
      <c r="G10" s="697">
        <v>0</v>
      </c>
      <c r="H10" s="697">
        <v>0</v>
      </c>
    </row>
    <row r="11" spans="1:8">
      <c r="A11" s="410">
        <v>4</v>
      </c>
      <c r="B11" s="409" t="s">
        <v>126</v>
      </c>
      <c r="C11" s="697"/>
      <c r="D11" s="697">
        <v>0</v>
      </c>
      <c r="E11" s="697">
        <v>0</v>
      </c>
      <c r="F11" s="697">
        <v>0</v>
      </c>
      <c r="G11" s="697">
        <v>0</v>
      </c>
      <c r="H11" s="697">
        <v>0</v>
      </c>
    </row>
    <row r="12" spans="1:8">
      <c r="A12" s="410">
        <v>5</v>
      </c>
      <c r="B12" s="409" t="s">
        <v>912</v>
      </c>
      <c r="C12" s="697"/>
      <c r="D12" s="697">
        <v>0</v>
      </c>
      <c r="E12" s="697">
        <v>0</v>
      </c>
      <c r="F12" s="697">
        <v>0</v>
      </c>
      <c r="G12" s="697">
        <v>0</v>
      </c>
      <c r="H12" s="697">
        <v>0</v>
      </c>
    </row>
    <row r="13" spans="1:8">
      <c r="A13" s="410">
        <v>6</v>
      </c>
      <c r="B13" s="409" t="s">
        <v>127</v>
      </c>
      <c r="C13" s="697">
        <v>68240389.707517594</v>
      </c>
      <c r="D13" s="697">
        <v>210799877.60010001</v>
      </c>
      <c r="E13" s="697">
        <v>0</v>
      </c>
      <c r="F13" s="697">
        <v>0</v>
      </c>
      <c r="G13" s="697">
        <v>0</v>
      </c>
      <c r="H13" s="697">
        <v>279040267.3076176</v>
      </c>
    </row>
    <row r="14" spans="1:8">
      <c r="A14" s="410">
        <v>7</v>
      </c>
      <c r="B14" s="409" t="s">
        <v>71</v>
      </c>
      <c r="C14" s="697"/>
      <c r="D14" s="697">
        <v>234956478.1561</v>
      </c>
      <c r="E14" s="697">
        <v>258713678.45157504</v>
      </c>
      <c r="F14" s="697">
        <v>368365241.82789564</v>
      </c>
      <c r="G14" s="697">
        <v>2051366.5972999998</v>
      </c>
      <c r="H14" s="697">
        <v>864086765.03287077</v>
      </c>
    </row>
    <row r="15" spans="1:8">
      <c r="A15" s="410">
        <v>8</v>
      </c>
      <c r="B15" s="411" t="s">
        <v>72</v>
      </c>
      <c r="C15" s="697"/>
      <c r="D15" s="697">
        <v>78523769.619789079</v>
      </c>
      <c r="E15" s="697">
        <v>167475676.88699049</v>
      </c>
      <c r="F15" s="697">
        <v>191757614.5033443</v>
      </c>
      <c r="G15" s="697">
        <v>46113.057267189077</v>
      </c>
      <c r="H15" s="697">
        <v>437803174.06739104</v>
      </c>
    </row>
    <row r="16" spans="1:8">
      <c r="A16" s="410">
        <v>9</v>
      </c>
      <c r="B16" s="409" t="s">
        <v>913</v>
      </c>
      <c r="C16" s="697"/>
      <c r="D16" s="697">
        <v>23474259.21002645</v>
      </c>
      <c r="E16" s="697">
        <v>33599578.905934826</v>
      </c>
      <c r="F16" s="697">
        <v>52001612.851760052</v>
      </c>
      <c r="G16" s="697">
        <v>376579.23813281092</v>
      </c>
      <c r="H16" s="697">
        <v>109452030.20585413</v>
      </c>
    </row>
    <row r="17" spans="1:8">
      <c r="A17" s="410">
        <v>10</v>
      </c>
      <c r="B17" s="413" t="s">
        <v>483</v>
      </c>
      <c r="C17" s="697"/>
      <c r="D17" s="697">
        <v>17863.11</v>
      </c>
      <c r="E17" s="697">
        <v>3382668.9935999992</v>
      </c>
      <c r="F17" s="697">
        <v>448021.6446</v>
      </c>
      <c r="G17" s="697">
        <v>2082578.9167999998</v>
      </c>
      <c r="H17" s="697">
        <v>5931132.6649999991</v>
      </c>
    </row>
    <row r="18" spans="1:8">
      <c r="A18" s="410">
        <v>11</v>
      </c>
      <c r="B18" s="409" t="s">
        <v>68</v>
      </c>
      <c r="C18" s="697"/>
      <c r="D18" s="697">
        <v>0</v>
      </c>
      <c r="E18" s="697">
        <v>0</v>
      </c>
      <c r="F18" s="697">
        <v>0</v>
      </c>
      <c r="G18" s="697">
        <v>3953898.03</v>
      </c>
      <c r="H18" s="697">
        <v>3953898.03</v>
      </c>
    </row>
    <row r="19" spans="1:8">
      <c r="A19" s="410">
        <v>12</v>
      </c>
      <c r="B19" s="409" t="s">
        <v>69</v>
      </c>
      <c r="C19" s="697"/>
      <c r="D19" s="697">
        <v>0</v>
      </c>
      <c r="E19" s="697">
        <v>0</v>
      </c>
      <c r="F19" s="697">
        <v>0</v>
      </c>
      <c r="G19" s="697">
        <v>0</v>
      </c>
      <c r="H19" s="697">
        <v>0</v>
      </c>
    </row>
    <row r="20" spans="1:8">
      <c r="A20" s="412">
        <v>13</v>
      </c>
      <c r="B20" s="411" t="s">
        <v>70</v>
      </c>
      <c r="C20" s="697"/>
      <c r="D20" s="697">
        <v>0</v>
      </c>
      <c r="E20" s="697">
        <v>0</v>
      </c>
      <c r="F20" s="697">
        <v>0</v>
      </c>
      <c r="G20" s="697">
        <v>0</v>
      </c>
      <c r="H20" s="697">
        <v>0</v>
      </c>
    </row>
    <row r="21" spans="1:8">
      <c r="A21" s="410">
        <v>14</v>
      </c>
      <c r="B21" s="409" t="s">
        <v>469</v>
      </c>
      <c r="C21" s="697">
        <v>54074144.450000003</v>
      </c>
      <c r="D21" s="697">
        <v>2974478.4392873254</v>
      </c>
      <c r="E21" s="697">
        <v>0</v>
      </c>
      <c r="F21" s="697">
        <v>0</v>
      </c>
      <c r="G21" s="697">
        <v>55243745.522389784</v>
      </c>
      <c r="H21" s="697">
        <v>112292368.41167712</v>
      </c>
    </row>
    <row r="22" spans="1:8">
      <c r="A22" s="408">
        <v>15</v>
      </c>
      <c r="B22" s="407" t="s">
        <v>66</v>
      </c>
      <c r="C22" s="697">
        <v>428857225.6481176</v>
      </c>
      <c r="D22" s="697">
        <v>0</v>
      </c>
      <c r="E22" s="697">
        <v>0</v>
      </c>
      <c r="F22" s="697">
        <v>0</v>
      </c>
      <c r="G22" s="697">
        <v>0</v>
      </c>
      <c r="H22" s="697">
        <v>2267647406.3860106</v>
      </c>
    </row>
    <row r="26" spans="1:8" ht="38.25">
      <c r="B26" s="339"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I38" sqref="I38"/>
    </sheetView>
  </sheetViews>
  <sheetFormatPr defaultColWidth="9.140625" defaultRowHeight="12.75"/>
  <cols>
    <col min="1" max="1" width="11.85546875" style="325" bestFit="1" customWidth="1"/>
    <col min="2" max="2" width="86.85546875" style="322" customWidth="1"/>
    <col min="3" max="4" width="31.5703125" style="322" customWidth="1"/>
    <col min="5" max="5" width="16.42578125" style="322" bestFit="1" customWidth="1"/>
    <col min="6" max="6" width="14.140625" style="322" bestFit="1" customWidth="1"/>
    <col min="7" max="7" width="20" style="322" bestFit="1" customWidth="1"/>
    <col min="8" max="8" width="25.140625" style="322" bestFit="1" customWidth="1"/>
    <col min="9" max="16384" width="9.140625" style="322"/>
  </cols>
  <sheetData>
    <row r="1" spans="1:8" ht="13.5">
      <c r="A1" s="321" t="s">
        <v>97</v>
      </c>
      <c r="B1" s="238" t="str">
        <f>Info!C2</f>
        <v>სს პროკრედიტ ბანკი</v>
      </c>
      <c r="C1" s="425"/>
      <c r="D1" s="425"/>
      <c r="E1" s="425"/>
      <c r="F1" s="425"/>
      <c r="G1" s="425"/>
      <c r="H1" s="425"/>
    </row>
    <row r="2" spans="1:8">
      <c r="A2" s="321" t="s">
        <v>98</v>
      </c>
      <c r="B2" s="324">
        <f>'1. key ratios'!B2</f>
        <v>46112</v>
      </c>
      <c r="C2" s="425"/>
      <c r="D2" s="425"/>
      <c r="E2" s="425"/>
      <c r="F2" s="425"/>
      <c r="G2" s="425"/>
      <c r="H2" s="425"/>
    </row>
    <row r="3" spans="1:8">
      <c r="A3" s="323" t="s">
        <v>470</v>
      </c>
      <c r="B3" s="425"/>
      <c r="C3" s="425"/>
      <c r="D3" s="425"/>
      <c r="E3" s="425"/>
      <c r="F3" s="425"/>
      <c r="G3" s="425"/>
      <c r="H3" s="425"/>
    </row>
    <row r="4" spans="1:8">
      <c r="A4" s="426"/>
      <c r="B4" s="425"/>
      <c r="C4" s="424" t="s">
        <v>471</v>
      </c>
      <c r="D4" s="424" t="s">
        <v>472</v>
      </c>
      <c r="E4" s="424" t="s">
        <v>473</v>
      </c>
      <c r="F4" s="424" t="s">
        <v>474</v>
      </c>
      <c r="G4" s="424" t="s">
        <v>475</v>
      </c>
      <c r="H4" s="424" t="s">
        <v>476</v>
      </c>
    </row>
    <row r="5" spans="1:8" ht="33.950000000000003" customHeight="1">
      <c r="A5" s="805" t="s">
        <v>835</v>
      </c>
      <c r="B5" s="806"/>
      <c r="C5" s="819" t="s">
        <v>565</v>
      </c>
      <c r="D5" s="819"/>
      <c r="E5" s="819" t="s">
        <v>834</v>
      </c>
      <c r="F5" s="817" t="s">
        <v>833</v>
      </c>
      <c r="G5" s="817" t="s">
        <v>480</v>
      </c>
      <c r="H5" s="422" t="s">
        <v>832</v>
      </c>
    </row>
    <row r="6" spans="1:8" ht="25.5">
      <c r="A6" s="809"/>
      <c r="B6" s="810"/>
      <c r="C6" s="423" t="s">
        <v>481</v>
      </c>
      <c r="D6" s="423" t="s">
        <v>482</v>
      </c>
      <c r="E6" s="819"/>
      <c r="F6" s="818"/>
      <c r="G6" s="818"/>
      <c r="H6" s="422" t="s">
        <v>831</v>
      </c>
    </row>
    <row r="7" spans="1:8">
      <c r="A7" s="420">
        <v>1</v>
      </c>
      <c r="B7" s="409" t="s">
        <v>123</v>
      </c>
      <c r="C7" s="698"/>
      <c r="D7" s="698">
        <v>461103357.99669999</v>
      </c>
      <c r="E7" s="698">
        <v>84454.956699999995</v>
      </c>
      <c r="F7" s="698"/>
      <c r="G7" s="698"/>
      <c r="H7" s="699">
        <v>461018903.03999996</v>
      </c>
    </row>
    <row r="8" spans="1:8" ht="14.45" customHeight="1">
      <c r="A8" s="420">
        <v>2</v>
      </c>
      <c r="B8" s="409" t="s">
        <v>124</v>
      </c>
      <c r="C8" s="698"/>
      <c r="D8" s="698"/>
      <c r="E8" s="698"/>
      <c r="F8" s="698"/>
      <c r="G8" s="698"/>
      <c r="H8" s="699">
        <v>0</v>
      </c>
    </row>
    <row r="9" spans="1:8">
      <c r="A9" s="420">
        <v>3</v>
      </c>
      <c r="B9" s="409" t="s">
        <v>125</v>
      </c>
      <c r="C9" s="698"/>
      <c r="D9" s="698"/>
      <c r="E9" s="698"/>
      <c r="F9" s="698"/>
      <c r="G9" s="698"/>
      <c r="H9" s="699">
        <v>0</v>
      </c>
    </row>
    <row r="10" spans="1:8">
      <c r="A10" s="420">
        <v>4</v>
      </c>
      <c r="B10" s="409" t="s">
        <v>126</v>
      </c>
      <c r="C10" s="698"/>
      <c r="D10" s="698"/>
      <c r="E10" s="698"/>
      <c r="F10" s="698"/>
      <c r="G10" s="698"/>
      <c r="H10" s="699">
        <v>0</v>
      </c>
    </row>
    <row r="11" spans="1:8">
      <c r="A11" s="420">
        <v>5</v>
      </c>
      <c r="B11" s="409" t="s">
        <v>912</v>
      </c>
      <c r="C11" s="698"/>
      <c r="D11" s="698"/>
      <c r="E11" s="698"/>
      <c r="F11" s="698"/>
      <c r="G11" s="698"/>
      <c r="H11" s="699">
        <v>0</v>
      </c>
    </row>
    <row r="12" spans="1:8">
      <c r="A12" s="420">
        <v>6</v>
      </c>
      <c r="B12" s="409" t="s">
        <v>127</v>
      </c>
      <c r="C12" s="698"/>
      <c r="D12" s="698">
        <v>279046877.62791759</v>
      </c>
      <c r="E12" s="698">
        <v>6610.3202999999994</v>
      </c>
      <c r="F12" s="698"/>
      <c r="G12" s="698"/>
      <c r="H12" s="699">
        <v>279040267.3076176</v>
      </c>
    </row>
    <row r="13" spans="1:8">
      <c r="A13" s="420">
        <v>7</v>
      </c>
      <c r="B13" s="409" t="s">
        <v>71</v>
      </c>
      <c r="C13" s="698">
        <v>27288779.690400001</v>
      </c>
      <c r="D13" s="698">
        <v>857930076.06879997</v>
      </c>
      <c r="E13" s="698">
        <v>21132090.726300001</v>
      </c>
      <c r="F13" s="698"/>
      <c r="G13" s="698"/>
      <c r="H13" s="699">
        <v>864086765.03289998</v>
      </c>
    </row>
    <row r="14" spans="1:8">
      <c r="A14" s="420">
        <v>8</v>
      </c>
      <c r="B14" s="411" t="s">
        <v>72</v>
      </c>
      <c r="C14" s="698">
        <v>5177779.7379999999</v>
      </c>
      <c r="D14" s="698">
        <v>438526681.19499999</v>
      </c>
      <c r="E14" s="698">
        <v>5901286.8656000001</v>
      </c>
      <c r="F14" s="698"/>
      <c r="G14" s="698">
        <v>194097.38755799999</v>
      </c>
      <c r="H14" s="699">
        <v>437803174.06739998</v>
      </c>
    </row>
    <row r="15" spans="1:8">
      <c r="A15" s="420">
        <v>9</v>
      </c>
      <c r="B15" s="409" t="s">
        <v>913</v>
      </c>
      <c r="C15" s="698">
        <v>206355.7493</v>
      </c>
      <c r="D15" s="698">
        <v>109762015.6609</v>
      </c>
      <c r="E15" s="698">
        <v>516341.20429999998</v>
      </c>
      <c r="F15" s="698"/>
      <c r="G15" s="698"/>
      <c r="H15" s="699">
        <v>109452030.2059</v>
      </c>
    </row>
    <row r="16" spans="1:8">
      <c r="A16" s="420">
        <v>10</v>
      </c>
      <c r="B16" s="413" t="s">
        <v>483</v>
      </c>
      <c r="C16" s="698">
        <v>26851491.3541</v>
      </c>
      <c r="D16" s="698"/>
      <c r="E16" s="698">
        <v>20920358.689100001</v>
      </c>
      <c r="F16" s="698"/>
      <c r="G16" s="698"/>
      <c r="H16" s="699">
        <v>5931132.6649999991</v>
      </c>
    </row>
    <row r="17" spans="1:8">
      <c r="A17" s="420">
        <v>11</v>
      </c>
      <c r="B17" s="409" t="s">
        <v>68</v>
      </c>
      <c r="C17" s="698"/>
      <c r="D17" s="698">
        <v>3953898.03</v>
      </c>
      <c r="E17" s="698">
        <v>0</v>
      </c>
      <c r="F17" s="698"/>
      <c r="G17" s="698"/>
      <c r="H17" s="699">
        <v>3953898.03</v>
      </c>
    </row>
    <row r="18" spans="1:8">
      <c r="A18" s="420">
        <v>12</v>
      </c>
      <c r="B18" s="409" t="s">
        <v>69</v>
      </c>
      <c r="C18" s="698"/>
      <c r="D18" s="698"/>
      <c r="E18" s="698"/>
      <c r="F18" s="698"/>
      <c r="G18" s="698"/>
      <c r="H18" s="699">
        <v>0</v>
      </c>
    </row>
    <row r="19" spans="1:8">
      <c r="A19" s="421">
        <v>13</v>
      </c>
      <c r="B19" s="411" t="s">
        <v>70</v>
      </c>
      <c r="C19" s="698"/>
      <c r="D19" s="698"/>
      <c r="E19" s="698"/>
      <c r="F19" s="698"/>
      <c r="G19" s="698"/>
      <c r="H19" s="699">
        <v>0</v>
      </c>
    </row>
    <row r="20" spans="1:8">
      <c r="A20" s="420">
        <v>14</v>
      </c>
      <c r="B20" s="409" t="s">
        <v>469</v>
      </c>
      <c r="C20" s="698"/>
      <c r="D20" s="698">
        <v>112322897.01519999</v>
      </c>
      <c r="E20" s="698">
        <v>30528.603169637801</v>
      </c>
      <c r="F20" s="698"/>
      <c r="G20" s="698">
        <v>0</v>
      </c>
      <c r="H20" s="699">
        <v>112292368.41203035</v>
      </c>
    </row>
    <row r="21" spans="1:8" s="326" customFormat="1">
      <c r="A21" s="419">
        <v>15</v>
      </c>
      <c r="B21" s="418" t="s">
        <v>66</v>
      </c>
      <c r="C21" s="700">
        <v>32672915.177700002</v>
      </c>
      <c r="D21" s="700">
        <v>2262645803.5945172</v>
      </c>
      <c r="E21" s="700">
        <v>27671312.676369641</v>
      </c>
      <c r="F21" s="700">
        <v>0</v>
      </c>
      <c r="G21" s="700">
        <v>194097.38755799999</v>
      </c>
      <c r="H21" s="701">
        <v>2267647406.0958481</v>
      </c>
    </row>
    <row r="22" spans="1:8">
      <c r="A22" s="417">
        <v>16</v>
      </c>
      <c r="B22" s="416" t="s">
        <v>484</v>
      </c>
      <c r="C22" s="698">
        <v>32672915.177700002</v>
      </c>
      <c r="D22" s="698">
        <v>1406218772.9246998</v>
      </c>
      <c r="E22" s="698">
        <v>27549718.796200003</v>
      </c>
      <c r="F22" s="698">
        <v>0</v>
      </c>
      <c r="G22" s="698">
        <v>194097.38755799999</v>
      </c>
      <c r="H22" s="699">
        <v>1411341969.3061998</v>
      </c>
    </row>
    <row r="23" spans="1:8">
      <c r="A23" s="417">
        <v>17</v>
      </c>
      <c r="B23" s="416" t="s">
        <v>485</v>
      </c>
      <c r="C23" s="698"/>
      <c r="D23" s="698">
        <v>154516296.72999999</v>
      </c>
      <c r="E23" s="698">
        <v>40085.18</v>
      </c>
      <c r="F23" s="698"/>
      <c r="G23" s="698"/>
      <c r="H23" s="699">
        <v>154476211.54999998</v>
      </c>
    </row>
    <row r="26" spans="1:8" ht="42.6" customHeight="1">
      <c r="B26" s="339"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G38" sqref="G38"/>
    </sheetView>
  </sheetViews>
  <sheetFormatPr defaultColWidth="9.140625" defaultRowHeight="12.75"/>
  <cols>
    <col min="1" max="1" width="11" style="322" bestFit="1" customWidth="1"/>
    <col min="2" max="2" width="93.42578125" style="322" customWidth="1"/>
    <col min="3" max="4" width="35" style="322" customWidth="1"/>
    <col min="5" max="7" width="22" style="322" customWidth="1"/>
    <col min="8" max="8" width="42.140625" style="322" bestFit="1" customWidth="1"/>
    <col min="9" max="16384" width="9.140625" style="322"/>
  </cols>
  <sheetData>
    <row r="1" spans="1:8" ht="13.5">
      <c r="A1" s="321" t="s">
        <v>97</v>
      </c>
      <c r="B1" s="238" t="str">
        <f>Info!C2</f>
        <v>სს პროკრედიტ ბანკი</v>
      </c>
      <c r="C1" s="425"/>
      <c r="D1" s="425"/>
      <c r="E1" s="425"/>
      <c r="F1" s="425"/>
      <c r="G1" s="425"/>
      <c r="H1" s="425"/>
    </row>
    <row r="2" spans="1:8">
      <c r="A2" s="321" t="s">
        <v>98</v>
      </c>
      <c r="B2" s="324">
        <f>'1. key ratios'!B2</f>
        <v>46112</v>
      </c>
      <c r="C2" s="425"/>
      <c r="D2" s="425"/>
      <c r="E2" s="425"/>
      <c r="F2" s="425"/>
      <c r="G2" s="425"/>
      <c r="H2" s="425"/>
    </row>
    <row r="3" spans="1:8">
      <c r="A3" s="323" t="s">
        <v>486</v>
      </c>
      <c r="B3" s="425"/>
      <c r="C3" s="425"/>
      <c r="D3" s="425"/>
      <c r="E3" s="425"/>
      <c r="F3" s="425"/>
      <c r="G3" s="425"/>
      <c r="H3" s="425"/>
    </row>
    <row r="4" spans="1:8">
      <c r="A4" s="425"/>
      <c r="B4" s="425"/>
      <c r="C4" s="424" t="s">
        <v>471</v>
      </c>
      <c r="D4" s="424" t="s">
        <v>472</v>
      </c>
      <c r="E4" s="424" t="s">
        <v>473</v>
      </c>
      <c r="F4" s="424" t="s">
        <v>474</v>
      </c>
      <c r="G4" s="424" t="s">
        <v>475</v>
      </c>
      <c r="H4" s="424" t="s">
        <v>476</v>
      </c>
    </row>
    <row r="5" spans="1:8" ht="41.45" customHeight="1">
      <c r="A5" s="805" t="s">
        <v>837</v>
      </c>
      <c r="B5" s="806"/>
      <c r="C5" s="820" t="s">
        <v>565</v>
      </c>
      <c r="D5" s="821"/>
      <c r="E5" s="817" t="s">
        <v>834</v>
      </c>
      <c r="F5" s="817" t="s">
        <v>833</v>
      </c>
      <c r="G5" s="817" t="s">
        <v>480</v>
      </c>
      <c r="H5" s="422" t="s">
        <v>832</v>
      </c>
    </row>
    <row r="6" spans="1:8" ht="25.5">
      <c r="A6" s="809"/>
      <c r="B6" s="810"/>
      <c r="C6" s="423" t="s">
        <v>481</v>
      </c>
      <c r="D6" s="423" t="s">
        <v>482</v>
      </c>
      <c r="E6" s="818"/>
      <c r="F6" s="818"/>
      <c r="G6" s="818"/>
      <c r="H6" s="422" t="s">
        <v>831</v>
      </c>
    </row>
    <row r="7" spans="1:8">
      <c r="A7" s="415">
        <v>1</v>
      </c>
      <c r="B7" s="428" t="s">
        <v>487</v>
      </c>
      <c r="C7" s="698"/>
      <c r="D7" s="698">
        <v>461906603.73360002</v>
      </c>
      <c r="E7" s="698">
        <v>141692.20869999999</v>
      </c>
      <c r="F7" s="698"/>
      <c r="G7" s="698"/>
      <c r="H7" s="699">
        <v>461764911.52490002</v>
      </c>
    </row>
    <row r="8" spans="1:8">
      <c r="A8" s="415">
        <v>2</v>
      </c>
      <c r="B8" s="428" t="s">
        <v>488</v>
      </c>
      <c r="C8" s="698"/>
      <c r="D8" s="698">
        <v>292373148.94980001</v>
      </c>
      <c r="E8" s="698">
        <v>37967.207799999996</v>
      </c>
      <c r="F8" s="698"/>
      <c r="G8" s="698"/>
      <c r="H8" s="699">
        <v>292335181.74200004</v>
      </c>
    </row>
    <row r="9" spans="1:8">
      <c r="A9" s="415">
        <v>3</v>
      </c>
      <c r="B9" s="428" t="s">
        <v>836</v>
      </c>
      <c r="C9" s="698"/>
      <c r="D9" s="698"/>
      <c r="E9" s="698"/>
      <c r="F9" s="698"/>
      <c r="G9" s="698"/>
      <c r="H9" s="699">
        <v>0</v>
      </c>
    </row>
    <row r="10" spans="1:8">
      <c r="A10" s="415">
        <v>4</v>
      </c>
      <c r="B10" s="428" t="s">
        <v>489</v>
      </c>
      <c r="C10" s="698"/>
      <c r="D10" s="698">
        <v>61200531.507299997</v>
      </c>
      <c r="E10" s="698">
        <v>328965.50819999998</v>
      </c>
      <c r="F10" s="698"/>
      <c r="G10" s="698"/>
      <c r="H10" s="699">
        <v>60871565.9991</v>
      </c>
    </row>
    <row r="11" spans="1:8">
      <c r="A11" s="415">
        <v>5</v>
      </c>
      <c r="B11" s="428" t="s">
        <v>490</v>
      </c>
      <c r="C11" s="698"/>
      <c r="D11" s="698">
        <v>149520829.47229999</v>
      </c>
      <c r="E11" s="698">
        <v>630474.20900000003</v>
      </c>
      <c r="F11" s="698"/>
      <c r="G11" s="698"/>
      <c r="H11" s="699">
        <v>148890355.2633</v>
      </c>
    </row>
    <row r="12" spans="1:8">
      <c r="A12" s="415">
        <v>6</v>
      </c>
      <c r="B12" s="428" t="s">
        <v>491</v>
      </c>
      <c r="C12" s="698">
        <v>4983101.2823000001</v>
      </c>
      <c r="D12" s="698">
        <v>37056721.615000002</v>
      </c>
      <c r="E12" s="698">
        <v>4600237.4724000003</v>
      </c>
      <c r="F12" s="698"/>
      <c r="G12" s="698"/>
      <c r="H12" s="699">
        <v>37439585.424900003</v>
      </c>
    </row>
    <row r="13" spans="1:8">
      <c r="A13" s="415">
        <v>7</v>
      </c>
      <c r="B13" s="428" t="s">
        <v>492</v>
      </c>
      <c r="C13" s="698">
        <v>483694.16</v>
      </c>
      <c r="D13" s="698">
        <v>147403587.0386</v>
      </c>
      <c r="E13" s="698">
        <v>704607.35739999998</v>
      </c>
      <c r="F13" s="698"/>
      <c r="G13" s="698"/>
      <c r="H13" s="699">
        <v>147182673.84119999</v>
      </c>
    </row>
    <row r="14" spans="1:8">
      <c r="A14" s="415">
        <v>8</v>
      </c>
      <c r="B14" s="428" t="s">
        <v>493</v>
      </c>
      <c r="C14" s="698">
        <v>219039.88159999999</v>
      </c>
      <c r="D14" s="698">
        <v>106846419.788</v>
      </c>
      <c r="E14" s="698">
        <v>445268.5159</v>
      </c>
      <c r="F14" s="698"/>
      <c r="G14" s="698"/>
      <c r="H14" s="699">
        <v>106620191.15370001</v>
      </c>
    </row>
    <row r="15" spans="1:8">
      <c r="A15" s="415">
        <v>9</v>
      </c>
      <c r="B15" s="428" t="s">
        <v>494</v>
      </c>
      <c r="C15" s="698">
        <v>12732410.815099999</v>
      </c>
      <c r="D15" s="698">
        <v>90512570.714599997</v>
      </c>
      <c r="E15" s="698">
        <v>8373414.9672999997</v>
      </c>
      <c r="F15" s="698"/>
      <c r="G15" s="698"/>
      <c r="H15" s="699">
        <v>94871566.562399998</v>
      </c>
    </row>
    <row r="16" spans="1:8">
      <c r="A16" s="415">
        <v>10</v>
      </c>
      <c r="B16" s="428" t="s">
        <v>495</v>
      </c>
      <c r="C16" s="698"/>
      <c r="D16" s="698">
        <v>68682331.075299993</v>
      </c>
      <c r="E16" s="698">
        <v>438163.32620000001</v>
      </c>
      <c r="F16" s="698"/>
      <c r="G16" s="698"/>
      <c r="H16" s="699">
        <v>68244167.7491</v>
      </c>
    </row>
    <row r="17" spans="1:8">
      <c r="A17" s="415">
        <v>11</v>
      </c>
      <c r="B17" s="428" t="s">
        <v>496</v>
      </c>
      <c r="C17" s="698">
        <v>55031.08</v>
      </c>
      <c r="D17" s="698">
        <v>13893290.5974</v>
      </c>
      <c r="E17" s="698">
        <v>106618.92750000001</v>
      </c>
      <c r="F17" s="698"/>
      <c r="G17" s="698">
        <v>62738.63</v>
      </c>
      <c r="H17" s="699">
        <v>13841702.7499</v>
      </c>
    </row>
    <row r="18" spans="1:8">
      <c r="A18" s="415">
        <v>12</v>
      </c>
      <c r="B18" s="428" t="s">
        <v>497</v>
      </c>
      <c r="C18" s="698">
        <v>99211.12</v>
      </c>
      <c r="D18" s="698">
        <v>134786548.18830001</v>
      </c>
      <c r="E18" s="698">
        <v>423158.8798</v>
      </c>
      <c r="F18" s="698"/>
      <c r="G18" s="698"/>
      <c r="H18" s="699">
        <v>134462600.42850003</v>
      </c>
    </row>
    <row r="19" spans="1:8">
      <c r="A19" s="415">
        <v>13</v>
      </c>
      <c r="B19" s="428" t="s">
        <v>498</v>
      </c>
      <c r="C19" s="698">
        <v>97351.67</v>
      </c>
      <c r="D19" s="698">
        <v>68079165.467999995</v>
      </c>
      <c r="E19" s="698">
        <v>366726.25439999998</v>
      </c>
      <c r="F19" s="698"/>
      <c r="G19" s="698">
        <v>1989.24</v>
      </c>
      <c r="H19" s="699">
        <v>67809790.883599997</v>
      </c>
    </row>
    <row r="20" spans="1:8">
      <c r="A20" s="415">
        <v>14</v>
      </c>
      <c r="B20" s="428" t="s">
        <v>499</v>
      </c>
      <c r="C20" s="698">
        <v>5015963.6337000001</v>
      </c>
      <c r="D20" s="698">
        <v>57965705.264300004</v>
      </c>
      <c r="E20" s="698">
        <v>3051381.2094999999</v>
      </c>
      <c r="F20" s="698"/>
      <c r="G20" s="698"/>
      <c r="H20" s="699">
        <v>59930287.688500002</v>
      </c>
    </row>
    <row r="21" spans="1:8">
      <c r="A21" s="415">
        <v>15</v>
      </c>
      <c r="B21" s="428" t="s">
        <v>500</v>
      </c>
      <c r="C21" s="698">
        <v>142331.69409999999</v>
      </c>
      <c r="D21" s="698">
        <v>21061468.1316</v>
      </c>
      <c r="E21" s="698">
        <v>201111.5594</v>
      </c>
      <c r="F21" s="698"/>
      <c r="G21" s="698"/>
      <c r="H21" s="699">
        <v>21002688.2663</v>
      </c>
    </row>
    <row r="22" spans="1:8">
      <c r="A22" s="415">
        <v>16</v>
      </c>
      <c r="B22" s="428" t="s">
        <v>501</v>
      </c>
      <c r="C22" s="698"/>
      <c r="D22" s="698">
        <v>930388.75710000005</v>
      </c>
      <c r="E22" s="698">
        <v>4794.7502000000004</v>
      </c>
      <c r="F22" s="698"/>
      <c r="G22" s="698"/>
      <c r="H22" s="699">
        <v>925594.00690000004</v>
      </c>
    </row>
    <row r="23" spans="1:8">
      <c r="A23" s="415">
        <v>17</v>
      </c>
      <c r="B23" s="428" t="s">
        <v>502</v>
      </c>
      <c r="C23" s="698"/>
      <c r="D23" s="698">
        <v>1494475.78</v>
      </c>
      <c r="E23" s="698">
        <v>10573.33</v>
      </c>
      <c r="F23" s="698"/>
      <c r="G23" s="698"/>
      <c r="H23" s="699">
        <v>1483902.45</v>
      </c>
    </row>
    <row r="24" spans="1:8">
      <c r="A24" s="415">
        <v>18</v>
      </c>
      <c r="B24" s="428" t="s">
        <v>503</v>
      </c>
      <c r="C24" s="698"/>
      <c r="D24" s="698">
        <v>14750276.8484</v>
      </c>
      <c r="E24" s="698">
        <v>56913.840900000003</v>
      </c>
      <c r="F24" s="698"/>
      <c r="G24" s="698"/>
      <c r="H24" s="699">
        <v>14693363.0075</v>
      </c>
    </row>
    <row r="25" spans="1:8">
      <c r="A25" s="415">
        <v>19</v>
      </c>
      <c r="B25" s="428" t="s">
        <v>504</v>
      </c>
      <c r="C25" s="698"/>
      <c r="D25" s="698">
        <v>1435002.7346000001</v>
      </c>
      <c r="E25" s="698">
        <v>550.03150000000005</v>
      </c>
      <c r="F25" s="698"/>
      <c r="G25" s="698"/>
      <c r="H25" s="699">
        <v>1434452.7031</v>
      </c>
    </row>
    <row r="26" spans="1:8">
      <c r="A26" s="415">
        <v>20</v>
      </c>
      <c r="B26" s="428" t="s">
        <v>505</v>
      </c>
      <c r="C26" s="698"/>
      <c r="D26" s="698">
        <v>64122139.683200002</v>
      </c>
      <c r="E26" s="698">
        <v>84880.322499999995</v>
      </c>
      <c r="F26" s="698"/>
      <c r="G26" s="698"/>
      <c r="H26" s="699">
        <v>64037259.360700004</v>
      </c>
    </row>
    <row r="27" spans="1:8">
      <c r="A27" s="415">
        <v>21</v>
      </c>
      <c r="B27" s="428" t="s">
        <v>506</v>
      </c>
      <c r="C27" s="698">
        <v>21058.902300000002</v>
      </c>
      <c r="D27" s="698">
        <v>33925703.448100001</v>
      </c>
      <c r="E27" s="698">
        <v>120786.67389999999</v>
      </c>
      <c r="F27" s="698"/>
      <c r="G27" s="698"/>
      <c r="H27" s="699">
        <v>33825975.6765</v>
      </c>
    </row>
    <row r="28" spans="1:8">
      <c r="A28" s="415">
        <v>22</v>
      </c>
      <c r="B28" s="428" t="s">
        <v>507</v>
      </c>
      <c r="C28" s="698"/>
      <c r="D28" s="698">
        <v>18898091.482299998</v>
      </c>
      <c r="E28" s="698">
        <v>9409.8562999999995</v>
      </c>
      <c r="F28" s="698"/>
      <c r="G28" s="698"/>
      <c r="H28" s="699">
        <v>18888681.625999998</v>
      </c>
    </row>
    <row r="29" spans="1:8">
      <c r="A29" s="415">
        <v>23</v>
      </c>
      <c r="B29" s="428" t="s">
        <v>508</v>
      </c>
      <c r="C29" s="698">
        <v>6205189.2397999996</v>
      </c>
      <c r="D29" s="698">
        <v>172349390.94490001</v>
      </c>
      <c r="E29" s="698">
        <v>4176459.0229000002</v>
      </c>
      <c r="F29" s="698"/>
      <c r="G29" s="698">
        <v>53490.25</v>
      </c>
      <c r="H29" s="699">
        <v>174378121.16180003</v>
      </c>
    </row>
    <row r="30" spans="1:8">
      <c r="A30" s="415">
        <v>24</v>
      </c>
      <c r="B30" s="428" t="s">
        <v>509</v>
      </c>
      <c r="C30" s="698">
        <v>1885955.1006</v>
      </c>
      <c r="D30" s="698">
        <v>35322186.6316</v>
      </c>
      <c r="E30" s="698">
        <v>2064069.19</v>
      </c>
      <c r="F30" s="698"/>
      <c r="G30" s="698"/>
      <c r="H30" s="699">
        <v>35144072.542199999</v>
      </c>
    </row>
    <row r="31" spans="1:8">
      <c r="A31" s="415">
        <v>25</v>
      </c>
      <c r="B31" s="428" t="s">
        <v>510</v>
      </c>
      <c r="C31" s="698"/>
      <c r="D31" s="698">
        <v>6202245.8596000001</v>
      </c>
      <c r="E31" s="698">
        <v>25328.0098</v>
      </c>
      <c r="F31" s="698"/>
      <c r="G31" s="698">
        <v>68089.722455999989</v>
      </c>
      <c r="H31" s="699">
        <v>6176917.8498</v>
      </c>
    </row>
    <row r="32" spans="1:8">
      <c r="A32" s="415">
        <v>26</v>
      </c>
      <c r="B32" s="428" t="s">
        <v>511</v>
      </c>
      <c r="C32" s="698">
        <v>732576.59820000001</v>
      </c>
      <c r="D32" s="698">
        <v>85630830.286599994</v>
      </c>
      <c r="E32" s="698">
        <v>1231433.9051000001</v>
      </c>
      <c r="F32" s="698"/>
      <c r="G32" s="698">
        <v>7744.02</v>
      </c>
      <c r="H32" s="699">
        <v>85131972.979699984</v>
      </c>
    </row>
    <row r="33" spans="1:8">
      <c r="A33" s="415">
        <v>27</v>
      </c>
      <c r="B33" s="415" t="s">
        <v>88</v>
      </c>
      <c r="C33" s="698">
        <v>0</v>
      </c>
      <c r="D33" s="698">
        <v>116296149.59401703</v>
      </c>
      <c r="E33" s="698">
        <v>36326.13976963982</v>
      </c>
      <c r="F33" s="698"/>
      <c r="G33" s="698">
        <v>45.525101999999997</v>
      </c>
      <c r="H33" s="699">
        <v>116259823.45424739</v>
      </c>
    </row>
    <row r="34" spans="1:8">
      <c r="A34" s="415">
        <v>28</v>
      </c>
      <c r="B34" s="418" t="s">
        <v>66</v>
      </c>
      <c r="C34" s="700">
        <v>32672915.177700002</v>
      </c>
      <c r="D34" s="700">
        <v>2262645803.5945172</v>
      </c>
      <c r="E34" s="700">
        <v>27671312.676369641</v>
      </c>
      <c r="F34" s="700">
        <v>0</v>
      </c>
      <c r="G34" s="700">
        <v>194097.38755799999</v>
      </c>
      <c r="H34" s="701">
        <v>2267647406.0958476</v>
      </c>
    </row>
    <row r="35" spans="1:8">
      <c r="C35" s="702"/>
      <c r="D35" s="702"/>
      <c r="E35" s="702"/>
      <c r="F35" s="702"/>
      <c r="G35" s="702"/>
      <c r="H35" s="702"/>
    </row>
    <row r="36" spans="1:8">
      <c r="B36" s="327"/>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6" sqref="C6:D15"/>
    </sheetView>
  </sheetViews>
  <sheetFormatPr defaultColWidth="9.140625" defaultRowHeight="12.75"/>
  <cols>
    <col min="1" max="1" width="11.85546875" style="322" bestFit="1" customWidth="1"/>
    <col min="2" max="2" width="108" style="322" bestFit="1" customWidth="1"/>
    <col min="3" max="3" width="35.5703125" style="322" customWidth="1"/>
    <col min="4" max="4" width="38.42578125" style="322" customWidth="1"/>
    <col min="5" max="16384" width="9.140625" style="322"/>
  </cols>
  <sheetData>
    <row r="1" spans="1:4" ht="13.5">
      <c r="A1" s="321" t="s">
        <v>97</v>
      </c>
      <c r="B1" s="238" t="str">
        <f>Info!C2</f>
        <v>სს პროკრედიტ ბანკი</v>
      </c>
    </row>
    <row r="2" spans="1:4">
      <c r="A2" s="321" t="s">
        <v>98</v>
      </c>
      <c r="B2" s="324">
        <f>'1. key ratios'!B2</f>
        <v>46112</v>
      </c>
    </row>
    <row r="3" spans="1:4">
      <c r="A3" s="323" t="s">
        <v>512</v>
      </c>
    </row>
    <row r="5" spans="1:4">
      <c r="A5" s="822" t="s">
        <v>848</v>
      </c>
      <c r="B5" s="822"/>
      <c r="C5" s="436" t="s">
        <v>531</v>
      </c>
      <c r="D5" s="436" t="s">
        <v>847</v>
      </c>
    </row>
    <row r="6" spans="1:4">
      <c r="A6" s="435">
        <v>1</v>
      </c>
      <c r="B6" s="429" t="s">
        <v>846</v>
      </c>
      <c r="C6" s="703">
        <v>30451144.059500001</v>
      </c>
      <c r="D6" s="703"/>
    </row>
    <row r="7" spans="1:4">
      <c r="A7" s="432">
        <v>2</v>
      </c>
      <c r="B7" s="429" t="s">
        <v>845</v>
      </c>
      <c r="C7" s="703">
        <v>2423386.1943999999</v>
      </c>
      <c r="D7" s="703">
        <v>0</v>
      </c>
    </row>
    <row r="8" spans="1:4">
      <c r="A8" s="434">
        <v>2.1</v>
      </c>
      <c r="B8" s="433" t="s">
        <v>844</v>
      </c>
      <c r="C8" s="703">
        <v>480912.63010000001</v>
      </c>
      <c r="D8" s="703"/>
    </row>
    <row r="9" spans="1:4">
      <c r="A9" s="434">
        <v>2.2000000000000002</v>
      </c>
      <c r="B9" s="433" t="s">
        <v>843</v>
      </c>
      <c r="C9" s="703">
        <v>1942473.5643</v>
      </c>
      <c r="D9" s="703"/>
    </row>
    <row r="10" spans="1:4">
      <c r="A10" s="435">
        <v>3</v>
      </c>
      <c r="B10" s="429" t="s">
        <v>842</v>
      </c>
      <c r="C10" s="703">
        <v>5167788.826700002</v>
      </c>
      <c r="D10" s="703">
        <v>0</v>
      </c>
    </row>
    <row r="11" spans="1:4">
      <c r="A11" s="434">
        <v>3.1</v>
      </c>
      <c r="B11" s="433" t="s">
        <v>513</v>
      </c>
      <c r="C11" s="703">
        <v>194051.86245599997</v>
      </c>
      <c r="D11" s="703"/>
    </row>
    <row r="12" spans="1:4">
      <c r="A12" s="434">
        <v>3.2</v>
      </c>
      <c r="B12" s="433" t="s">
        <v>841</v>
      </c>
      <c r="C12" s="703">
        <v>1452077.7164</v>
      </c>
      <c r="D12" s="703"/>
    </row>
    <row r="13" spans="1:4">
      <c r="A13" s="434">
        <v>3.3</v>
      </c>
      <c r="B13" s="433" t="s">
        <v>840</v>
      </c>
      <c r="C13" s="703">
        <v>3521659.2478440017</v>
      </c>
      <c r="D13" s="703"/>
    </row>
    <row r="14" spans="1:4">
      <c r="A14" s="432">
        <v>4</v>
      </c>
      <c r="B14" s="431" t="s">
        <v>839</v>
      </c>
      <c r="C14" s="703">
        <v>-157022.63089999999</v>
      </c>
      <c r="D14" s="703"/>
    </row>
    <row r="15" spans="1:4">
      <c r="A15" s="430">
        <v>5</v>
      </c>
      <c r="B15" s="429" t="s">
        <v>838</v>
      </c>
      <c r="C15" s="704">
        <v>27549718.796300001</v>
      </c>
      <c r="D15" s="704">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425" bestFit="1" customWidth="1"/>
    <col min="2" max="2" width="128.85546875" style="425" bestFit="1" customWidth="1"/>
    <col min="3" max="3" width="37" style="425" customWidth="1"/>
    <col min="4" max="4" width="50.5703125" style="425" customWidth="1"/>
    <col min="5" max="16384" width="9.140625" style="425"/>
  </cols>
  <sheetData>
    <row r="1" spans="1:4" ht="13.5">
      <c r="A1" s="321" t="s">
        <v>97</v>
      </c>
      <c r="B1" s="238" t="str">
        <f>Info!C2</f>
        <v>სს პროკრედიტ ბანკი</v>
      </c>
    </row>
    <row r="2" spans="1:4">
      <c r="A2" s="321" t="s">
        <v>98</v>
      </c>
      <c r="B2" s="324">
        <f>'1. key ratios'!B2</f>
        <v>46112</v>
      </c>
    </row>
    <row r="3" spans="1:4">
      <c r="A3" s="323" t="s">
        <v>514</v>
      </c>
    </row>
    <row r="4" spans="1:4">
      <c r="A4" s="323"/>
    </row>
    <row r="5" spans="1:4" ht="15" customHeight="1">
      <c r="A5" s="823" t="s">
        <v>515</v>
      </c>
      <c r="B5" s="824"/>
      <c r="C5" s="827" t="s">
        <v>516</v>
      </c>
      <c r="D5" s="827" t="s">
        <v>517</v>
      </c>
    </row>
    <row r="6" spans="1:4">
      <c r="A6" s="825"/>
      <c r="B6" s="826"/>
      <c r="C6" s="827"/>
      <c r="D6" s="827"/>
    </row>
    <row r="7" spans="1:4">
      <c r="A7" s="418">
        <v>1</v>
      </c>
      <c r="B7" s="418" t="s">
        <v>518</v>
      </c>
      <c r="C7" s="698">
        <v>33812037.947800003</v>
      </c>
      <c r="D7" s="437"/>
    </row>
    <row r="8" spans="1:4">
      <c r="A8" s="415">
        <v>2</v>
      </c>
      <c r="B8" s="415" t="s">
        <v>519</v>
      </c>
      <c r="C8" s="698">
        <v>265242.10350000003</v>
      </c>
      <c r="D8" s="437"/>
    </row>
    <row r="9" spans="1:4">
      <c r="A9" s="415">
        <v>3</v>
      </c>
      <c r="B9" s="440" t="s">
        <v>520</v>
      </c>
      <c r="C9" s="698">
        <v>26565.709699999999</v>
      </c>
      <c r="D9" s="437"/>
    </row>
    <row r="10" spans="1:4">
      <c r="A10" s="415">
        <v>4</v>
      </c>
      <c r="B10" s="415" t="s">
        <v>521</v>
      </c>
      <c r="C10" s="698">
        <v>1430930.583300004</v>
      </c>
      <c r="D10" s="437"/>
    </row>
    <row r="11" spans="1:4">
      <c r="A11" s="415">
        <v>5</v>
      </c>
      <c r="B11" s="439" t="s">
        <v>849</v>
      </c>
      <c r="C11" s="698"/>
      <c r="D11" s="437"/>
    </row>
    <row r="12" spans="1:4">
      <c r="A12" s="415">
        <v>6</v>
      </c>
      <c r="B12" s="439" t="s">
        <v>522</v>
      </c>
      <c r="C12" s="698">
        <v>986987.33214400394</v>
      </c>
      <c r="D12" s="437"/>
    </row>
    <row r="13" spans="1:4">
      <c r="A13" s="415">
        <v>7</v>
      </c>
      <c r="B13" s="439" t="s">
        <v>525</v>
      </c>
      <c r="C13" s="698">
        <v>194051.86245599997</v>
      </c>
      <c r="D13" s="437"/>
    </row>
    <row r="14" spans="1:4">
      <c r="A14" s="415">
        <v>8</v>
      </c>
      <c r="B14" s="439" t="s">
        <v>523</v>
      </c>
      <c r="C14" s="698"/>
      <c r="D14" s="415"/>
    </row>
    <row r="15" spans="1:4">
      <c r="A15" s="415">
        <v>9</v>
      </c>
      <c r="B15" s="439" t="s">
        <v>524</v>
      </c>
      <c r="C15" s="698"/>
      <c r="D15" s="415"/>
    </row>
    <row r="16" spans="1:4">
      <c r="A16" s="415">
        <v>10</v>
      </c>
      <c r="B16" s="439" t="s">
        <v>526</v>
      </c>
      <c r="C16" s="698"/>
      <c r="D16" s="415"/>
    </row>
    <row r="17" spans="1:4" ht="25.5">
      <c r="A17" s="415">
        <v>11</v>
      </c>
      <c r="B17" s="439" t="s">
        <v>527</v>
      </c>
      <c r="C17" s="698">
        <v>249891.38870000001</v>
      </c>
      <c r="D17" s="437"/>
    </row>
    <row r="18" spans="1:4">
      <c r="A18" s="418">
        <v>12</v>
      </c>
      <c r="B18" s="438" t="s">
        <v>528</v>
      </c>
      <c r="C18" s="700">
        <v>32672915.177700002</v>
      </c>
      <c r="D18" s="437"/>
    </row>
    <row r="21" spans="1:4">
      <c r="B21" s="321"/>
    </row>
    <row r="22" spans="1:4">
      <c r="B22" s="321"/>
    </row>
    <row r="23" spans="1:4">
      <c r="B23" s="323"/>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K43" sqref="K43"/>
    </sheetView>
  </sheetViews>
  <sheetFormatPr defaultColWidth="9.140625" defaultRowHeight="12.75"/>
  <cols>
    <col min="1" max="1" width="11.85546875" style="425" bestFit="1" customWidth="1"/>
    <col min="2" max="2" width="63.85546875" style="425" customWidth="1"/>
    <col min="3" max="3" width="17.140625" style="425" bestFit="1" customWidth="1"/>
    <col min="4" max="18" width="22.140625" style="425" customWidth="1"/>
    <col min="19" max="19" width="23.140625" style="425" bestFit="1" customWidth="1"/>
    <col min="20" max="26" width="22.140625" style="425" customWidth="1"/>
    <col min="27" max="27" width="23.140625" style="425" bestFit="1" customWidth="1"/>
    <col min="28" max="28" width="20" style="425" customWidth="1"/>
    <col min="29" max="16384" width="9.140625" style="425"/>
  </cols>
  <sheetData>
    <row r="1" spans="1:28" ht="13.5">
      <c r="A1" s="321" t="s">
        <v>97</v>
      </c>
      <c r="B1" s="238" t="str">
        <f>Info!C2</f>
        <v>სს პროკრედიტ ბანკი</v>
      </c>
    </row>
    <row r="2" spans="1:28">
      <c r="A2" s="321" t="s">
        <v>98</v>
      </c>
      <c r="B2" s="324">
        <f>'1. key ratios'!B2</f>
        <v>46112</v>
      </c>
      <c r="C2" s="426"/>
    </row>
    <row r="3" spans="1:28">
      <c r="A3" s="323" t="s">
        <v>529</v>
      </c>
    </row>
    <row r="5" spans="1:28" ht="15" customHeight="1">
      <c r="A5" s="828" t="s">
        <v>862</v>
      </c>
      <c r="B5" s="829"/>
      <c r="C5" s="820" t="s">
        <v>861</v>
      </c>
      <c r="D5" s="834"/>
      <c r="E5" s="834"/>
      <c r="F5" s="834"/>
      <c r="G5" s="834"/>
      <c r="H5" s="834"/>
      <c r="I5" s="834"/>
      <c r="J5" s="834"/>
      <c r="K5" s="834"/>
      <c r="L5" s="834"/>
      <c r="M5" s="834"/>
      <c r="N5" s="834"/>
      <c r="O5" s="834"/>
      <c r="P5" s="834"/>
      <c r="Q5" s="834"/>
      <c r="R5" s="834"/>
      <c r="S5" s="834"/>
      <c r="T5" s="450"/>
      <c r="U5" s="450"/>
      <c r="V5" s="450"/>
      <c r="W5" s="450"/>
      <c r="X5" s="450"/>
      <c r="Y5" s="450"/>
      <c r="Z5" s="450"/>
      <c r="AA5" s="449"/>
      <c r="AB5" s="442"/>
    </row>
    <row r="6" spans="1:28">
      <c r="A6" s="830"/>
      <c r="B6" s="831"/>
      <c r="C6" s="835" t="s">
        <v>66</v>
      </c>
      <c r="D6" s="837" t="s">
        <v>860</v>
      </c>
      <c r="E6" s="837"/>
      <c r="F6" s="837"/>
      <c r="G6" s="837"/>
      <c r="H6" s="838" t="s">
        <v>859</v>
      </c>
      <c r="I6" s="839"/>
      <c r="J6" s="839"/>
      <c r="K6" s="840"/>
      <c r="L6" s="447"/>
      <c r="M6" s="841" t="s">
        <v>858</v>
      </c>
      <c r="N6" s="841"/>
      <c r="O6" s="841"/>
      <c r="P6" s="841"/>
      <c r="Q6" s="841"/>
      <c r="R6" s="841"/>
      <c r="S6" s="818"/>
      <c r="T6" s="448"/>
      <c r="U6" s="821" t="s">
        <v>857</v>
      </c>
      <c r="V6" s="821"/>
      <c r="W6" s="821"/>
      <c r="X6" s="821"/>
      <c r="Y6" s="821"/>
      <c r="Z6" s="821"/>
      <c r="AA6" s="819"/>
      <c r="AB6" s="447"/>
    </row>
    <row r="7" spans="1:28" ht="25.5">
      <c r="A7" s="832"/>
      <c r="B7" s="833"/>
      <c r="C7" s="836"/>
      <c r="D7" s="446"/>
      <c r="E7" s="422" t="s">
        <v>530</v>
      </c>
      <c r="F7" s="422" t="s">
        <v>855</v>
      </c>
      <c r="G7" s="422" t="s">
        <v>856</v>
      </c>
      <c r="H7" s="445"/>
      <c r="I7" s="422" t="s">
        <v>530</v>
      </c>
      <c r="J7" s="422" t="s">
        <v>855</v>
      </c>
      <c r="K7" s="422" t="s">
        <v>856</v>
      </c>
      <c r="L7" s="444"/>
      <c r="M7" s="422" t="s">
        <v>530</v>
      </c>
      <c r="N7" s="422" t="s">
        <v>855</v>
      </c>
      <c r="O7" s="422" t="s">
        <v>854</v>
      </c>
      <c r="P7" s="422" t="s">
        <v>853</v>
      </c>
      <c r="Q7" s="422" t="s">
        <v>852</v>
      </c>
      <c r="R7" s="422" t="s">
        <v>851</v>
      </c>
      <c r="S7" s="422" t="s">
        <v>850</v>
      </c>
      <c r="T7" s="443"/>
      <c r="U7" s="422" t="s">
        <v>530</v>
      </c>
      <c r="V7" s="422" t="s">
        <v>855</v>
      </c>
      <c r="W7" s="422" t="s">
        <v>854</v>
      </c>
      <c r="X7" s="422" t="s">
        <v>853</v>
      </c>
      <c r="Y7" s="422" t="s">
        <v>852</v>
      </c>
      <c r="Z7" s="422" t="s">
        <v>851</v>
      </c>
      <c r="AA7" s="422" t="s">
        <v>850</v>
      </c>
      <c r="AB7" s="442"/>
    </row>
    <row r="8" spans="1:28">
      <c r="A8" s="441">
        <v>1</v>
      </c>
      <c r="B8" s="418" t="s">
        <v>531</v>
      </c>
      <c r="C8" s="700">
        <v>1438891688.1016002</v>
      </c>
      <c r="D8" s="700">
        <v>1342163473.9312</v>
      </c>
      <c r="E8" s="700">
        <v>10397393.5799</v>
      </c>
      <c r="F8" s="700">
        <v>0</v>
      </c>
      <c r="G8" s="700">
        <v>0</v>
      </c>
      <c r="H8" s="700">
        <v>64055298.992699996</v>
      </c>
      <c r="I8" s="700">
        <v>8357358.3842999991</v>
      </c>
      <c r="J8" s="700">
        <v>2822791.8822999997</v>
      </c>
      <c r="K8" s="700">
        <v>0</v>
      </c>
      <c r="L8" s="700">
        <v>32554310.081599999</v>
      </c>
      <c r="M8" s="700">
        <v>1851476.3536</v>
      </c>
      <c r="N8" s="700">
        <v>3327676.2691000002</v>
      </c>
      <c r="O8" s="700">
        <v>516534.91279999999</v>
      </c>
      <c r="P8" s="700">
        <v>10293568.306500001</v>
      </c>
      <c r="Q8" s="700">
        <v>6042295.9658000004</v>
      </c>
      <c r="R8" s="700">
        <v>9848646.9828999992</v>
      </c>
      <c r="S8" s="700">
        <v>0</v>
      </c>
      <c r="T8" s="700">
        <v>118605.0961</v>
      </c>
      <c r="U8" s="700">
        <v>0</v>
      </c>
      <c r="V8" s="700">
        <v>0</v>
      </c>
      <c r="W8" s="700">
        <v>0</v>
      </c>
      <c r="X8" s="700">
        <v>118605.0961</v>
      </c>
      <c r="Y8" s="700">
        <v>0</v>
      </c>
      <c r="Z8" s="700">
        <v>0</v>
      </c>
      <c r="AA8" s="700">
        <v>0</v>
      </c>
    </row>
    <row r="9" spans="1:28">
      <c r="A9" s="415">
        <v>1.1000000000000001</v>
      </c>
      <c r="B9" s="432" t="s">
        <v>532</v>
      </c>
      <c r="C9" s="705">
        <v>0</v>
      </c>
      <c r="D9" s="698"/>
      <c r="E9" s="698"/>
      <c r="F9" s="698"/>
      <c r="G9" s="698"/>
      <c r="H9" s="698"/>
      <c r="I9" s="698"/>
      <c r="J9" s="698"/>
      <c r="K9" s="698"/>
      <c r="L9" s="698"/>
      <c r="M9" s="698"/>
      <c r="N9" s="698"/>
      <c r="O9" s="698"/>
      <c r="P9" s="698"/>
      <c r="Q9" s="698"/>
      <c r="R9" s="698"/>
      <c r="S9" s="698"/>
      <c r="T9" s="698"/>
      <c r="U9" s="698"/>
      <c r="V9" s="698"/>
      <c r="W9" s="698"/>
      <c r="X9" s="698"/>
      <c r="Y9" s="698"/>
      <c r="Z9" s="698"/>
      <c r="AA9" s="698"/>
    </row>
    <row r="10" spans="1:28">
      <c r="A10" s="415">
        <v>1.2</v>
      </c>
      <c r="B10" s="432" t="s">
        <v>533</v>
      </c>
      <c r="C10" s="705">
        <v>0</v>
      </c>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8"/>
    </row>
    <row r="11" spans="1:28">
      <c r="A11" s="415">
        <v>1.3</v>
      </c>
      <c r="B11" s="432" t="s">
        <v>534</v>
      </c>
      <c r="C11" s="705">
        <v>0</v>
      </c>
      <c r="D11" s="698"/>
      <c r="E11" s="698"/>
      <c r="F11" s="698"/>
      <c r="G11" s="698"/>
      <c r="H11" s="698"/>
      <c r="I11" s="698"/>
      <c r="J11" s="698"/>
      <c r="K11" s="698"/>
      <c r="L11" s="698"/>
      <c r="M11" s="698"/>
      <c r="N11" s="698"/>
      <c r="O11" s="698"/>
      <c r="P11" s="698"/>
      <c r="Q11" s="698"/>
      <c r="R11" s="698"/>
      <c r="S11" s="698"/>
      <c r="T11" s="698"/>
      <c r="U11" s="698"/>
      <c r="V11" s="698"/>
      <c r="W11" s="698"/>
      <c r="X11" s="698"/>
      <c r="Y11" s="698"/>
      <c r="Z11" s="698"/>
      <c r="AA11" s="698"/>
    </row>
    <row r="12" spans="1:28">
      <c r="A12" s="415">
        <v>1.4</v>
      </c>
      <c r="B12" s="432" t="s">
        <v>535</v>
      </c>
      <c r="C12" s="705">
        <v>2350986.2200000002</v>
      </c>
      <c r="D12" s="698">
        <v>2350986.2200000002</v>
      </c>
      <c r="E12" s="698"/>
      <c r="F12" s="698"/>
      <c r="G12" s="698"/>
      <c r="H12" s="698"/>
      <c r="I12" s="698"/>
      <c r="J12" s="698"/>
      <c r="K12" s="698"/>
      <c r="L12" s="698"/>
      <c r="M12" s="698"/>
      <c r="N12" s="698"/>
      <c r="O12" s="698"/>
      <c r="P12" s="698"/>
      <c r="Q12" s="698"/>
      <c r="R12" s="698"/>
      <c r="S12" s="698"/>
      <c r="T12" s="698"/>
      <c r="U12" s="698"/>
      <c r="V12" s="698"/>
      <c r="W12" s="698"/>
      <c r="X12" s="698"/>
      <c r="Y12" s="698"/>
      <c r="Z12" s="698"/>
      <c r="AA12" s="698"/>
    </row>
    <row r="13" spans="1:28">
      <c r="A13" s="415">
        <v>1.5</v>
      </c>
      <c r="B13" s="432" t="s">
        <v>536</v>
      </c>
      <c r="C13" s="705">
        <v>1132405593.3206</v>
      </c>
      <c r="D13" s="698">
        <v>1047598501.0549999</v>
      </c>
      <c r="E13" s="698">
        <v>7097633.8509</v>
      </c>
      <c r="F13" s="698"/>
      <c r="G13" s="698"/>
      <c r="H13" s="698">
        <v>53956413.172799997</v>
      </c>
      <c r="I13" s="698">
        <v>5458408.5960999997</v>
      </c>
      <c r="J13" s="698">
        <v>1520124.5591</v>
      </c>
      <c r="K13" s="698"/>
      <c r="L13" s="698">
        <v>30850679.092799999</v>
      </c>
      <c r="M13" s="698">
        <v>1621325.4136000001</v>
      </c>
      <c r="N13" s="698">
        <v>3133559.6836000001</v>
      </c>
      <c r="O13" s="698">
        <v>353748.59279999998</v>
      </c>
      <c r="P13" s="698">
        <v>9847056.7659000009</v>
      </c>
      <c r="Q13" s="698">
        <v>5856833.8958000001</v>
      </c>
      <c r="R13" s="698">
        <v>9848646.9828999992</v>
      </c>
      <c r="S13" s="698"/>
      <c r="T13" s="698"/>
      <c r="U13" s="698"/>
      <c r="V13" s="698"/>
      <c r="W13" s="698"/>
      <c r="X13" s="698"/>
      <c r="Y13" s="698"/>
      <c r="Z13" s="698"/>
      <c r="AA13" s="698"/>
    </row>
    <row r="14" spans="1:28">
      <c r="A14" s="415">
        <v>1.6</v>
      </c>
      <c r="B14" s="432" t="s">
        <v>537</v>
      </c>
      <c r="C14" s="705">
        <v>304135108.56099999</v>
      </c>
      <c r="D14" s="698">
        <v>292213986.65619999</v>
      </c>
      <c r="E14" s="698">
        <v>3299759.7289999998</v>
      </c>
      <c r="F14" s="698"/>
      <c r="G14" s="698"/>
      <c r="H14" s="698">
        <v>10098885.8199</v>
      </c>
      <c r="I14" s="698">
        <v>2898949.7881999998</v>
      </c>
      <c r="J14" s="698">
        <v>1302667.3232</v>
      </c>
      <c r="K14" s="698"/>
      <c r="L14" s="698">
        <v>1703630.9887999999</v>
      </c>
      <c r="M14" s="698">
        <v>230150.94</v>
      </c>
      <c r="N14" s="698">
        <v>194116.58549999999</v>
      </c>
      <c r="O14" s="698">
        <v>162786.32</v>
      </c>
      <c r="P14" s="698">
        <v>446511.54060000001</v>
      </c>
      <c r="Q14" s="698">
        <v>185462.07</v>
      </c>
      <c r="R14" s="698"/>
      <c r="S14" s="698"/>
      <c r="T14" s="698">
        <v>118605.0961</v>
      </c>
      <c r="U14" s="698"/>
      <c r="V14" s="698"/>
      <c r="W14" s="698"/>
      <c r="X14" s="698">
        <v>118605.0961</v>
      </c>
      <c r="Y14" s="698"/>
      <c r="Z14" s="698"/>
      <c r="AA14" s="698"/>
    </row>
    <row r="15" spans="1:28">
      <c r="A15" s="441">
        <v>2</v>
      </c>
      <c r="B15" s="418" t="s">
        <v>538</v>
      </c>
      <c r="C15" s="700">
        <v>154516297.02000001</v>
      </c>
      <c r="D15" s="700">
        <v>154516297.02000001</v>
      </c>
      <c r="E15" s="700">
        <v>0</v>
      </c>
      <c r="F15" s="700">
        <v>0</v>
      </c>
      <c r="G15" s="700">
        <v>0</v>
      </c>
      <c r="H15" s="700">
        <v>0</v>
      </c>
      <c r="I15" s="700">
        <v>0</v>
      </c>
      <c r="J15" s="700">
        <v>0</v>
      </c>
      <c r="K15" s="700">
        <v>0</v>
      </c>
      <c r="L15" s="700">
        <v>0</v>
      </c>
      <c r="M15" s="700">
        <v>0</v>
      </c>
      <c r="N15" s="700">
        <v>0</v>
      </c>
      <c r="O15" s="700">
        <v>0</v>
      </c>
      <c r="P15" s="700">
        <v>0</v>
      </c>
      <c r="Q15" s="700">
        <v>0</v>
      </c>
      <c r="R15" s="700">
        <v>0</v>
      </c>
      <c r="S15" s="700">
        <v>0</v>
      </c>
      <c r="T15" s="700">
        <v>0</v>
      </c>
      <c r="U15" s="700">
        <v>0</v>
      </c>
      <c r="V15" s="700">
        <v>0</v>
      </c>
      <c r="W15" s="700">
        <v>0</v>
      </c>
      <c r="X15" s="700">
        <v>0</v>
      </c>
      <c r="Y15" s="700">
        <v>0</v>
      </c>
      <c r="Z15" s="700">
        <v>0</v>
      </c>
      <c r="AA15" s="700">
        <v>0</v>
      </c>
    </row>
    <row r="16" spans="1:28">
      <c r="A16" s="415">
        <v>2.1</v>
      </c>
      <c r="B16" s="432" t="s">
        <v>532</v>
      </c>
      <c r="C16" s="705">
        <v>19817684.940000001</v>
      </c>
      <c r="D16" s="698">
        <v>19817684.940000001</v>
      </c>
      <c r="E16" s="698"/>
      <c r="F16" s="698"/>
      <c r="G16" s="698"/>
      <c r="H16" s="698"/>
      <c r="I16" s="698"/>
      <c r="J16" s="698"/>
      <c r="K16" s="698"/>
      <c r="L16" s="698"/>
      <c r="M16" s="698"/>
      <c r="N16" s="698"/>
      <c r="O16" s="698"/>
      <c r="P16" s="698"/>
      <c r="Q16" s="698"/>
      <c r="R16" s="698"/>
      <c r="S16" s="698"/>
      <c r="T16" s="698"/>
      <c r="U16" s="698"/>
      <c r="V16" s="698"/>
      <c r="W16" s="698"/>
      <c r="X16" s="698"/>
      <c r="Y16" s="698"/>
      <c r="Z16" s="698"/>
      <c r="AA16" s="698"/>
    </row>
    <row r="17" spans="1:27">
      <c r="A17" s="415">
        <v>2.2000000000000002</v>
      </c>
      <c r="B17" s="432" t="s">
        <v>533</v>
      </c>
      <c r="C17" s="705">
        <v>134698612.08000001</v>
      </c>
      <c r="D17" s="698">
        <v>134698612.08000001</v>
      </c>
      <c r="E17" s="698"/>
      <c r="F17" s="698"/>
      <c r="G17" s="698"/>
      <c r="H17" s="698"/>
      <c r="I17" s="698"/>
      <c r="J17" s="698"/>
      <c r="K17" s="698"/>
      <c r="L17" s="698"/>
      <c r="M17" s="698"/>
      <c r="N17" s="698"/>
      <c r="O17" s="698"/>
      <c r="P17" s="698"/>
      <c r="Q17" s="698"/>
      <c r="R17" s="698"/>
      <c r="S17" s="698"/>
      <c r="T17" s="698"/>
      <c r="U17" s="698"/>
      <c r="V17" s="698"/>
      <c r="W17" s="698"/>
      <c r="X17" s="698"/>
      <c r="Y17" s="698"/>
      <c r="Z17" s="698"/>
      <c r="AA17" s="698"/>
    </row>
    <row r="18" spans="1:27">
      <c r="A18" s="415">
        <v>2.2999999999999998</v>
      </c>
      <c r="B18" s="432" t="s">
        <v>534</v>
      </c>
      <c r="C18" s="705"/>
      <c r="D18" s="698"/>
      <c r="E18" s="698"/>
      <c r="F18" s="698"/>
      <c r="G18" s="698"/>
      <c r="H18" s="698"/>
      <c r="I18" s="698"/>
      <c r="J18" s="698"/>
      <c r="K18" s="698"/>
      <c r="L18" s="698"/>
      <c r="M18" s="698"/>
      <c r="N18" s="698"/>
      <c r="O18" s="698"/>
      <c r="P18" s="698"/>
      <c r="Q18" s="698"/>
      <c r="R18" s="698"/>
      <c r="S18" s="698"/>
      <c r="T18" s="698"/>
      <c r="U18" s="698"/>
      <c r="V18" s="698"/>
      <c r="W18" s="698"/>
      <c r="X18" s="698"/>
      <c r="Y18" s="698"/>
      <c r="Z18" s="698"/>
      <c r="AA18" s="698"/>
    </row>
    <row r="19" spans="1:27">
      <c r="A19" s="415">
        <v>2.4</v>
      </c>
      <c r="B19" s="432" t="s">
        <v>535</v>
      </c>
      <c r="C19" s="705"/>
      <c r="D19" s="698"/>
      <c r="E19" s="698"/>
      <c r="F19" s="698"/>
      <c r="G19" s="698"/>
      <c r="H19" s="698"/>
      <c r="I19" s="698"/>
      <c r="J19" s="698"/>
      <c r="K19" s="698"/>
      <c r="L19" s="698"/>
      <c r="M19" s="698"/>
      <c r="N19" s="698"/>
      <c r="O19" s="698"/>
      <c r="P19" s="698"/>
      <c r="Q19" s="698"/>
      <c r="R19" s="698"/>
      <c r="S19" s="698"/>
      <c r="T19" s="698"/>
      <c r="U19" s="698"/>
      <c r="V19" s="698"/>
      <c r="W19" s="698"/>
      <c r="X19" s="698"/>
      <c r="Y19" s="698"/>
      <c r="Z19" s="698"/>
      <c r="AA19" s="698"/>
    </row>
    <row r="20" spans="1:27">
      <c r="A20" s="415">
        <v>2.5</v>
      </c>
      <c r="B20" s="432" t="s">
        <v>536</v>
      </c>
      <c r="C20" s="705"/>
      <c r="D20" s="698"/>
      <c r="E20" s="698"/>
      <c r="F20" s="698"/>
      <c r="G20" s="698"/>
      <c r="H20" s="698"/>
      <c r="I20" s="698"/>
      <c r="J20" s="698"/>
      <c r="K20" s="698"/>
      <c r="L20" s="698"/>
      <c r="M20" s="698"/>
      <c r="N20" s="698"/>
      <c r="O20" s="698"/>
      <c r="P20" s="698"/>
      <c r="Q20" s="698"/>
      <c r="R20" s="698"/>
      <c r="S20" s="698"/>
      <c r="T20" s="698"/>
      <c r="U20" s="698"/>
      <c r="V20" s="698"/>
      <c r="W20" s="698"/>
      <c r="X20" s="698"/>
      <c r="Y20" s="698"/>
      <c r="Z20" s="698"/>
      <c r="AA20" s="698"/>
    </row>
    <row r="21" spans="1:27">
      <c r="A21" s="415">
        <v>2.6</v>
      </c>
      <c r="B21" s="432" t="s">
        <v>537</v>
      </c>
      <c r="C21" s="705"/>
      <c r="D21" s="698"/>
      <c r="E21" s="698"/>
      <c r="F21" s="698"/>
      <c r="G21" s="698"/>
      <c r="H21" s="698"/>
      <c r="I21" s="698"/>
      <c r="J21" s="698"/>
      <c r="K21" s="698"/>
      <c r="L21" s="698"/>
      <c r="M21" s="698"/>
      <c r="N21" s="698"/>
      <c r="O21" s="698"/>
      <c r="P21" s="698"/>
      <c r="Q21" s="698"/>
      <c r="R21" s="698"/>
      <c r="S21" s="698"/>
      <c r="T21" s="698"/>
      <c r="U21" s="698"/>
      <c r="V21" s="698"/>
      <c r="W21" s="698"/>
      <c r="X21" s="698"/>
      <c r="Y21" s="698"/>
      <c r="Z21" s="698"/>
      <c r="AA21" s="698"/>
    </row>
    <row r="22" spans="1:27">
      <c r="A22" s="441">
        <v>3</v>
      </c>
      <c r="B22" s="418" t="s">
        <v>539</v>
      </c>
      <c r="C22" s="700">
        <v>158937925.0918</v>
      </c>
      <c r="D22" s="700">
        <v>98934480.289700016</v>
      </c>
      <c r="E22" s="706"/>
      <c r="F22" s="706"/>
      <c r="G22" s="706"/>
      <c r="H22" s="700">
        <v>2828815.5498000002</v>
      </c>
      <c r="I22" s="706"/>
      <c r="J22" s="706"/>
      <c r="K22" s="706"/>
      <c r="L22" s="700">
        <v>0</v>
      </c>
      <c r="M22" s="706"/>
      <c r="N22" s="706"/>
      <c r="O22" s="706"/>
      <c r="P22" s="706"/>
      <c r="Q22" s="706"/>
      <c r="R22" s="706"/>
      <c r="S22" s="706"/>
      <c r="T22" s="700">
        <v>0</v>
      </c>
      <c r="U22" s="706"/>
      <c r="V22" s="706"/>
      <c r="W22" s="706"/>
      <c r="X22" s="706"/>
      <c r="Y22" s="706"/>
      <c r="Z22" s="706"/>
      <c r="AA22" s="706"/>
    </row>
    <row r="23" spans="1:27">
      <c r="A23" s="415">
        <v>3.1</v>
      </c>
      <c r="B23" s="432" t="s">
        <v>532</v>
      </c>
      <c r="C23" s="705"/>
      <c r="D23" s="700"/>
      <c r="E23" s="706"/>
      <c r="F23" s="706"/>
      <c r="G23" s="706"/>
      <c r="H23" s="700"/>
      <c r="I23" s="706"/>
      <c r="J23" s="706"/>
      <c r="K23" s="706"/>
      <c r="L23" s="700"/>
      <c r="M23" s="706"/>
      <c r="N23" s="706"/>
      <c r="O23" s="706"/>
      <c r="P23" s="706"/>
      <c r="Q23" s="706"/>
      <c r="R23" s="706"/>
      <c r="S23" s="706"/>
      <c r="T23" s="700"/>
      <c r="U23" s="706"/>
      <c r="V23" s="706"/>
      <c r="W23" s="706"/>
      <c r="X23" s="706"/>
      <c r="Y23" s="706"/>
      <c r="Z23" s="706"/>
      <c r="AA23" s="706"/>
    </row>
    <row r="24" spans="1:27">
      <c r="A24" s="415">
        <v>3.2</v>
      </c>
      <c r="B24" s="432" t="s">
        <v>533</v>
      </c>
      <c r="C24" s="705"/>
      <c r="D24" s="700"/>
      <c r="E24" s="706"/>
      <c r="F24" s="706"/>
      <c r="G24" s="706"/>
      <c r="H24" s="700"/>
      <c r="I24" s="706"/>
      <c r="J24" s="706"/>
      <c r="K24" s="706"/>
      <c r="L24" s="700"/>
      <c r="M24" s="706"/>
      <c r="N24" s="706"/>
      <c r="O24" s="706"/>
      <c r="P24" s="706"/>
      <c r="Q24" s="706"/>
      <c r="R24" s="706"/>
      <c r="S24" s="706"/>
      <c r="T24" s="700"/>
      <c r="U24" s="706"/>
      <c r="V24" s="706"/>
      <c r="W24" s="706"/>
      <c r="X24" s="706"/>
      <c r="Y24" s="706"/>
      <c r="Z24" s="706"/>
      <c r="AA24" s="706"/>
    </row>
    <row r="25" spans="1:27">
      <c r="A25" s="415">
        <v>3.3</v>
      </c>
      <c r="B25" s="432" t="s">
        <v>534</v>
      </c>
      <c r="C25" s="705"/>
      <c r="D25" s="700"/>
      <c r="E25" s="706"/>
      <c r="F25" s="706"/>
      <c r="G25" s="706"/>
      <c r="H25" s="700"/>
      <c r="I25" s="706"/>
      <c r="J25" s="706"/>
      <c r="K25" s="706"/>
      <c r="L25" s="700"/>
      <c r="M25" s="706"/>
      <c r="N25" s="706"/>
      <c r="O25" s="706"/>
      <c r="P25" s="706"/>
      <c r="Q25" s="706"/>
      <c r="R25" s="706"/>
      <c r="S25" s="706"/>
      <c r="T25" s="700"/>
      <c r="U25" s="706"/>
      <c r="V25" s="706"/>
      <c r="W25" s="706"/>
      <c r="X25" s="706"/>
      <c r="Y25" s="706"/>
      <c r="Z25" s="706"/>
      <c r="AA25" s="706"/>
    </row>
    <row r="26" spans="1:27">
      <c r="A26" s="415">
        <v>3.4</v>
      </c>
      <c r="B26" s="432" t="s">
        <v>535</v>
      </c>
      <c r="C26" s="705">
        <v>684203.7</v>
      </c>
      <c r="D26" s="700">
        <v>0</v>
      </c>
      <c r="E26" s="706"/>
      <c r="F26" s="706"/>
      <c r="G26" s="706"/>
      <c r="H26" s="700"/>
      <c r="I26" s="706"/>
      <c r="J26" s="706"/>
      <c r="K26" s="706"/>
      <c r="L26" s="700"/>
      <c r="M26" s="706"/>
      <c r="N26" s="706"/>
      <c r="O26" s="706"/>
      <c r="P26" s="706"/>
      <c r="Q26" s="706"/>
      <c r="R26" s="706"/>
      <c r="S26" s="706"/>
      <c r="T26" s="700"/>
      <c r="U26" s="706"/>
      <c r="V26" s="706"/>
      <c r="W26" s="706"/>
      <c r="X26" s="706"/>
      <c r="Y26" s="706"/>
      <c r="Z26" s="706"/>
      <c r="AA26" s="706"/>
    </row>
    <row r="27" spans="1:27">
      <c r="A27" s="415">
        <v>3.5</v>
      </c>
      <c r="B27" s="432" t="s">
        <v>536</v>
      </c>
      <c r="C27" s="705">
        <v>156679339.8876</v>
      </c>
      <c r="D27" s="700">
        <v>97433729.605500013</v>
      </c>
      <c r="E27" s="706"/>
      <c r="F27" s="706"/>
      <c r="G27" s="706"/>
      <c r="H27" s="700">
        <v>2824831.3297999999</v>
      </c>
      <c r="I27" s="706"/>
      <c r="J27" s="706"/>
      <c r="K27" s="706"/>
      <c r="L27" s="700"/>
      <c r="M27" s="706"/>
      <c r="N27" s="706"/>
      <c r="O27" s="706"/>
      <c r="P27" s="706"/>
      <c r="Q27" s="706"/>
      <c r="R27" s="706"/>
      <c r="S27" s="706"/>
      <c r="T27" s="700"/>
      <c r="U27" s="706"/>
      <c r="V27" s="706"/>
      <c r="W27" s="706"/>
      <c r="X27" s="706"/>
      <c r="Y27" s="706"/>
      <c r="Z27" s="706"/>
      <c r="AA27" s="706"/>
    </row>
    <row r="28" spans="1:27">
      <c r="A28" s="415">
        <v>3.6</v>
      </c>
      <c r="B28" s="432" t="s">
        <v>537</v>
      </c>
      <c r="C28" s="705">
        <v>1574381.5042000001</v>
      </c>
      <c r="D28" s="700">
        <v>1500750.6842</v>
      </c>
      <c r="E28" s="706"/>
      <c r="F28" s="706"/>
      <c r="G28" s="706"/>
      <c r="H28" s="700">
        <v>3984.22</v>
      </c>
      <c r="I28" s="706"/>
      <c r="J28" s="706"/>
      <c r="K28" s="706"/>
      <c r="L28" s="700"/>
      <c r="M28" s="706"/>
      <c r="N28" s="706"/>
      <c r="O28" s="706"/>
      <c r="P28" s="706"/>
      <c r="Q28" s="706"/>
      <c r="R28" s="706"/>
      <c r="S28" s="706"/>
      <c r="T28" s="700"/>
      <c r="U28" s="706"/>
      <c r="V28" s="706"/>
      <c r="W28" s="706"/>
      <c r="X28" s="706"/>
      <c r="Y28" s="706"/>
      <c r="Z28" s="706"/>
      <c r="AA28" s="706"/>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C8" sqref="C8:AA22"/>
    </sheetView>
  </sheetViews>
  <sheetFormatPr defaultColWidth="9.140625" defaultRowHeight="12.75"/>
  <cols>
    <col min="1" max="1" width="11.85546875" style="425" bestFit="1" customWidth="1"/>
    <col min="2" max="2" width="90.140625" style="425" bestFit="1" customWidth="1"/>
    <col min="3" max="3" width="20.140625" style="425" customWidth="1"/>
    <col min="4" max="4" width="22.140625" style="425" customWidth="1"/>
    <col min="5" max="7" width="17.140625" style="425" customWidth="1"/>
    <col min="8" max="8" width="22.140625" style="425" customWidth="1"/>
    <col min="9" max="10" width="17.140625" style="425" customWidth="1"/>
    <col min="11" max="27" width="22.140625" style="425" customWidth="1"/>
    <col min="28" max="16384" width="9.140625" style="425"/>
  </cols>
  <sheetData>
    <row r="1" spans="1:27" ht="13.5">
      <c r="A1" s="321" t="s">
        <v>97</v>
      </c>
      <c r="B1" s="238" t="str">
        <f>Info!C2</f>
        <v>სს პროკრედიტ ბანკი</v>
      </c>
    </row>
    <row r="2" spans="1:27">
      <c r="A2" s="321" t="s">
        <v>98</v>
      </c>
      <c r="B2" s="324">
        <f>'1. key ratios'!B2</f>
        <v>46112</v>
      </c>
    </row>
    <row r="3" spans="1:27">
      <c r="A3" s="323" t="s">
        <v>540</v>
      </c>
      <c r="C3" s="427"/>
    </row>
    <row r="4" spans="1:27" ht="13.5" thickBot="1">
      <c r="A4" s="323"/>
      <c r="B4" s="427"/>
      <c r="C4" s="427"/>
    </row>
    <row r="5" spans="1:27" ht="13.5" customHeight="1">
      <c r="A5" s="846" t="s">
        <v>869</v>
      </c>
      <c r="B5" s="847"/>
      <c r="C5" s="843" t="s">
        <v>541</v>
      </c>
      <c r="D5" s="844"/>
      <c r="E5" s="844"/>
      <c r="F5" s="844"/>
      <c r="G5" s="844"/>
      <c r="H5" s="844"/>
      <c r="I5" s="844"/>
      <c r="J5" s="844"/>
      <c r="K5" s="844"/>
      <c r="L5" s="844"/>
      <c r="M5" s="844"/>
      <c r="N5" s="844"/>
      <c r="O5" s="844"/>
      <c r="P5" s="844"/>
      <c r="Q5" s="844"/>
      <c r="R5" s="844"/>
      <c r="S5" s="844"/>
      <c r="T5" s="844"/>
      <c r="U5" s="844"/>
      <c r="V5" s="844"/>
      <c r="W5" s="844"/>
      <c r="X5" s="844"/>
      <c r="Y5" s="844"/>
      <c r="Z5" s="844"/>
      <c r="AA5" s="845"/>
    </row>
    <row r="6" spans="1:27" ht="12" customHeight="1">
      <c r="A6" s="848"/>
      <c r="B6" s="849"/>
      <c r="C6" s="852" t="s">
        <v>66</v>
      </c>
      <c r="D6" s="817" t="s">
        <v>860</v>
      </c>
      <c r="E6" s="817"/>
      <c r="F6" s="817"/>
      <c r="G6" s="817"/>
      <c r="H6" s="838" t="s">
        <v>859</v>
      </c>
      <c r="I6" s="839"/>
      <c r="J6" s="839"/>
      <c r="K6" s="839"/>
      <c r="L6" s="448"/>
      <c r="M6" s="821" t="s">
        <v>858</v>
      </c>
      <c r="N6" s="821"/>
      <c r="O6" s="821"/>
      <c r="P6" s="821"/>
      <c r="Q6" s="821"/>
      <c r="R6" s="821"/>
      <c r="S6" s="819"/>
      <c r="T6" s="448"/>
      <c r="U6" s="821" t="s">
        <v>857</v>
      </c>
      <c r="V6" s="821"/>
      <c r="W6" s="821"/>
      <c r="X6" s="821"/>
      <c r="Y6" s="821"/>
      <c r="Z6" s="821"/>
      <c r="AA6" s="842"/>
    </row>
    <row r="7" spans="1:27" ht="38.25">
      <c r="A7" s="850"/>
      <c r="B7" s="851"/>
      <c r="C7" s="853"/>
      <c r="D7" s="446"/>
      <c r="E7" s="422" t="s">
        <v>530</v>
      </c>
      <c r="F7" s="422" t="s">
        <v>855</v>
      </c>
      <c r="G7" s="422" t="s">
        <v>856</v>
      </c>
      <c r="H7" s="426"/>
      <c r="I7" s="422" t="s">
        <v>530</v>
      </c>
      <c r="J7" s="422" t="s">
        <v>855</v>
      </c>
      <c r="K7" s="422" t="s">
        <v>856</v>
      </c>
      <c r="L7" s="443"/>
      <c r="M7" s="422" t="s">
        <v>530</v>
      </c>
      <c r="N7" s="422" t="s">
        <v>868</v>
      </c>
      <c r="O7" s="422" t="s">
        <v>867</v>
      </c>
      <c r="P7" s="422" t="s">
        <v>866</v>
      </c>
      <c r="Q7" s="422" t="s">
        <v>865</v>
      </c>
      <c r="R7" s="422" t="s">
        <v>864</v>
      </c>
      <c r="S7" s="422" t="s">
        <v>850</v>
      </c>
      <c r="T7" s="443"/>
      <c r="U7" s="422" t="s">
        <v>530</v>
      </c>
      <c r="V7" s="422" t="s">
        <v>868</v>
      </c>
      <c r="W7" s="422" t="s">
        <v>867</v>
      </c>
      <c r="X7" s="422" t="s">
        <v>866</v>
      </c>
      <c r="Y7" s="422" t="s">
        <v>865</v>
      </c>
      <c r="Z7" s="422" t="s">
        <v>864</v>
      </c>
      <c r="AA7" s="422" t="s">
        <v>850</v>
      </c>
    </row>
    <row r="8" spans="1:27">
      <c r="A8" s="469">
        <v>1</v>
      </c>
      <c r="B8" s="468" t="s">
        <v>531</v>
      </c>
      <c r="C8" s="707">
        <v>1438891688.1016002</v>
      </c>
      <c r="D8" s="700">
        <v>1342163473.9312</v>
      </c>
      <c r="E8" s="700">
        <v>10397393.5799</v>
      </c>
      <c r="F8" s="700"/>
      <c r="G8" s="700"/>
      <c r="H8" s="700">
        <v>64055298.992700003</v>
      </c>
      <c r="I8" s="700">
        <v>8357358.3843</v>
      </c>
      <c r="J8" s="700">
        <v>2822791.8823000002</v>
      </c>
      <c r="K8" s="700"/>
      <c r="L8" s="700">
        <v>32554310.081599999</v>
      </c>
      <c r="M8" s="700">
        <v>1851476.3536</v>
      </c>
      <c r="N8" s="700">
        <v>3327676.2691000002</v>
      </c>
      <c r="O8" s="700">
        <v>516534.91279999999</v>
      </c>
      <c r="P8" s="700">
        <v>10293568.306500001</v>
      </c>
      <c r="Q8" s="700">
        <v>6042295.9658000004</v>
      </c>
      <c r="R8" s="700">
        <v>9848646.9828999992</v>
      </c>
      <c r="S8" s="700"/>
      <c r="T8" s="700">
        <v>118605.0961</v>
      </c>
      <c r="U8" s="700"/>
      <c r="V8" s="700"/>
      <c r="W8" s="700"/>
      <c r="X8" s="700">
        <v>118605.0961</v>
      </c>
      <c r="Y8" s="700"/>
      <c r="Z8" s="700"/>
      <c r="AA8" s="708"/>
    </row>
    <row r="9" spans="1:27">
      <c r="A9" s="461">
        <v>1.1000000000000001</v>
      </c>
      <c r="B9" s="467" t="s">
        <v>542</v>
      </c>
      <c r="C9" s="709">
        <v>1404066317.9221001</v>
      </c>
      <c r="D9" s="698">
        <v>1310474451.3799</v>
      </c>
      <c r="E9" s="698">
        <v>9987150.8999000005</v>
      </c>
      <c r="F9" s="698"/>
      <c r="G9" s="698"/>
      <c r="H9" s="698">
        <v>62896104.842699997</v>
      </c>
      <c r="I9" s="698">
        <v>8059106.6042999998</v>
      </c>
      <c r="J9" s="698">
        <v>2667016.8823000002</v>
      </c>
      <c r="K9" s="698"/>
      <c r="L9" s="698">
        <v>30577156.603399999</v>
      </c>
      <c r="M9" s="698">
        <v>1621325.4136000001</v>
      </c>
      <c r="N9" s="698">
        <v>2886466.4090999998</v>
      </c>
      <c r="O9" s="698">
        <v>335031.97279999999</v>
      </c>
      <c r="P9" s="698">
        <v>9350621.7883000001</v>
      </c>
      <c r="Q9" s="698">
        <v>6042295.9658000004</v>
      </c>
      <c r="R9" s="698">
        <v>9848646.9828999992</v>
      </c>
      <c r="S9" s="698"/>
      <c r="T9" s="698">
        <v>118605.0961</v>
      </c>
      <c r="U9" s="698"/>
      <c r="V9" s="698"/>
      <c r="W9" s="698"/>
      <c r="X9" s="698">
        <v>118605.0961</v>
      </c>
      <c r="Y9" s="698"/>
      <c r="Z9" s="698"/>
      <c r="AA9" s="710"/>
    </row>
    <row r="10" spans="1:27">
      <c r="A10" s="465" t="s">
        <v>146</v>
      </c>
      <c r="B10" s="466" t="s">
        <v>543</v>
      </c>
      <c r="C10" s="711">
        <v>1341844184.7618001</v>
      </c>
      <c r="D10" s="698">
        <v>1249060839.6029999</v>
      </c>
      <c r="E10" s="698">
        <v>9987150.8999000005</v>
      </c>
      <c r="F10" s="698"/>
      <c r="G10" s="698"/>
      <c r="H10" s="698">
        <v>62189683.375</v>
      </c>
      <c r="I10" s="698">
        <v>7969988.9143000003</v>
      </c>
      <c r="J10" s="698">
        <v>2452302.8322999999</v>
      </c>
      <c r="K10" s="698"/>
      <c r="L10" s="698">
        <v>30475056.6877</v>
      </c>
      <c r="M10" s="698">
        <v>1621325.4136000001</v>
      </c>
      <c r="N10" s="698">
        <v>2886466.4090999998</v>
      </c>
      <c r="O10" s="698">
        <v>300004.24709999998</v>
      </c>
      <c r="P10" s="698">
        <v>9283549.5983000007</v>
      </c>
      <c r="Q10" s="698">
        <v>6042295.9658000004</v>
      </c>
      <c r="R10" s="698">
        <v>9848646.9828999992</v>
      </c>
      <c r="S10" s="698"/>
      <c r="T10" s="698">
        <v>118605.0961</v>
      </c>
      <c r="U10" s="698"/>
      <c r="V10" s="698"/>
      <c r="W10" s="698"/>
      <c r="X10" s="698">
        <v>118605.0961</v>
      </c>
      <c r="Y10" s="698"/>
      <c r="Z10" s="698"/>
      <c r="AA10" s="710"/>
    </row>
    <row r="11" spans="1:27">
      <c r="A11" s="463" t="s">
        <v>544</v>
      </c>
      <c r="B11" s="464" t="s">
        <v>545</v>
      </c>
      <c r="C11" s="712">
        <v>685235401.76759994</v>
      </c>
      <c r="D11" s="698">
        <v>650642782.38499999</v>
      </c>
      <c r="E11" s="698">
        <v>2992239.6732999999</v>
      </c>
      <c r="F11" s="698"/>
      <c r="G11" s="698"/>
      <c r="H11" s="698">
        <v>29523368.131999999</v>
      </c>
      <c r="I11" s="698">
        <v>1932197.4894999999</v>
      </c>
      <c r="J11" s="698">
        <v>1275602.2734000001</v>
      </c>
      <c r="K11" s="698"/>
      <c r="L11" s="698">
        <v>4950646.1545000002</v>
      </c>
      <c r="M11" s="698">
        <v>15106.8698</v>
      </c>
      <c r="N11" s="698">
        <v>2886466.4090999998</v>
      </c>
      <c r="O11" s="698">
        <v>300004.24709999998</v>
      </c>
      <c r="P11" s="698">
        <v>143640.2176</v>
      </c>
      <c r="Q11" s="698">
        <v>581045.82999999996</v>
      </c>
      <c r="R11" s="698">
        <v>531614.51</v>
      </c>
      <c r="S11" s="698"/>
      <c r="T11" s="698">
        <v>118605.0961</v>
      </c>
      <c r="U11" s="698"/>
      <c r="V11" s="698"/>
      <c r="W11" s="698"/>
      <c r="X11" s="698">
        <v>118605.0961</v>
      </c>
      <c r="Y11" s="698"/>
      <c r="Z11" s="698"/>
      <c r="AA11" s="710"/>
    </row>
    <row r="12" spans="1:27">
      <c r="A12" s="463" t="s">
        <v>546</v>
      </c>
      <c r="B12" s="464" t="s">
        <v>547</v>
      </c>
      <c r="C12" s="712">
        <v>200919892.3369</v>
      </c>
      <c r="D12" s="698">
        <v>187586932.3845</v>
      </c>
      <c r="E12" s="698">
        <v>4460352.6771</v>
      </c>
      <c r="F12" s="698"/>
      <c r="G12" s="698"/>
      <c r="H12" s="698">
        <v>8317771.1897999998</v>
      </c>
      <c r="I12" s="698">
        <v>529226.34680000006</v>
      </c>
      <c r="J12" s="698">
        <v>184542.5857</v>
      </c>
      <c r="K12" s="698"/>
      <c r="L12" s="698">
        <v>5015188.7626</v>
      </c>
      <c r="M12" s="698"/>
      <c r="N12" s="698"/>
      <c r="O12" s="698"/>
      <c r="P12" s="698">
        <v>3766478.9956999999</v>
      </c>
      <c r="Q12" s="698">
        <v>1248709.7668999999</v>
      </c>
      <c r="R12" s="698"/>
      <c r="S12" s="698"/>
      <c r="T12" s="698"/>
      <c r="U12" s="698"/>
      <c r="V12" s="698"/>
      <c r="W12" s="698"/>
      <c r="X12" s="698"/>
      <c r="Y12" s="698"/>
      <c r="Z12" s="698"/>
      <c r="AA12" s="710"/>
    </row>
    <row r="13" spans="1:27">
      <c r="A13" s="463" t="s">
        <v>548</v>
      </c>
      <c r="B13" s="464" t="s">
        <v>549</v>
      </c>
      <c r="C13" s="712">
        <v>156650916.5625</v>
      </c>
      <c r="D13" s="698">
        <v>152177711.09259999</v>
      </c>
      <c r="E13" s="698">
        <v>1452361.9</v>
      </c>
      <c r="F13" s="698"/>
      <c r="G13" s="698"/>
      <c r="H13" s="698">
        <v>4381449.4199000001</v>
      </c>
      <c r="I13" s="698">
        <v>889778.15689999994</v>
      </c>
      <c r="J13" s="698">
        <v>816162.62320000003</v>
      </c>
      <c r="K13" s="698"/>
      <c r="L13" s="698">
        <v>91756.05</v>
      </c>
      <c r="M13" s="698"/>
      <c r="N13" s="698"/>
      <c r="O13" s="698"/>
      <c r="P13" s="698"/>
      <c r="Q13" s="698">
        <v>91756.05</v>
      </c>
      <c r="R13" s="698"/>
      <c r="S13" s="698"/>
      <c r="T13" s="698"/>
      <c r="U13" s="698"/>
      <c r="V13" s="698"/>
      <c r="W13" s="698"/>
      <c r="X13" s="698"/>
      <c r="Y13" s="698"/>
      <c r="Z13" s="698"/>
      <c r="AA13" s="710"/>
    </row>
    <row r="14" spans="1:27">
      <c r="A14" s="463" t="s">
        <v>550</v>
      </c>
      <c r="B14" s="464" t="s">
        <v>551</v>
      </c>
      <c r="C14" s="712">
        <v>299037974.0948</v>
      </c>
      <c r="D14" s="698">
        <v>258653413.74090001</v>
      </c>
      <c r="E14" s="698">
        <v>1082196.6495000001</v>
      </c>
      <c r="F14" s="698"/>
      <c r="G14" s="698"/>
      <c r="H14" s="698">
        <v>19967094.633299999</v>
      </c>
      <c r="I14" s="698">
        <v>4618786.9210999999</v>
      </c>
      <c r="J14" s="698">
        <v>175995.35</v>
      </c>
      <c r="K14" s="698"/>
      <c r="L14" s="698">
        <v>20417465.720600002</v>
      </c>
      <c r="M14" s="698">
        <v>1606218.5438000001</v>
      </c>
      <c r="N14" s="698"/>
      <c r="O14" s="698"/>
      <c r="P14" s="698">
        <v>5373430.3849999998</v>
      </c>
      <c r="Q14" s="698">
        <v>4120784.3188999998</v>
      </c>
      <c r="R14" s="698">
        <v>9317032.4728999995</v>
      </c>
      <c r="S14" s="698"/>
      <c r="T14" s="698"/>
      <c r="U14" s="698"/>
      <c r="V14" s="698"/>
      <c r="W14" s="698"/>
      <c r="X14" s="698"/>
      <c r="Y14" s="698"/>
      <c r="Z14" s="698"/>
      <c r="AA14" s="710"/>
    </row>
    <row r="15" spans="1:27">
      <c r="A15" s="462">
        <v>1.2</v>
      </c>
      <c r="B15" s="460" t="s">
        <v>863</v>
      </c>
      <c r="C15" s="709">
        <v>25722745.941500001</v>
      </c>
      <c r="D15" s="698">
        <v>3237007.9402000001</v>
      </c>
      <c r="E15" s="698">
        <v>24836.068899999998</v>
      </c>
      <c r="F15" s="698"/>
      <c r="G15" s="698"/>
      <c r="H15" s="698">
        <v>2094052.3684</v>
      </c>
      <c r="I15" s="698">
        <v>447985.46909999999</v>
      </c>
      <c r="J15" s="698">
        <v>238243.64350000001</v>
      </c>
      <c r="K15" s="698"/>
      <c r="L15" s="698">
        <v>20391685.621399999</v>
      </c>
      <c r="M15" s="698">
        <v>155862.01010000001</v>
      </c>
      <c r="N15" s="698">
        <v>158149.48740000001</v>
      </c>
      <c r="O15" s="698">
        <v>80962.656000000003</v>
      </c>
      <c r="P15" s="698">
        <v>5458748.4005000005</v>
      </c>
      <c r="Q15" s="698">
        <v>4881320.2200999996</v>
      </c>
      <c r="R15" s="698">
        <v>9531617.8562000003</v>
      </c>
      <c r="S15" s="698"/>
      <c r="T15" s="698">
        <v>1.15E-2</v>
      </c>
      <c r="U15" s="698"/>
      <c r="V15" s="698"/>
      <c r="W15" s="698"/>
      <c r="X15" s="698">
        <v>1.15E-2</v>
      </c>
      <c r="Y15" s="698"/>
      <c r="Z15" s="698"/>
      <c r="AA15" s="710"/>
    </row>
    <row r="16" spans="1:27">
      <c r="A16" s="461">
        <v>1.3</v>
      </c>
      <c r="B16" s="460" t="s">
        <v>552</v>
      </c>
      <c r="C16" s="713"/>
      <c r="D16" s="714">
        <v>0</v>
      </c>
      <c r="E16" s="714">
        <v>0</v>
      </c>
      <c r="F16" s="714"/>
      <c r="G16" s="714"/>
      <c r="H16" s="714">
        <v>0</v>
      </c>
      <c r="I16" s="714">
        <v>0</v>
      </c>
      <c r="J16" s="714">
        <v>0</v>
      </c>
      <c r="K16" s="714"/>
      <c r="L16" s="714">
        <v>0</v>
      </c>
      <c r="M16" s="714">
        <v>0</v>
      </c>
      <c r="N16" s="714">
        <v>0</v>
      </c>
      <c r="O16" s="714">
        <v>0</v>
      </c>
      <c r="P16" s="714">
        <v>0</v>
      </c>
      <c r="Q16" s="714">
        <v>0</v>
      </c>
      <c r="R16" s="714">
        <v>0</v>
      </c>
      <c r="S16" s="714"/>
      <c r="T16" s="714">
        <v>0</v>
      </c>
      <c r="U16" s="714"/>
      <c r="V16" s="714"/>
      <c r="W16" s="714"/>
      <c r="X16" s="714">
        <v>0</v>
      </c>
      <c r="Y16" s="714"/>
      <c r="Z16" s="714"/>
      <c r="AA16" s="715"/>
    </row>
    <row r="17" spans="1:27" ht="25.5">
      <c r="A17" s="457" t="s">
        <v>553</v>
      </c>
      <c r="B17" s="459" t="s">
        <v>554</v>
      </c>
      <c r="C17" s="716">
        <v>1333757859.3159001</v>
      </c>
      <c r="D17" s="698">
        <v>1250934469.1466</v>
      </c>
      <c r="E17" s="698">
        <v>9779850.5211999994</v>
      </c>
      <c r="F17" s="698"/>
      <c r="G17" s="698"/>
      <c r="H17" s="698">
        <v>58967395.418700002</v>
      </c>
      <c r="I17" s="698">
        <v>7880995.6418000003</v>
      </c>
      <c r="J17" s="698">
        <v>2498479.5151999998</v>
      </c>
      <c r="K17" s="698"/>
      <c r="L17" s="698">
        <v>23737389.6545</v>
      </c>
      <c r="M17" s="698">
        <v>378232.48070000001</v>
      </c>
      <c r="N17" s="698">
        <v>2886466.4090999998</v>
      </c>
      <c r="O17" s="698">
        <v>332374.47779999999</v>
      </c>
      <c r="P17" s="698">
        <v>8732153.9067000002</v>
      </c>
      <c r="Q17" s="698">
        <v>4810472.2562999995</v>
      </c>
      <c r="R17" s="698">
        <v>6085961.9413000001</v>
      </c>
      <c r="S17" s="698"/>
      <c r="T17" s="698">
        <v>118605.0961</v>
      </c>
      <c r="U17" s="698"/>
      <c r="V17" s="698"/>
      <c r="W17" s="698"/>
      <c r="X17" s="698">
        <v>541120</v>
      </c>
      <c r="Y17" s="698"/>
      <c r="Z17" s="698"/>
      <c r="AA17" s="710"/>
    </row>
    <row r="18" spans="1:27" ht="25.5">
      <c r="A18" s="455" t="s">
        <v>555</v>
      </c>
      <c r="B18" s="456" t="s">
        <v>556</v>
      </c>
      <c r="C18" s="717">
        <v>1215111493.9790001</v>
      </c>
      <c r="D18" s="698">
        <v>1138451451.7203</v>
      </c>
      <c r="E18" s="698">
        <v>9779850.5211999994</v>
      </c>
      <c r="F18" s="698"/>
      <c r="G18" s="698"/>
      <c r="H18" s="698">
        <v>55719993.102600001</v>
      </c>
      <c r="I18" s="698">
        <v>6270082.9603000004</v>
      </c>
      <c r="J18" s="698">
        <v>2391729.7080000001</v>
      </c>
      <c r="K18" s="698"/>
      <c r="L18" s="698">
        <v>20821444.059999999</v>
      </c>
      <c r="M18" s="698">
        <v>1426408.3060000001</v>
      </c>
      <c r="N18" s="698">
        <v>2886466.4090999998</v>
      </c>
      <c r="O18" s="698">
        <v>297346.75209999998</v>
      </c>
      <c r="P18" s="698">
        <v>4083314.8761999998</v>
      </c>
      <c r="Q18" s="698">
        <v>5082354.3388</v>
      </c>
      <c r="R18" s="698">
        <v>6533825.1952</v>
      </c>
      <c r="S18" s="698"/>
      <c r="T18" s="698">
        <v>118605.0961</v>
      </c>
      <c r="U18" s="698"/>
      <c r="V18" s="698"/>
      <c r="W18" s="698"/>
      <c r="X18" s="698">
        <v>541120</v>
      </c>
      <c r="Y18" s="698"/>
      <c r="Z18" s="698"/>
      <c r="AA18" s="710"/>
    </row>
    <row r="19" spans="1:27">
      <c r="A19" s="457" t="s">
        <v>557</v>
      </c>
      <c r="B19" s="458" t="s">
        <v>558</v>
      </c>
      <c r="C19" s="718">
        <v>1472743620.8414001</v>
      </c>
      <c r="D19" s="698">
        <v>1390619241.3877001</v>
      </c>
      <c r="E19" s="698">
        <v>5114810.4967</v>
      </c>
      <c r="F19" s="698"/>
      <c r="G19" s="698"/>
      <c r="H19" s="698">
        <v>61613197.088699996</v>
      </c>
      <c r="I19" s="698">
        <v>6365159.2621999998</v>
      </c>
      <c r="J19" s="698">
        <v>1570023.7153</v>
      </c>
      <c r="K19" s="698"/>
      <c r="L19" s="698">
        <v>20088667.461100001</v>
      </c>
      <c r="M19" s="698">
        <v>61023.519399999997</v>
      </c>
      <c r="N19" s="698">
        <v>9077369.7851</v>
      </c>
      <c r="O19" s="698">
        <v>2624894.4271999998</v>
      </c>
      <c r="P19" s="698">
        <v>3093015.1727</v>
      </c>
      <c r="Q19" s="698">
        <v>1813849.1642</v>
      </c>
      <c r="R19" s="698">
        <v>863336.8898</v>
      </c>
      <c r="S19" s="698"/>
      <c r="T19" s="698">
        <v>422514.90389999998</v>
      </c>
      <c r="U19" s="698"/>
      <c r="V19" s="698"/>
      <c r="W19" s="698"/>
      <c r="X19" s="698">
        <v>422514.90389999998</v>
      </c>
      <c r="Y19" s="698"/>
      <c r="Z19" s="698"/>
      <c r="AA19" s="710"/>
    </row>
    <row r="20" spans="1:27">
      <c r="A20" s="455" t="s">
        <v>559</v>
      </c>
      <c r="B20" s="456" t="s">
        <v>560</v>
      </c>
      <c r="C20" s="717">
        <v>1338858758.5820999</v>
      </c>
      <c r="D20" s="698">
        <v>1261948274.8961</v>
      </c>
      <c r="E20" s="698">
        <v>4864365.8147999998</v>
      </c>
      <c r="F20" s="698"/>
      <c r="G20" s="698"/>
      <c r="H20" s="698">
        <v>56872803.9124</v>
      </c>
      <c r="I20" s="698">
        <v>3870402.2765000002</v>
      </c>
      <c r="J20" s="698">
        <v>1504460.5755</v>
      </c>
      <c r="K20" s="698"/>
      <c r="L20" s="698">
        <v>19615164.8697</v>
      </c>
      <c r="M20" s="698">
        <v>61023.519399999997</v>
      </c>
      <c r="N20" s="698">
        <v>9446741.9708999991</v>
      </c>
      <c r="O20" s="698">
        <v>2405595.7529000002</v>
      </c>
      <c r="P20" s="698">
        <v>1997391.9039</v>
      </c>
      <c r="Q20" s="698">
        <v>2065604.5299</v>
      </c>
      <c r="R20" s="698">
        <v>1083628.69</v>
      </c>
      <c r="S20" s="698"/>
      <c r="T20" s="698">
        <v>422514.90389999998</v>
      </c>
      <c r="U20" s="698"/>
      <c r="V20" s="698"/>
      <c r="W20" s="698"/>
      <c r="X20" s="698">
        <v>422514.90389999998</v>
      </c>
      <c r="Y20" s="698"/>
      <c r="Z20" s="698"/>
      <c r="AA20" s="710"/>
    </row>
    <row r="21" spans="1:27">
      <c r="A21" s="454">
        <v>1.4</v>
      </c>
      <c r="B21" s="453" t="s">
        <v>649</v>
      </c>
      <c r="C21" s="719">
        <v>31896427.120000001</v>
      </c>
      <c r="D21" s="698">
        <v>30276307.140000001</v>
      </c>
      <c r="E21" s="698"/>
      <c r="F21" s="698"/>
      <c r="G21" s="698"/>
      <c r="H21" s="698">
        <v>1601642.01</v>
      </c>
      <c r="I21" s="698">
        <v>506833.89</v>
      </c>
      <c r="J21" s="698">
        <v>35040.74</v>
      </c>
      <c r="K21" s="698"/>
      <c r="L21" s="698">
        <v>18477.97</v>
      </c>
      <c r="M21" s="698"/>
      <c r="N21" s="698"/>
      <c r="O21" s="698"/>
      <c r="P21" s="698">
        <v>18477.97</v>
      </c>
      <c r="Q21" s="698"/>
      <c r="R21" s="698"/>
      <c r="S21" s="698"/>
      <c r="T21" s="698"/>
      <c r="U21" s="698"/>
      <c r="V21" s="698"/>
      <c r="W21" s="698"/>
      <c r="X21" s="698"/>
      <c r="Y21" s="698"/>
      <c r="Z21" s="698"/>
      <c r="AA21" s="710"/>
    </row>
    <row r="22" spans="1:27" ht="13.5" thickBot="1">
      <c r="A22" s="452">
        <v>1.5</v>
      </c>
      <c r="B22" s="451" t="s">
        <v>650</v>
      </c>
      <c r="C22" s="720">
        <v>29048091.473999999</v>
      </c>
      <c r="D22" s="721">
        <v>28356954.375700001</v>
      </c>
      <c r="E22" s="721"/>
      <c r="F22" s="721"/>
      <c r="G22" s="721"/>
      <c r="H22" s="721">
        <v>691137.09829999995</v>
      </c>
      <c r="I22" s="721">
        <v>273041.48430000001</v>
      </c>
      <c r="J22" s="721"/>
      <c r="K22" s="721"/>
      <c r="L22" s="721"/>
      <c r="M22" s="721"/>
      <c r="N22" s="721"/>
      <c r="O22" s="721"/>
      <c r="P22" s="721"/>
      <c r="Q22" s="721"/>
      <c r="R22" s="721"/>
      <c r="S22" s="721"/>
      <c r="T22" s="721"/>
      <c r="U22" s="721"/>
      <c r="V22" s="721"/>
      <c r="W22" s="721"/>
      <c r="X22" s="721"/>
      <c r="Y22" s="721"/>
      <c r="Z22" s="721"/>
      <c r="AA22" s="72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72"/>
  <sheetViews>
    <sheetView topLeftCell="A42" zoomScale="80" zoomScaleNormal="80" workbookViewId="0">
      <selection activeCell="Q59" sqref="Q59"/>
    </sheetView>
  </sheetViews>
  <sheetFormatPr defaultRowHeight="15"/>
  <cols>
    <col min="1" max="1" width="8.85546875" style="390"/>
    <col min="2" max="2" width="69.140625" style="367" customWidth="1"/>
    <col min="3" max="3" width="13.5703125" customWidth="1"/>
    <col min="4" max="5" width="15.7109375" customWidth="1"/>
    <col min="6" max="6" width="13.140625" customWidth="1"/>
    <col min="7" max="7" width="16" customWidth="1"/>
    <col min="8" max="8" width="15.85546875" customWidth="1"/>
  </cols>
  <sheetData>
    <row r="1" spans="1:8" ht="15.75">
      <c r="A1" s="12" t="s">
        <v>97</v>
      </c>
      <c r="B1" s="238" t="str">
        <f>Info!C2</f>
        <v>სს პროკრედიტ ბანკი</v>
      </c>
      <c r="C1" s="11"/>
      <c r="D1" s="1"/>
      <c r="E1" s="1"/>
      <c r="F1" s="1"/>
      <c r="G1" s="1"/>
    </row>
    <row r="2" spans="1:8" ht="15.75">
      <c r="A2" s="12" t="s">
        <v>98</v>
      </c>
      <c r="B2" s="274">
        <f>'1. key ratios'!B2</f>
        <v>46112</v>
      </c>
      <c r="C2" s="11"/>
      <c r="D2" s="1"/>
      <c r="E2" s="1"/>
      <c r="F2" s="1"/>
      <c r="G2" s="1"/>
    </row>
    <row r="3" spans="1:8" ht="15.75">
      <c r="A3" s="12"/>
      <c r="B3" s="11"/>
      <c r="C3" s="11"/>
      <c r="D3" s="1"/>
      <c r="E3" s="1"/>
      <c r="F3" s="1"/>
      <c r="G3" s="1"/>
    </row>
    <row r="4" spans="1:8" ht="21" customHeight="1">
      <c r="A4" s="755" t="s">
        <v>25</v>
      </c>
      <c r="B4" s="756" t="s">
        <v>697</v>
      </c>
      <c r="C4" s="758" t="s">
        <v>103</v>
      </c>
      <c r="D4" s="758"/>
      <c r="E4" s="758"/>
      <c r="F4" s="758" t="s">
        <v>104</v>
      </c>
      <c r="G4" s="758"/>
      <c r="H4" s="759"/>
    </row>
    <row r="5" spans="1:8" ht="21" customHeight="1">
      <c r="A5" s="755"/>
      <c r="B5" s="757"/>
      <c r="C5" s="341" t="s">
        <v>26</v>
      </c>
      <c r="D5" s="341" t="s">
        <v>77</v>
      </c>
      <c r="E5" s="341" t="s">
        <v>66</v>
      </c>
      <c r="F5" s="341" t="s">
        <v>26</v>
      </c>
      <c r="G5" s="341" t="s">
        <v>77</v>
      </c>
      <c r="H5" s="341" t="s">
        <v>66</v>
      </c>
    </row>
    <row r="6" spans="1:8" ht="26.45" customHeight="1">
      <c r="A6" s="755"/>
      <c r="B6" s="342" t="s">
        <v>84</v>
      </c>
      <c r="C6" s="760"/>
      <c r="D6" s="761"/>
      <c r="E6" s="761"/>
      <c r="F6" s="761"/>
      <c r="G6" s="761"/>
      <c r="H6" s="762"/>
    </row>
    <row r="7" spans="1:8" ht="23.1" customHeight="1">
      <c r="A7" s="382">
        <v>1</v>
      </c>
      <c r="B7" s="343" t="s">
        <v>811</v>
      </c>
      <c r="C7" s="638">
        <v>94568777.560000002</v>
      </c>
      <c r="D7" s="638">
        <v>542738589.79159403</v>
      </c>
      <c r="E7" s="639">
        <v>637307367.35159397</v>
      </c>
      <c r="F7" s="638">
        <v>59870866.290000007</v>
      </c>
      <c r="G7" s="638">
        <v>374066215.68327397</v>
      </c>
      <c r="H7" s="639">
        <v>433937081.97327399</v>
      </c>
    </row>
    <row r="8" spans="1:8">
      <c r="A8" s="382">
        <v>1.1000000000000001</v>
      </c>
      <c r="B8" s="344" t="s">
        <v>85</v>
      </c>
      <c r="C8" s="638">
        <v>20879432.439999998</v>
      </c>
      <c r="D8" s="638">
        <v>33194712.008000001</v>
      </c>
      <c r="E8" s="639">
        <v>54074144.447999999</v>
      </c>
      <c r="F8" s="638">
        <v>16425293.950000001</v>
      </c>
      <c r="G8" s="638">
        <v>37053211.852299988</v>
      </c>
      <c r="H8" s="639">
        <v>53478505.802299991</v>
      </c>
    </row>
    <row r="9" spans="1:8">
      <c r="A9" s="382">
        <v>1.2</v>
      </c>
      <c r="B9" s="344" t="s">
        <v>86</v>
      </c>
      <c r="C9" s="638">
        <v>18049750.52</v>
      </c>
      <c r="D9" s="638">
        <v>288492940.97000903</v>
      </c>
      <c r="E9" s="639">
        <v>306542691.49000901</v>
      </c>
      <c r="F9" s="638">
        <v>13309079.860000001</v>
      </c>
      <c r="G9" s="638">
        <v>252563235.06235197</v>
      </c>
      <c r="H9" s="639">
        <v>265872314.92235199</v>
      </c>
    </row>
    <row r="10" spans="1:8">
      <c r="A10" s="382">
        <v>1.3</v>
      </c>
      <c r="B10" s="344" t="s">
        <v>87</v>
      </c>
      <c r="C10" s="638">
        <v>55639594.600000001</v>
      </c>
      <c r="D10" s="638">
        <v>221050936.81358495</v>
      </c>
      <c r="E10" s="639">
        <v>276690531.41358495</v>
      </c>
      <c r="F10" s="638">
        <v>30136492.480000004</v>
      </c>
      <c r="G10" s="638">
        <v>84449768.768621966</v>
      </c>
      <c r="H10" s="639">
        <v>114586261.24862197</v>
      </c>
    </row>
    <row r="11" spans="1:8">
      <c r="A11" s="382">
        <v>2</v>
      </c>
      <c r="B11" s="345" t="s">
        <v>698</v>
      </c>
      <c r="C11" s="638"/>
      <c r="D11" s="638"/>
      <c r="E11" s="639">
        <v>0</v>
      </c>
      <c r="F11" s="638">
        <v>0</v>
      </c>
      <c r="G11" s="638">
        <v>0</v>
      </c>
      <c r="H11" s="639">
        <v>0</v>
      </c>
    </row>
    <row r="12" spans="1:8">
      <c r="A12" s="382">
        <v>2.1</v>
      </c>
      <c r="B12" s="346" t="s">
        <v>699</v>
      </c>
      <c r="C12" s="638"/>
      <c r="D12" s="638"/>
      <c r="E12" s="639">
        <v>0</v>
      </c>
      <c r="F12" s="638">
        <v>0</v>
      </c>
      <c r="G12" s="638">
        <v>0</v>
      </c>
      <c r="H12" s="639">
        <v>0</v>
      </c>
    </row>
    <row r="13" spans="1:8" ht="26.45" customHeight="1">
      <c r="A13" s="382">
        <v>3</v>
      </c>
      <c r="B13" s="347" t="s">
        <v>700</v>
      </c>
      <c r="C13" s="638"/>
      <c r="D13" s="638"/>
      <c r="E13" s="639">
        <v>0</v>
      </c>
      <c r="F13" s="638">
        <v>0</v>
      </c>
      <c r="G13" s="638">
        <v>0</v>
      </c>
      <c r="H13" s="639">
        <v>0</v>
      </c>
    </row>
    <row r="14" spans="1:8" ht="26.45" customHeight="1">
      <c r="A14" s="382">
        <v>4</v>
      </c>
      <c r="B14" s="348" t="s">
        <v>701</v>
      </c>
      <c r="C14" s="638"/>
      <c r="D14" s="638"/>
      <c r="E14" s="639">
        <v>0</v>
      </c>
      <c r="F14" s="638">
        <v>0</v>
      </c>
      <c r="G14" s="638">
        <v>0</v>
      </c>
      <c r="H14" s="639">
        <v>0</v>
      </c>
    </row>
    <row r="15" spans="1:8" ht="24.6" customHeight="1">
      <c r="A15" s="382">
        <v>5</v>
      </c>
      <c r="B15" s="348" t="s">
        <v>702</v>
      </c>
      <c r="C15" s="640">
        <v>642023.278859852</v>
      </c>
      <c r="D15" s="640">
        <v>0</v>
      </c>
      <c r="E15" s="641">
        <v>642023.278859852</v>
      </c>
      <c r="F15" s="640">
        <v>139527.79999999999</v>
      </c>
      <c r="G15" s="640">
        <v>0</v>
      </c>
      <c r="H15" s="641">
        <v>139527.79999999999</v>
      </c>
    </row>
    <row r="16" spans="1:8">
      <c r="A16" s="382">
        <v>5.0999999999999996</v>
      </c>
      <c r="B16" s="349" t="s">
        <v>703</v>
      </c>
      <c r="C16" s="638">
        <v>642023.278859852</v>
      </c>
      <c r="D16" s="638"/>
      <c r="E16" s="639">
        <v>642023.278859852</v>
      </c>
      <c r="F16" s="638">
        <v>139527.79999999999</v>
      </c>
      <c r="G16" s="638">
        <v>0</v>
      </c>
      <c r="H16" s="639">
        <v>139527.79999999999</v>
      </c>
    </row>
    <row r="17" spans="1:8">
      <c r="A17" s="382">
        <v>5.2</v>
      </c>
      <c r="B17" s="349" t="s">
        <v>538</v>
      </c>
      <c r="C17" s="638"/>
      <c r="D17" s="638"/>
      <c r="E17" s="639">
        <v>0</v>
      </c>
      <c r="F17" s="638">
        <v>0</v>
      </c>
      <c r="G17" s="638">
        <v>0</v>
      </c>
      <c r="H17" s="639">
        <v>0</v>
      </c>
    </row>
    <row r="18" spans="1:8">
      <c r="A18" s="382">
        <v>5.3</v>
      </c>
      <c r="B18" s="349" t="s">
        <v>704</v>
      </c>
      <c r="C18" s="638"/>
      <c r="D18" s="638"/>
      <c r="E18" s="639">
        <v>0</v>
      </c>
      <c r="F18" s="638">
        <v>0</v>
      </c>
      <c r="G18" s="638">
        <v>0</v>
      </c>
      <c r="H18" s="639">
        <v>0</v>
      </c>
    </row>
    <row r="19" spans="1:8">
      <c r="A19" s="382">
        <v>6</v>
      </c>
      <c r="B19" s="347" t="s">
        <v>705</v>
      </c>
      <c r="C19" s="638">
        <v>664893782.17127705</v>
      </c>
      <c r="D19" s="638">
        <v>907870530.19159341</v>
      </c>
      <c r="E19" s="639">
        <v>1572764312.3628705</v>
      </c>
      <c r="F19" s="638">
        <v>569180207.13890004</v>
      </c>
      <c r="G19" s="638">
        <v>880371206.39613891</v>
      </c>
      <c r="H19" s="639">
        <v>1449551413.5350389</v>
      </c>
    </row>
    <row r="20" spans="1:8">
      <c r="A20" s="382">
        <v>6.1</v>
      </c>
      <c r="B20" s="349" t="s">
        <v>538</v>
      </c>
      <c r="C20" s="638">
        <v>154476211.55000001</v>
      </c>
      <c r="D20" s="638"/>
      <c r="E20" s="639">
        <v>154476211.55000001</v>
      </c>
      <c r="F20" s="638">
        <v>102497576.79000002</v>
      </c>
      <c r="G20" s="638">
        <v>0</v>
      </c>
      <c r="H20" s="639">
        <v>102497576.79000002</v>
      </c>
    </row>
    <row r="21" spans="1:8">
      <c r="A21" s="382">
        <v>6.2</v>
      </c>
      <c r="B21" s="349" t="s">
        <v>704</v>
      </c>
      <c r="C21" s="638">
        <v>510417570.62127709</v>
      </c>
      <c r="D21" s="638">
        <v>907870530.19159341</v>
      </c>
      <c r="E21" s="639">
        <v>1418288100.8128705</v>
      </c>
      <c r="F21" s="638">
        <v>466682630.34889996</v>
      </c>
      <c r="G21" s="638">
        <v>880371206.39613891</v>
      </c>
      <c r="H21" s="639">
        <v>1347053836.745039</v>
      </c>
    </row>
    <row r="22" spans="1:8">
      <c r="A22" s="382">
        <v>7</v>
      </c>
      <c r="B22" s="350" t="s">
        <v>706</v>
      </c>
      <c r="C22" s="638">
        <v>8840239.8699999992</v>
      </c>
      <c r="D22" s="638"/>
      <c r="E22" s="639">
        <v>8840239.8699999992</v>
      </c>
      <c r="F22" s="638">
        <v>9500057.0999999996</v>
      </c>
      <c r="G22" s="638">
        <v>0</v>
      </c>
      <c r="H22" s="639">
        <v>9500057.0999999996</v>
      </c>
    </row>
    <row r="23" spans="1:8" ht="21">
      <c r="A23" s="382">
        <v>8</v>
      </c>
      <c r="B23" s="351" t="s">
        <v>707</v>
      </c>
      <c r="C23" s="638"/>
      <c r="D23" s="638"/>
      <c r="E23" s="639">
        <v>0</v>
      </c>
      <c r="F23" s="638">
        <v>0</v>
      </c>
      <c r="G23" s="638">
        <v>0</v>
      </c>
      <c r="H23" s="639">
        <v>0</v>
      </c>
    </row>
    <row r="24" spans="1:8">
      <c r="A24" s="382">
        <v>9</v>
      </c>
      <c r="B24" s="348" t="s">
        <v>708</v>
      </c>
      <c r="C24" s="638">
        <v>48523163.779999971</v>
      </c>
      <c r="D24" s="638">
        <v>0</v>
      </c>
      <c r="E24" s="639">
        <v>48523163.779999971</v>
      </c>
      <c r="F24" s="638">
        <v>48426676.019999996</v>
      </c>
      <c r="G24" s="638">
        <v>0</v>
      </c>
      <c r="H24" s="639">
        <v>48426676.019999996</v>
      </c>
    </row>
    <row r="25" spans="1:8">
      <c r="A25" s="382">
        <v>9.1</v>
      </c>
      <c r="B25" s="352" t="s">
        <v>709</v>
      </c>
      <c r="C25" s="638">
        <v>44569265.74999997</v>
      </c>
      <c r="D25" s="638"/>
      <c r="E25" s="639">
        <v>44569265.74999997</v>
      </c>
      <c r="F25" s="638">
        <v>44330691.749999993</v>
      </c>
      <c r="G25" s="638">
        <v>0</v>
      </c>
      <c r="H25" s="639">
        <v>44330691.749999993</v>
      </c>
    </row>
    <row r="26" spans="1:8">
      <c r="A26" s="382">
        <v>9.1999999999999993</v>
      </c>
      <c r="B26" s="352" t="s">
        <v>710</v>
      </c>
      <c r="C26" s="638">
        <v>3953898.0300000003</v>
      </c>
      <c r="D26" s="638"/>
      <c r="E26" s="639">
        <v>3953898.0300000003</v>
      </c>
      <c r="F26" s="638">
        <v>4095984.2699999996</v>
      </c>
      <c r="G26" s="638">
        <v>0</v>
      </c>
      <c r="H26" s="639">
        <v>4095984.2699999996</v>
      </c>
    </row>
    <row r="27" spans="1:8">
      <c r="A27" s="382">
        <v>10</v>
      </c>
      <c r="B27" s="348" t="s">
        <v>36</v>
      </c>
      <c r="C27" s="638">
        <v>4607388.3800000008</v>
      </c>
      <c r="D27" s="638">
        <v>0</v>
      </c>
      <c r="E27" s="639">
        <v>4607388.3800000008</v>
      </c>
      <c r="F27" s="638">
        <v>1951083.0600000005</v>
      </c>
      <c r="G27" s="638">
        <v>0</v>
      </c>
      <c r="H27" s="639">
        <v>1951083.0600000005</v>
      </c>
    </row>
    <row r="28" spans="1:8">
      <c r="A28" s="382">
        <v>10.1</v>
      </c>
      <c r="B28" s="352" t="s">
        <v>711</v>
      </c>
      <c r="C28" s="638"/>
      <c r="D28" s="638"/>
      <c r="E28" s="639">
        <v>0</v>
      </c>
      <c r="F28" s="638">
        <v>0</v>
      </c>
      <c r="G28" s="638">
        <v>0</v>
      </c>
      <c r="H28" s="639">
        <v>0</v>
      </c>
    </row>
    <row r="29" spans="1:8">
      <c r="A29" s="382">
        <v>10.199999999999999</v>
      </c>
      <c r="B29" s="352" t="s">
        <v>712</v>
      </c>
      <c r="C29" s="638">
        <v>4607388.3800000008</v>
      </c>
      <c r="D29" s="638"/>
      <c r="E29" s="639">
        <v>4607388.3800000008</v>
      </c>
      <c r="F29" s="638">
        <v>1951083.0600000005</v>
      </c>
      <c r="G29" s="638">
        <v>0</v>
      </c>
      <c r="H29" s="639">
        <v>1951083.0600000005</v>
      </c>
    </row>
    <row r="30" spans="1:8">
      <c r="A30" s="382">
        <v>11</v>
      </c>
      <c r="B30" s="348" t="s">
        <v>713</v>
      </c>
      <c r="C30" s="638">
        <v>0</v>
      </c>
      <c r="D30" s="638">
        <v>0</v>
      </c>
      <c r="E30" s="639">
        <v>0</v>
      </c>
      <c r="F30" s="638">
        <v>3549808.5199999996</v>
      </c>
      <c r="G30" s="638">
        <v>0</v>
      </c>
      <c r="H30" s="639">
        <v>3549808.5199999996</v>
      </c>
    </row>
    <row r="31" spans="1:8">
      <c r="A31" s="382">
        <v>11.1</v>
      </c>
      <c r="B31" s="352" t="s">
        <v>714</v>
      </c>
      <c r="C31" s="638"/>
      <c r="D31" s="638"/>
      <c r="E31" s="639">
        <v>0</v>
      </c>
      <c r="F31" s="638">
        <v>3549808.5199999996</v>
      </c>
      <c r="G31" s="638">
        <v>0</v>
      </c>
      <c r="H31" s="639">
        <v>3549808.5199999996</v>
      </c>
    </row>
    <row r="32" spans="1:8">
      <c r="A32" s="382">
        <v>11.2</v>
      </c>
      <c r="B32" s="352" t="s">
        <v>715</v>
      </c>
      <c r="C32" s="638"/>
      <c r="D32" s="638"/>
      <c r="E32" s="639">
        <v>0</v>
      </c>
      <c r="F32" s="638">
        <v>0</v>
      </c>
      <c r="G32" s="638">
        <v>0</v>
      </c>
      <c r="H32" s="639">
        <v>0</v>
      </c>
    </row>
    <row r="33" spans="1:8">
      <c r="A33" s="382">
        <v>13</v>
      </c>
      <c r="B33" s="348" t="s">
        <v>88</v>
      </c>
      <c r="C33" s="638">
        <v>7665269.5799040003</v>
      </c>
      <c r="D33" s="638">
        <v>745269.71669000003</v>
      </c>
      <c r="E33" s="639">
        <v>8410539.2965939995</v>
      </c>
      <c r="F33" s="638">
        <v>8286865.8581999997</v>
      </c>
      <c r="G33" s="638">
        <v>415945.98366099922</v>
      </c>
      <c r="H33" s="639">
        <v>8702811.8418609984</v>
      </c>
    </row>
    <row r="34" spans="1:8">
      <c r="A34" s="382">
        <v>13.1</v>
      </c>
      <c r="B34" s="353" t="s">
        <v>716</v>
      </c>
      <c r="C34" s="638"/>
      <c r="D34" s="638"/>
      <c r="E34" s="639">
        <v>0</v>
      </c>
      <c r="F34" s="638">
        <v>13200</v>
      </c>
      <c r="G34" s="638">
        <v>0</v>
      </c>
      <c r="H34" s="639">
        <v>13200</v>
      </c>
    </row>
    <row r="35" spans="1:8">
      <c r="A35" s="382">
        <v>13.2</v>
      </c>
      <c r="B35" s="353" t="s">
        <v>717</v>
      </c>
      <c r="C35" s="638"/>
      <c r="D35" s="638"/>
      <c r="E35" s="639">
        <v>0</v>
      </c>
      <c r="F35" s="638">
        <v>0</v>
      </c>
      <c r="G35" s="638">
        <v>0</v>
      </c>
      <c r="H35" s="639">
        <v>0</v>
      </c>
    </row>
    <row r="36" spans="1:8">
      <c r="A36" s="382">
        <v>14</v>
      </c>
      <c r="B36" s="354" t="s">
        <v>718</v>
      </c>
      <c r="C36" s="638">
        <v>829740644.62004089</v>
      </c>
      <c r="D36" s="638">
        <v>1451354389.6998773</v>
      </c>
      <c r="E36" s="639">
        <v>2281095034.3199182</v>
      </c>
      <c r="F36" s="638">
        <v>700905091.78709996</v>
      </c>
      <c r="G36" s="638">
        <v>1254853368.0630739</v>
      </c>
      <c r="H36" s="639">
        <v>1955758459.850174</v>
      </c>
    </row>
    <row r="37" spans="1:8" ht="22.5" customHeight="1">
      <c r="A37" s="382"/>
      <c r="B37" s="355" t="s">
        <v>93</v>
      </c>
      <c r="C37" s="749"/>
      <c r="D37" s="750"/>
      <c r="E37" s="750"/>
      <c r="F37" s="750"/>
      <c r="G37" s="750"/>
      <c r="H37" s="751"/>
    </row>
    <row r="38" spans="1:8">
      <c r="A38" s="382">
        <v>15</v>
      </c>
      <c r="B38" s="356" t="s">
        <v>719</v>
      </c>
      <c r="C38" s="642">
        <v>0</v>
      </c>
      <c r="D38" s="642"/>
      <c r="E38" s="643">
        <v>0</v>
      </c>
      <c r="F38" s="642">
        <v>0</v>
      </c>
      <c r="G38" s="642">
        <v>0</v>
      </c>
      <c r="H38" s="643">
        <v>0</v>
      </c>
    </row>
    <row r="39" spans="1:8">
      <c r="A39" s="382">
        <v>15.1</v>
      </c>
      <c r="B39" s="357" t="s">
        <v>699</v>
      </c>
      <c r="C39" s="642"/>
      <c r="D39" s="642"/>
      <c r="E39" s="643">
        <v>0</v>
      </c>
      <c r="F39" s="642">
        <v>0</v>
      </c>
      <c r="G39" s="642">
        <v>0</v>
      </c>
      <c r="H39" s="643">
        <v>0</v>
      </c>
    </row>
    <row r="40" spans="1:8" ht="24" customHeight="1">
      <c r="A40" s="382">
        <v>16</v>
      </c>
      <c r="B40" s="350" t="s">
        <v>720</v>
      </c>
      <c r="C40" s="642"/>
      <c r="D40" s="642"/>
      <c r="E40" s="643">
        <v>0</v>
      </c>
      <c r="F40" s="642">
        <v>0</v>
      </c>
      <c r="G40" s="642">
        <v>0</v>
      </c>
      <c r="H40" s="643">
        <v>0</v>
      </c>
    </row>
    <row r="41" spans="1:8" ht="21">
      <c r="A41" s="382">
        <v>17</v>
      </c>
      <c r="B41" s="350" t="s">
        <v>721</v>
      </c>
      <c r="C41" s="642">
        <v>486915340.35999703</v>
      </c>
      <c r="D41" s="642">
        <v>1390585971.2626166</v>
      </c>
      <c r="E41" s="643">
        <v>1877501311.6226137</v>
      </c>
      <c r="F41" s="642">
        <v>382239221.65739918</v>
      </c>
      <c r="G41" s="642">
        <v>1224940655.1264737</v>
      </c>
      <c r="H41" s="643">
        <v>1607179876.7838728</v>
      </c>
    </row>
    <row r="42" spans="1:8">
      <c r="A42" s="382">
        <v>17.100000000000001</v>
      </c>
      <c r="B42" s="358" t="s">
        <v>722</v>
      </c>
      <c r="C42" s="642">
        <v>480442203.72999698</v>
      </c>
      <c r="D42" s="642">
        <v>1055149270.6057415</v>
      </c>
      <c r="E42" s="643">
        <v>1535591474.3357384</v>
      </c>
      <c r="F42" s="642">
        <v>370929946.93999916</v>
      </c>
      <c r="G42" s="642">
        <v>876242899.78416681</v>
      </c>
      <c r="H42" s="643">
        <v>1247172846.7241659</v>
      </c>
    </row>
    <row r="43" spans="1:8">
      <c r="A43" s="382">
        <v>17.2</v>
      </c>
      <c r="B43" s="359" t="s">
        <v>89</v>
      </c>
      <c r="C43" s="642">
        <v>5092847.66</v>
      </c>
      <c r="D43" s="642">
        <v>330438065.90894496</v>
      </c>
      <c r="E43" s="643">
        <v>335530913.56894499</v>
      </c>
      <c r="F43" s="642">
        <v>10178058.5</v>
      </c>
      <c r="G43" s="642">
        <v>344534868.36845094</v>
      </c>
      <c r="H43" s="643">
        <v>354712926.86845094</v>
      </c>
    </row>
    <row r="44" spans="1:8">
      <c r="A44" s="382">
        <v>17.3</v>
      </c>
      <c r="B44" s="358" t="s">
        <v>723</v>
      </c>
      <c r="C44" s="642"/>
      <c r="D44" s="642"/>
      <c r="E44" s="643">
        <v>0</v>
      </c>
      <c r="F44" s="642">
        <v>0</v>
      </c>
      <c r="G44" s="642">
        <v>0</v>
      </c>
      <c r="H44" s="643">
        <v>0</v>
      </c>
    </row>
    <row r="45" spans="1:8">
      <c r="A45" s="382">
        <v>17.399999999999999</v>
      </c>
      <c r="B45" s="358" t="s">
        <v>724</v>
      </c>
      <c r="C45" s="642">
        <v>1380288.97</v>
      </c>
      <c r="D45" s="642">
        <v>4998634.7479300015</v>
      </c>
      <c r="E45" s="643">
        <v>6378923.7179300012</v>
      </c>
      <c r="F45" s="642">
        <v>1131216.2174</v>
      </c>
      <c r="G45" s="642">
        <v>4162886.9738559993</v>
      </c>
      <c r="H45" s="643">
        <v>5294103.1912559997</v>
      </c>
    </row>
    <row r="46" spans="1:8">
      <c r="A46" s="382">
        <v>18</v>
      </c>
      <c r="B46" s="348" t="s">
        <v>725</v>
      </c>
      <c r="C46" s="642">
        <v>717278.22000000055</v>
      </c>
      <c r="D46" s="642">
        <v>3933263.8729419997</v>
      </c>
      <c r="E46" s="643">
        <v>4650542.0929420004</v>
      </c>
      <c r="F46" s="642">
        <v>994209.08000000042</v>
      </c>
      <c r="G46" s="642">
        <v>2160693.5849470003</v>
      </c>
      <c r="H46" s="643">
        <v>3154902.6649470008</v>
      </c>
    </row>
    <row r="47" spans="1:8">
      <c r="A47" s="382">
        <v>19</v>
      </c>
      <c r="B47" s="348" t="s">
        <v>726</v>
      </c>
      <c r="C47" s="642">
        <v>2626243.0057719704</v>
      </c>
      <c r="D47" s="642">
        <v>0</v>
      </c>
      <c r="E47" s="643">
        <v>2626243.0057719704</v>
      </c>
      <c r="F47" s="642">
        <v>2331418.1800000002</v>
      </c>
      <c r="G47" s="642">
        <v>0</v>
      </c>
      <c r="H47" s="643">
        <v>2331418.1800000002</v>
      </c>
    </row>
    <row r="48" spans="1:8">
      <c r="A48" s="382">
        <v>19.100000000000001</v>
      </c>
      <c r="B48" s="360" t="s">
        <v>727</v>
      </c>
      <c r="C48" s="642">
        <v>234847.19999999995</v>
      </c>
      <c r="D48" s="642"/>
      <c r="E48" s="643">
        <v>234847.19999999995</v>
      </c>
      <c r="F48" s="642">
        <v>0</v>
      </c>
      <c r="G48" s="642">
        <v>0</v>
      </c>
      <c r="H48" s="643">
        <v>0</v>
      </c>
    </row>
    <row r="49" spans="1:8">
      <c r="A49" s="382">
        <v>19.2</v>
      </c>
      <c r="B49" s="361" t="s">
        <v>728</v>
      </c>
      <c r="C49" s="642">
        <v>2391395.8057719702</v>
      </c>
      <c r="D49" s="642"/>
      <c r="E49" s="643">
        <v>2391395.8057719702</v>
      </c>
      <c r="F49" s="642">
        <v>2331418.1800000002</v>
      </c>
      <c r="G49" s="642">
        <v>0</v>
      </c>
      <c r="H49" s="643">
        <v>2331418.1800000002</v>
      </c>
    </row>
    <row r="50" spans="1:8">
      <c r="A50" s="382">
        <v>20</v>
      </c>
      <c r="B50" s="362" t="s">
        <v>90</v>
      </c>
      <c r="C50" s="642"/>
      <c r="D50" s="642">
        <v>60796700.091143996</v>
      </c>
      <c r="E50" s="643">
        <v>60796700.091143996</v>
      </c>
      <c r="F50" s="642">
        <v>0</v>
      </c>
      <c r="G50" s="642">
        <v>21743918.856575999</v>
      </c>
      <c r="H50" s="643">
        <v>21743918.856575999</v>
      </c>
    </row>
    <row r="51" spans="1:8">
      <c r="A51" s="382">
        <v>21</v>
      </c>
      <c r="B51" s="363" t="s">
        <v>78</v>
      </c>
      <c r="C51" s="642">
        <v>552004.91812799976</v>
      </c>
      <c r="D51" s="642">
        <v>9624.1572459999988</v>
      </c>
      <c r="E51" s="643">
        <v>561629.07537399977</v>
      </c>
      <c r="F51" s="642">
        <v>531562.87</v>
      </c>
      <c r="G51" s="642">
        <v>5666.9643999999998</v>
      </c>
      <c r="H51" s="643">
        <v>537229.83440000005</v>
      </c>
    </row>
    <row r="52" spans="1:8">
      <c r="A52" s="382">
        <v>21.1</v>
      </c>
      <c r="B52" s="359" t="s">
        <v>729</v>
      </c>
      <c r="C52" s="642"/>
      <c r="D52" s="642"/>
      <c r="E52" s="643">
        <v>0</v>
      </c>
      <c r="F52" s="642">
        <v>0</v>
      </c>
      <c r="G52" s="642">
        <v>0</v>
      </c>
      <c r="H52" s="643">
        <v>0</v>
      </c>
    </row>
    <row r="53" spans="1:8">
      <c r="A53" s="382">
        <v>22</v>
      </c>
      <c r="B53" s="362" t="s">
        <v>730</v>
      </c>
      <c r="C53" s="642">
        <v>490810866.50389707</v>
      </c>
      <c r="D53" s="642">
        <v>1455325559.3839488</v>
      </c>
      <c r="E53" s="643">
        <v>1946136425.887846</v>
      </c>
      <c r="F53" s="642">
        <v>386096411.78739917</v>
      </c>
      <c r="G53" s="642">
        <v>1248850934.5323968</v>
      </c>
      <c r="H53" s="643">
        <v>1634947346.3197961</v>
      </c>
    </row>
    <row r="54" spans="1:8" ht="24" customHeight="1">
      <c r="A54" s="382"/>
      <c r="B54" s="364" t="s">
        <v>731</v>
      </c>
      <c r="C54" s="752"/>
      <c r="D54" s="753"/>
      <c r="E54" s="753"/>
      <c r="F54" s="753"/>
      <c r="G54" s="753"/>
      <c r="H54" s="754"/>
    </row>
    <row r="55" spans="1:8">
      <c r="A55" s="382">
        <v>23</v>
      </c>
      <c r="B55" s="572" t="s">
        <v>960</v>
      </c>
      <c r="C55" s="642">
        <v>112482804.99000001</v>
      </c>
      <c r="D55" s="642"/>
      <c r="E55" s="643">
        <v>112482804.99000001</v>
      </c>
      <c r="F55" s="642">
        <v>112482804.98999999</v>
      </c>
      <c r="G55" s="642">
        <v>0</v>
      </c>
      <c r="H55" s="643">
        <v>112482804.98999999</v>
      </c>
    </row>
    <row r="56" spans="1:8">
      <c r="A56" s="382">
        <v>24</v>
      </c>
      <c r="B56" s="362" t="s">
        <v>732</v>
      </c>
      <c r="C56" s="642">
        <v>0</v>
      </c>
      <c r="D56" s="642"/>
      <c r="E56" s="643">
        <v>0</v>
      </c>
      <c r="F56" s="642">
        <v>0</v>
      </c>
      <c r="G56" s="642">
        <v>0</v>
      </c>
      <c r="H56" s="643">
        <v>0</v>
      </c>
    </row>
    <row r="57" spans="1:8">
      <c r="A57" s="382">
        <v>25</v>
      </c>
      <c r="B57" s="362" t="s">
        <v>91</v>
      </c>
      <c r="C57" s="642">
        <v>72117569.839999989</v>
      </c>
      <c r="D57" s="642"/>
      <c r="E57" s="643">
        <v>72117569.839999989</v>
      </c>
      <c r="F57" s="642">
        <v>72117569.840000004</v>
      </c>
      <c r="G57" s="642">
        <v>0</v>
      </c>
      <c r="H57" s="643">
        <v>72117569.840000004</v>
      </c>
    </row>
    <row r="58" spans="1:8">
      <c r="A58" s="382">
        <v>26</v>
      </c>
      <c r="B58" s="348" t="s">
        <v>733</v>
      </c>
      <c r="C58" s="642"/>
      <c r="D58" s="642"/>
      <c r="E58" s="643">
        <v>0</v>
      </c>
      <c r="F58" s="642">
        <v>0</v>
      </c>
      <c r="G58" s="642">
        <v>0</v>
      </c>
      <c r="H58" s="643">
        <v>0</v>
      </c>
    </row>
    <row r="59" spans="1:8" ht="21">
      <c r="A59" s="382">
        <v>27</v>
      </c>
      <c r="B59" s="348" t="s">
        <v>734</v>
      </c>
      <c r="C59" s="642"/>
      <c r="D59" s="642"/>
      <c r="E59" s="643">
        <v>0</v>
      </c>
      <c r="F59" s="642">
        <v>0</v>
      </c>
      <c r="G59" s="642">
        <v>0</v>
      </c>
      <c r="H59" s="643">
        <v>0</v>
      </c>
    </row>
    <row r="60" spans="1:8">
      <c r="A60" s="382">
        <v>27.1</v>
      </c>
      <c r="B60" s="360" t="s">
        <v>735</v>
      </c>
      <c r="C60" s="642"/>
      <c r="D60" s="642"/>
      <c r="E60" s="643">
        <v>0</v>
      </c>
      <c r="F60" s="642">
        <v>0</v>
      </c>
      <c r="G60" s="642">
        <v>0</v>
      </c>
      <c r="H60" s="643">
        <v>0</v>
      </c>
    </row>
    <row r="61" spans="1:8">
      <c r="A61" s="382">
        <v>27.2</v>
      </c>
      <c r="B61" s="358" t="s">
        <v>736</v>
      </c>
      <c r="C61" s="642"/>
      <c r="D61" s="642"/>
      <c r="E61" s="643">
        <v>0</v>
      </c>
      <c r="F61" s="642">
        <v>0</v>
      </c>
      <c r="G61" s="642">
        <v>0</v>
      </c>
      <c r="H61" s="643">
        <v>0</v>
      </c>
    </row>
    <row r="62" spans="1:8">
      <c r="A62" s="382">
        <v>28</v>
      </c>
      <c r="B62" s="363" t="s">
        <v>737</v>
      </c>
      <c r="C62" s="642"/>
      <c r="D62" s="642"/>
      <c r="E62" s="643">
        <v>0</v>
      </c>
      <c r="F62" s="642">
        <v>0</v>
      </c>
      <c r="G62" s="642">
        <v>0</v>
      </c>
      <c r="H62" s="643">
        <v>0</v>
      </c>
    </row>
    <row r="63" spans="1:8">
      <c r="A63" s="382">
        <v>29</v>
      </c>
      <c r="B63" s="348" t="s">
        <v>738</v>
      </c>
      <c r="C63" s="642">
        <v>401996.38308788202</v>
      </c>
      <c r="D63" s="642">
        <v>0</v>
      </c>
      <c r="E63" s="643">
        <v>401996.38308788202</v>
      </c>
      <c r="F63" s="642">
        <v>0</v>
      </c>
      <c r="G63" s="642">
        <v>0</v>
      </c>
      <c r="H63" s="643">
        <v>0</v>
      </c>
    </row>
    <row r="64" spans="1:8">
      <c r="A64" s="382">
        <v>29.1</v>
      </c>
      <c r="B64" s="349" t="s">
        <v>739</v>
      </c>
      <c r="C64" s="642"/>
      <c r="D64" s="642"/>
      <c r="E64" s="643">
        <v>0</v>
      </c>
      <c r="F64" s="642">
        <v>0</v>
      </c>
      <c r="G64" s="642">
        <v>0</v>
      </c>
      <c r="H64" s="643">
        <v>0</v>
      </c>
    </row>
    <row r="65" spans="1:8" ht="24.95" customHeight="1">
      <c r="A65" s="382">
        <v>29.2</v>
      </c>
      <c r="B65" s="360" t="s">
        <v>740</v>
      </c>
      <c r="C65" s="642">
        <v>401996.38308788202</v>
      </c>
      <c r="D65" s="642"/>
      <c r="E65" s="643">
        <v>401996.38308788202</v>
      </c>
      <c r="F65" s="642">
        <v>0</v>
      </c>
      <c r="G65" s="642">
        <v>0</v>
      </c>
      <c r="H65" s="643">
        <v>0</v>
      </c>
    </row>
    <row r="66" spans="1:8" ht="22.5" customHeight="1">
      <c r="A66" s="382">
        <v>29.3</v>
      </c>
      <c r="B66" s="352" t="s">
        <v>741</v>
      </c>
      <c r="C66" s="642"/>
      <c r="D66" s="642"/>
      <c r="E66" s="643">
        <v>0</v>
      </c>
      <c r="F66" s="642">
        <v>0</v>
      </c>
      <c r="G66" s="642">
        <v>0</v>
      </c>
      <c r="H66" s="643">
        <v>0</v>
      </c>
    </row>
    <row r="67" spans="1:8">
      <c r="A67" s="382">
        <v>30</v>
      </c>
      <c r="B67" s="348" t="s">
        <v>92</v>
      </c>
      <c r="C67" s="642">
        <v>149956237.23998806</v>
      </c>
      <c r="D67" s="642"/>
      <c r="E67" s="643">
        <v>149956237.23998806</v>
      </c>
      <c r="F67" s="642">
        <v>136210738.52999994</v>
      </c>
      <c r="G67" s="642">
        <v>0</v>
      </c>
      <c r="H67" s="643">
        <v>136210738.52999994</v>
      </c>
    </row>
    <row r="68" spans="1:8">
      <c r="A68" s="382">
        <v>31</v>
      </c>
      <c r="B68" s="365" t="s">
        <v>742</v>
      </c>
      <c r="C68" s="642">
        <v>334958608.45307589</v>
      </c>
      <c r="D68" s="642">
        <v>0</v>
      </c>
      <c r="E68" s="643">
        <v>334958608.45307589</v>
      </c>
      <c r="F68" s="642">
        <v>320811113.3599999</v>
      </c>
      <c r="G68" s="642">
        <v>0</v>
      </c>
      <c r="H68" s="643">
        <v>320811113.3599999</v>
      </c>
    </row>
    <row r="69" spans="1:8">
      <c r="A69" s="382">
        <v>32</v>
      </c>
      <c r="B69" s="366" t="s">
        <v>743</v>
      </c>
      <c r="C69" s="642">
        <v>825769474.95697296</v>
      </c>
      <c r="D69" s="642">
        <v>1455325559.3839488</v>
      </c>
      <c r="E69" s="643">
        <v>2281095034.3409219</v>
      </c>
      <c r="F69" s="642">
        <v>706907525.14739907</v>
      </c>
      <c r="G69" s="642">
        <v>1248850934.5323968</v>
      </c>
      <c r="H69" s="643">
        <v>1955758459.6797957</v>
      </c>
    </row>
    <row r="72" spans="1:8" ht="21">
      <c r="B72" s="733" t="s">
        <v>1020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C1" sqref="C1:D1048576"/>
    </sheetView>
  </sheetViews>
  <sheetFormatPr defaultColWidth="9.140625" defaultRowHeight="12.75"/>
  <cols>
    <col min="1" max="1" width="11.85546875" style="425" bestFit="1" customWidth="1"/>
    <col min="2" max="2" width="93.42578125" style="425" customWidth="1"/>
    <col min="3" max="3" width="16.7109375" style="425" bestFit="1" customWidth="1"/>
    <col min="4" max="4" width="17.140625" style="425" bestFit="1" customWidth="1"/>
    <col min="5" max="5" width="16.140625" style="425" customWidth="1"/>
    <col min="6" max="6" width="16.140625" style="442" customWidth="1"/>
    <col min="7" max="7" width="25.140625" style="442" customWidth="1"/>
    <col min="8" max="8" width="16.140625" style="425" customWidth="1"/>
    <col min="9" max="11" width="16.140625" style="442" customWidth="1"/>
    <col min="12" max="12" width="26.140625" style="442" customWidth="1"/>
    <col min="13" max="16384" width="9.140625" style="425"/>
  </cols>
  <sheetData>
    <row r="1" spans="1:12" ht="13.5">
      <c r="A1" s="321" t="s">
        <v>97</v>
      </c>
      <c r="B1" s="238" t="str">
        <f>Info!C2</f>
        <v>სს პროკრედიტ ბანკი</v>
      </c>
      <c r="F1" s="425"/>
      <c r="G1" s="425"/>
      <c r="I1" s="425"/>
      <c r="J1" s="425"/>
      <c r="K1" s="425"/>
      <c r="L1" s="425"/>
    </row>
    <row r="2" spans="1:12">
      <c r="A2" s="321" t="s">
        <v>98</v>
      </c>
      <c r="B2" s="324">
        <f>'1. key ratios'!B2</f>
        <v>46112</v>
      </c>
      <c r="F2" s="425"/>
      <c r="G2" s="425"/>
      <c r="I2" s="425"/>
      <c r="J2" s="425"/>
      <c r="K2" s="425"/>
      <c r="L2" s="425"/>
    </row>
    <row r="3" spans="1:12">
      <c r="A3" s="323" t="s">
        <v>563</v>
      </c>
      <c r="F3" s="425"/>
      <c r="G3" s="425"/>
      <c r="I3" s="425"/>
      <c r="J3" s="425"/>
      <c r="K3" s="425"/>
      <c r="L3" s="425"/>
    </row>
    <row r="4" spans="1:12">
      <c r="F4" s="425"/>
      <c r="G4" s="425"/>
      <c r="I4" s="425"/>
      <c r="J4" s="425"/>
      <c r="K4" s="425"/>
      <c r="L4" s="425"/>
    </row>
    <row r="5" spans="1:12" ht="37.5" customHeight="1">
      <c r="A5" s="805" t="s">
        <v>564</v>
      </c>
      <c r="B5" s="806"/>
      <c r="C5" s="854" t="s">
        <v>565</v>
      </c>
      <c r="D5" s="855"/>
      <c r="E5" s="855"/>
      <c r="F5" s="855"/>
      <c r="G5" s="855"/>
      <c r="H5" s="854" t="s">
        <v>875</v>
      </c>
      <c r="I5" s="856"/>
      <c r="J5" s="856"/>
      <c r="K5" s="856"/>
      <c r="L5" s="857"/>
    </row>
    <row r="6" spans="1:12" ht="39.6" customHeight="1">
      <c r="A6" s="809"/>
      <c r="B6" s="810"/>
      <c r="C6" s="328"/>
      <c r="D6" s="423" t="s">
        <v>860</v>
      </c>
      <c r="E6" s="423" t="s">
        <v>859</v>
      </c>
      <c r="F6" s="423" t="s">
        <v>858</v>
      </c>
      <c r="G6" s="423" t="s">
        <v>857</v>
      </c>
      <c r="H6" s="443"/>
      <c r="I6" s="423" t="s">
        <v>860</v>
      </c>
      <c r="J6" s="423" t="s">
        <v>859</v>
      </c>
      <c r="K6" s="423" t="s">
        <v>858</v>
      </c>
      <c r="L6" s="423" t="s">
        <v>857</v>
      </c>
    </row>
    <row r="7" spans="1:12">
      <c r="A7" s="415">
        <v>1</v>
      </c>
      <c r="B7" s="428" t="s">
        <v>487</v>
      </c>
      <c r="C7" s="723">
        <v>803245.7368999999</v>
      </c>
      <c r="D7" s="698">
        <v>369252.24359999999</v>
      </c>
      <c r="E7" s="698">
        <v>433993.49329999997</v>
      </c>
      <c r="F7" s="724"/>
      <c r="G7" s="724"/>
      <c r="H7" s="698">
        <v>57237.252</v>
      </c>
      <c r="I7" s="698">
        <v>758.91869999999994</v>
      </c>
      <c r="J7" s="698">
        <v>56478.333299999998</v>
      </c>
      <c r="K7" s="724"/>
      <c r="L7" s="724"/>
    </row>
    <row r="8" spans="1:12">
      <c r="A8" s="415">
        <v>2</v>
      </c>
      <c r="B8" s="428" t="s">
        <v>488</v>
      </c>
      <c r="C8" s="723">
        <v>13345625.869899999</v>
      </c>
      <c r="D8" s="698">
        <v>13277378.725299999</v>
      </c>
      <c r="E8" s="698">
        <v>68247.1446</v>
      </c>
      <c r="F8" s="725"/>
      <c r="G8" s="725"/>
      <c r="H8" s="698">
        <v>37154.424200000001</v>
      </c>
      <c r="I8" s="725">
        <v>36565.729200000002</v>
      </c>
      <c r="J8" s="725">
        <v>588.69500000000005</v>
      </c>
      <c r="K8" s="725"/>
      <c r="L8" s="725"/>
    </row>
    <row r="9" spans="1:12">
      <c r="A9" s="415">
        <v>3</v>
      </c>
      <c r="B9" s="428" t="s">
        <v>836</v>
      </c>
      <c r="C9" s="723">
        <v>0</v>
      </c>
      <c r="D9" s="698"/>
      <c r="E9" s="698"/>
      <c r="F9" s="726"/>
      <c r="G9" s="726"/>
      <c r="H9" s="698">
        <v>0</v>
      </c>
      <c r="I9" s="726"/>
      <c r="J9" s="726"/>
      <c r="K9" s="726"/>
      <c r="L9" s="726"/>
    </row>
    <row r="10" spans="1:12">
      <c r="A10" s="415">
        <v>4</v>
      </c>
      <c r="B10" s="428" t="s">
        <v>489</v>
      </c>
      <c r="C10" s="723">
        <v>61200531.507299997</v>
      </c>
      <c r="D10" s="698">
        <v>61200531.507299997</v>
      </c>
      <c r="E10" s="698"/>
      <c r="F10" s="726"/>
      <c r="G10" s="726"/>
      <c r="H10" s="698">
        <v>328965.50819999998</v>
      </c>
      <c r="I10" s="726">
        <v>328965.50819999998</v>
      </c>
      <c r="J10" s="726"/>
      <c r="K10" s="726"/>
      <c r="L10" s="726"/>
    </row>
    <row r="11" spans="1:12">
      <c r="A11" s="415">
        <v>5</v>
      </c>
      <c r="B11" s="428" t="s">
        <v>490</v>
      </c>
      <c r="C11" s="723">
        <v>149520829.47230002</v>
      </c>
      <c r="D11" s="698">
        <v>148380564.68990001</v>
      </c>
      <c r="E11" s="698">
        <v>1140264.7823999999</v>
      </c>
      <c r="F11" s="726"/>
      <c r="G11" s="726"/>
      <c r="H11" s="698">
        <v>630474.20900000003</v>
      </c>
      <c r="I11" s="726">
        <v>600816.05940000003</v>
      </c>
      <c r="J11" s="726">
        <v>29658.149600000001</v>
      </c>
      <c r="K11" s="726"/>
      <c r="L11" s="726"/>
    </row>
    <row r="12" spans="1:12">
      <c r="A12" s="415">
        <v>6</v>
      </c>
      <c r="B12" s="428" t="s">
        <v>491</v>
      </c>
      <c r="C12" s="723">
        <v>42039822.897299998</v>
      </c>
      <c r="D12" s="698">
        <v>31602575.495499998</v>
      </c>
      <c r="E12" s="698">
        <v>5454146.1195</v>
      </c>
      <c r="F12" s="726">
        <v>4983101.2823000001</v>
      </c>
      <c r="G12" s="726"/>
      <c r="H12" s="698">
        <v>4600237.4724000003</v>
      </c>
      <c r="I12" s="726">
        <v>66925.042499999996</v>
      </c>
      <c r="J12" s="726">
        <v>94140.420199999993</v>
      </c>
      <c r="K12" s="726">
        <v>4439172.0097000003</v>
      </c>
      <c r="L12" s="726"/>
    </row>
    <row r="13" spans="1:12">
      <c r="A13" s="415">
        <v>7</v>
      </c>
      <c r="B13" s="428" t="s">
        <v>492</v>
      </c>
      <c r="C13" s="723">
        <v>147887281.19859999</v>
      </c>
      <c r="D13" s="698">
        <v>130450476.8091</v>
      </c>
      <c r="E13" s="698">
        <v>16953110.229499999</v>
      </c>
      <c r="F13" s="726">
        <v>483694.16</v>
      </c>
      <c r="G13" s="726"/>
      <c r="H13" s="698">
        <v>704607.35739999998</v>
      </c>
      <c r="I13" s="726">
        <v>195201.9264</v>
      </c>
      <c r="J13" s="726">
        <v>409709.09100000001</v>
      </c>
      <c r="K13" s="726">
        <v>99696.34</v>
      </c>
      <c r="L13" s="726"/>
    </row>
    <row r="14" spans="1:12">
      <c r="A14" s="415">
        <v>8</v>
      </c>
      <c r="B14" s="428" t="s">
        <v>493</v>
      </c>
      <c r="C14" s="723">
        <v>107065459.66960001</v>
      </c>
      <c r="D14" s="698">
        <v>105469577.2141</v>
      </c>
      <c r="E14" s="698">
        <v>1376842.5739</v>
      </c>
      <c r="F14" s="726">
        <v>219039.88159999999</v>
      </c>
      <c r="G14" s="726"/>
      <c r="H14" s="698">
        <v>445268.5159</v>
      </c>
      <c r="I14" s="726">
        <v>239591.8561</v>
      </c>
      <c r="J14" s="726">
        <v>32491.751499999998</v>
      </c>
      <c r="K14" s="726">
        <v>173184.90830000001</v>
      </c>
      <c r="L14" s="726"/>
    </row>
    <row r="15" spans="1:12">
      <c r="A15" s="415">
        <v>9</v>
      </c>
      <c r="B15" s="428" t="s">
        <v>494</v>
      </c>
      <c r="C15" s="723">
        <v>103244981.52970001</v>
      </c>
      <c r="D15" s="698">
        <v>85726776.783800006</v>
      </c>
      <c r="E15" s="698">
        <v>4785793.9308000002</v>
      </c>
      <c r="F15" s="726">
        <v>12732410.815099999</v>
      </c>
      <c r="G15" s="726"/>
      <c r="H15" s="698">
        <v>8373414.9672999997</v>
      </c>
      <c r="I15" s="726">
        <v>197063.81539999999</v>
      </c>
      <c r="J15" s="726">
        <v>204959.66279999999</v>
      </c>
      <c r="K15" s="726">
        <v>7971391.4890999999</v>
      </c>
      <c r="L15" s="726"/>
    </row>
    <row r="16" spans="1:12">
      <c r="A16" s="415">
        <v>10</v>
      </c>
      <c r="B16" s="428" t="s">
        <v>495</v>
      </c>
      <c r="C16" s="723">
        <v>68682331.075299993</v>
      </c>
      <c r="D16" s="698">
        <v>59950056.952299997</v>
      </c>
      <c r="E16" s="698">
        <v>8732274.1229999997</v>
      </c>
      <c r="F16" s="726"/>
      <c r="G16" s="726"/>
      <c r="H16" s="698">
        <v>438163.32620000001</v>
      </c>
      <c r="I16" s="726">
        <v>109464.689</v>
      </c>
      <c r="J16" s="726">
        <v>328698.6372</v>
      </c>
      <c r="K16" s="726"/>
      <c r="L16" s="726"/>
    </row>
    <row r="17" spans="1:12">
      <c r="A17" s="415">
        <v>11</v>
      </c>
      <c r="B17" s="428" t="s">
        <v>496</v>
      </c>
      <c r="C17" s="723">
        <v>13948321.677399999</v>
      </c>
      <c r="D17" s="698">
        <v>11538162.705399999</v>
      </c>
      <c r="E17" s="698">
        <v>2355127.892</v>
      </c>
      <c r="F17" s="726">
        <v>55031.08</v>
      </c>
      <c r="G17" s="726"/>
      <c r="H17" s="698">
        <v>106618.92749999999</v>
      </c>
      <c r="I17" s="726">
        <v>42663.737999999998</v>
      </c>
      <c r="J17" s="726">
        <v>16379.9395</v>
      </c>
      <c r="K17" s="726">
        <v>47575.25</v>
      </c>
      <c r="L17" s="726"/>
    </row>
    <row r="18" spans="1:12">
      <c r="A18" s="415">
        <v>12</v>
      </c>
      <c r="B18" s="428" t="s">
        <v>497</v>
      </c>
      <c r="C18" s="723">
        <v>134885759.30829999</v>
      </c>
      <c r="D18" s="698">
        <v>131302990.8652</v>
      </c>
      <c r="E18" s="698">
        <v>3483557.3231000002</v>
      </c>
      <c r="F18" s="726">
        <v>99211.12</v>
      </c>
      <c r="G18" s="726"/>
      <c r="H18" s="698">
        <v>423158.8798</v>
      </c>
      <c r="I18" s="726">
        <v>266749.18449999997</v>
      </c>
      <c r="J18" s="726">
        <v>70640.095300000001</v>
      </c>
      <c r="K18" s="726">
        <v>85769.600000000006</v>
      </c>
      <c r="L18" s="726"/>
    </row>
    <row r="19" spans="1:12">
      <c r="A19" s="415">
        <v>13</v>
      </c>
      <c r="B19" s="428" t="s">
        <v>498</v>
      </c>
      <c r="C19" s="723">
        <v>68176517.137999997</v>
      </c>
      <c r="D19" s="698">
        <v>63561056.716499999</v>
      </c>
      <c r="E19" s="698">
        <v>4518108.7515000002</v>
      </c>
      <c r="F19" s="726">
        <v>97351.67</v>
      </c>
      <c r="G19" s="726"/>
      <c r="H19" s="698">
        <v>366726.25440000003</v>
      </c>
      <c r="I19" s="726">
        <v>162288.17569999999</v>
      </c>
      <c r="J19" s="726">
        <v>120275.9987</v>
      </c>
      <c r="K19" s="726">
        <v>84162.08</v>
      </c>
      <c r="L19" s="726"/>
    </row>
    <row r="20" spans="1:12">
      <c r="A20" s="415">
        <v>14</v>
      </c>
      <c r="B20" s="428" t="s">
        <v>499</v>
      </c>
      <c r="C20" s="723">
        <v>62981668.898000009</v>
      </c>
      <c r="D20" s="698">
        <v>57232140.830300003</v>
      </c>
      <c r="E20" s="698">
        <v>733564.43400000001</v>
      </c>
      <c r="F20" s="726">
        <v>4897358.5376000004</v>
      </c>
      <c r="G20" s="726">
        <v>118605.0961</v>
      </c>
      <c r="H20" s="698">
        <v>3051381.2094999999</v>
      </c>
      <c r="I20" s="726">
        <v>157103.2499</v>
      </c>
      <c r="J20" s="726">
        <v>23029.767899999999</v>
      </c>
      <c r="K20" s="726">
        <v>2871248.1801999998</v>
      </c>
      <c r="L20" s="726">
        <v>1.15E-2</v>
      </c>
    </row>
    <row r="21" spans="1:12">
      <c r="A21" s="415">
        <v>15</v>
      </c>
      <c r="B21" s="428" t="s">
        <v>500</v>
      </c>
      <c r="C21" s="723">
        <v>21203799.8257</v>
      </c>
      <c r="D21" s="698">
        <v>20294146.4987</v>
      </c>
      <c r="E21" s="698">
        <v>767321.63289999997</v>
      </c>
      <c r="F21" s="726">
        <v>142331.69409999999</v>
      </c>
      <c r="G21" s="726"/>
      <c r="H21" s="698">
        <v>201111.5594</v>
      </c>
      <c r="I21" s="726">
        <v>74112.207999999999</v>
      </c>
      <c r="J21" s="726">
        <v>48260.961799999997</v>
      </c>
      <c r="K21" s="726">
        <v>78738.389599999995</v>
      </c>
      <c r="L21" s="726"/>
    </row>
    <row r="22" spans="1:12">
      <c r="A22" s="415">
        <v>16</v>
      </c>
      <c r="B22" s="428" t="s">
        <v>501</v>
      </c>
      <c r="C22" s="723">
        <v>930388.75710000005</v>
      </c>
      <c r="D22" s="698">
        <v>930388.75710000005</v>
      </c>
      <c r="E22" s="698"/>
      <c r="F22" s="726"/>
      <c r="G22" s="726"/>
      <c r="H22" s="698">
        <v>4794.7502000000004</v>
      </c>
      <c r="I22" s="726">
        <v>4794.7502000000004</v>
      </c>
      <c r="J22" s="726"/>
      <c r="K22" s="726"/>
      <c r="L22" s="726"/>
    </row>
    <row r="23" spans="1:12">
      <c r="A23" s="415">
        <v>17</v>
      </c>
      <c r="B23" s="428" t="s">
        <v>502</v>
      </c>
      <c r="C23" s="723">
        <v>1494475.78</v>
      </c>
      <c r="D23" s="698">
        <v>1494475.78</v>
      </c>
      <c r="E23" s="698"/>
      <c r="F23" s="726"/>
      <c r="G23" s="726"/>
      <c r="H23" s="698">
        <v>10573.33</v>
      </c>
      <c r="I23" s="726">
        <v>10573.33</v>
      </c>
      <c r="J23" s="726"/>
      <c r="K23" s="726"/>
      <c r="L23" s="726"/>
    </row>
    <row r="24" spans="1:12">
      <c r="A24" s="415">
        <v>18</v>
      </c>
      <c r="B24" s="428" t="s">
        <v>503</v>
      </c>
      <c r="C24" s="723">
        <v>14750276.848399999</v>
      </c>
      <c r="D24" s="698">
        <v>14429185.318399999</v>
      </c>
      <c r="E24" s="698">
        <v>321091.53000000003</v>
      </c>
      <c r="F24" s="726"/>
      <c r="G24" s="726"/>
      <c r="H24" s="698">
        <v>56913.840899999996</v>
      </c>
      <c r="I24" s="726">
        <v>13680.090899999999</v>
      </c>
      <c r="J24" s="726">
        <v>43233.75</v>
      </c>
      <c r="K24" s="726"/>
      <c r="L24" s="726"/>
    </row>
    <row r="25" spans="1:12">
      <c r="A25" s="415">
        <v>19</v>
      </c>
      <c r="B25" s="428" t="s">
        <v>504</v>
      </c>
      <c r="C25" s="723">
        <v>1435002.7346000001</v>
      </c>
      <c r="D25" s="698">
        <v>1435002.7346000001</v>
      </c>
      <c r="E25" s="698"/>
      <c r="F25" s="726"/>
      <c r="G25" s="726"/>
      <c r="H25" s="698">
        <v>550.03150000000005</v>
      </c>
      <c r="I25" s="726">
        <v>550.03150000000005</v>
      </c>
      <c r="J25" s="726"/>
      <c r="K25" s="726"/>
      <c r="L25" s="726"/>
    </row>
    <row r="26" spans="1:12">
      <c r="A26" s="415">
        <v>20</v>
      </c>
      <c r="B26" s="428" t="s">
        <v>505</v>
      </c>
      <c r="C26" s="723">
        <v>64122139.683200002</v>
      </c>
      <c r="D26" s="698">
        <v>64122139.683200002</v>
      </c>
      <c r="E26" s="698"/>
      <c r="F26" s="726"/>
      <c r="G26" s="726"/>
      <c r="H26" s="698">
        <v>84880.322499999995</v>
      </c>
      <c r="I26" s="726">
        <v>84880.322499999995</v>
      </c>
      <c r="J26" s="726"/>
      <c r="K26" s="726"/>
      <c r="L26" s="726"/>
    </row>
    <row r="27" spans="1:12">
      <c r="A27" s="415">
        <v>21</v>
      </c>
      <c r="B27" s="428" t="s">
        <v>506</v>
      </c>
      <c r="C27" s="723">
        <v>33946762.350400001</v>
      </c>
      <c r="D27" s="698">
        <v>32146837.976599999</v>
      </c>
      <c r="E27" s="698">
        <v>1778865.4715</v>
      </c>
      <c r="F27" s="726">
        <v>21058.902300000002</v>
      </c>
      <c r="G27" s="726"/>
      <c r="H27" s="698">
        <v>120786.67389999999</v>
      </c>
      <c r="I27" s="726">
        <v>58738.8992</v>
      </c>
      <c r="J27" s="726">
        <v>56677.835099999997</v>
      </c>
      <c r="K27" s="726">
        <v>5369.9395999999997</v>
      </c>
      <c r="L27" s="726"/>
    </row>
    <row r="28" spans="1:12">
      <c r="A28" s="415">
        <v>22</v>
      </c>
      <c r="B28" s="428" t="s">
        <v>507</v>
      </c>
      <c r="C28" s="723">
        <v>18898091.482299998</v>
      </c>
      <c r="D28" s="698">
        <v>18898091.482299998</v>
      </c>
      <c r="E28" s="698"/>
      <c r="F28" s="726"/>
      <c r="G28" s="726"/>
      <c r="H28" s="698">
        <v>9409.8562999999995</v>
      </c>
      <c r="I28" s="726">
        <v>9409.8562999999995</v>
      </c>
      <c r="J28" s="726"/>
      <c r="K28" s="726"/>
      <c r="L28" s="726"/>
    </row>
    <row r="29" spans="1:12">
      <c r="A29" s="415">
        <v>23</v>
      </c>
      <c r="B29" s="428" t="s">
        <v>508</v>
      </c>
      <c r="C29" s="723">
        <v>178554580.18470001</v>
      </c>
      <c r="D29" s="698">
        <v>167551427.76359999</v>
      </c>
      <c r="E29" s="698">
        <v>4797963.1813000003</v>
      </c>
      <c r="F29" s="726">
        <v>6205189.2397999996</v>
      </c>
      <c r="G29" s="726"/>
      <c r="H29" s="698">
        <v>4176459.0228999997</v>
      </c>
      <c r="I29" s="726">
        <v>474594.78769999999</v>
      </c>
      <c r="J29" s="726">
        <v>191131.94889999999</v>
      </c>
      <c r="K29" s="726">
        <v>3510732.2862999998</v>
      </c>
      <c r="L29" s="726"/>
    </row>
    <row r="30" spans="1:12">
      <c r="A30" s="415">
        <v>24</v>
      </c>
      <c r="B30" s="428" t="s">
        <v>509</v>
      </c>
      <c r="C30" s="723">
        <v>37208141.732199997</v>
      </c>
      <c r="D30" s="698">
        <v>33812294.950000003</v>
      </c>
      <c r="E30" s="698">
        <v>1509891.6816</v>
      </c>
      <c r="F30" s="726">
        <v>1885955.1006</v>
      </c>
      <c r="G30" s="726"/>
      <c r="H30" s="698">
        <v>2064069.19</v>
      </c>
      <c r="I30" s="726">
        <v>150465.82610000001</v>
      </c>
      <c r="J30" s="726">
        <v>38241.748899999999</v>
      </c>
      <c r="K30" s="726">
        <v>1875361.615</v>
      </c>
      <c r="L30" s="726"/>
    </row>
    <row r="31" spans="1:12">
      <c r="A31" s="415">
        <v>25</v>
      </c>
      <c r="B31" s="428" t="s">
        <v>510</v>
      </c>
      <c r="C31" s="723">
        <v>6202245.8596000001</v>
      </c>
      <c r="D31" s="698">
        <v>6112434.4145</v>
      </c>
      <c r="E31" s="698">
        <v>89811.445099999997</v>
      </c>
      <c r="F31" s="726"/>
      <c r="G31" s="726"/>
      <c r="H31" s="698">
        <v>25328.0098</v>
      </c>
      <c r="I31" s="726">
        <v>20813.5268</v>
      </c>
      <c r="J31" s="726">
        <v>4514.4830000000002</v>
      </c>
      <c r="K31" s="726"/>
      <c r="L31" s="726"/>
    </row>
    <row r="32" spans="1:12">
      <c r="A32" s="415">
        <v>26</v>
      </c>
      <c r="B32" s="428" t="s">
        <v>566</v>
      </c>
      <c r="C32" s="723">
        <v>86363406.884799987</v>
      </c>
      <c r="D32" s="698">
        <v>80875507.033899993</v>
      </c>
      <c r="E32" s="698">
        <v>4755323.2527000001</v>
      </c>
      <c r="F32" s="726">
        <v>732576.59820000001</v>
      </c>
      <c r="G32" s="726"/>
      <c r="H32" s="698">
        <v>1231433.9051000001</v>
      </c>
      <c r="I32" s="726">
        <v>335704.39799999999</v>
      </c>
      <c r="J32" s="726">
        <v>460784.05869999999</v>
      </c>
      <c r="K32" s="726">
        <v>434945.44839999999</v>
      </c>
      <c r="L32" s="726"/>
    </row>
    <row r="33" spans="1:12">
      <c r="A33" s="415">
        <v>27</v>
      </c>
      <c r="B33" s="471" t="s">
        <v>66</v>
      </c>
      <c r="C33" s="727">
        <v>1438891688.1015999</v>
      </c>
      <c r="D33" s="700">
        <v>1342163473.9312003</v>
      </c>
      <c r="E33" s="700">
        <v>64055298.992700003</v>
      </c>
      <c r="F33" s="728">
        <v>32554310.081599999</v>
      </c>
      <c r="G33" s="728">
        <v>118605.0961</v>
      </c>
      <c r="H33" s="700">
        <v>27549718.796300001</v>
      </c>
      <c r="I33" s="728">
        <v>3642475.9202000005</v>
      </c>
      <c r="J33" s="728">
        <v>2229895.3284</v>
      </c>
      <c r="K33" s="728">
        <v>21677347.536199994</v>
      </c>
      <c r="L33" s="728">
        <v>1.15E-2</v>
      </c>
    </row>
    <row r="35" spans="1:12">
      <c r="B35" s="470"/>
      <c r="C35" s="470"/>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C6" sqref="C6:K11"/>
    </sheetView>
  </sheetViews>
  <sheetFormatPr defaultColWidth="8.85546875" defaultRowHeight="12"/>
  <cols>
    <col min="1" max="1" width="11.85546875" style="329" bestFit="1" customWidth="1"/>
    <col min="2" max="2" width="165.140625" style="329" customWidth="1"/>
    <col min="3" max="11" width="28.140625" style="329" customWidth="1"/>
    <col min="12" max="16384" width="8.85546875" style="329"/>
  </cols>
  <sheetData>
    <row r="1" spans="1:11" s="322" customFormat="1" ht="13.5">
      <c r="A1" s="321" t="s">
        <v>97</v>
      </c>
      <c r="B1" s="238" t="str">
        <f>Info!C2</f>
        <v>სს პროკრედიტ ბანკი</v>
      </c>
      <c r="C1" s="425"/>
      <c r="D1" s="425"/>
      <c r="E1" s="425"/>
      <c r="F1" s="425"/>
      <c r="G1" s="425"/>
      <c r="H1" s="425"/>
      <c r="I1" s="425"/>
      <c r="J1" s="425"/>
      <c r="K1" s="425"/>
    </row>
    <row r="2" spans="1:11" s="322" customFormat="1" ht="12.75">
      <c r="A2" s="321" t="s">
        <v>98</v>
      </c>
      <c r="B2" s="324">
        <f>'1. key ratios'!B2</f>
        <v>46112</v>
      </c>
      <c r="C2" s="425"/>
      <c r="D2" s="425"/>
      <c r="E2" s="425"/>
      <c r="F2" s="425"/>
      <c r="G2" s="425"/>
      <c r="H2" s="425"/>
      <c r="I2" s="425"/>
      <c r="J2" s="425"/>
      <c r="K2" s="425"/>
    </row>
    <row r="3" spans="1:11" s="322" customFormat="1" ht="12.75">
      <c r="A3" s="323" t="s">
        <v>567</v>
      </c>
      <c r="B3" s="425"/>
      <c r="C3" s="425"/>
      <c r="D3" s="425"/>
      <c r="E3" s="425"/>
      <c r="F3" s="425"/>
      <c r="G3" s="425"/>
      <c r="H3" s="425"/>
      <c r="I3" s="425"/>
      <c r="J3" s="425"/>
      <c r="K3" s="425"/>
    </row>
    <row r="4" spans="1:11">
      <c r="A4" s="476"/>
      <c r="B4" s="476"/>
      <c r="C4" s="475" t="s">
        <v>471</v>
      </c>
      <c r="D4" s="475" t="s">
        <v>472</v>
      </c>
      <c r="E4" s="475" t="s">
        <v>473</v>
      </c>
      <c r="F4" s="475" t="s">
        <v>474</v>
      </c>
      <c r="G4" s="475" t="s">
        <v>475</v>
      </c>
      <c r="H4" s="475" t="s">
        <v>476</v>
      </c>
      <c r="I4" s="475" t="s">
        <v>477</v>
      </c>
      <c r="J4" s="475" t="s">
        <v>478</v>
      </c>
      <c r="K4" s="475" t="s">
        <v>479</v>
      </c>
    </row>
    <row r="5" spans="1:11" ht="104.1" customHeight="1">
      <c r="A5" s="858" t="s">
        <v>874</v>
      </c>
      <c r="B5" s="859"/>
      <c r="C5" s="474" t="s">
        <v>568</v>
      </c>
      <c r="D5" s="474" t="s">
        <v>561</v>
      </c>
      <c r="E5" s="474" t="s">
        <v>562</v>
      </c>
      <c r="F5" s="474" t="s">
        <v>873</v>
      </c>
      <c r="G5" s="474" t="s">
        <v>569</v>
      </c>
      <c r="H5" s="474" t="s">
        <v>570</v>
      </c>
      <c r="I5" s="474" t="s">
        <v>571</v>
      </c>
      <c r="J5" s="474" t="s">
        <v>572</v>
      </c>
      <c r="K5" s="474" t="s">
        <v>573</v>
      </c>
    </row>
    <row r="6" spans="1:11" ht="12.75">
      <c r="A6" s="415">
        <v>1</v>
      </c>
      <c r="B6" s="415" t="s">
        <v>574</v>
      </c>
      <c r="C6" s="698">
        <v>18867855.6483</v>
      </c>
      <c r="D6" s="698">
        <v>31896427.120000001</v>
      </c>
      <c r="E6" s="698">
        <v>29048091.473999999</v>
      </c>
      <c r="F6" s="698">
        <v>0</v>
      </c>
      <c r="G6" s="698">
        <v>1206800240.7239001</v>
      </c>
      <c r="H6" s="698">
        <v>0</v>
      </c>
      <c r="I6" s="698">
        <v>47567759.253600001</v>
      </c>
      <c r="J6" s="698">
        <v>65863633.326399997</v>
      </c>
      <c r="K6" s="698">
        <v>38847680.555400133</v>
      </c>
    </row>
    <row r="7" spans="1:11" ht="12.75">
      <c r="A7" s="415">
        <v>2</v>
      </c>
      <c r="B7" s="415" t="s">
        <v>575</v>
      </c>
      <c r="C7" s="698">
        <v>0</v>
      </c>
      <c r="D7" s="698">
        <v>0</v>
      </c>
      <c r="E7" s="698">
        <v>0</v>
      </c>
      <c r="F7" s="698">
        <v>0</v>
      </c>
      <c r="G7" s="698">
        <v>0</v>
      </c>
      <c r="H7" s="698">
        <v>0</v>
      </c>
      <c r="I7" s="698">
        <v>0</v>
      </c>
      <c r="J7" s="698">
        <v>0</v>
      </c>
      <c r="K7" s="698">
        <v>0</v>
      </c>
    </row>
    <row r="8" spans="1:11" ht="12.75">
      <c r="A8" s="415">
        <v>3</v>
      </c>
      <c r="B8" s="415" t="s">
        <v>539</v>
      </c>
      <c r="C8" s="698">
        <v>5583378.0214</v>
      </c>
      <c r="D8" s="698">
        <v>0</v>
      </c>
      <c r="E8" s="698">
        <v>0</v>
      </c>
      <c r="F8" s="698">
        <v>0</v>
      </c>
      <c r="G8" s="698">
        <v>69189849.223299995</v>
      </c>
      <c r="H8" s="698">
        <v>0</v>
      </c>
      <c r="I8" s="698">
        <v>8802944.0198999997</v>
      </c>
      <c r="J8" s="698">
        <v>20963417.573600002</v>
      </c>
      <c r="K8" s="698">
        <v>54398336.253600001</v>
      </c>
    </row>
    <row r="9" spans="1:11" ht="12.75">
      <c r="A9" s="415">
        <v>4</v>
      </c>
      <c r="B9" s="432" t="s">
        <v>872</v>
      </c>
      <c r="C9" s="730">
        <v>0</v>
      </c>
      <c r="D9" s="730">
        <v>18477.97</v>
      </c>
      <c r="E9" s="730">
        <v>0</v>
      </c>
      <c r="F9" s="730">
        <v>0</v>
      </c>
      <c r="G9" s="730">
        <v>19098219.2896</v>
      </c>
      <c r="H9" s="730">
        <v>0</v>
      </c>
      <c r="I9" s="730">
        <v>5161812.3948999997</v>
      </c>
      <c r="J9" s="730">
        <v>7749182.0308999997</v>
      </c>
      <c r="K9" s="730">
        <v>645223.49230000004</v>
      </c>
    </row>
    <row r="10" spans="1:11" ht="12.75">
      <c r="A10" s="415">
        <v>5</v>
      </c>
      <c r="B10" s="432" t="s">
        <v>871</v>
      </c>
      <c r="C10" s="730">
        <v>0</v>
      </c>
      <c r="D10" s="730">
        <v>0</v>
      </c>
      <c r="E10" s="730">
        <v>0</v>
      </c>
      <c r="F10" s="730">
        <v>0</v>
      </c>
      <c r="G10" s="730">
        <v>0</v>
      </c>
      <c r="H10" s="730">
        <v>0</v>
      </c>
      <c r="I10" s="730">
        <v>0</v>
      </c>
      <c r="J10" s="730">
        <v>0</v>
      </c>
      <c r="K10" s="730">
        <v>0</v>
      </c>
    </row>
    <row r="11" spans="1:11" ht="12.75">
      <c r="A11" s="415">
        <v>6</v>
      </c>
      <c r="B11" s="432" t="s">
        <v>870</v>
      </c>
      <c r="C11" s="730"/>
      <c r="D11" s="730"/>
      <c r="E11" s="730"/>
      <c r="F11" s="730"/>
      <c r="G11" s="730"/>
      <c r="H11" s="730"/>
      <c r="I11" s="730"/>
      <c r="J11" s="730"/>
      <c r="K11" s="730">
        <v>0</v>
      </c>
    </row>
    <row r="13" spans="1:11" ht="15">
      <c r="B13" s="472"/>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topLeftCell="P1" zoomScale="80" zoomScaleNormal="80" workbookViewId="0">
      <selection activeCell="V30" sqref="V30"/>
    </sheetView>
  </sheetViews>
  <sheetFormatPr defaultColWidth="8.85546875" defaultRowHeight="15"/>
  <cols>
    <col min="1" max="1" width="10" style="477" bestFit="1" customWidth="1"/>
    <col min="2" max="2" width="71.85546875" style="477" customWidth="1"/>
    <col min="3" max="3" width="12.7109375" style="477" bestFit="1" customWidth="1"/>
    <col min="4" max="5" width="15.140625" style="477" bestFit="1" customWidth="1"/>
    <col min="6" max="6" width="20" style="477" bestFit="1" customWidth="1"/>
    <col min="7" max="7" width="37.5703125" style="477" bestFit="1" customWidth="1"/>
    <col min="8" max="8" width="12.7109375" style="477" bestFit="1" customWidth="1"/>
    <col min="9" max="10" width="15.140625" style="477" bestFit="1" customWidth="1"/>
    <col min="11" max="11" width="20" style="477" bestFit="1" customWidth="1"/>
    <col min="12" max="12" width="37.5703125" style="477" bestFit="1" customWidth="1"/>
    <col min="13" max="13" width="10.5703125" style="477" bestFit="1" customWidth="1"/>
    <col min="14" max="15" width="15.140625" style="477" bestFit="1" customWidth="1"/>
    <col min="16" max="16" width="20" style="477" bestFit="1" customWidth="1"/>
    <col min="17" max="17" width="37.5703125" style="477" bestFit="1" customWidth="1"/>
    <col min="18" max="18" width="18" style="477" bestFit="1" customWidth="1"/>
    <col min="19" max="19" width="48" style="477" bestFit="1" customWidth="1"/>
    <col min="20" max="20" width="45.85546875" style="477" bestFit="1" customWidth="1"/>
    <col min="21" max="21" width="48" style="477" bestFit="1" customWidth="1"/>
    <col min="22" max="22" width="44.42578125" style="477" bestFit="1" customWidth="1"/>
    <col min="23" max="16384" width="8.85546875" style="477"/>
  </cols>
  <sheetData>
    <row r="1" spans="1:22">
      <c r="A1" s="321" t="s">
        <v>97</v>
      </c>
      <c r="B1" s="238" t="str">
        <f>Info!C2</f>
        <v>სს პროკრედიტ ბანკი</v>
      </c>
    </row>
    <row r="2" spans="1:22">
      <c r="A2" s="321" t="s">
        <v>98</v>
      </c>
      <c r="B2" s="324">
        <f>'1. key ratios'!B2</f>
        <v>46112</v>
      </c>
    </row>
    <row r="3" spans="1:22">
      <c r="A3" s="323" t="s">
        <v>657</v>
      </c>
      <c r="B3" s="425"/>
    </row>
    <row r="4" spans="1:22">
      <c r="A4" s="323"/>
      <c r="B4" s="425"/>
    </row>
    <row r="5" spans="1:22" ht="24" customHeight="1">
      <c r="A5" s="860" t="s">
        <v>684</v>
      </c>
      <c r="B5" s="860"/>
      <c r="C5" s="862" t="s">
        <v>876</v>
      </c>
      <c r="D5" s="862"/>
      <c r="E5" s="862"/>
      <c r="F5" s="862"/>
      <c r="G5" s="862"/>
      <c r="H5" s="862" t="s">
        <v>565</v>
      </c>
      <c r="I5" s="862"/>
      <c r="J5" s="862"/>
      <c r="K5" s="862"/>
      <c r="L5" s="862"/>
      <c r="M5" s="862" t="s">
        <v>875</v>
      </c>
      <c r="N5" s="862"/>
      <c r="O5" s="862"/>
      <c r="P5" s="862"/>
      <c r="Q5" s="862"/>
      <c r="R5" s="861" t="s">
        <v>683</v>
      </c>
      <c r="S5" s="861" t="s">
        <v>687</v>
      </c>
      <c r="T5" s="861" t="s">
        <v>686</v>
      </c>
      <c r="U5" s="861" t="s">
        <v>915</v>
      </c>
      <c r="V5" s="861" t="s">
        <v>916</v>
      </c>
    </row>
    <row r="6" spans="1:22" ht="36" customHeight="1">
      <c r="A6" s="860"/>
      <c r="B6" s="860"/>
      <c r="C6" s="487"/>
      <c r="D6" s="423" t="s">
        <v>860</v>
      </c>
      <c r="E6" s="423" t="s">
        <v>859</v>
      </c>
      <c r="F6" s="423" t="s">
        <v>858</v>
      </c>
      <c r="G6" s="423" t="s">
        <v>857</v>
      </c>
      <c r="H6" s="487"/>
      <c r="I6" s="423" t="s">
        <v>860</v>
      </c>
      <c r="J6" s="423" t="s">
        <v>859</v>
      </c>
      <c r="K6" s="423" t="s">
        <v>858</v>
      </c>
      <c r="L6" s="423" t="s">
        <v>857</v>
      </c>
      <c r="M6" s="487"/>
      <c r="N6" s="423" t="s">
        <v>860</v>
      </c>
      <c r="O6" s="423" t="s">
        <v>859</v>
      </c>
      <c r="P6" s="423" t="s">
        <v>858</v>
      </c>
      <c r="Q6" s="423" t="s">
        <v>857</v>
      </c>
      <c r="R6" s="861"/>
      <c r="S6" s="861"/>
      <c r="T6" s="861"/>
      <c r="U6" s="861"/>
      <c r="V6" s="861"/>
    </row>
    <row r="7" spans="1:22">
      <c r="A7" s="481">
        <v>1</v>
      </c>
      <c r="B7" s="486" t="s">
        <v>658</v>
      </c>
      <c r="C7" s="730">
        <v>2207873.0537999999</v>
      </c>
      <c r="D7" s="730">
        <v>2058403.1137999999</v>
      </c>
      <c r="E7" s="730">
        <v>85352.5</v>
      </c>
      <c r="F7" s="730">
        <v>64117.440000000002</v>
      </c>
      <c r="G7" s="730"/>
      <c r="H7" s="730">
        <v>2211354.2429</v>
      </c>
      <c r="I7" s="730">
        <v>2055926.7929</v>
      </c>
      <c r="J7" s="730">
        <v>86051.16</v>
      </c>
      <c r="K7" s="730">
        <v>69376.289999999994</v>
      </c>
      <c r="L7" s="730"/>
      <c r="M7" s="730">
        <v>71956.801399999997</v>
      </c>
      <c r="N7" s="730">
        <v>12242.261399999999</v>
      </c>
      <c r="O7" s="730">
        <v>7369.93</v>
      </c>
      <c r="P7" s="730">
        <v>52344.61</v>
      </c>
      <c r="Q7" s="473"/>
      <c r="R7" s="473">
        <v>61</v>
      </c>
      <c r="S7" s="736">
        <v>0.159</v>
      </c>
      <c r="T7" s="736">
        <v>0.1769</v>
      </c>
      <c r="U7" s="736">
        <v>0.1216</v>
      </c>
      <c r="V7" s="729">
        <v>43.63908776907779</v>
      </c>
    </row>
    <row r="8" spans="1:22">
      <c r="A8" s="481">
        <v>2</v>
      </c>
      <c r="B8" s="485" t="s">
        <v>659</v>
      </c>
      <c r="C8" s="730">
        <v>38710800.058799997</v>
      </c>
      <c r="D8" s="730">
        <v>36933051.363600001</v>
      </c>
      <c r="E8" s="730">
        <v>1209506.9351999999</v>
      </c>
      <c r="F8" s="730">
        <v>568241.76</v>
      </c>
      <c r="G8" s="730"/>
      <c r="H8" s="730">
        <v>38690708.177299999</v>
      </c>
      <c r="I8" s="730">
        <v>36827507.364200003</v>
      </c>
      <c r="J8" s="730">
        <v>1240154.2830999999</v>
      </c>
      <c r="K8" s="730">
        <v>623046.53</v>
      </c>
      <c r="L8" s="730"/>
      <c r="M8" s="730">
        <v>918769.26060000004</v>
      </c>
      <c r="N8" s="730">
        <v>344904.02559999999</v>
      </c>
      <c r="O8" s="730">
        <v>156107.45499999999</v>
      </c>
      <c r="P8" s="730">
        <v>417757.78</v>
      </c>
      <c r="Q8" s="473"/>
      <c r="R8" s="473">
        <v>1229</v>
      </c>
      <c r="S8" s="736">
        <v>0.12529999999999999</v>
      </c>
      <c r="T8" s="736">
        <v>0.13669999999999999</v>
      </c>
      <c r="U8" s="736">
        <v>0.13739999999999999</v>
      </c>
      <c r="V8" s="729">
        <v>53.437856128301298</v>
      </c>
    </row>
    <row r="9" spans="1:22">
      <c r="A9" s="481">
        <v>3</v>
      </c>
      <c r="B9" s="485" t="s">
        <v>660</v>
      </c>
      <c r="C9" s="730">
        <v>0</v>
      </c>
      <c r="D9" s="730"/>
      <c r="E9" s="730"/>
      <c r="F9" s="730"/>
      <c r="G9" s="730"/>
      <c r="H9" s="730">
        <v>0</v>
      </c>
      <c r="I9" s="730"/>
      <c r="J9" s="730"/>
      <c r="K9" s="730"/>
      <c r="L9" s="730"/>
      <c r="M9" s="730">
        <v>0</v>
      </c>
      <c r="N9" s="730"/>
      <c r="O9" s="730"/>
      <c r="P9" s="730"/>
      <c r="Q9" s="473"/>
      <c r="R9" s="473"/>
      <c r="S9" s="736"/>
      <c r="T9" s="736"/>
      <c r="U9" s="736"/>
      <c r="V9" s="729"/>
    </row>
    <row r="10" spans="1:22">
      <c r="A10" s="481">
        <v>4</v>
      </c>
      <c r="B10" s="485" t="s">
        <v>661</v>
      </c>
      <c r="C10" s="730">
        <v>0</v>
      </c>
      <c r="D10" s="730"/>
      <c r="E10" s="730"/>
      <c r="F10" s="730"/>
      <c r="G10" s="730"/>
      <c r="H10" s="730">
        <v>0</v>
      </c>
      <c r="I10" s="730"/>
      <c r="J10" s="730"/>
      <c r="K10" s="730"/>
      <c r="L10" s="730"/>
      <c r="M10" s="730">
        <v>0</v>
      </c>
      <c r="N10" s="730"/>
      <c r="O10" s="730"/>
      <c r="P10" s="730"/>
      <c r="Q10" s="473"/>
      <c r="R10" s="473"/>
      <c r="S10" s="736"/>
      <c r="T10" s="736"/>
      <c r="U10" s="736"/>
      <c r="V10" s="729"/>
    </row>
    <row r="11" spans="1:22">
      <c r="A11" s="481">
        <v>5</v>
      </c>
      <c r="B11" s="485" t="s">
        <v>662</v>
      </c>
      <c r="C11" s="730">
        <v>909040.42</v>
      </c>
      <c r="D11" s="730">
        <v>892424.64</v>
      </c>
      <c r="E11" s="730">
        <v>16615.78</v>
      </c>
      <c r="F11" s="730"/>
      <c r="G11" s="730"/>
      <c r="H11" s="730">
        <v>911043.3</v>
      </c>
      <c r="I11" s="730">
        <v>894332.07</v>
      </c>
      <c r="J11" s="730">
        <v>16711.23</v>
      </c>
      <c r="K11" s="730"/>
      <c r="L11" s="730"/>
      <c r="M11" s="730">
        <v>15106.08</v>
      </c>
      <c r="N11" s="730">
        <v>14650.77</v>
      </c>
      <c r="O11" s="730">
        <v>455.31</v>
      </c>
      <c r="P11" s="730"/>
      <c r="Q11" s="473"/>
      <c r="R11" s="473">
        <v>297</v>
      </c>
      <c r="S11" s="736">
        <v>0.1331</v>
      </c>
      <c r="T11" s="736">
        <v>0.1331</v>
      </c>
      <c r="U11" s="736">
        <v>0.13339999999999999</v>
      </c>
      <c r="V11" s="729">
        <v>140.94120605146836</v>
      </c>
    </row>
    <row r="12" spans="1:22">
      <c r="A12" s="481">
        <v>6</v>
      </c>
      <c r="B12" s="485" t="s">
        <v>663</v>
      </c>
      <c r="C12" s="730">
        <v>0</v>
      </c>
      <c r="D12" s="730"/>
      <c r="E12" s="730"/>
      <c r="F12" s="730"/>
      <c r="G12" s="730"/>
      <c r="H12" s="730">
        <v>0</v>
      </c>
      <c r="I12" s="730"/>
      <c r="J12" s="730"/>
      <c r="K12" s="730"/>
      <c r="L12" s="730"/>
      <c r="M12" s="730">
        <v>0</v>
      </c>
      <c r="N12" s="730"/>
      <c r="O12" s="730"/>
      <c r="P12" s="730"/>
      <c r="Q12" s="473"/>
      <c r="R12" s="473"/>
      <c r="S12" s="736"/>
      <c r="T12" s="736"/>
      <c r="U12" s="736"/>
      <c r="V12" s="729"/>
    </row>
    <row r="13" spans="1:22">
      <c r="A13" s="481">
        <v>7</v>
      </c>
      <c r="B13" s="485" t="s">
        <v>664</v>
      </c>
      <c r="C13" s="730">
        <v>123690272.9813</v>
      </c>
      <c r="D13" s="730">
        <v>118042699.51880001</v>
      </c>
      <c r="E13" s="730">
        <v>5129303.3986</v>
      </c>
      <c r="F13" s="730">
        <v>518270.06390000001</v>
      </c>
      <c r="G13" s="730"/>
      <c r="H13" s="730">
        <v>123980637.2836</v>
      </c>
      <c r="I13" s="730">
        <v>118279525.00130001</v>
      </c>
      <c r="J13" s="730">
        <v>5176627.8034999995</v>
      </c>
      <c r="K13" s="730">
        <v>524484.47880000004</v>
      </c>
      <c r="L13" s="730">
        <v>0</v>
      </c>
      <c r="M13" s="730">
        <v>1085992.2267</v>
      </c>
      <c r="N13" s="730">
        <v>327576.78399999999</v>
      </c>
      <c r="O13" s="730">
        <v>450064.30930000002</v>
      </c>
      <c r="P13" s="730">
        <v>308351.13339999999</v>
      </c>
      <c r="Q13" s="473"/>
      <c r="R13" s="473">
        <v>864</v>
      </c>
      <c r="S13" s="736">
        <v>0.1138</v>
      </c>
      <c r="T13" s="736">
        <v>0.1321</v>
      </c>
      <c r="U13" s="736">
        <v>8.6699999999999999E-2</v>
      </c>
      <c r="V13" s="729">
        <v>104.34274536418533</v>
      </c>
    </row>
    <row r="14" spans="1:22">
      <c r="A14" s="479">
        <v>7.1</v>
      </c>
      <c r="B14" s="478" t="s">
        <v>665</v>
      </c>
      <c r="C14" s="730">
        <v>111545017.23829997</v>
      </c>
      <c r="D14" s="730">
        <v>105999711.16019997</v>
      </c>
      <c r="E14" s="730">
        <v>5027036.0142000001</v>
      </c>
      <c r="F14" s="730">
        <v>518270.06390000001</v>
      </c>
      <c r="G14" s="730"/>
      <c r="H14" s="730">
        <v>111823005.92309999</v>
      </c>
      <c r="I14" s="730">
        <v>106224443.4638</v>
      </c>
      <c r="J14" s="730">
        <v>5074077.9804999996</v>
      </c>
      <c r="K14" s="730">
        <v>524484.47880000004</v>
      </c>
      <c r="L14" s="730"/>
      <c r="M14" s="730">
        <v>1051971.3396999999</v>
      </c>
      <c r="N14" s="730">
        <v>294688.5135</v>
      </c>
      <c r="O14" s="730">
        <v>448931.69280000002</v>
      </c>
      <c r="P14" s="730">
        <v>308351.13339999999</v>
      </c>
      <c r="Q14" s="473"/>
      <c r="R14" s="473">
        <v>765</v>
      </c>
      <c r="S14" s="736">
        <v>0.11360000000000001</v>
      </c>
      <c r="T14" s="736">
        <v>0.13189999999999999</v>
      </c>
      <c r="U14" s="736">
        <v>8.7499999999999994E-2</v>
      </c>
      <c r="V14" s="729">
        <v>104.99347545353693</v>
      </c>
    </row>
    <row r="15" spans="1:22" ht="25.5">
      <c r="A15" s="479">
        <v>7.2</v>
      </c>
      <c r="B15" s="478" t="s">
        <v>666</v>
      </c>
      <c r="C15" s="730">
        <v>10095115.959600015</v>
      </c>
      <c r="D15" s="730">
        <v>9992848.5752000138</v>
      </c>
      <c r="E15" s="730">
        <v>102267.3844</v>
      </c>
      <c r="F15" s="730"/>
      <c r="G15" s="730"/>
      <c r="H15" s="730">
        <v>10104165.360000014</v>
      </c>
      <c r="I15" s="730">
        <v>10001615.537000014</v>
      </c>
      <c r="J15" s="730">
        <v>102549.823</v>
      </c>
      <c r="K15" s="730"/>
      <c r="L15" s="730"/>
      <c r="M15" s="730">
        <v>24565.765100000001</v>
      </c>
      <c r="N15" s="730">
        <v>23433.1486</v>
      </c>
      <c r="O15" s="730">
        <v>1132.6165000000001</v>
      </c>
      <c r="P15" s="730"/>
      <c r="Q15" s="473"/>
      <c r="R15" s="473">
        <v>83</v>
      </c>
      <c r="S15" s="736">
        <v>0.1174</v>
      </c>
      <c r="T15" s="736">
        <v>0.1358</v>
      </c>
      <c r="U15" s="736">
        <v>8.4099999999999994E-2</v>
      </c>
      <c r="V15" s="729">
        <v>100.37385286314944</v>
      </c>
    </row>
    <row r="16" spans="1:22">
      <c r="A16" s="479">
        <v>7.3</v>
      </c>
      <c r="B16" s="478" t="s">
        <v>667</v>
      </c>
      <c r="C16" s="730">
        <v>2050139.7823999999</v>
      </c>
      <c r="D16" s="730">
        <v>2050139.7823999999</v>
      </c>
      <c r="E16" s="730"/>
      <c r="F16" s="730"/>
      <c r="G16" s="730"/>
      <c r="H16" s="730">
        <v>2053466.0005000001</v>
      </c>
      <c r="I16" s="730">
        <v>2053466.0005000001</v>
      </c>
      <c r="J16" s="730"/>
      <c r="K16" s="730"/>
      <c r="L16" s="730"/>
      <c r="M16" s="730">
        <v>9455.1219000000001</v>
      </c>
      <c r="N16" s="730">
        <v>9455.1219000000001</v>
      </c>
      <c r="O16" s="730"/>
      <c r="P16" s="730"/>
      <c r="Q16" s="473"/>
      <c r="R16" s="473">
        <v>16</v>
      </c>
      <c r="S16" s="736"/>
      <c r="T16" s="736"/>
      <c r="U16" s="736">
        <v>5.9299999999999999E-2</v>
      </c>
      <c r="V16" s="729">
        <v>88.554443067569451</v>
      </c>
    </row>
    <row r="17" spans="1:22">
      <c r="A17" s="481">
        <v>8</v>
      </c>
      <c r="B17" s="485" t="s">
        <v>668</v>
      </c>
      <c r="C17" s="730">
        <v>0</v>
      </c>
      <c r="D17" s="730"/>
      <c r="E17" s="730"/>
      <c r="F17" s="730"/>
      <c r="G17" s="730"/>
      <c r="H17" s="730">
        <v>0</v>
      </c>
      <c r="I17" s="730"/>
      <c r="J17" s="730"/>
      <c r="K17" s="730"/>
      <c r="L17" s="730"/>
      <c r="M17" s="730">
        <v>0</v>
      </c>
      <c r="N17" s="730"/>
      <c r="O17" s="730"/>
      <c r="P17" s="730"/>
      <c r="Q17" s="473"/>
      <c r="R17" s="473"/>
      <c r="S17" s="736"/>
      <c r="T17" s="736"/>
      <c r="U17" s="736"/>
      <c r="V17" s="729"/>
    </row>
    <row r="18" spans="1:22">
      <c r="A18" s="484">
        <v>9</v>
      </c>
      <c r="B18" s="483" t="s">
        <v>669</v>
      </c>
      <c r="C18" s="731">
        <v>0</v>
      </c>
      <c r="D18" s="731"/>
      <c r="E18" s="731"/>
      <c r="F18" s="731"/>
      <c r="G18" s="731"/>
      <c r="H18" s="731">
        <v>0</v>
      </c>
      <c r="I18" s="731"/>
      <c r="J18" s="731"/>
      <c r="K18" s="731"/>
      <c r="L18" s="731"/>
      <c r="M18" s="731">
        <v>0</v>
      </c>
      <c r="N18" s="731"/>
      <c r="O18" s="731"/>
      <c r="P18" s="731"/>
      <c r="Q18" s="482"/>
      <c r="R18" s="482"/>
      <c r="S18" s="737"/>
      <c r="T18" s="737"/>
      <c r="U18" s="737"/>
      <c r="V18" s="732"/>
    </row>
    <row r="19" spans="1:22">
      <c r="A19" s="481">
        <v>10</v>
      </c>
      <c r="B19" s="480" t="s">
        <v>685</v>
      </c>
      <c r="C19" s="730">
        <v>165517986.51390001</v>
      </c>
      <c r="D19" s="730">
        <v>157926578.63620001</v>
      </c>
      <c r="E19" s="730">
        <v>6440778.6138000004</v>
      </c>
      <c r="F19" s="730">
        <v>1150629.2638999999</v>
      </c>
      <c r="G19" s="730"/>
      <c r="H19" s="730">
        <v>165793743.0038</v>
      </c>
      <c r="I19" s="730">
        <v>158057281.31490001</v>
      </c>
      <c r="J19" s="730">
        <v>6519544.4765999997</v>
      </c>
      <c r="K19" s="730">
        <v>1216907.2988</v>
      </c>
      <c r="L19" s="730"/>
      <c r="M19" s="730">
        <v>2091824.3687000002</v>
      </c>
      <c r="N19" s="730">
        <v>699373.84100000001</v>
      </c>
      <c r="O19" s="730">
        <v>613997.00430000003</v>
      </c>
      <c r="P19" s="730">
        <v>778453.52339999995</v>
      </c>
      <c r="Q19" s="473"/>
      <c r="R19" s="473">
        <v>2451</v>
      </c>
      <c r="S19" s="736">
        <v>0.1215</v>
      </c>
      <c r="T19" s="736">
        <v>0.1346</v>
      </c>
      <c r="U19" s="736">
        <v>9.9299999999999999E-2</v>
      </c>
      <c r="V19" s="729">
        <v>91.832027088805972</v>
      </c>
    </row>
    <row r="20" spans="1:22" ht="25.5">
      <c r="A20" s="479">
        <v>10.1</v>
      </c>
      <c r="B20" s="478" t="s">
        <v>688</v>
      </c>
      <c r="C20" s="730">
        <v>0</v>
      </c>
      <c r="D20" s="730"/>
      <c r="E20" s="730"/>
      <c r="F20" s="730"/>
      <c r="G20" s="730"/>
      <c r="H20" s="730">
        <v>0</v>
      </c>
      <c r="I20" s="730"/>
      <c r="J20" s="730"/>
      <c r="K20" s="730"/>
      <c r="L20" s="730"/>
      <c r="M20" s="730">
        <v>0</v>
      </c>
      <c r="N20" s="730"/>
      <c r="O20" s="730"/>
      <c r="P20" s="730"/>
      <c r="Q20" s="473"/>
      <c r="R20" s="473"/>
      <c r="S20" s="473"/>
      <c r="T20" s="473"/>
      <c r="U20" s="473"/>
      <c r="V20" s="47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5703125" defaultRowHeight="11.25"/>
  <cols>
    <col min="1" max="1" width="8" style="129" customWidth="1"/>
    <col min="2" max="2" width="66.140625" style="130" customWidth="1"/>
    <col min="3" max="3" width="131.42578125" style="131" customWidth="1"/>
    <col min="4" max="5" width="10.140625" style="122" customWidth="1"/>
    <col min="6" max="6" width="67.5703125" style="122" customWidth="1"/>
    <col min="7" max="16384" width="43.5703125" style="122"/>
  </cols>
  <sheetData>
    <row r="1" spans="1:3" ht="12.75" thickTop="1" thickBot="1">
      <c r="A1" s="914" t="s">
        <v>176</v>
      </c>
      <c r="B1" s="915"/>
      <c r="C1" s="916"/>
    </row>
    <row r="2" spans="1:3" ht="26.25" customHeight="1">
      <c r="A2" s="330"/>
      <c r="B2" s="917" t="s">
        <v>177</v>
      </c>
      <c r="C2" s="917"/>
    </row>
    <row r="3" spans="1:3" s="127" customFormat="1" ht="11.25" customHeight="1">
      <c r="A3" s="126"/>
      <c r="B3" s="917" t="s">
        <v>251</v>
      </c>
      <c r="C3" s="917"/>
    </row>
    <row r="4" spans="1:3" ht="12" customHeight="1" thickBot="1">
      <c r="A4" s="896" t="s">
        <v>255</v>
      </c>
      <c r="B4" s="897"/>
      <c r="C4" s="898"/>
    </row>
    <row r="5" spans="1:3" ht="12" thickTop="1">
      <c r="A5" s="123"/>
      <c r="B5" s="899" t="s">
        <v>178</v>
      </c>
      <c r="C5" s="900"/>
    </row>
    <row r="6" spans="1:3">
      <c r="A6" s="330"/>
      <c r="B6" s="878" t="s">
        <v>252</v>
      </c>
      <c r="C6" s="879"/>
    </row>
    <row r="7" spans="1:3">
      <c r="A7" s="330"/>
      <c r="B7" s="878" t="s">
        <v>179</v>
      </c>
      <c r="C7" s="879"/>
    </row>
    <row r="8" spans="1:3">
      <c r="A8" s="330"/>
      <c r="B8" s="878" t="s">
        <v>253</v>
      </c>
      <c r="C8" s="879"/>
    </row>
    <row r="9" spans="1:3">
      <c r="A9" s="330"/>
      <c r="B9" s="920" t="s">
        <v>254</v>
      </c>
      <c r="C9" s="921"/>
    </row>
    <row r="10" spans="1:3">
      <c r="A10" s="330"/>
      <c r="B10" s="912" t="s">
        <v>180</v>
      </c>
      <c r="C10" s="913" t="s">
        <v>180</v>
      </c>
    </row>
    <row r="11" spans="1:3">
      <c r="A11" s="330"/>
      <c r="B11" s="912" t="s">
        <v>181</v>
      </c>
      <c r="C11" s="913" t="s">
        <v>181</v>
      </c>
    </row>
    <row r="12" spans="1:3">
      <c r="A12" s="330"/>
      <c r="B12" s="912" t="s">
        <v>182</v>
      </c>
      <c r="C12" s="913" t="s">
        <v>182</v>
      </c>
    </row>
    <row r="13" spans="1:3">
      <c r="A13" s="330"/>
      <c r="B13" s="912" t="s">
        <v>183</v>
      </c>
      <c r="C13" s="913" t="s">
        <v>183</v>
      </c>
    </row>
    <row r="14" spans="1:3">
      <c r="A14" s="330"/>
      <c r="B14" s="912" t="s">
        <v>184</v>
      </c>
      <c r="C14" s="913" t="s">
        <v>184</v>
      </c>
    </row>
    <row r="15" spans="1:3" ht="21.75" customHeight="1">
      <c r="A15" s="330"/>
      <c r="B15" s="912" t="s">
        <v>185</v>
      </c>
      <c r="C15" s="913" t="s">
        <v>185</v>
      </c>
    </row>
    <row r="16" spans="1:3">
      <c r="A16" s="330"/>
      <c r="B16" s="912" t="s">
        <v>186</v>
      </c>
      <c r="C16" s="913" t="s">
        <v>187</v>
      </c>
    </row>
    <row r="17" spans="1:6">
      <c r="A17" s="330"/>
      <c r="B17" s="912" t="s">
        <v>188</v>
      </c>
      <c r="C17" s="913" t="s">
        <v>189</v>
      </c>
    </row>
    <row r="18" spans="1:6">
      <c r="A18" s="330"/>
      <c r="B18" s="912" t="s">
        <v>190</v>
      </c>
      <c r="C18" s="913" t="s">
        <v>191</v>
      </c>
    </row>
    <row r="19" spans="1:6">
      <c r="A19" s="568"/>
      <c r="B19" s="918" t="s">
        <v>192</v>
      </c>
      <c r="C19" s="919" t="s">
        <v>192</v>
      </c>
    </row>
    <row r="20" spans="1:6">
      <c r="A20" s="568"/>
      <c r="B20" s="918" t="s">
        <v>918</v>
      </c>
      <c r="C20" s="919" t="s">
        <v>193</v>
      </c>
    </row>
    <row r="21" spans="1:6">
      <c r="A21" s="330"/>
      <c r="B21" s="918" t="s">
        <v>961</v>
      </c>
      <c r="C21" s="919" t="s">
        <v>194</v>
      </c>
    </row>
    <row r="22" spans="1:6" ht="23.25" customHeight="1">
      <c r="A22" s="330"/>
      <c r="B22" s="912" t="s">
        <v>195</v>
      </c>
      <c r="C22" s="913" t="s">
        <v>196</v>
      </c>
      <c r="F22" s="532"/>
    </row>
    <row r="23" spans="1:6">
      <c r="A23" s="330"/>
      <c r="B23" s="912" t="s">
        <v>197</v>
      </c>
      <c r="C23" s="913" t="s">
        <v>197</v>
      </c>
    </row>
    <row r="24" spans="1:6">
      <c r="A24" s="330"/>
      <c r="B24" s="912" t="s">
        <v>198</v>
      </c>
      <c r="C24" s="913" t="s">
        <v>199</v>
      </c>
    </row>
    <row r="25" spans="1:6" ht="12" thickBot="1">
      <c r="A25" s="124"/>
      <c r="B25" s="906" t="s">
        <v>200</v>
      </c>
      <c r="C25" s="907"/>
    </row>
    <row r="26" spans="1:6" ht="12.75" thickTop="1" thickBot="1">
      <c r="A26" s="896" t="s">
        <v>812</v>
      </c>
      <c r="B26" s="897"/>
      <c r="C26" s="898"/>
    </row>
    <row r="27" spans="1:6" ht="12.75" thickTop="1" thickBot="1">
      <c r="A27" s="125"/>
      <c r="B27" s="908" t="s">
        <v>813</v>
      </c>
      <c r="C27" s="909"/>
    </row>
    <row r="28" spans="1:6" ht="12.75" thickTop="1" thickBot="1">
      <c r="A28" s="896" t="s">
        <v>256</v>
      </c>
      <c r="B28" s="897"/>
      <c r="C28" s="898"/>
    </row>
    <row r="29" spans="1:6" ht="12" thickTop="1">
      <c r="A29" s="123"/>
      <c r="B29" s="910" t="s">
        <v>816</v>
      </c>
      <c r="C29" s="911" t="s">
        <v>201</v>
      </c>
    </row>
    <row r="30" spans="1:6">
      <c r="A30" s="330"/>
      <c r="B30" s="887" t="s">
        <v>205</v>
      </c>
      <c r="C30" s="888" t="s">
        <v>202</v>
      </c>
    </row>
    <row r="31" spans="1:6">
      <c r="A31" s="330"/>
      <c r="B31" s="887" t="s">
        <v>814</v>
      </c>
      <c r="C31" s="888" t="s">
        <v>203</v>
      </c>
    </row>
    <row r="32" spans="1:6">
      <c r="A32" s="330"/>
      <c r="B32" s="887" t="s">
        <v>815</v>
      </c>
      <c r="C32" s="888" t="s">
        <v>204</v>
      </c>
    </row>
    <row r="33" spans="1:3">
      <c r="A33" s="330"/>
      <c r="B33" s="887" t="s">
        <v>208</v>
      </c>
      <c r="C33" s="888" t="s">
        <v>209</v>
      </c>
    </row>
    <row r="34" spans="1:3">
      <c r="A34" s="330"/>
      <c r="B34" s="887" t="s">
        <v>817</v>
      </c>
      <c r="C34" s="888" t="s">
        <v>206</v>
      </c>
    </row>
    <row r="35" spans="1:3">
      <c r="A35" s="330"/>
      <c r="B35" s="887" t="s">
        <v>818</v>
      </c>
      <c r="C35" s="888" t="s">
        <v>207</v>
      </c>
    </row>
    <row r="36" spans="1:3">
      <c r="A36" s="330"/>
      <c r="B36" s="903" t="s">
        <v>819</v>
      </c>
      <c r="C36" s="904"/>
    </row>
    <row r="37" spans="1:3" ht="24.75" customHeight="1">
      <c r="A37" s="330"/>
      <c r="B37" s="887" t="s">
        <v>820</v>
      </c>
      <c r="C37" s="888" t="s">
        <v>210</v>
      </c>
    </row>
    <row r="38" spans="1:3" ht="23.25" customHeight="1">
      <c r="A38" s="330"/>
      <c r="B38" s="887" t="s">
        <v>821</v>
      </c>
      <c r="C38" s="888" t="s">
        <v>211</v>
      </c>
    </row>
    <row r="39" spans="1:3" ht="23.25" customHeight="1">
      <c r="A39" s="392"/>
      <c r="B39" s="903" t="s">
        <v>822</v>
      </c>
      <c r="C39" s="905"/>
    </row>
    <row r="40" spans="1:3" ht="12" customHeight="1">
      <c r="A40" s="330"/>
      <c r="B40" s="887" t="s">
        <v>823</v>
      </c>
      <c r="C40" s="888"/>
    </row>
    <row r="41" spans="1:3" ht="12" thickBot="1">
      <c r="A41" s="896" t="s">
        <v>257</v>
      </c>
      <c r="B41" s="897"/>
      <c r="C41" s="898"/>
    </row>
    <row r="42" spans="1:3" ht="12" thickTop="1">
      <c r="A42" s="123"/>
      <c r="B42" s="899" t="s">
        <v>287</v>
      </c>
      <c r="C42" s="900" t="s">
        <v>212</v>
      </c>
    </row>
    <row r="43" spans="1:3">
      <c r="A43" s="330"/>
      <c r="B43" s="878" t="s">
        <v>286</v>
      </c>
      <c r="C43" s="879"/>
    </row>
    <row r="44" spans="1:3" ht="23.25" customHeight="1" thickBot="1">
      <c r="A44" s="124"/>
      <c r="B44" s="894" t="s">
        <v>213</v>
      </c>
      <c r="C44" s="895" t="s">
        <v>214</v>
      </c>
    </row>
    <row r="45" spans="1:3" ht="11.25" customHeight="1" thickTop="1" thickBot="1">
      <c r="A45" s="896" t="s">
        <v>258</v>
      </c>
      <c r="B45" s="897"/>
      <c r="C45" s="898"/>
    </row>
    <row r="46" spans="1:3" ht="26.25" customHeight="1" thickTop="1">
      <c r="A46" s="330"/>
      <c r="B46" s="878" t="s">
        <v>259</v>
      </c>
      <c r="C46" s="879"/>
    </row>
    <row r="47" spans="1:3" ht="12" thickBot="1">
      <c r="A47" s="896" t="s">
        <v>260</v>
      </c>
      <c r="B47" s="897"/>
      <c r="C47" s="898"/>
    </row>
    <row r="48" spans="1:3" ht="12" thickTop="1">
      <c r="A48" s="123"/>
      <c r="B48" s="899" t="s">
        <v>215</v>
      </c>
      <c r="C48" s="900" t="s">
        <v>215</v>
      </c>
    </row>
    <row r="49" spans="1:3" ht="11.25" customHeight="1">
      <c r="A49" s="330"/>
      <c r="B49" s="878" t="s">
        <v>216</v>
      </c>
      <c r="C49" s="879" t="s">
        <v>216</v>
      </c>
    </row>
    <row r="50" spans="1:3">
      <c r="A50" s="330"/>
      <c r="B50" s="878" t="s">
        <v>217</v>
      </c>
      <c r="C50" s="879" t="s">
        <v>217</v>
      </c>
    </row>
    <row r="51" spans="1:3" ht="11.25" customHeight="1">
      <c r="A51" s="330"/>
      <c r="B51" s="878" t="s">
        <v>825</v>
      </c>
      <c r="C51" s="879" t="s">
        <v>218</v>
      </c>
    </row>
    <row r="52" spans="1:3" ht="33.6" customHeight="1">
      <c r="A52" s="330"/>
      <c r="B52" s="878" t="s">
        <v>219</v>
      </c>
      <c r="C52" s="879" t="s">
        <v>219</v>
      </c>
    </row>
    <row r="53" spans="1:3" ht="11.25" customHeight="1">
      <c r="A53" s="330"/>
      <c r="B53" s="878" t="s">
        <v>307</v>
      </c>
      <c r="C53" s="879" t="s">
        <v>220</v>
      </c>
    </row>
    <row r="54" spans="1:3" ht="11.25" customHeight="1" thickBot="1">
      <c r="A54" s="896" t="s">
        <v>261</v>
      </c>
      <c r="B54" s="897"/>
      <c r="C54" s="898"/>
    </row>
    <row r="55" spans="1:3" ht="12" thickTop="1">
      <c r="A55" s="123"/>
      <c r="B55" s="899" t="s">
        <v>215</v>
      </c>
      <c r="C55" s="900" t="s">
        <v>215</v>
      </c>
    </row>
    <row r="56" spans="1:3">
      <c r="A56" s="330"/>
      <c r="B56" s="878" t="s">
        <v>221</v>
      </c>
      <c r="C56" s="879" t="s">
        <v>221</v>
      </c>
    </row>
    <row r="57" spans="1:3">
      <c r="A57" s="330"/>
      <c r="B57" s="878" t="s">
        <v>264</v>
      </c>
      <c r="C57" s="879" t="s">
        <v>222</v>
      </c>
    </row>
    <row r="58" spans="1:3">
      <c r="A58" s="330"/>
      <c r="B58" s="878" t="s">
        <v>223</v>
      </c>
      <c r="C58" s="879" t="s">
        <v>223</v>
      </c>
    </row>
    <row r="59" spans="1:3">
      <c r="A59" s="330"/>
      <c r="B59" s="878" t="s">
        <v>224</v>
      </c>
      <c r="C59" s="879" t="s">
        <v>224</v>
      </c>
    </row>
    <row r="60" spans="1:3">
      <c r="A60" s="330"/>
      <c r="B60" s="878" t="s">
        <v>225</v>
      </c>
      <c r="C60" s="879" t="s">
        <v>225</v>
      </c>
    </row>
    <row r="61" spans="1:3">
      <c r="A61" s="330"/>
      <c r="B61" s="878" t="s">
        <v>265</v>
      </c>
      <c r="C61" s="879" t="s">
        <v>226</v>
      </c>
    </row>
    <row r="62" spans="1:3" ht="12" customHeight="1">
      <c r="A62" s="330"/>
      <c r="B62" s="865" t="s">
        <v>998</v>
      </c>
      <c r="C62" s="866" t="s">
        <v>227</v>
      </c>
    </row>
    <row r="63" spans="1:3" ht="22.5" customHeight="1" thickBot="1">
      <c r="A63" s="124"/>
      <c r="B63" s="894" t="s">
        <v>228</v>
      </c>
      <c r="C63" s="895" t="s">
        <v>228</v>
      </c>
    </row>
    <row r="64" spans="1:3" ht="11.25" customHeight="1" thickTop="1">
      <c r="A64" s="884" t="s">
        <v>262</v>
      </c>
      <c r="B64" s="885"/>
      <c r="C64" s="886"/>
    </row>
    <row r="65" spans="1:3" ht="12" thickBot="1">
      <c r="A65" s="124"/>
      <c r="B65" s="894" t="s">
        <v>229</v>
      </c>
      <c r="C65" s="895" t="s">
        <v>229</v>
      </c>
    </row>
    <row r="66" spans="1:3" ht="11.25" customHeight="1" thickTop="1">
      <c r="A66" s="884" t="s">
        <v>951</v>
      </c>
      <c r="B66" s="885"/>
      <c r="C66" s="886"/>
    </row>
    <row r="67" spans="1:3" ht="12" thickBot="1">
      <c r="A67" s="124"/>
      <c r="B67" s="894" t="s">
        <v>950</v>
      </c>
      <c r="C67" s="895"/>
    </row>
    <row r="68" spans="1:3" ht="11.25" customHeight="1" thickTop="1" thickBot="1">
      <c r="A68" s="896" t="s">
        <v>263</v>
      </c>
      <c r="B68" s="897"/>
      <c r="C68" s="898"/>
    </row>
    <row r="69" spans="1:3" ht="12" thickTop="1">
      <c r="A69" s="123"/>
      <c r="B69" s="899" t="s">
        <v>230</v>
      </c>
      <c r="C69" s="900" t="s">
        <v>230</v>
      </c>
    </row>
    <row r="70" spans="1:3">
      <c r="A70" s="330"/>
      <c r="B70" s="878" t="s">
        <v>827</v>
      </c>
      <c r="C70" s="879" t="s">
        <v>231</v>
      </c>
    </row>
    <row r="71" spans="1:3">
      <c r="A71" s="330"/>
      <c r="B71" s="878" t="s">
        <v>232</v>
      </c>
      <c r="C71" s="879" t="s">
        <v>232</v>
      </c>
    </row>
    <row r="72" spans="1:3" ht="54.95" customHeight="1">
      <c r="A72" s="330"/>
      <c r="B72" s="901" t="s">
        <v>962</v>
      </c>
      <c r="C72" s="902" t="s">
        <v>233</v>
      </c>
    </row>
    <row r="73" spans="1:3" ht="33.75" customHeight="1">
      <c r="A73" s="330"/>
      <c r="B73" s="892" t="s">
        <v>266</v>
      </c>
      <c r="C73" s="893" t="s">
        <v>234</v>
      </c>
    </row>
    <row r="74" spans="1:3" ht="15.75" customHeight="1">
      <c r="A74" s="330"/>
      <c r="B74" s="892" t="s">
        <v>828</v>
      </c>
      <c r="C74" s="893" t="s">
        <v>235</v>
      </c>
    </row>
    <row r="75" spans="1:3">
      <c r="A75" s="330"/>
      <c r="B75" s="878" t="s">
        <v>236</v>
      </c>
      <c r="C75" s="879" t="s">
        <v>236</v>
      </c>
    </row>
    <row r="76" spans="1:3" ht="12" thickBot="1">
      <c r="A76" s="124"/>
      <c r="B76" s="894" t="s">
        <v>237</v>
      </c>
      <c r="C76" s="895" t="s">
        <v>237</v>
      </c>
    </row>
    <row r="77" spans="1:3" ht="12" thickTop="1">
      <c r="A77" s="884" t="s">
        <v>290</v>
      </c>
      <c r="B77" s="885"/>
      <c r="C77" s="886"/>
    </row>
    <row r="78" spans="1:3">
      <c r="A78" s="330"/>
      <c r="B78" s="878" t="s">
        <v>229</v>
      </c>
      <c r="C78" s="879"/>
    </row>
    <row r="79" spans="1:3">
      <c r="A79" s="330"/>
      <c r="B79" s="878" t="s">
        <v>288</v>
      </c>
      <c r="C79" s="879"/>
    </row>
    <row r="80" spans="1:3">
      <c r="A80" s="330"/>
      <c r="B80" s="878" t="s">
        <v>289</v>
      </c>
      <c r="C80" s="879"/>
    </row>
    <row r="81" spans="1:3">
      <c r="A81" s="884" t="s">
        <v>291</v>
      </c>
      <c r="B81" s="885"/>
      <c r="C81" s="886"/>
    </row>
    <row r="82" spans="1:3">
      <c r="A82" s="330"/>
      <c r="B82" s="878" t="s">
        <v>229</v>
      </c>
      <c r="C82" s="879"/>
    </row>
    <row r="83" spans="1:3">
      <c r="A83" s="330"/>
      <c r="B83" s="878" t="s">
        <v>292</v>
      </c>
      <c r="C83" s="879"/>
    </row>
    <row r="84" spans="1:3" ht="79.5" customHeight="1">
      <c r="A84" s="330"/>
      <c r="B84" s="878" t="s">
        <v>306</v>
      </c>
      <c r="C84" s="879"/>
    </row>
    <row r="85" spans="1:3" ht="53.25" customHeight="1">
      <c r="A85" s="330"/>
      <c r="B85" s="878" t="s">
        <v>305</v>
      </c>
      <c r="C85" s="879"/>
    </row>
    <row r="86" spans="1:3">
      <c r="A86" s="330"/>
      <c r="B86" s="878" t="s">
        <v>293</v>
      </c>
      <c r="C86" s="879"/>
    </row>
    <row r="87" spans="1:3">
      <c r="A87" s="330"/>
      <c r="B87" s="878" t="s">
        <v>294</v>
      </c>
      <c r="C87" s="879"/>
    </row>
    <row r="88" spans="1:3">
      <c r="A88" s="330"/>
      <c r="B88" s="878" t="s">
        <v>295</v>
      </c>
      <c r="C88" s="879"/>
    </row>
    <row r="89" spans="1:3">
      <c r="A89" s="884" t="s">
        <v>296</v>
      </c>
      <c r="B89" s="885"/>
      <c r="C89" s="886"/>
    </row>
    <row r="90" spans="1:3">
      <c r="A90" s="330"/>
      <c r="B90" s="878" t="s">
        <v>229</v>
      </c>
      <c r="C90" s="879"/>
    </row>
    <row r="91" spans="1:3">
      <c r="A91" s="330"/>
      <c r="B91" s="878" t="s">
        <v>298</v>
      </c>
      <c r="C91" s="879"/>
    </row>
    <row r="92" spans="1:3" ht="12" customHeight="1">
      <c r="A92" s="330"/>
      <c r="B92" s="878" t="s">
        <v>299</v>
      </c>
      <c r="C92" s="879"/>
    </row>
    <row r="93" spans="1:3">
      <c r="A93" s="330"/>
      <c r="B93" s="878" t="s">
        <v>300</v>
      </c>
      <c r="C93" s="879"/>
    </row>
    <row r="94" spans="1:3" ht="24.75" customHeight="1">
      <c r="A94" s="330"/>
      <c r="B94" s="887" t="s">
        <v>336</v>
      </c>
      <c r="C94" s="888"/>
    </row>
    <row r="95" spans="1:3" ht="24" customHeight="1">
      <c r="A95" s="330"/>
      <c r="B95" s="887" t="s">
        <v>337</v>
      </c>
      <c r="C95" s="888"/>
    </row>
    <row r="96" spans="1:3" ht="13.5" customHeight="1">
      <c r="A96" s="330"/>
      <c r="B96" s="887" t="s">
        <v>301</v>
      </c>
      <c r="C96" s="888"/>
    </row>
    <row r="97" spans="1:3" ht="11.25" customHeight="1" thickBot="1">
      <c r="A97" s="889" t="s">
        <v>332</v>
      </c>
      <c r="B97" s="890"/>
      <c r="C97" s="891"/>
    </row>
    <row r="98" spans="1:3" ht="12.75" thickTop="1" thickBot="1">
      <c r="A98" s="883" t="s">
        <v>238</v>
      </c>
      <c r="B98" s="883"/>
      <c r="C98" s="883"/>
    </row>
    <row r="99" spans="1:3">
      <c r="A99" s="185">
        <v>2</v>
      </c>
      <c r="B99" s="318" t="s">
        <v>312</v>
      </c>
      <c r="C99" s="318" t="s">
        <v>333</v>
      </c>
    </row>
    <row r="100" spans="1:3">
      <c r="A100" s="128">
        <v>3</v>
      </c>
      <c r="B100" s="319" t="s">
        <v>313</v>
      </c>
      <c r="C100" s="320" t="s">
        <v>334</v>
      </c>
    </row>
    <row r="101" spans="1:3">
      <c r="A101" s="128">
        <v>4</v>
      </c>
      <c r="B101" s="319" t="s">
        <v>314</v>
      </c>
      <c r="C101" s="320" t="s">
        <v>338</v>
      </c>
    </row>
    <row r="102" spans="1:3" ht="11.25" customHeight="1">
      <c r="A102" s="128">
        <v>5</v>
      </c>
      <c r="B102" s="319" t="s">
        <v>315</v>
      </c>
      <c r="C102" s="320" t="s">
        <v>335</v>
      </c>
    </row>
    <row r="103" spans="1:3" ht="12" customHeight="1">
      <c r="A103" s="128">
        <v>6</v>
      </c>
      <c r="B103" s="319" t="s">
        <v>330</v>
      </c>
      <c r="C103" s="320" t="s">
        <v>316</v>
      </c>
    </row>
    <row r="104" spans="1:3" ht="12" customHeight="1">
      <c r="A104" s="128">
        <v>7</v>
      </c>
      <c r="B104" s="319" t="s">
        <v>317</v>
      </c>
      <c r="C104" s="320" t="s">
        <v>331</v>
      </c>
    </row>
    <row r="105" spans="1:3">
      <c r="A105" s="128">
        <v>8</v>
      </c>
      <c r="B105" s="319" t="s">
        <v>322</v>
      </c>
      <c r="C105" s="320" t="s">
        <v>342</v>
      </c>
    </row>
    <row r="106" spans="1:3" ht="11.25" customHeight="1">
      <c r="A106" s="884" t="s">
        <v>302</v>
      </c>
      <c r="B106" s="885"/>
      <c r="C106" s="886"/>
    </row>
    <row r="107" spans="1:3" ht="12" customHeight="1">
      <c r="A107" s="330"/>
      <c r="B107" s="865" t="s">
        <v>999</v>
      </c>
      <c r="C107" s="866"/>
    </row>
    <row r="108" spans="1:3">
      <c r="A108" s="884" t="s">
        <v>458</v>
      </c>
      <c r="B108" s="885"/>
      <c r="C108" s="886"/>
    </row>
    <row r="109" spans="1:3" ht="12" customHeight="1">
      <c r="A109" s="330"/>
      <c r="B109" s="878" t="s">
        <v>460</v>
      </c>
      <c r="C109" s="879"/>
    </row>
    <row r="110" spans="1:3">
      <c r="A110" s="330"/>
      <c r="B110" s="878" t="s">
        <v>461</v>
      </c>
      <c r="C110" s="879"/>
    </row>
    <row r="111" spans="1:3">
      <c r="A111" s="330"/>
      <c r="B111" s="878" t="s">
        <v>459</v>
      </c>
      <c r="C111" s="879"/>
    </row>
    <row r="112" spans="1:3">
      <c r="A112" s="876" t="s">
        <v>692</v>
      </c>
      <c r="B112" s="876"/>
      <c r="C112" s="876"/>
    </row>
    <row r="113" spans="1:3">
      <c r="A113" s="880" t="s">
        <v>176</v>
      </c>
      <c r="B113" s="880"/>
      <c r="C113" s="880"/>
    </row>
    <row r="114" spans="1:3">
      <c r="A114" s="515">
        <v>1</v>
      </c>
      <c r="B114" s="867" t="s">
        <v>576</v>
      </c>
      <c r="C114" s="868"/>
    </row>
    <row r="115" spans="1:3">
      <c r="A115" s="515">
        <v>2</v>
      </c>
      <c r="B115" s="881" t="s">
        <v>577</v>
      </c>
      <c r="C115" s="882"/>
    </row>
    <row r="116" spans="1:3">
      <c r="A116" s="515">
        <v>3</v>
      </c>
      <c r="B116" s="867" t="s">
        <v>902</v>
      </c>
      <c r="C116" s="868"/>
    </row>
    <row r="117" spans="1:3">
      <c r="A117" s="515">
        <v>4</v>
      </c>
      <c r="B117" s="867" t="s">
        <v>901</v>
      </c>
      <c r="C117" s="868"/>
    </row>
    <row r="118" spans="1:3">
      <c r="A118" s="515">
        <v>5</v>
      </c>
      <c r="B118" s="519" t="s">
        <v>900</v>
      </c>
      <c r="C118" s="518"/>
    </row>
    <row r="119" spans="1:3">
      <c r="A119" s="515">
        <v>6</v>
      </c>
      <c r="B119" s="869" t="s">
        <v>968</v>
      </c>
      <c r="C119" s="870"/>
    </row>
    <row r="120" spans="1:3" ht="48.6" customHeight="1">
      <c r="A120" s="515">
        <v>7</v>
      </c>
      <c r="B120" s="869" t="s">
        <v>969</v>
      </c>
      <c r="C120" s="870"/>
    </row>
    <row r="121" spans="1:3">
      <c r="A121" s="493">
        <v>8</v>
      </c>
      <c r="B121" s="488" t="s">
        <v>603</v>
      </c>
      <c r="C121" s="512" t="s">
        <v>899</v>
      </c>
    </row>
    <row r="122" spans="1:3" ht="22.5">
      <c r="A122" s="515">
        <v>9.01</v>
      </c>
      <c r="B122" s="488" t="s">
        <v>487</v>
      </c>
      <c r="C122" s="489" t="s">
        <v>652</v>
      </c>
    </row>
    <row r="123" spans="1:3" ht="33.75">
      <c r="A123" s="515">
        <v>9.02</v>
      </c>
      <c r="B123" s="488" t="s">
        <v>488</v>
      </c>
      <c r="C123" s="489" t="s">
        <v>655</v>
      </c>
    </row>
    <row r="124" spans="1:3">
      <c r="A124" s="515">
        <v>9.0299999999999994</v>
      </c>
      <c r="B124" s="489" t="s">
        <v>836</v>
      </c>
      <c r="C124" s="489" t="s">
        <v>578</v>
      </c>
    </row>
    <row r="125" spans="1:3">
      <c r="A125" s="515">
        <v>9.0399999999999991</v>
      </c>
      <c r="B125" s="488" t="s">
        <v>489</v>
      </c>
      <c r="C125" s="489" t="s">
        <v>579</v>
      </c>
    </row>
    <row r="126" spans="1:3">
      <c r="A126" s="515">
        <v>9.0500000000000007</v>
      </c>
      <c r="B126" s="488" t="s">
        <v>490</v>
      </c>
      <c r="C126" s="489" t="s">
        <v>580</v>
      </c>
    </row>
    <row r="127" spans="1:3" ht="22.5">
      <c r="A127" s="515">
        <v>9.06</v>
      </c>
      <c r="B127" s="488" t="s">
        <v>491</v>
      </c>
      <c r="C127" s="489" t="s">
        <v>581</v>
      </c>
    </row>
    <row r="128" spans="1:3">
      <c r="A128" s="515">
        <v>9.07</v>
      </c>
      <c r="B128" s="517" t="s">
        <v>492</v>
      </c>
      <c r="C128" s="489" t="s">
        <v>582</v>
      </c>
    </row>
    <row r="129" spans="1:3" ht="22.5">
      <c r="A129" s="515">
        <v>9.08</v>
      </c>
      <c r="B129" s="488" t="s">
        <v>493</v>
      </c>
      <c r="C129" s="489" t="s">
        <v>583</v>
      </c>
    </row>
    <row r="130" spans="1:3" ht="22.5">
      <c r="A130" s="515">
        <v>9.09</v>
      </c>
      <c r="B130" s="488" t="s">
        <v>494</v>
      </c>
      <c r="C130" s="489" t="s">
        <v>584</v>
      </c>
    </row>
    <row r="131" spans="1:3">
      <c r="A131" s="516">
        <v>9.1</v>
      </c>
      <c r="B131" s="488" t="s">
        <v>495</v>
      </c>
      <c r="C131" s="489" t="s">
        <v>585</v>
      </c>
    </row>
    <row r="132" spans="1:3">
      <c r="A132" s="515">
        <v>9.11</v>
      </c>
      <c r="B132" s="488" t="s">
        <v>496</v>
      </c>
      <c r="C132" s="489" t="s">
        <v>586</v>
      </c>
    </row>
    <row r="133" spans="1:3">
      <c r="A133" s="515">
        <v>9.1199999999999992</v>
      </c>
      <c r="B133" s="488" t="s">
        <v>497</v>
      </c>
      <c r="C133" s="489" t="s">
        <v>587</v>
      </c>
    </row>
    <row r="134" spans="1:3">
      <c r="A134" s="515">
        <v>9.1300000000000008</v>
      </c>
      <c r="B134" s="488" t="s">
        <v>498</v>
      </c>
      <c r="C134" s="489" t="s">
        <v>588</v>
      </c>
    </row>
    <row r="135" spans="1:3">
      <c r="A135" s="515">
        <v>9.14</v>
      </c>
      <c r="B135" s="488" t="s">
        <v>499</v>
      </c>
      <c r="C135" s="489" t="s">
        <v>589</v>
      </c>
    </row>
    <row r="136" spans="1:3">
      <c r="A136" s="515">
        <v>9.15</v>
      </c>
      <c r="B136" s="488" t="s">
        <v>500</v>
      </c>
      <c r="C136" s="489" t="s">
        <v>590</v>
      </c>
    </row>
    <row r="137" spans="1:3" ht="22.5">
      <c r="A137" s="515">
        <v>9.16</v>
      </c>
      <c r="B137" s="488" t="s">
        <v>501</v>
      </c>
      <c r="C137" s="489" t="s">
        <v>591</v>
      </c>
    </row>
    <row r="138" spans="1:3">
      <c r="A138" s="515">
        <v>9.17</v>
      </c>
      <c r="B138" s="489" t="s">
        <v>502</v>
      </c>
      <c r="C138" s="489" t="s">
        <v>592</v>
      </c>
    </row>
    <row r="139" spans="1:3" ht="22.5">
      <c r="A139" s="515">
        <v>9.18</v>
      </c>
      <c r="B139" s="488" t="s">
        <v>503</v>
      </c>
      <c r="C139" s="489" t="s">
        <v>593</v>
      </c>
    </row>
    <row r="140" spans="1:3">
      <c r="A140" s="515">
        <v>9.19</v>
      </c>
      <c r="B140" s="488" t="s">
        <v>504</v>
      </c>
      <c r="C140" s="489" t="s">
        <v>594</v>
      </c>
    </row>
    <row r="141" spans="1:3">
      <c r="A141" s="516">
        <v>9.1999999999999993</v>
      </c>
      <c r="B141" s="488" t="s">
        <v>505</v>
      </c>
      <c r="C141" s="489" t="s">
        <v>595</v>
      </c>
    </row>
    <row r="142" spans="1:3">
      <c r="A142" s="515">
        <v>9.2100000000000009</v>
      </c>
      <c r="B142" s="488" t="s">
        <v>506</v>
      </c>
      <c r="C142" s="489" t="s">
        <v>596</v>
      </c>
    </row>
    <row r="143" spans="1:3">
      <c r="A143" s="515">
        <v>9.2200000000000006</v>
      </c>
      <c r="B143" s="488" t="s">
        <v>507</v>
      </c>
      <c r="C143" s="489" t="s">
        <v>597</v>
      </c>
    </row>
    <row r="144" spans="1:3" ht="22.5">
      <c r="A144" s="515">
        <v>9.23</v>
      </c>
      <c r="B144" s="488" t="s">
        <v>508</v>
      </c>
      <c r="C144" s="489" t="s">
        <v>598</v>
      </c>
    </row>
    <row r="145" spans="1:3" ht="22.5">
      <c r="A145" s="515">
        <v>9.24</v>
      </c>
      <c r="B145" s="488" t="s">
        <v>509</v>
      </c>
      <c r="C145" s="489" t="s">
        <v>599</v>
      </c>
    </row>
    <row r="146" spans="1:3">
      <c r="A146" s="515">
        <v>9.2500000000000107</v>
      </c>
      <c r="B146" s="488" t="s">
        <v>510</v>
      </c>
      <c r="C146" s="489" t="s">
        <v>600</v>
      </c>
    </row>
    <row r="147" spans="1:3" ht="22.5">
      <c r="A147" s="515">
        <v>9.2600000000000193</v>
      </c>
      <c r="B147" s="488" t="s">
        <v>601</v>
      </c>
      <c r="C147" s="514" t="s">
        <v>602</v>
      </c>
    </row>
    <row r="148" spans="1:3" s="331" customFormat="1" ht="22.5">
      <c r="A148" s="515">
        <v>9.2700000000000298</v>
      </c>
      <c r="B148" s="488" t="s">
        <v>88</v>
      </c>
      <c r="C148" s="514" t="s">
        <v>653</v>
      </c>
    </row>
    <row r="149" spans="1:3" s="331" customFormat="1">
      <c r="A149" s="494"/>
      <c r="B149" s="863" t="s">
        <v>604</v>
      </c>
      <c r="C149" s="864"/>
    </row>
    <row r="150" spans="1:3" s="331" customFormat="1">
      <c r="A150" s="493">
        <v>1</v>
      </c>
      <c r="B150" s="865" t="s">
        <v>898</v>
      </c>
      <c r="C150" s="866"/>
    </row>
    <row r="151" spans="1:3" s="331" customFormat="1">
      <c r="A151" s="493">
        <v>2</v>
      </c>
      <c r="B151" s="865" t="s">
        <v>654</v>
      </c>
      <c r="C151" s="866"/>
    </row>
    <row r="152" spans="1:3" s="331" customFormat="1">
      <c r="A152" s="493">
        <v>3</v>
      </c>
      <c r="B152" s="865" t="s">
        <v>651</v>
      </c>
      <c r="C152" s="866"/>
    </row>
    <row r="153" spans="1:3" s="331" customFormat="1">
      <c r="A153" s="494"/>
      <c r="B153" s="863" t="s">
        <v>605</v>
      </c>
      <c r="C153" s="864"/>
    </row>
    <row r="154" spans="1:3" s="331" customFormat="1">
      <c r="A154" s="493">
        <v>1</v>
      </c>
      <c r="B154" s="871" t="s">
        <v>897</v>
      </c>
      <c r="C154" s="872"/>
    </row>
    <row r="155" spans="1:3" s="331" customFormat="1">
      <c r="A155" s="493">
        <v>2</v>
      </c>
      <c r="B155" s="488" t="s">
        <v>834</v>
      </c>
      <c r="C155" s="569" t="s">
        <v>963</v>
      </c>
    </row>
    <row r="156" spans="1:3" ht="22.5">
      <c r="A156" s="493">
        <v>3</v>
      </c>
      <c r="B156" s="488" t="s">
        <v>833</v>
      </c>
      <c r="C156" s="512" t="s">
        <v>896</v>
      </c>
    </row>
    <row r="157" spans="1:3">
      <c r="A157" s="493">
        <v>4</v>
      </c>
      <c r="B157" s="488" t="s">
        <v>480</v>
      </c>
      <c r="C157" s="488" t="s">
        <v>914</v>
      </c>
    </row>
    <row r="158" spans="1:3" ht="24.95" customHeight="1">
      <c r="A158" s="494"/>
      <c r="B158" s="863" t="s">
        <v>606</v>
      </c>
      <c r="C158" s="864"/>
    </row>
    <row r="159" spans="1:3" ht="33.75">
      <c r="A159" s="493"/>
      <c r="B159" s="488" t="s">
        <v>885</v>
      </c>
      <c r="C159" s="570" t="s">
        <v>964</v>
      </c>
    </row>
    <row r="160" spans="1:3">
      <c r="A160" s="494"/>
      <c r="B160" s="863" t="s">
        <v>607</v>
      </c>
      <c r="C160" s="864"/>
    </row>
    <row r="161" spans="1:3" ht="39" customHeight="1">
      <c r="A161" s="494"/>
      <c r="B161" s="865" t="s">
        <v>895</v>
      </c>
      <c r="C161" s="866"/>
    </row>
    <row r="162" spans="1:3">
      <c r="A162" s="494" t="s">
        <v>608</v>
      </c>
      <c r="B162" s="513" t="s">
        <v>518</v>
      </c>
      <c r="C162" s="505" t="s">
        <v>609</v>
      </c>
    </row>
    <row r="163" spans="1:3">
      <c r="A163" s="494" t="s">
        <v>357</v>
      </c>
      <c r="B163" s="510" t="s">
        <v>519</v>
      </c>
      <c r="C163" s="512" t="s">
        <v>894</v>
      </c>
    </row>
    <row r="164" spans="1:3" ht="22.5">
      <c r="A164" s="494" t="s">
        <v>364</v>
      </c>
      <c r="B164" s="505" t="s">
        <v>520</v>
      </c>
      <c r="C164" s="512" t="s">
        <v>610</v>
      </c>
    </row>
    <row r="165" spans="1:3">
      <c r="A165" s="494" t="s">
        <v>611</v>
      </c>
      <c r="B165" s="510" t="s">
        <v>521</v>
      </c>
      <c r="C165" s="511" t="s">
        <v>612</v>
      </c>
    </row>
    <row r="166" spans="1:3" ht="22.5">
      <c r="A166" s="494" t="s">
        <v>613</v>
      </c>
      <c r="B166" s="510" t="s">
        <v>849</v>
      </c>
      <c r="C166" s="504" t="s">
        <v>893</v>
      </c>
    </row>
    <row r="167" spans="1:3" ht="22.5">
      <c r="A167" s="494" t="s">
        <v>365</v>
      </c>
      <c r="B167" s="510" t="s">
        <v>522</v>
      </c>
      <c r="C167" s="504" t="s">
        <v>615</v>
      </c>
    </row>
    <row r="168" spans="1:3" ht="22.5">
      <c r="A168" s="494" t="s">
        <v>614</v>
      </c>
      <c r="B168" s="508" t="s">
        <v>525</v>
      </c>
      <c r="C168" s="509" t="s">
        <v>622</v>
      </c>
    </row>
    <row r="169" spans="1:3" ht="22.5">
      <c r="A169" s="494" t="s">
        <v>616</v>
      </c>
      <c r="B169" s="508" t="s">
        <v>523</v>
      </c>
      <c r="C169" s="504" t="s">
        <v>618</v>
      </c>
    </row>
    <row r="170" spans="1:3" ht="26.45" customHeight="1">
      <c r="A170" s="494" t="s">
        <v>617</v>
      </c>
      <c r="B170" s="508" t="s">
        <v>524</v>
      </c>
      <c r="C170" s="509" t="s">
        <v>620</v>
      </c>
    </row>
    <row r="171" spans="1:3" ht="22.5">
      <c r="A171" s="494" t="s">
        <v>619</v>
      </c>
      <c r="B171" s="489" t="s">
        <v>526</v>
      </c>
      <c r="C171" s="509" t="s">
        <v>624</v>
      </c>
    </row>
    <row r="172" spans="1:3" ht="22.5">
      <c r="A172" s="494" t="s">
        <v>621</v>
      </c>
      <c r="B172" s="508" t="s">
        <v>527</v>
      </c>
      <c r="C172" s="507" t="s">
        <v>625</v>
      </c>
    </row>
    <row r="173" spans="1:3">
      <c r="A173" s="494" t="s">
        <v>623</v>
      </c>
      <c r="B173" s="506" t="s">
        <v>528</v>
      </c>
      <c r="C173" s="505" t="s">
        <v>626</v>
      </c>
    </row>
    <row r="174" spans="1:3" ht="22.5">
      <c r="A174" s="494"/>
      <c r="B174" s="504" t="s">
        <v>892</v>
      </c>
      <c r="C174" s="489" t="s">
        <v>627</v>
      </c>
    </row>
    <row r="175" spans="1:3" ht="22.5">
      <c r="A175" s="494"/>
      <c r="B175" s="504" t="s">
        <v>891</v>
      </c>
      <c r="C175" s="489" t="s">
        <v>628</v>
      </c>
    </row>
    <row r="176" spans="1:3" ht="22.5">
      <c r="A176" s="494"/>
      <c r="B176" s="504" t="s">
        <v>890</v>
      </c>
      <c r="C176" s="489" t="s">
        <v>629</v>
      </c>
    </row>
    <row r="177" spans="1:3">
      <c r="A177" s="494"/>
      <c r="B177" s="863" t="s">
        <v>630</v>
      </c>
      <c r="C177" s="864"/>
    </row>
    <row r="178" spans="1:3">
      <c r="A178" s="494"/>
      <c r="B178" s="865" t="s">
        <v>889</v>
      </c>
      <c r="C178" s="866"/>
    </row>
    <row r="179" spans="1:3">
      <c r="A179" s="493">
        <v>1</v>
      </c>
      <c r="B179" s="489" t="s">
        <v>532</v>
      </c>
      <c r="C179" s="489" t="s">
        <v>532</v>
      </c>
    </row>
    <row r="180" spans="1:3" ht="33.75">
      <c r="A180" s="493">
        <v>2</v>
      </c>
      <c r="B180" s="489" t="s">
        <v>631</v>
      </c>
      <c r="C180" s="489" t="s">
        <v>632</v>
      </c>
    </row>
    <row r="181" spans="1:3">
      <c r="A181" s="493">
        <v>3</v>
      </c>
      <c r="B181" s="489" t="s">
        <v>534</v>
      </c>
      <c r="C181" s="489" t="s">
        <v>633</v>
      </c>
    </row>
    <row r="182" spans="1:3" ht="22.5">
      <c r="A182" s="493">
        <v>4</v>
      </c>
      <c r="B182" s="489" t="s">
        <v>535</v>
      </c>
      <c r="C182" s="489" t="s">
        <v>634</v>
      </c>
    </row>
    <row r="183" spans="1:3" ht="22.5">
      <c r="A183" s="493">
        <v>5</v>
      </c>
      <c r="B183" s="489" t="s">
        <v>536</v>
      </c>
      <c r="C183" s="489" t="s">
        <v>656</v>
      </c>
    </row>
    <row r="184" spans="1:3" ht="45">
      <c r="A184" s="493">
        <v>6</v>
      </c>
      <c r="B184" s="489" t="s">
        <v>537</v>
      </c>
      <c r="C184" s="489" t="s">
        <v>635</v>
      </c>
    </row>
    <row r="185" spans="1:3">
      <c r="A185" s="494"/>
      <c r="B185" s="863" t="s">
        <v>636</v>
      </c>
      <c r="C185" s="864"/>
    </row>
    <row r="186" spans="1:3">
      <c r="A186" s="494"/>
      <c r="B186" s="874" t="s">
        <v>888</v>
      </c>
      <c r="C186" s="871"/>
    </row>
    <row r="187" spans="1:3" ht="22.5">
      <c r="A187" s="494">
        <v>1.1000000000000001</v>
      </c>
      <c r="B187" s="503" t="s">
        <v>542</v>
      </c>
      <c r="C187" s="489" t="s">
        <v>637</v>
      </c>
    </row>
    <row r="188" spans="1:3" ht="50.1" customHeight="1">
      <c r="A188" s="494" t="s">
        <v>146</v>
      </c>
      <c r="B188" s="490" t="s">
        <v>543</v>
      </c>
      <c r="C188" s="489" t="s">
        <v>638</v>
      </c>
    </row>
    <row r="189" spans="1:3">
      <c r="A189" s="494" t="s">
        <v>544</v>
      </c>
      <c r="B189" s="502" t="s">
        <v>545</v>
      </c>
      <c r="C189" s="875" t="s">
        <v>887</v>
      </c>
    </row>
    <row r="190" spans="1:3">
      <c r="A190" s="494" t="s">
        <v>546</v>
      </c>
      <c r="B190" s="502" t="s">
        <v>547</v>
      </c>
      <c r="C190" s="875"/>
    </row>
    <row r="191" spans="1:3">
      <c r="A191" s="494" t="s">
        <v>548</v>
      </c>
      <c r="B191" s="502" t="s">
        <v>549</v>
      </c>
      <c r="C191" s="875"/>
    </row>
    <row r="192" spans="1:3">
      <c r="A192" s="494" t="s">
        <v>550</v>
      </c>
      <c r="B192" s="502" t="s">
        <v>551</v>
      </c>
      <c r="C192" s="875"/>
    </row>
    <row r="193" spans="1:4" ht="25.5" customHeight="1">
      <c r="A193" s="494">
        <v>1.2</v>
      </c>
      <c r="B193" s="501" t="s">
        <v>863</v>
      </c>
      <c r="C193" s="571" t="s">
        <v>965</v>
      </c>
    </row>
    <row r="194" spans="1:4" ht="22.5">
      <c r="A194" s="494" t="s">
        <v>553</v>
      </c>
      <c r="B194" s="496" t="s">
        <v>554</v>
      </c>
      <c r="C194" s="499" t="s">
        <v>639</v>
      </c>
    </row>
    <row r="195" spans="1:4" ht="22.5">
      <c r="A195" s="494" t="s">
        <v>555</v>
      </c>
      <c r="B195" s="500" t="s">
        <v>556</v>
      </c>
      <c r="C195" s="499" t="s">
        <v>640</v>
      </c>
    </row>
    <row r="196" spans="1:4" ht="26.1" customHeight="1">
      <c r="A196" s="494" t="s">
        <v>557</v>
      </c>
      <c r="B196" s="498" t="s">
        <v>558</v>
      </c>
      <c r="C196" s="488" t="s">
        <v>641</v>
      </c>
    </row>
    <row r="197" spans="1:4" ht="22.5">
      <c r="A197" s="494" t="s">
        <v>559</v>
      </c>
      <c r="B197" s="497" t="s">
        <v>560</v>
      </c>
      <c r="C197" s="488" t="s">
        <v>642</v>
      </c>
      <c r="D197" s="332"/>
    </row>
    <row r="198" spans="1:4" ht="22.5">
      <c r="A198" s="494">
        <v>1.4</v>
      </c>
      <c r="B198" s="496" t="s">
        <v>649</v>
      </c>
      <c r="C198" s="495" t="s">
        <v>643</v>
      </c>
      <c r="D198" s="333"/>
    </row>
    <row r="199" spans="1:4" ht="12.75">
      <c r="A199" s="494">
        <v>1.5</v>
      </c>
      <c r="B199" s="496" t="s">
        <v>650</v>
      </c>
      <c r="C199" s="495" t="s">
        <v>643</v>
      </c>
      <c r="D199" s="334"/>
    </row>
    <row r="200" spans="1:4" ht="12.75">
      <c r="A200" s="494"/>
      <c r="B200" s="876" t="s">
        <v>644</v>
      </c>
      <c r="C200" s="876"/>
      <c r="D200" s="334"/>
    </row>
    <row r="201" spans="1:4" ht="12.75">
      <c r="A201" s="494"/>
      <c r="B201" s="874" t="s">
        <v>886</v>
      </c>
      <c r="C201" s="874"/>
      <c r="D201" s="334"/>
    </row>
    <row r="202" spans="1:4" ht="12.75">
      <c r="A202" s="493"/>
      <c r="B202" s="488" t="s">
        <v>885</v>
      </c>
      <c r="C202" s="570" t="s">
        <v>963</v>
      </c>
      <c r="D202" s="334"/>
    </row>
    <row r="203" spans="1:4" ht="12.75">
      <c r="A203" s="494"/>
      <c r="B203" s="876" t="s">
        <v>645</v>
      </c>
      <c r="C203" s="876"/>
      <c r="D203" s="335"/>
    </row>
    <row r="204" spans="1:4" ht="12.75">
      <c r="A204" s="493"/>
      <c r="B204" s="874" t="s">
        <v>884</v>
      </c>
      <c r="C204" s="874"/>
      <c r="D204" s="336"/>
    </row>
    <row r="205" spans="1:4" ht="12.75">
      <c r="B205" s="876" t="s">
        <v>682</v>
      </c>
      <c r="C205" s="876"/>
      <c r="D205" s="337"/>
    </row>
    <row r="206" spans="1:4" ht="22.5">
      <c r="A206" s="490">
        <v>1</v>
      </c>
      <c r="B206" s="488" t="s">
        <v>658</v>
      </c>
      <c r="C206" s="488" t="s">
        <v>670</v>
      </c>
      <c r="D206" s="336"/>
    </row>
    <row r="207" spans="1:4" ht="18" customHeight="1">
      <c r="A207" s="490">
        <v>2</v>
      </c>
      <c r="B207" s="488" t="s">
        <v>659</v>
      </c>
      <c r="C207" s="488" t="s">
        <v>671</v>
      </c>
      <c r="D207" s="337"/>
    </row>
    <row r="208" spans="1:4" ht="22.5">
      <c r="A208" s="490">
        <v>3</v>
      </c>
      <c r="B208" s="488" t="s">
        <v>660</v>
      </c>
      <c r="C208" s="488" t="s">
        <v>672</v>
      </c>
      <c r="D208" s="338"/>
    </row>
    <row r="209" spans="1:4" ht="12.75">
      <c r="A209" s="490">
        <v>4</v>
      </c>
      <c r="B209" s="488" t="s">
        <v>661</v>
      </c>
      <c r="C209" s="488" t="s">
        <v>673</v>
      </c>
      <c r="D209" s="338"/>
    </row>
    <row r="210" spans="1:4" ht="22.5">
      <c r="A210" s="490">
        <v>5</v>
      </c>
      <c r="B210" s="488" t="s">
        <v>662</v>
      </c>
      <c r="C210" s="488" t="s">
        <v>674</v>
      </c>
    </row>
    <row r="211" spans="1:4" ht="24.6" customHeight="1">
      <c r="A211" s="490">
        <v>6</v>
      </c>
      <c r="B211" s="488" t="s">
        <v>663</v>
      </c>
      <c r="C211" s="488" t="s">
        <v>675</v>
      </c>
    </row>
    <row r="212" spans="1:4" ht="22.5">
      <c r="A212" s="490">
        <v>7</v>
      </c>
      <c r="B212" s="488" t="s">
        <v>664</v>
      </c>
      <c r="C212" s="488" t="s">
        <v>676</v>
      </c>
    </row>
    <row r="213" spans="1:4">
      <c r="A213" s="490">
        <v>7.1</v>
      </c>
      <c r="B213" s="492" t="s">
        <v>665</v>
      </c>
      <c r="C213" s="488" t="s">
        <v>677</v>
      </c>
    </row>
    <row r="214" spans="1:4" ht="22.5">
      <c r="A214" s="490">
        <v>7.2</v>
      </c>
      <c r="B214" s="492" t="s">
        <v>666</v>
      </c>
      <c r="C214" s="488" t="s">
        <v>678</v>
      </c>
    </row>
    <row r="215" spans="1:4">
      <c r="A215" s="490">
        <v>7.3</v>
      </c>
      <c r="B215" s="491" t="s">
        <v>667</v>
      </c>
      <c r="C215" s="488" t="s">
        <v>679</v>
      </c>
    </row>
    <row r="216" spans="1:4" ht="39.6" customHeight="1">
      <c r="A216" s="490">
        <v>8</v>
      </c>
      <c r="B216" s="488" t="s">
        <v>668</v>
      </c>
      <c r="C216" s="488" t="s">
        <v>680</v>
      </c>
    </row>
    <row r="217" spans="1:4">
      <c r="A217" s="490">
        <v>9</v>
      </c>
      <c r="B217" s="488" t="s">
        <v>669</v>
      </c>
      <c r="C217" s="488" t="s">
        <v>681</v>
      </c>
    </row>
    <row r="218" spans="1:4" ht="22.5">
      <c r="A218" s="527">
        <v>10.1</v>
      </c>
      <c r="B218" s="528" t="s">
        <v>689</v>
      </c>
      <c r="C218" s="520" t="s">
        <v>690</v>
      </c>
    </row>
    <row r="219" spans="1:4">
      <c r="A219" s="877"/>
      <c r="B219" s="529" t="s">
        <v>876</v>
      </c>
      <c r="C219" s="488" t="s">
        <v>883</v>
      </c>
    </row>
    <row r="220" spans="1:4">
      <c r="A220" s="877"/>
      <c r="B220" s="489" t="s">
        <v>541</v>
      </c>
      <c r="C220" s="488" t="s">
        <v>882</v>
      </c>
    </row>
    <row r="221" spans="1:4">
      <c r="A221" s="877"/>
      <c r="B221" s="489" t="s">
        <v>875</v>
      </c>
      <c r="C221" s="571" t="s">
        <v>966</v>
      </c>
    </row>
    <row r="222" spans="1:4">
      <c r="A222" s="877"/>
      <c r="B222" s="489" t="s">
        <v>683</v>
      </c>
      <c r="C222" s="488" t="s">
        <v>881</v>
      </c>
    </row>
    <row r="223" spans="1:4" ht="22.5">
      <c r="A223" s="877"/>
      <c r="B223" s="489" t="s">
        <v>687</v>
      </c>
      <c r="C223" s="489" t="s">
        <v>880</v>
      </c>
    </row>
    <row r="224" spans="1:4" ht="33.75">
      <c r="A224" s="877"/>
      <c r="B224" s="489" t="s">
        <v>686</v>
      </c>
      <c r="C224" s="488" t="s">
        <v>879</v>
      </c>
    </row>
    <row r="225" spans="1:3">
      <c r="A225" s="877"/>
      <c r="B225" s="489" t="s">
        <v>915</v>
      </c>
      <c r="C225" s="488" t="s">
        <v>878</v>
      </c>
    </row>
    <row r="226" spans="1:3" ht="22.5">
      <c r="A226" s="877"/>
      <c r="B226" s="489" t="s">
        <v>916</v>
      </c>
      <c r="C226" s="488" t="s">
        <v>877</v>
      </c>
    </row>
    <row r="227" spans="1:3" ht="12.75">
      <c r="A227" s="521"/>
      <c r="B227" s="522"/>
      <c r="C227" s="523"/>
    </row>
    <row r="228" spans="1:3" ht="12.75">
      <c r="A228" s="521"/>
      <c r="B228" s="523"/>
      <c r="C228" s="523"/>
    </row>
    <row r="229" spans="1:3" ht="12.75">
      <c r="A229" s="521"/>
      <c r="B229" s="523"/>
      <c r="C229" s="523"/>
    </row>
    <row r="230" spans="1:3" ht="12.75">
      <c r="A230" s="521"/>
      <c r="B230" s="524"/>
      <c r="C230" s="523"/>
    </row>
    <row r="231" spans="1:3" ht="12.75">
      <c r="A231" s="873"/>
      <c r="B231" s="525"/>
      <c r="C231" s="523"/>
    </row>
    <row r="232" spans="1:3" ht="12.75">
      <c r="A232" s="873"/>
      <c r="B232" s="525"/>
      <c r="C232" s="523"/>
    </row>
    <row r="233" spans="1:3" ht="12.75">
      <c r="A233" s="873"/>
      <c r="B233" s="525"/>
      <c r="C233" s="523"/>
    </row>
    <row r="234" spans="1:3" ht="12.75">
      <c r="A234" s="873"/>
      <c r="B234" s="525"/>
      <c r="C234" s="526"/>
    </row>
    <row r="235" spans="1:3" ht="40.5" customHeight="1">
      <c r="A235" s="873"/>
      <c r="B235" s="525"/>
      <c r="C235" s="523"/>
    </row>
    <row r="236" spans="1:3" ht="24" customHeight="1">
      <c r="A236" s="873"/>
      <c r="B236" s="525"/>
      <c r="C236" s="523"/>
    </row>
    <row r="237" spans="1:3" ht="12.75">
      <c r="A237" s="873"/>
      <c r="B237" s="525"/>
      <c r="C237" s="523"/>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K45"/>
  <sheetViews>
    <sheetView zoomScale="80" zoomScaleNormal="80" workbookViewId="0">
      <selection activeCell="C6" sqref="C6:H45"/>
    </sheetView>
  </sheetViews>
  <sheetFormatPr defaultRowHeight="15"/>
  <cols>
    <col min="2" max="2" width="66.5703125" customWidth="1"/>
    <col min="3" max="8" width="17.85546875" customWidth="1"/>
    <col min="10" max="10" width="12" bestFit="1" customWidth="1"/>
    <col min="11" max="11" width="13" bestFit="1" customWidth="1"/>
    <col min="14" max="14" width="10.28515625" bestFit="1" customWidth="1"/>
  </cols>
  <sheetData>
    <row r="1" spans="1:11" ht="15.75">
      <c r="A1" s="12" t="s">
        <v>97</v>
      </c>
      <c r="B1" s="238" t="str">
        <f>Info!C2</f>
        <v>სს პროკრედიტ ბანკი</v>
      </c>
      <c r="C1" s="11"/>
      <c r="D1" s="1"/>
      <c r="E1" s="1"/>
      <c r="F1" s="1"/>
      <c r="G1" s="1"/>
    </row>
    <row r="2" spans="1:11" ht="15.75">
      <c r="A2" s="12" t="s">
        <v>98</v>
      </c>
      <c r="B2" s="274">
        <f>'1. key ratios'!B2</f>
        <v>46112</v>
      </c>
      <c r="C2" s="11"/>
      <c r="D2" s="1"/>
      <c r="E2" s="1"/>
      <c r="F2" s="1"/>
      <c r="G2" s="1"/>
    </row>
    <row r="3" spans="1:11" ht="15.75">
      <c r="A3" s="12"/>
      <c r="B3" s="11"/>
      <c r="C3" s="11"/>
      <c r="D3" s="1"/>
      <c r="E3" s="1"/>
      <c r="F3" s="1"/>
      <c r="G3" s="1"/>
    </row>
    <row r="4" spans="1:11">
      <c r="A4" s="765" t="s">
        <v>25</v>
      </c>
      <c r="B4" s="763" t="s">
        <v>155</v>
      </c>
      <c r="C4" s="758" t="s">
        <v>103</v>
      </c>
      <c r="D4" s="758"/>
      <c r="E4" s="758"/>
      <c r="F4" s="758" t="s">
        <v>104</v>
      </c>
      <c r="G4" s="758"/>
      <c r="H4" s="759"/>
    </row>
    <row r="5" spans="1:11" ht="15.6" customHeight="1">
      <c r="A5" s="766"/>
      <c r="B5" s="764"/>
      <c r="C5" s="368" t="s">
        <v>26</v>
      </c>
      <c r="D5" s="368" t="s">
        <v>77</v>
      </c>
      <c r="E5" s="368" t="s">
        <v>66</v>
      </c>
      <c r="F5" s="368" t="s">
        <v>26</v>
      </c>
      <c r="G5" s="368" t="s">
        <v>77</v>
      </c>
      <c r="H5" s="368" t="s">
        <v>66</v>
      </c>
    </row>
    <row r="6" spans="1:11">
      <c r="A6" s="393">
        <v>1</v>
      </c>
      <c r="B6" s="369" t="s">
        <v>744</v>
      </c>
      <c r="C6" s="642">
        <v>21063576.976300005</v>
      </c>
      <c r="D6" s="642">
        <v>19126797.572599966</v>
      </c>
      <c r="E6" s="643">
        <v>40190374.548899971</v>
      </c>
      <c r="F6" s="923">
        <v>16465570.369411061</v>
      </c>
      <c r="G6" s="923">
        <v>16995330.584399991</v>
      </c>
      <c r="H6" s="924">
        <v>33460900.953811049</v>
      </c>
      <c r="I6" s="922"/>
      <c r="J6" s="922"/>
      <c r="K6" s="922"/>
    </row>
    <row r="7" spans="1:11">
      <c r="A7" s="393">
        <v>1.1000000000000001</v>
      </c>
      <c r="B7" s="370" t="s">
        <v>698</v>
      </c>
      <c r="C7" s="642"/>
      <c r="D7" s="642"/>
      <c r="E7" s="643">
        <v>0</v>
      </c>
      <c r="F7" s="923">
        <v>0</v>
      </c>
      <c r="G7" s="923">
        <v>0</v>
      </c>
      <c r="H7" s="924">
        <v>0</v>
      </c>
      <c r="I7" s="922"/>
      <c r="J7" s="922"/>
      <c r="K7" s="922"/>
    </row>
    <row r="8" spans="1:11" ht="21">
      <c r="A8" s="393">
        <v>1.2</v>
      </c>
      <c r="B8" s="370" t="s">
        <v>745</v>
      </c>
      <c r="C8" s="642"/>
      <c r="D8" s="642"/>
      <c r="E8" s="643">
        <v>0</v>
      </c>
      <c r="F8" s="923">
        <v>0</v>
      </c>
      <c r="G8" s="923">
        <v>0</v>
      </c>
      <c r="H8" s="924">
        <v>0</v>
      </c>
      <c r="I8" s="922"/>
      <c r="J8" s="922"/>
      <c r="K8" s="922"/>
    </row>
    <row r="9" spans="1:11" ht="21.6" customHeight="1">
      <c r="A9" s="393">
        <v>1.3</v>
      </c>
      <c r="B9" s="360" t="s">
        <v>746</v>
      </c>
      <c r="C9" s="642"/>
      <c r="D9" s="642"/>
      <c r="E9" s="643">
        <v>0</v>
      </c>
      <c r="F9" s="923">
        <v>0</v>
      </c>
      <c r="G9" s="923">
        <v>0</v>
      </c>
      <c r="H9" s="924">
        <v>0</v>
      </c>
      <c r="I9" s="922"/>
      <c r="J9" s="922"/>
      <c r="K9" s="922"/>
    </row>
    <row r="10" spans="1:11" ht="21">
      <c r="A10" s="393">
        <v>1.4</v>
      </c>
      <c r="B10" s="360" t="s">
        <v>702</v>
      </c>
      <c r="C10" s="642"/>
      <c r="D10" s="642"/>
      <c r="E10" s="643">
        <v>0</v>
      </c>
      <c r="F10" s="923">
        <v>0</v>
      </c>
      <c r="G10" s="923">
        <v>0</v>
      </c>
      <c r="H10" s="924">
        <v>0</v>
      </c>
      <c r="I10" s="922"/>
      <c r="J10" s="922"/>
      <c r="K10" s="922"/>
    </row>
    <row r="11" spans="1:11">
      <c r="A11" s="393">
        <v>1.5</v>
      </c>
      <c r="B11" s="360" t="s">
        <v>705</v>
      </c>
      <c r="C11" s="642">
        <v>21063576.976300005</v>
      </c>
      <c r="D11" s="642">
        <v>19126797.572599966</v>
      </c>
      <c r="E11" s="643">
        <v>40190374.548899971</v>
      </c>
      <c r="F11" s="923">
        <v>16465570.369411061</v>
      </c>
      <c r="G11" s="923">
        <v>16995330.584399991</v>
      </c>
      <c r="H11" s="924">
        <v>33460900.953811049</v>
      </c>
      <c r="I11" s="922"/>
      <c r="J11" s="922"/>
      <c r="K11" s="922"/>
    </row>
    <row r="12" spans="1:11">
      <c r="A12" s="393">
        <v>1.6</v>
      </c>
      <c r="B12" s="361" t="s">
        <v>88</v>
      </c>
      <c r="C12" s="642"/>
      <c r="D12" s="642"/>
      <c r="E12" s="643">
        <v>0</v>
      </c>
      <c r="F12" s="923">
        <v>0</v>
      </c>
      <c r="G12" s="923">
        <v>0</v>
      </c>
      <c r="H12" s="924">
        <v>0</v>
      </c>
      <c r="I12" s="922"/>
      <c r="J12" s="922"/>
      <c r="K12" s="922"/>
    </row>
    <row r="13" spans="1:11">
      <c r="A13" s="393">
        <v>2</v>
      </c>
      <c r="B13" s="371" t="s">
        <v>747</v>
      </c>
      <c r="C13" s="642">
        <v>-8083112.8757000081</v>
      </c>
      <c r="D13" s="642">
        <v>-12513012.655000016</v>
      </c>
      <c r="E13" s="643">
        <v>-20596125.530700024</v>
      </c>
      <c r="F13" s="923">
        <v>-5608954.1921999827</v>
      </c>
      <c r="G13" s="923">
        <v>-9895481.0789000057</v>
      </c>
      <c r="H13" s="924">
        <v>-15504435.271099988</v>
      </c>
      <c r="I13" s="922"/>
      <c r="J13" s="922"/>
      <c r="K13" s="922"/>
    </row>
    <row r="14" spans="1:11">
      <c r="A14" s="393">
        <v>2.1</v>
      </c>
      <c r="B14" s="360" t="s">
        <v>748</v>
      </c>
      <c r="C14" s="642"/>
      <c r="D14" s="642"/>
      <c r="E14" s="643">
        <v>0</v>
      </c>
      <c r="F14" s="923">
        <v>0</v>
      </c>
      <c r="G14" s="923">
        <v>0</v>
      </c>
      <c r="H14" s="924">
        <v>0</v>
      </c>
      <c r="I14" s="922"/>
      <c r="J14" s="922"/>
      <c r="K14" s="922"/>
    </row>
    <row r="15" spans="1:11" ht="24.6" customHeight="1">
      <c r="A15" s="393">
        <v>2.2000000000000002</v>
      </c>
      <c r="B15" s="360" t="s">
        <v>749</v>
      </c>
      <c r="C15" s="642"/>
      <c r="D15" s="642"/>
      <c r="E15" s="643">
        <v>0</v>
      </c>
      <c r="F15" s="923">
        <v>0</v>
      </c>
      <c r="G15" s="923">
        <v>0</v>
      </c>
      <c r="H15" s="924">
        <v>0</v>
      </c>
      <c r="I15" s="922"/>
      <c r="J15" s="922"/>
      <c r="K15" s="922"/>
    </row>
    <row r="16" spans="1:11" ht="20.45" customHeight="1">
      <c r="A16" s="393">
        <v>2.2999999999999998</v>
      </c>
      <c r="B16" s="360" t="s">
        <v>750</v>
      </c>
      <c r="C16" s="642">
        <v>-8083112.8757000081</v>
      </c>
      <c r="D16" s="642">
        <v>-12513012.655000016</v>
      </c>
      <c r="E16" s="643">
        <v>-20596125.530700024</v>
      </c>
      <c r="F16" s="923">
        <v>-5608954.1921999827</v>
      </c>
      <c r="G16" s="923">
        <v>-9895481.0789000057</v>
      </c>
      <c r="H16" s="924">
        <v>-15504435.271099988</v>
      </c>
      <c r="I16" s="922"/>
      <c r="J16" s="922"/>
      <c r="K16" s="922"/>
    </row>
    <row r="17" spans="1:11">
      <c r="A17" s="393">
        <v>2.4</v>
      </c>
      <c r="B17" s="360" t="s">
        <v>751</v>
      </c>
      <c r="C17" s="642"/>
      <c r="D17" s="642"/>
      <c r="E17" s="643">
        <v>0</v>
      </c>
      <c r="F17" s="923">
        <v>0</v>
      </c>
      <c r="G17" s="923">
        <v>0</v>
      </c>
      <c r="H17" s="924">
        <v>0</v>
      </c>
      <c r="I17" s="922"/>
      <c r="J17" s="922"/>
      <c r="K17" s="922"/>
    </row>
    <row r="18" spans="1:11">
      <c r="A18" s="393">
        <v>3</v>
      </c>
      <c r="B18" s="371" t="s">
        <v>752</v>
      </c>
      <c r="C18" s="642"/>
      <c r="D18" s="642"/>
      <c r="E18" s="643">
        <v>0</v>
      </c>
      <c r="F18" s="923">
        <v>0</v>
      </c>
      <c r="G18" s="923">
        <v>473.06439600000158</v>
      </c>
      <c r="H18" s="924">
        <v>473.06439600000158</v>
      </c>
      <c r="I18" s="922"/>
      <c r="J18" s="922"/>
      <c r="K18" s="922"/>
    </row>
    <row r="19" spans="1:11">
      <c r="A19" s="393">
        <v>4</v>
      </c>
      <c r="B19" s="371" t="s">
        <v>753</v>
      </c>
      <c r="C19" s="642">
        <v>1852188.4999999995</v>
      </c>
      <c r="D19" s="642">
        <v>1116927.7115109998</v>
      </c>
      <c r="E19" s="643">
        <v>2969116.2115109991</v>
      </c>
      <c r="F19" s="923">
        <v>1869207.1299999983</v>
      </c>
      <c r="G19" s="923">
        <v>1203835.5851279998</v>
      </c>
      <c r="H19" s="924">
        <v>3073042.715127998</v>
      </c>
      <c r="I19" s="922"/>
      <c r="J19" s="922"/>
      <c r="K19" s="922"/>
    </row>
    <row r="20" spans="1:11">
      <c r="A20" s="393">
        <v>5</v>
      </c>
      <c r="B20" s="371" t="s">
        <v>754</v>
      </c>
      <c r="C20" s="642">
        <v>-185167.60999999975</v>
      </c>
      <c r="D20" s="642">
        <v>-1471811.8499999999</v>
      </c>
      <c r="E20" s="643">
        <v>-1656979.4599999995</v>
      </c>
      <c r="F20" s="923">
        <v>-211598.43524800002</v>
      </c>
      <c r="G20" s="923">
        <v>-1609150.65</v>
      </c>
      <c r="H20" s="924">
        <v>-1820749.085248</v>
      </c>
      <c r="I20" s="922"/>
      <c r="J20" s="922"/>
      <c r="K20" s="922"/>
    </row>
    <row r="21" spans="1:11" ht="38.450000000000003" customHeight="1">
      <c r="A21" s="393">
        <v>6</v>
      </c>
      <c r="B21" s="371" t="s">
        <v>755</v>
      </c>
      <c r="C21" s="642"/>
      <c r="D21" s="642"/>
      <c r="E21" s="643">
        <v>0</v>
      </c>
      <c r="F21" s="923">
        <v>0</v>
      </c>
      <c r="G21" s="923">
        <v>0</v>
      </c>
      <c r="H21" s="924">
        <v>0</v>
      </c>
      <c r="I21" s="922"/>
      <c r="J21" s="922"/>
      <c r="K21" s="922"/>
    </row>
    <row r="22" spans="1:11" ht="27.6" customHeight="1">
      <c r="A22" s="393">
        <v>7</v>
      </c>
      <c r="B22" s="371" t="s">
        <v>756</v>
      </c>
      <c r="C22" s="642"/>
      <c r="D22" s="642"/>
      <c r="E22" s="643">
        <v>0</v>
      </c>
      <c r="F22" s="923">
        <v>0</v>
      </c>
      <c r="G22" s="923">
        <v>0</v>
      </c>
      <c r="H22" s="924">
        <v>0</v>
      </c>
      <c r="I22" s="922"/>
      <c r="J22" s="922"/>
      <c r="K22" s="922"/>
    </row>
    <row r="23" spans="1:11" ht="36.950000000000003" customHeight="1">
      <c r="A23" s="393">
        <v>8</v>
      </c>
      <c r="B23" s="372" t="s">
        <v>757</v>
      </c>
      <c r="C23" s="642"/>
      <c r="D23" s="642"/>
      <c r="E23" s="643">
        <v>0</v>
      </c>
      <c r="F23" s="923">
        <v>0</v>
      </c>
      <c r="G23" s="923">
        <v>0</v>
      </c>
      <c r="H23" s="924">
        <v>0</v>
      </c>
      <c r="I23" s="922"/>
      <c r="J23" s="922"/>
      <c r="K23" s="922"/>
    </row>
    <row r="24" spans="1:11" ht="34.5" customHeight="1">
      <c r="A24" s="393">
        <v>9</v>
      </c>
      <c r="B24" s="372" t="s">
        <v>758</v>
      </c>
      <c r="C24" s="642"/>
      <c r="D24" s="642"/>
      <c r="E24" s="643">
        <v>0</v>
      </c>
      <c r="F24" s="923">
        <v>0</v>
      </c>
      <c r="G24" s="923">
        <v>0</v>
      </c>
      <c r="H24" s="924">
        <v>0</v>
      </c>
      <c r="I24" s="922"/>
      <c r="J24" s="922"/>
      <c r="K24" s="922"/>
    </row>
    <row r="25" spans="1:11">
      <c r="A25" s="393">
        <v>10</v>
      </c>
      <c r="B25" s="371" t="s">
        <v>759</v>
      </c>
      <c r="C25" s="642">
        <v>2740658.9480857882</v>
      </c>
      <c r="D25" s="642"/>
      <c r="E25" s="643">
        <v>2740658.9480857882</v>
      </c>
      <c r="F25" s="923">
        <v>2823725.6300000013</v>
      </c>
      <c r="G25" s="923">
        <v>0</v>
      </c>
      <c r="H25" s="924">
        <v>2823725.6300000013</v>
      </c>
      <c r="I25" s="922"/>
      <c r="J25" s="922"/>
      <c r="K25" s="922"/>
    </row>
    <row r="26" spans="1:11" ht="27" customHeight="1">
      <c r="A26" s="393">
        <v>11</v>
      </c>
      <c r="B26" s="373" t="s">
        <v>760</v>
      </c>
      <c r="C26" s="642">
        <v>17286.579999999998</v>
      </c>
      <c r="D26" s="642"/>
      <c r="E26" s="643">
        <v>17286.579999999998</v>
      </c>
      <c r="F26" s="923">
        <v>171757.86</v>
      </c>
      <c r="G26" s="923">
        <v>0</v>
      </c>
      <c r="H26" s="924">
        <v>171757.86</v>
      </c>
      <c r="I26" s="922"/>
      <c r="J26" s="922"/>
      <c r="K26" s="922"/>
    </row>
    <row r="27" spans="1:11">
      <c r="A27" s="393">
        <v>12</v>
      </c>
      <c r="B27" s="371" t="s">
        <v>761</v>
      </c>
      <c r="C27" s="642">
        <v>700458.3822778461</v>
      </c>
      <c r="D27" s="642">
        <v>33029.323299999996</v>
      </c>
      <c r="E27" s="643">
        <v>733487.70557784615</v>
      </c>
      <c r="F27" s="923">
        <v>454313.43000000005</v>
      </c>
      <c r="G27" s="923">
        <v>8254.1032599999999</v>
      </c>
      <c r="H27" s="924">
        <v>462567.53326000005</v>
      </c>
      <c r="I27" s="922"/>
      <c r="J27" s="922"/>
      <c r="K27" s="922"/>
    </row>
    <row r="28" spans="1:11">
      <c r="A28" s="393">
        <v>13</v>
      </c>
      <c r="B28" s="374" t="s">
        <v>762</v>
      </c>
      <c r="C28" s="642">
        <v>-437813.47</v>
      </c>
      <c r="D28" s="642"/>
      <c r="E28" s="643">
        <v>-437813.47</v>
      </c>
      <c r="F28" s="923">
        <v>-417611.77</v>
      </c>
      <c r="G28" s="923">
        <v>0</v>
      </c>
      <c r="H28" s="924">
        <v>-417611.77</v>
      </c>
      <c r="I28" s="922"/>
      <c r="J28" s="922"/>
      <c r="K28" s="922"/>
    </row>
    <row r="29" spans="1:11">
      <c r="A29" s="393">
        <v>14</v>
      </c>
      <c r="B29" s="375" t="s">
        <v>763</v>
      </c>
      <c r="C29" s="642">
        <v>-12540500.283121001</v>
      </c>
      <c r="D29" s="642">
        <v>-1395548.22</v>
      </c>
      <c r="E29" s="643">
        <v>-13936048.503121002</v>
      </c>
      <c r="F29" s="923">
        <v>-14194534.837499999</v>
      </c>
      <c r="G29" s="923">
        <v>-1554498.89</v>
      </c>
      <c r="H29" s="924">
        <v>-15749033.727499999</v>
      </c>
      <c r="I29" s="922"/>
      <c r="J29" s="922"/>
      <c r="K29" s="922"/>
    </row>
    <row r="30" spans="1:11">
      <c r="A30" s="393">
        <v>14.1</v>
      </c>
      <c r="B30" s="352" t="s">
        <v>764</v>
      </c>
      <c r="C30" s="642">
        <v>-7406077.4699999997</v>
      </c>
      <c r="D30" s="642"/>
      <c r="E30" s="643">
        <v>-7406077.4699999997</v>
      </c>
      <c r="F30" s="923">
        <v>-8434562.6499999985</v>
      </c>
      <c r="G30" s="923">
        <v>0</v>
      </c>
      <c r="H30" s="924">
        <v>-8434562.6499999985</v>
      </c>
      <c r="I30" s="922"/>
      <c r="J30" s="922"/>
      <c r="K30" s="922"/>
    </row>
    <row r="31" spans="1:11">
      <c r="A31" s="393">
        <v>14.2</v>
      </c>
      <c r="B31" s="352" t="s">
        <v>765</v>
      </c>
      <c r="C31" s="642">
        <v>-5134422.8131210003</v>
      </c>
      <c r="D31" s="642">
        <v>-1395548.22</v>
      </c>
      <c r="E31" s="643">
        <v>-6529971.033121</v>
      </c>
      <c r="F31" s="923">
        <v>-5759972.1874999991</v>
      </c>
      <c r="G31" s="923">
        <v>-1554498.89</v>
      </c>
      <c r="H31" s="924">
        <v>-7314471.0774999987</v>
      </c>
      <c r="I31" s="922"/>
      <c r="J31" s="922"/>
      <c r="K31" s="922"/>
    </row>
    <row r="32" spans="1:11">
      <c r="A32" s="393">
        <v>15</v>
      </c>
      <c r="B32" s="376" t="s">
        <v>766</v>
      </c>
      <c r="C32" s="642">
        <v>-1410909.1700000004</v>
      </c>
      <c r="D32" s="642"/>
      <c r="E32" s="643">
        <v>-1410909.1700000004</v>
      </c>
      <c r="F32" s="923">
        <v>-1358016.0799999998</v>
      </c>
      <c r="G32" s="923">
        <v>0</v>
      </c>
      <c r="H32" s="924">
        <v>-1358016.0799999998</v>
      </c>
      <c r="I32" s="922"/>
      <c r="J32" s="922"/>
      <c r="K32" s="922"/>
    </row>
    <row r="33" spans="1:11" ht="22.5" customHeight="1">
      <c r="A33" s="393">
        <v>16</v>
      </c>
      <c r="B33" s="348" t="s">
        <v>767</v>
      </c>
      <c r="C33" s="642">
        <v>-126273.356300004</v>
      </c>
      <c r="D33" s="642"/>
      <c r="E33" s="643">
        <v>-126273.356300004</v>
      </c>
      <c r="F33" s="923">
        <v>-232105.194410981</v>
      </c>
      <c r="G33" s="923">
        <v>0</v>
      </c>
      <c r="H33" s="924">
        <v>-232105.194410981</v>
      </c>
      <c r="I33" s="922"/>
      <c r="J33" s="922"/>
      <c r="K33" s="922"/>
    </row>
    <row r="34" spans="1:11">
      <c r="A34" s="393">
        <v>17</v>
      </c>
      <c r="B34" s="371" t="s">
        <v>768</v>
      </c>
      <c r="C34" s="642">
        <v>133324.41999999998</v>
      </c>
      <c r="D34" s="642">
        <v>-1725529.0173800001</v>
      </c>
      <c r="E34" s="643">
        <v>-1592204.5973800002</v>
      </c>
      <c r="F34" s="923">
        <v>-170037.98</v>
      </c>
      <c r="G34" s="923">
        <v>6418.9298000000081</v>
      </c>
      <c r="H34" s="924">
        <v>-163619.0502</v>
      </c>
      <c r="I34" s="922"/>
      <c r="J34" s="922"/>
      <c r="K34" s="922"/>
    </row>
    <row r="35" spans="1:11">
      <c r="A35" s="393">
        <v>17.100000000000001</v>
      </c>
      <c r="B35" s="377" t="s">
        <v>769</v>
      </c>
      <c r="C35" s="642">
        <v>30766.67</v>
      </c>
      <c r="D35" s="642">
        <v>-434.79639999999699</v>
      </c>
      <c r="E35" s="643">
        <v>30331.873600000003</v>
      </c>
      <c r="F35" s="923">
        <v>8354.680000000013</v>
      </c>
      <c r="G35" s="923">
        <v>6418.9298000000081</v>
      </c>
      <c r="H35" s="924">
        <v>14773.60980000002</v>
      </c>
      <c r="I35" s="922"/>
      <c r="J35" s="922"/>
      <c r="K35" s="922"/>
    </row>
    <row r="36" spans="1:11">
      <c r="A36" s="393">
        <v>17.2</v>
      </c>
      <c r="B36" s="352" t="s">
        <v>770</v>
      </c>
      <c r="C36" s="642">
        <v>102557.75</v>
      </c>
      <c r="D36" s="642">
        <v>-1725094.22098</v>
      </c>
      <c r="E36" s="643">
        <v>-1622536.47098</v>
      </c>
      <c r="F36" s="923">
        <v>-178392.66000000003</v>
      </c>
      <c r="G36" s="923">
        <v>0</v>
      </c>
      <c r="H36" s="924">
        <v>-178392.66000000003</v>
      </c>
      <c r="I36" s="922"/>
      <c r="J36" s="922"/>
      <c r="K36" s="922"/>
    </row>
    <row r="37" spans="1:11" ht="41.45" customHeight="1">
      <c r="A37" s="393">
        <v>18</v>
      </c>
      <c r="B37" s="378" t="s">
        <v>771</v>
      </c>
      <c r="C37" s="642">
        <v>1516989.1783000024</v>
      </c>
      <c r="D37" s="642">
        <v>2618256.2932000016</v>
      </c>
      <c r="E37" s="643">
        <v>4135245.4715000037</v>
      </c>
      <c r="F37" s="923">
        <v>301141.50618945237</v>
      </c>
      <c r="G37" s="923">
        <v>1276076.4829999981</v>
      </c>
      <c r="H37" s="924">
        <v>1577217.9891894506</v>
      </c>
      <c r="I37" s="922"/>
      <c r="J37" s="922"/>
      <c r="K37" s="922"/>
    </row>
    <row r="38" spans="1:11" ht="21">
      <c r="A38" s="393">
        <v>18.100000000000001</v>
      </c>
      <c r="B38" s="360" t="s">
        <v>772</v>
      </c>
      <c r="C38" s="642"/>
      <c r="D38" s="642"/>
      <c r="E38" s="643">
        <v>0</v>
      </c>
      <c r="F38" s="923">
        <v>0</v>
      </c>
      <c r="G38" s="923">
        <v>0</v>
      </c>
      <c r="H38" s="924">
        <v>0</v>
      </c>
      <c r="I38" s="922"/>
      <c r="J38" s="922"/>
      <c r="K38" s="922"/>
    </row>
    <row r="39" spans="1:11">
      <c r="A39" s="393">
        <v>18.2</v>
      </c>
      <c r="B39" s="360" t="s">
        <v>773</v>
      </c>
      <c r="C39" s="642">
        <v>1516989.1783000024</v>
      </c>
      <c r="D39" s="642">
        <v>2618256.2932000016</v>
      </c>
      <c r="E39" s="643">
        <v>4135245.4715000037</v>
      </c>
      <c r="F39" s="923">
        <v>301141.50618945237</v>
      </c>
      <c r="G39" s="923">
        <v>1276076.4829999981</v>
      </c>
      <c r="H39" s="924">
        <v>1577217.9891894506</v>
      </c>
      <c r="I39" s="922"/>
      <c r="J39" s="922"/>
      <c r="K39" s="922"/>
    </row>
    <row r="40" spans="1:11" ht="24.6" customHeight="1">
      <c r="A40" s="393">
        <v>19</v>
      </c>
      <c r="B40" s="378" t="s">
        <v>774</v>
      </c>
      <c r="C40" s="642"/>
      <c r="D40" s="642"/>
      <c r="E40" s="643">
        <v>0</v>
      </c>
      <c r="F40" s="923">
        <v>0</v>
      </c>
      <c r="G40" s="923">
        <v>0</v>
      </c>
      <c r="H40" s="924">
        <v>0</v>
      </c>
      <c r="I40" s="922"/>
      <c r="J40" s="922"/>
      <c r="K40" s="922"/>
    </row>
    <row r="41" spans="1:11" ht="24.95" customHeight="1">
      <c r="A41" s="393">
        <v>20</v>
      </c>
      <c r="B41" s="378" t="s">
        <v>775</v>
      </c>
      <c r="C41" s="642"/>
      <c r="D41" s="642"/>
      <c r="E41" s="643">
        <v>0</v>
      </c>
      <c r="F41" s="923">
        <v>0</v>
      </c>
      <c r="G41" s="923">
        <v>0</v>
      </c>
      <c r="H41" s="924">
        <v>0</v>
      </c>
      <c r="I41" s="922"/>
      <c r="J41" s="922"/>
      <c r="K41" s="922"/>
    </row>
    <row r="42" spans="1:11" ht="33" customHeight="1">
      <c r="A42" s="393">
        <v>21</v>
      </c>
      <c r="B42" s="379" t="s">
        <v>776</v>
      </c>
      <c r="C42" s="642"/>
      <c r="D42" s="642"/>
      <c r="E42" s="643">
        <v>0</v>
      </c>
      <c r="F42" s="925">
        <v>0</v>
      </c>
      <c r="G42" s="925">
        <v>0</v>
      </c>
      <c r="H42" s="924">
        <v>0</v>
      </c>
      <c r="I42" s="922"/>
      <c r="J42" s="922"/>
      <c r="K42" s="922"/>
    </row>
    <row r="43" spans="1:11">
      <c r="A43" s="393">
        <v>22</v>
      </c>
      <c r="B43" s="380" t="s">
        <v>777</v>
      </c>
      <c r="C43" s="642">
        <v>5240706.2198426286</v>
      </c>
      <c r="D43" s="642">
        <v>5789109.1582309529</v>
      </c>
      <c r="E43" s="643">
        <v>11029815.378073577</v>
      </c>
      <c r="F43" s="926">
        <v>-107142.56375845033</v>
      </c>
      <c r="G43" s="926">
        <v>6431258.131083983</v>
      </c>
      <c r="H43" s="924">
        <v>6324115.5673255324</v>
      </c>
      <c r="I43" s="922"/>
      <c r="J43" s="922"/>
      <c r="K43" s="922"/>
    </row>
    <row r="44" spans="1:11">
      <c r="A44" s="393">
        <v>23</v>
      </c>
      <c r="B44" s="380" t="s">
        <v>778</v>
      </c>
      <c r="C44" s="642">
        <v>-1428698.77</v>
      </c>
      <c r="D44" s="642"/>
      <c r="E44" s="643">
        <v>-1428698.77</v>
      </c>
      <c r="F44" s="925">
        <v>-785779.95</v>
      </c>
      <c r="G44" s="925">
        <v>0</v>
      </c>
      <c r="H44" s="924">
        <v>-785779.95</v>
      </c>
      <c r="I44" s="922"/>
      <c r="J44" s="922"/>
      <c r="K44" s="922"/>
    </row>
    <row r="45" spans="1:11">
      <c r="A45" s="393">
        <v>24</v>
      </c>
      <c r="B45" s="380" t="s">
        <v>779</v>
      </c>
      <c r="C45" s="644">
        <v>3812007.4498426286</v>
      </c>
      <c r="D45" s="644">
        <v>5789109.1582309529</v>
      </c>
      <c r="E45" s="643">
        <v>9601116.608073581</v>
      </c>
      <c r="F45" s="927">
        <v>-892922.51375845028</v>
      </c>
      <c r="G45" s="928">
        <v>6431258.131083983</v>
      </c>
      <c r="H45" s="924">
        <v>5538335.6173255332</v>
      </c>
      <c r="I45" s="922"/>
      <c r="J45" s="922"/>
      <c r="K45" s="922"/>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topLeftCell="A31" zoomScale="80" zoomScaleNormal="80" workbookViewId="0">
      <selection activeCell="N10" sqref="N10"/>
    </sheetView>
  </sheetViews>
  <sheetFormatPr defaultRowHeight="15"/>
  <cols>
    <col min="1" max="1" width="8.85546875" style="390"/>
    <col min="2" max="2" width="87.5703125" bestFit="1" customWidth="1"/>
    <col min="3" max="3" width="13.42578125" bestFit="1" customWidth="1"/>
    <col min="4" max="5" width="15.140625" bestFit="1" customWidth="1"/>
    <col min="6" max="7" width="13.42578125" bestFit="1" customWidth="1"/>
    <col min="8" max="8" width="15.140625" bestFit="1" customWidth="1"/>
  </cols>
  <sheetData>
    <row r="1" spans="1:8" ht="15.75">
      <c r="A1" s="12" t="s">
        <v>97</v>
      </c>
      <c r="B1" s="238" t="str">
        <f>Info!C2</f>
        <v>სს პროკრედიტ ბანკი</v>
      </c>
      <c r="C1" s="11"/>
      <c r="D1" s="1"/>
      <c r="E1" s="1"/>
      <c r="F1" s="1"/>
      <c r="G1" s="1"/>
    </row>
    <row r="2" spans="1:8" ht="15.75">
      <c r="A2" s="12" t="s">
        <v>98</v>
      </c>
      <c r="B2" s="274">
        <f>'1. key ratios'!B2</f>
        <v>46112</v>
      </c>
      <c r="C2" s="11"/>
      <c r="D2" s="1"/>
      <c r="E2" s="1"/>
      <c r="F2" s="1"/>
      <c r="G2" s="1"/>
    </row>
    <row r="3" spans="1:8" ht="15.75">
      <c r="A3" s="12"/>
      <c r="B3" s="11"/>
      <c r="C3" s="11"/>
      <c r="D3" s="1"/>
      <c r="E3" s="1"/>
      <c r="F3" s="1"/>
      <c r="G3" s="1"/>
    </row>
    <row r="4" spans="1:8" ht="15.75">
      <c r="A4" s="755" t="s">
        <v>25</v>
      </c>
      <c r="B4" s="767" t="s">
        <v>140</v>
      </c>
      <c r="C4" s="768" t="s">
        <v>103</v>
      </c>
      <c r="D4" s="768"/>
      <c r="E4" s="768"/>
      <c r="F4" s="768" t="s">
        <v>104</v>
      </c>
      <c r="G4" s="768"/>
      <c r="H4" s="769"/>
    </row>
    <row r="5" spans="1:8">
      <c r="A5" s="755"/>
      <c r="B5" s="767"/>
      <c r="C5" s="368" t="s">
        <v>26</v>
      </c>
      <c r="D5" s="368" t="s">
        <v>77</v>
      </c>
      <c r="E5" s="368" t="s">
        <v>66</v>
      </c>
      <c r="F5" s="368" t="s">
        <v>26</v>
      </c>
      <c r="G5" s="368" t="s">
        <v>77</v>
      </c>
      <c r="H5" s="381" t="s">
        <v>66</v>
      </c>
    </row>
    <row r="6" spans="1:8" ht="15.75">
      <c r="A6" s="382">
        <v>1</v>
      </c>
      <c r="B6" s="383" t="s">
        <v>780</v>
      </c>
      <c r="C6" s="645"/>
      <c r="D6" s="645">
        <v>42336700</v>
      </c>
      <c r="E6" s="646">
        <v>42336700</v>
      </c>
      <c r="F6" s="645">
        <v>0</v>
      </c>
      <c r="G6" s="645">
        <v>53789400</v>
      </c>
      <c r="H6" s="647">
        <v>53789400</v>
      </c>
    </row>
    <row r="7" spans="1:8" ht="15.75">
      <c r="A7" s="382">
        <v>2</v>
      </c>
      <c r="B7" s="383" t="s">
        <v>166</v>
      </c>
      <c r="C7" s="645">
        <v>14943000.000000002</v>
      </c>
      <c r="D7" s="645">
        <v>146656714.27682599</v>
      </c>
      <c r="E7" s="646">
        <v>161599714.27682599</v>
      </c>
      <c r="F7" s="645">
        <v>14943000.000000002</v>
      </c>
      <c r="G7" s="645">
        <v>173387481.12888801</v>
      </c>
      <c r="H7" s="647">
        <v>188330481.12888801</v>
      </c>
    </row>
    <row r="8" spans="1:8" ht="15.75">
      <c r="A8" s="382">
        <v>3</v>
      </c>
      <c r="B8" s="383" t="s">
        <v>168</v>
      </c>
      <c r="C8" s="645">
        <v>441920591.62009943</v>
      </c>
      <c r="D8" s="645">
        <v>1050586640.0902014</v>
      </c>
      <c r="E8" s="646">
        <v>1492507231.7103009</v>
      </c>
      <c r="F8" s="645">
        <v>467355567.48269999</v>
      </c>
      <c r="G8" s="645">
        <v>996596408.97470009</v>
      </c>
      <c r="H8" s="647">
        <v>1463951976.4574001</v>
      </c>
    </row>
    <row r="9" spans="1:8" ht="15.75">
      <c r="A9" s="382">
        <v>3.1</v>
      </c>
      <c r="B9" s="384" t="s">
        <v>781</v>
      </c>
      <c r="C9" s="645">
        <v>401486278.1080994</v>
      </c>
      <c r="D9" s="645">
        <v>777179985.85820138</v>
      </c>
      <c r="E9" s="646">
        <v>1178666263.9663007</v>
      </c>
      <c r="F9" s="645">
        <v>431970827.43000001</v>
      </c>
      <c r="G9" s="645">
        <v>729232329.72160006</v>
      </c>
      <c r="H9" s="647">
        <v>1161203157.1516001</v>
      </c>
    </row>
    <row r="10" spans="1:8" ht="15.75">
      <c r="A10" s="382">
        <v>3.2</v>
      </c>
      <c r="B10" s="384" t="s">
        <v>782</v>
      </c>
      <c r="C10" s="645">
        <v>40434313.511999995</v>
      </c>
      <c r="D10" s="645">
        <v>273406654.23199993</v>
      </c>
      <c r="E10" s="646">
        <v>313840967.74399996</v>
      </c>
      <c r="F10" s="645">
        <v>35384740.052699998</v>
      </c>
      <c r="G10" s="645">
        <v>267364079.25310001</v>
      </c>
      <c r="H10" s="647">
        <v>302748819.30580002</v>
      </c>
    </row>
    <row r="11" spans="1:8" ht="25.5">
      <c r="A11" s="382">
        <v>4</v>
      </c>
      <c r="B11" s="383" t="s">
        <v>167</v>
      </c>
      <c r="C11" s="645">
        <v>15402000</v>
      </c>
      <c r="D11" s="645">
        <v>0</v>
      </c>
      <c r="E11" s="646">
        <v>15402000</v>
      </c>
      <c r="F11" s="645">
        <v>7177000</v>
      </c>
      <c r="G11" s="645">
        <v>0</v>
      </c>
      <c r="H11" s="647">
        <v>7177000</v>
      </c>
    </row>
    <row r="12" spans="1:8" ht="15.75">
      <c r="A12" s="382">
        <v>4.0999999999999996</v>
      </c>
      <c r="B12" s="384" t="s">
        <v>783</v>
      </c>
      <c r="C12" s="645">
        <v>15402000</v>
      </c>
      <c r="D12" s="645"/>
      <c r="E12" s="646">
        <v>15402000</v>
      </c>
      <c r="F12" s="645">
        <v>7177000</v>
      </c>
      <c r="G12" s="645">
        <v>0</v>
      </c>
      <c r="H12" s="647">
        <v>7177000</v>
      </c>
    </row>
    <row r="13" spans="1:8" ht="15.75">
      <c r="A13" s="382">
        <v>4.2</v>
      </c>
      <c r="B13" s="384" t="s">
        <v>784</v>
      </c>
      <c r="C13" s="645"/>
      <c r="D13" s="645"/>
      <c r="E13" s="646">
        <v>0</v>
      </c>
      <c r="F13" s="645">
        <v>0</v>
      </c>
      <c r="G13" s="645">
        <v>0</v>
      </c>
      <c r="H13" s="647">
        <v>0</v>
      </c>
    </row>
    <row r="14" spans="1:8" ht="15.75">
      <c r="A14" s="382">
        <v>5</v>
      </c>
      <c r="B14" s="385" t="s">
        <v>785</v>
      </c>
      <c r="C14" s="645">
        <v>690861478.78909993</v>
      </c>
      <c r="D14" s="645">
        <v>1324752613.8502007</v>
      </c>
      <c r="E14" s="646">
        <v>2015614092.6393006</v>
      </c>
      <c r="F14" s="645">
        <v>463659378.95740002</v>
      </c>
      <c r="G14" s="645">
        <v>905684862.94990051</v>
      </c>
      <c r="H14" s="647">
        <v>1369344241.9073005</v>
      </c>
    </row>
    <row r="15" spans="1:8" ht="15.75">
      <c r="A15" s="382">
        <v>5.0999999999999996</v>
      </c>
      <c r="B15" s="386" t="s">
        <v>786</v>
      </c>
      <c r="C15" s="645">
        <v>12797536.533799998</v>
      </c>
      <c r="D15" s="645">
        <v>13967990.451299999</v>
      </c>
      <c r="E15" s="646">
        <v>26765526.985099997</v>
      </c>
      <c r="F15" s="645">
        <v>15235042.484099999</v>
      </c>
      <c r="G15" s="645">
        <v>7957126.6694999998</v>
      </c>
      <c r="H15" s="647">
        <v>23192169.1536</v>
      </c>
    </row>
    <row r="16" spans="1:8" ht="15.75">
      <c r="A16" s="382">
        <v>5.2</v>
      </c>
      <c r="B16" s="386" t="s">
        <v>787</v>
      </c>
      <c r="C16" s="645"/>
      <c r="D16" s="645"/>
      <c r="E16" s="646">
        <v>0</v>
      </c>
      <c r="F16" s="645">
        <v>0</v>
      </c>
      <c r="G16" s="645">
        <v>0</v>
      </c>
      <c r="H16" s="647">
        <v>0</v>
      </c>
    </row>
    <row r="17" spans="1:8" ht="15.75">
      <c r="A17" s="382">
        <v>5.3</v>
      </c>
      <c r="B17" s="386" t="s">
        <v>788</v>
      </c>
      <c r="C17" s="645">
        <v>633684264.80409992</v>
      </c>
      <c r="D17" s="645">
        <v>1269347193.5519006</v>
      </c>
      <c r="E17" s="646">
        <v>1903031458.3560004</v>
      </c>
      <c r="F17" s="645">
        <v>423585368.88720006</v>
      </c>
      <c r="G17" s="645">
        <v>873640369.27270067</v>
      </c>
      <c r="H17" s="647">
        <v>1297225738.1599007</v>
      </c>
    </row>
    <row r="18" spans="1:8" ht="15.75">
      <c r="A18" s="382" t="s">
        <v>169</v>
      </c>
      <c r="B18" s="387" t="s">
        <v>789</v>
      </c>
      <c r="C18" s="645">
        <v>182444698.46959963</v>
      </c>
      <c r="D18" s="645">
        <v>275944686.46110028</v>
      </c>
      <c r="E18" s="646">
        <v>458389384.93069994</v>
      </c>
      <c r="F18" s="645">
        <v>128285893.6125</v>
      </c>
      <c r="G18" s="645">
        <v>256586234.3691</v>
      </c>
      <c r="H18" s="647">
        <v>384872127.98159999</v>
      </c>
    </row>
    <row r="19" spans="1:8" ht="15.75">
      <c r="A19" s="382" t="s">
        <v>170</v>
      </c>
      <c r="B19" s="388" t="s">
        <v>790</v>
      </c>
      <c r="C19" s="645">
        <v>171345050.94580024</v>
      </c>
      <c r="D19" s="645">
        <v>482978233.65980041</v>
      </c>
      <c r="E19" s="646">
        <v>654323284.6056006</v>
      </c>
      <c r="F19" s="645">
        <v>136844121.97279999</v>
      </c>
      <c r="G19" s="645">
        <v>492362319.87690002</v>
      </c>
      <c r="H19" s="647">
        <v>629206441.84969997</v>
      </c>
    </row>
    <row r="20" spans="1:8" ht="15.75">
      <c r="A20" s="382" t="s">
        <v>171</v>
      </c>
      <c r="B20" s="388" t="s">
        <v>791</v>
      </c>
      <c r="C20" s="645"/>
      <c r="D20" s="645"/>
      <c r="E20" s="646">
        <v>0</v>
      </c>
      <c r="F20" s="645">
        <v>0</v>
      </c>
      <c r="G20" s="645">
        <v>0</v>
      </c>
      <c r="H20" s="647">
        <v>0</v>
      </c>
    </row>
    <row r="21" spans="1:8" ht="15.75">
      <c r="A21" s="382" t="s">
        <v>172</v>
      </c>
      <c r="B21" s="388" t="s">
        <v>792</v>
      </c>
      <c r="C21" s="645">
        <v>112545528.95390004</v>
      </c>
      <c r="D21" s="645">
        <v>234929391.52130008</v>
      </c>
      <c r="E21" s="646">
        <v>347474920.47520012</v>
      </c>
      <c r="F21" s="645">
        <v>83534116.632100105</v>
      </c>
      <c r="G21" s="645">
        <v>175470105.57600001</v>
      </c>
      <c r="H21" s="647">
        <v>259004222.20810011</v>
      </c>
    </row>
    <row r="22" spans="1:8" ht="15.75">
      <c r="A22" s="382" t="s">
        <v>173</v>
      </c>
      <c r="B22" s="388" t="s">
        <v>510</v>
      </c>
      <c r="C22" s="645">
        <v>167348986.4348</v>
      </c>
      <c r="D22" s="645">
        <v>275494881.90969998</v>
      </c>
      <c r="E22" s="646">
        <v>442843868.34449995</v>
      </c>
      <c r="F22" s="645">
        <v>149772673.1706</v>
      </c>
      <c r="G22" s="645">
        <v>257322458.90830001</v>
      </c>
      <c r="H22" s="647">
        <v>407095132.07889998</v>
      </c>
    </row>
    <row r="23" spans="1:8" ht="15.75">
      <c r="A23" s="382">
        <v>5.4</v>
      </c>
      <c r="B23" s="386" t="s">
        <v>793</v>
      </c>
      <c r="C23" s="645">
        <v>44373627.391899973</v>
      </c>
      <c r="D23" s="645">
        <v>41396304.460999966</v>
      </c>
      <c r="E23" s="646">
        <v>85769931.852899939</v>
      </c>
      <c r="F23" s="645">
        <v>41896672.203500003</v>
      </c>
      <c r="G23" s="645">
        <v>46965073.826899998</v>
      </c>
      <c r="H23" s="647">
        <v>88861746.030400008</v>
      </c>
    </row>
    <row r="24" spans="1:8" ht="15.75">
      <c r="A24" s="382">
        <v>5.5</v>
      </c>
      <c r="B24" s="386" t="s">
        <v>794</v>
      </c>
      <c r="C24" s="645">
        <v>5.4199999999999998E-2</v>
      </c>
      <c r="D24" s="645">
        <v>0.21690000000000001</v>
      </c>
      <c r="E24" s="646">
        <v>0.27110000000000001</v>
      </c>
      <c r="F24" s="645">
        <v>0</v>
      </c>
      <c r="G24" s="645">
        <v>0</v>
      </c>
      <c r="H24" s="647">
        <v>0</v>
      </c>
    </row>
    <row r="25" spans="1:8" ht="15.75">
      <c r="A25" s="382">
        <v>5.6</v>
      </c>
      <c r="B25" s="386" t="s">
        <v>795</v>
      </c>
      <c r="C25" s="645"/>
      <c r="D25" s="645"/>
      <c r="E25" s="646">
        <v>0</v>
      </c>
      <c r="F25" s="645">
        <v>0</v>
      </c>
      <c r="G25" s="645">
        <v>0</v>
      </c>
      <c r="H25" s="647">
        <v>0</v>
      </c>
    </row>
    <row r="26" spans="1:8" ht="15.75">
      <c r="A26" s="382">
        <v>5.7</v>
      </c>
      <c r="B26" s="386" t="s">
        <v>510</v>
      </c>
      <c r="C26" s="645">
        <v>6050.0051000000003</v>
      </c>
      <c r="D26" s="645">
        <v>41125.169100000006</v>
      </c>
      <c r="E26" s="646">
        <v>47175.174200000009</v>
      </c>
      <c r="F26" s="645">
        <v>6050.0155999999997</v>
      </c>
      <c r="G26" s="645">
        <v>41999.1875</v>
      </c>
      <c r="H26" s="647">
        <v>48049.203099999999</v>
      </c>
    </row>
    <row r="27" spans="1:8" ht="15.75">
      <c r="A27" s="382">
        <v>6</v>
      </c>
      <c r="B27" s="385" t="s">
        <v>796</v>
      </c>
      <c r="C27" s="645">
        <v>41405013.770000003</v>
      </c>
      <c r="D27" s="645">
        <v>47009611.653131008</v>
      </c>
      <c r="E27" s="646">
        <v>88414625.423131019</v>
      </c>
      <c r="F27" s="645">
        <v>25725330.439999979</v>
      </c>
      <c r="G27" s="645">
        <v>47380521.112793006</v>
      </c>
      <c r="H27" s="647">
        <v>73105851.552792981</v>
      </c>
    </row>
    <row r="28" spans="1:8" ht="15.75">
      <c r="A28" s="382">
        <v>7</v>
      </c>
      <c r="B28" s="385" t="s">
        <v>797</v>
      </c>
      <c r="C28" s="645">
        <v>59447969.280000016</v>
      </c>
      <c r="D28" s="645">
        <v>11075330.589200001</v>
      </c>
      <c r="E28" s="646">
        <v>70523299.869200021</v>
      </c>
      <c r="F28" s="645">
        <v>55264160.810000017</v>
      </c>
      <c r="G28" s="645">
        <v>21776529.990499999</v>
      </c>
      <c r="H28" s="647">
        <v>77040690.80050002</v>
      </c>
    </row>
    <row r="29" spans="1:8" ht="15.75">
      <c r="A29" s="382">
        <v>8</v>
      </c>
      <c r="B29" s="385" t="s">
        <v>798</v>
      </c>
      <c r="C29" s="645"/>
      <c r="D29" s="645"/>
      <c r="E29" s="646">
        <v>0</v>
      </c>
      <c r="F29" s="645">
        <v>0</v>
      </c>
      <c r="G29" s="645">
        <v>1457960.5148319998</v>
      </c>
      <c r="H29" s="647">
        <v>1457960.5148319998</v>
      </c>
    </row>
    <row r="30" spans="1:8" ht="15.75">
      <c r="A30" s="382">
        <v>9</v>
      </c>
      <c r="B30" s="383" t="s">
        <v>174</v>
      </c>
      <c r="C30" s="645">
        <v>2972900</v>
      </c>
      <c r="D30" s="645">
        <v>12142291.217440002</v>
      </c>
      <c r="E30" s="646">
        <v>15115191.217440002</v>
      </c>
      <c r="F30" s="645">
        <v>0</v>
      </c>
      <c r="G30" s="645">
        <v>1337883.2081459998</v>
      </c>
      <c r="H30" s="647">
        <v>1337883.2081459998</v>
      </c>
    </row>
    <row r="31" spans="1:8" ht="25.5">
      <c r="A31" s="382">
        <v>9.1</v>
      </c>
      <c r="B31" s="384" t="s">
        <v>799</v>
      </c>
      <c r="C31" s="645">
        <v>0</v>
      </c>
      <c r="D31" s="645">
        <v>7562100.7790080002</v>
      </c>
      <c r="E31" s="646">
        <v>7562100.7790080002</v>
      </c>
      <c r="F31" s="645">
        <v>0</v>
      </c>
      <c r="G31" s="645">
        <v>668855.85257999995</v>
      </c>
      <c r="H31" s="647">
        <v>668855.85257999995</v>
      </c>
    </row>
    <row r="32" spans="1:8" ht="25.5">
      <c r="A32" s="382">
        <v>9.1999999999999993</v>
      </c>
      <c r="B32" s="384" t="s">
        <v>800</v>
      </c>
      <c r="C32" s="645">
        <v>2972900</v>
      </c>
      <c r="D32" s="645">
        <v>4580190.4384320006</v>
      </c>
      <c r="E32" s="646">
        <v>7553090.4384320006</v>
      </c>
      <c r="F32" s="645">
        <v>0</v>
      </c>
      <c r="G32" s="645">
        <v>669027.35556599998</v>
      </c>
      <c r="H32" s="647">
        <v>669027.35556599998</v>
      </c>
    </row>
    <row r="33" spans="1:8" ht="25.5">
      <c r="A33" s="382">
        <v>9.3000000000000007</v>
      </c>
      <c r="B33" s="384" t="s">
        <v>801</v>
      </c>
      <c r="C33" s="645"/>
      <c r="D33" s="645"/>
      <c r="E33" s="646">
        <v>0</v>
      </c>
      <c r="F33" s="645">
        <v>0</v>
      </c>
      <c r="G33" s="645">
        <v>0</v>
      </c>
      <c r="H33" s="647">
        <v>0</v>
      </c>
    </row>
    <row r="34" spans="1:8" ht="15.75">
      <c r="A34" s="382">
        <v>9.4</v>
      </c>
      <c r="B34" s="384" t="s">
        <v>802</v>
      </c>
      <c r="C34" s="645"/>
      <c r="D34" s="645"/>
      <c r="E34" s="646">
        <v>0</v>
      </c>
      <c r="F34" s="645">
        <v>0</v>
      </c>
      <c r="G34" s="645">
        <v>0</v>
      </c>
      <c r="H34" s="647">
        <v>0</v>
      </c>
    </row>
    <row r="35" spans="1:8" ht="15.75">
      <c r="A35" s="382">
        <v>9.5</v>
      </c>
      <c r="B35" s="384" t="s">
        <v>803</v>
      </c>
      <c r="C35" s="645"/>
      <c r="D35" s="645"/>
      <c r="E35" s="646">
        <v>0</v>
      </c>
      <c r="F35" s="645">
        <v>0</v>
      </c>
      <c r="G35" s="645">
        <v>0</v>
      </c>
      <c r="H35" s="647">
        <v>0</v>
      </c>
    </row>
    <row r="36" spans="1:8" ht="25.5">
      <c r="A36" s="382">
        <v>9.6</v>
      </c>
      <c r="B36" s="384" t="s">
        <v>804</v>
      </c>
      <c r="C36" s="645"/>
      <c r="D36" s="645"/>
      <c r="E36" s="646">
        <v>0</v>
      </c>
      <c r="F36" s="645">
        <v>0</v>
      </c>
      <c r="G36" s="645">
        <v>0</v>
      </c>
      <c r="H36" s="647">
        <v>0</v>
      </c>
    </row>
    <row r="37" spans="1:8" ht="25.5">
      <c r="A37" s="382">
        <v>9.6999999999999993</v>
      </c>
      <c r="B37" s="384" t="s">
        <v>805</v>
      </c>
      <c r="C37" s="645"/>
      <c r="D37" s="645"/>
      <c r="E37" s="646">
        <v>0</v>
      </c>
      <c r="F37" s="645">
        <v>0</v>
      </c>
      <c r="G37" s="645">
        <v>0</v>
      </c>
      <c r="H37" s="647">
        <v>0</v>
      </c>
    </row>
    <row r="38" spans="1:8" ht="15.75">
      <c r="A38" s="382">
        <v>10</v>
      </c>
      <c r="B38" s="385" t="s">
        <v>806</v>
      </c>
      <c r="C38" s="648">
        <v>5131574.88</v>
      </c>
      <c r="D38" s="648">
        <v>10047682.067598</v>
      </c>
      <c r="E38" s="646">
        <v>15179256.947597999</v>
      </c>
      <c r="F38" s="648">
        <v>5722431.5600000005</v>
      </c>
      <c r="G38" s="648">
        <v>10693267.544849999</v>
      </c>
      <c r="H38" s="647">
        <v>16415699.10485</v>
      </c>
    </row>
    <row r="39" spans="1:8" ht="15.75">
      <c r="A39" s="382">
        <v>10.1</v>
      </c>
      <c r="B39" s="384" t="s">
        <v>807</v>
      </c>
      <c r="C39" s="645">
        <v>115435.78</v>
      </c>
      <c r="D39" s="645">
        <v>59118.692016999994</v>
      </c>
      <c r="E39" s="646">
        <v>174554.47201699999</v>
      </c>
      <c r="F39" s="645">
        <v>283711.84000000003</v>
      </c>
      <c r="G39" s="645">
        <v>64065.745337999993</v>
      </c>
      <c r="H39" s="647">
        <v>347777.58533800003</v>
      </c>
    </row>
    <row r="40" spans="1:8" ht="25.5">
      <c r="A40" s="382">
        <v>10.199999999999999</v>
      </c>
      <c r="B40" s="384" t="s">
        <v>808</v>
      </c>
      <c r="C40" s="645">
        <v>10526.36</v>
      </c>
      <c r="D40" s="645">
        <v>8892.5444299999999</v>
      </c>
      <c r="E40" s="646">
        <v>19418.904430000002</v>
      </c>
      <c r="F40" s="645">
        <v>18830.25</v>
      </c>
      <c r="G40" s="645">
        <v>0</v>
      </c>
      <c r="H40" s="647">
        <v>18830.25</v>
      </c>
    </row>
    <row r="41" spans="1:8" ht="25.5">
      <c r="A41" s="382">
        <v>10.3</v>
      </c>
      <c r="B41" s="384" t="s">
        <v>809</v>
      </c>
      <c r="C41" s="645">
        <v>4344419.91</v>
      </c>
      <c r="D41" s="645">
        <v>8957177.3292779997</v>
      </c>
      <c r="E41" s="646">
        <v>13301597.239278</v>
      </c>
      <c r="F41" s="645">
        <v>4864434.0600000005</v>
      </c>
      <c r="G41" s="645">
        <v>9529039.4990299996</v>
      </c>
      <c r="H41" s="647">
        <v>14393473.55903</v>
      </c>
    </row>
    <row r="42" spans="1:8" ht="25.5">
      <c r="A42" s="382">
        <v>10.4</v>
      </c>
      <c r="B42" s="384" t="s">
        <v>810</v>
      </c>
      <c r="C42" s="645">
        <v>787154.97</v>
      </c>
      <c r="D42" s="645">
        <v>1090504.73832</v>
      </c>
      <c r="E42" s="646">
        <v>1877659.70832</v>
      </c>
      <c r="F42" s="645">
        <v>857997.50000000012</v>
      </c>
      <c r="G42" s="645">
        <v>1164228.0458200001</v>
      </c>
      <c r="H42" s="647">
        <v>2022225.5458200001</v>
      </c>
    </row>
    <row r="43" spans="1:8" ht="15.75">
      <c r="A43" s="382">
        <v>11</v>
      </c>
      <c r="B43" s="389" t="s">
        <v>175</v>
      </c>
      <c r="C43" s="645"/>
      <c r="D43" s="645"/>
      <c r="E43" s="646">
        <v>0</v>
      </c>
      <c r="F43" s="645">
        <v>0</v>
      </c>
      <c r="G43" s="645">
        <v>0</v>
      </c>
      <c r="H43" s="647">
        <v>0</v>
      </c>
    </row>
    <row r="44" spans="1:8" ht="15.75">
      <c r="C44" s="391"/>
      <c r="D44" s="391"/>
      <c r="E44" s="391"/>
      <c r="F44" s="391"/>
      <c r="G44" s="391"/>
      <c r="H44" s="391"/>
    </row>
    <row r="45" spans="1:8" ht="15.75">
      <c r="C45" s="391"/>
      <c r="D45" s="391"/>
      <c r="E45" s="391"/>
      <c r="F45" s="391"/>
      <c r="G45" s="391"/>
      <c r="H45" s="391"/>
    </row>
    <row r="46" spans="1:8" ht="15.75">
      <c r="C46" s="391"/>
      <c r="D46" s="391"/>
      <c r="E46" s="391"/>
      <c r="F46" s="391"/>
      <c r="G46" s="391"/>
      <c r="H46" s="391"/>
    </row>
    <row r="47" spans="1:8" ht="15.75">
      <c r="C47" s="391"/>
      <c r="D47" s="391"/>
      <c r="E47" s="391"/>
      <c r="F47" s="391"/>
      <c r="G47" s="391"/>
      <c r="H47" s="391"/>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D48" sqref="D48"/>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8" bestFit="1" customWidth="1"/>
    <col min="8" max="11" width="9.85546875" style="8" customWidth="1"/>
    <col min="12" max="16384" width="9.140625" style="8"/>
  </cols>
  <sheetData>
    <row r="1" spans="1:7" ht="15">
      <c r="A1" s="12" t="s">
        <v>97</v>
      </c>
      <c r="B1" s="11" t="str">
        <f>Info!C2</f>
        <v>სს პროკრედიტ ბანკი</v>
      </c>
      <c r="C1" s="11"/>
    </row>
    <row r="2" spans="1:7" ht="15">
      <c r="A2" s="12" t="s">
        <v>98</v>
      </c>
      <c r="B2" s="274">
        <f>'1. key ratios'!B2</f>
        <v>46112</v>
      </c>
      <c r="C2" s="11"/>
    </row>
    <row r="3" spans="1:7" ht="15">
      <c r="A3" s="12"/>
      <c r="B3" s="11"/>
      <c r="C3" s="11"/>
    </row>
    <row r="4" spans="1:7" ht="15" customHeight="1" thickBot="1">
      <c r="A4" s="118" t="s">
        <v>242</v>
      </c>
      <c r="B4" s="119" t="s">
        <v>96</v>
      </c>
      <c r="C4" s="120" t="s">
        <v>76</v>
      </c>
    </row>
    <row r="5" spans="1:7" ht="15" customHeight="1">
      <c r="A5" s="116" t="s">
        <v>25</v>
      </c>
      <c r="B5" s="117"/>
      <c r="C5" s="258" t="str">
        <f>INT((MONTH($B$2))/3)&amp;"Q"&amp;"-"&amp;YEAR($B$2)</f>
        <v>1Q-2026</v>
      </c>
      <c r="D5" s="258" t="str">
        <f>IF(INT(MONTH($B$2))=3, "4"&amp;"Q"&amp;"-"&amp;YEAR($B$2)-1, IF(INT(MONTH($B$2))=6, "1"&amp;"Q"&amp;"-"&amp;YEAR($B$2), IF(INT(MONTH($B$2))=9, "2"&amp;"Q"&amp;"-"&amp;YEAR($B$2),IF(INT(MONTH($B$2))=12, "3"&amp;"Q"&amp;"-"&amp;YEAR($B$2), 0))))</f>
        <v>4Q-2025</v>
      </c>
      <c r="E5" s="258" t="str">
        <f>IF(INT(MONTH($B$2))=3, "3"&amp;"Q"&amp;"-"&amp;YEAR($B$2)-1, IF(INT(MONTH($B$2))=6, "4"&amp;"Q"&amp;"-"&amp;YEAR($B$2)-1, IF(INT(MONTH($B$2))=9, "1"&amp;"Q"&amp;"-"&amp;YEAR($B$2),IF(INT(MONTH($B$2))=12, "2"&amp;"Q"&amp;"-"&amp;YEAR($B$2), 0))))</f>
        <v>3Q-2025</v>
      </c>
      <c r="F5" s="258" t="str">
        <f>IF(INT(MONTH($B$2))=3, "2"&amp;"Q"&amp;"-"&amp;YEAR($B$2)-1, IF(INT(MONTH($B$2))=6, "3"&amp;"Q"&amp;"-"&amp;YEAR($B$2)-1, IF(INT(MONTH($B$2))=9, "4"&amp;"Q"&amp;"-"&amp;YEAR($B$2)-1,IF(INT(MONTH($B$2))=12, "1"&amp;"Q"&amp;"-"&amp;YEAR($B$2), 0))))</f>
        <v>2Q-2025</v>
      </c>
      <c r="G5" s="258" t="str">
        <f>IF(INT(MONTH($B$2))=3, "1"&amp;"Q"&amp;"-"&amp;YEAR($B$2)-1, IF(INT(MONTH($B$2))=6, "2"&amp;"Q"&amp;"-"&amp;YEAR($B$2)-1, IF(INT(MONTH($B$2))=9, "3"&amp;"Q"&amp;"-"&amp;YEAR($B$2)-1,IF(INT(MONTH($B$2))=12, "4"&amp;"Q"&amp;"-"&amp;YEAR($B$2)-1, 0))))</f>
        <v>1Q-2025</v>
      </c>
    </row>
    <row r="6" spans="1:7" ht="15" customHeight="1">
      <c r="A6" s="216">
        <v>1</v>
      </c>
      <c r="B6" s="244" t="s">
        <v>101</v>
      </c>
      <c r="C6" s="217">
        <v>1441237892.1678159</v>
      </c>
      <c r="D6" s="246">
        <v>1415470110.7632594</v>
      </c>
      <c r="E6" s="218">
        <v>1434175264.1457596</v>
      </c>
      <c r="F6" s="217">
        <v>1380854860.6288493</v>
      </c>
      <c r="G6" s="247">
        <v>1344435180.8842382</v>
      </c>
    </row>
    <row r="7" spans="1:7" ht="15" customHeight="1">
      <c r="A7" s="216">
        <v>1.1000000000000001</v>
      </c>
      <c r="B7" s="219" t="s">
        <v>995</v>
      </c>
      <c r="C7" s="220">
        <v>1361405016.0345058</v>
      </c>
      <c r="D7" s="248">
        <v>1333083000.8967793</v>
      </c>
      <c r="E7" s="220">
        <v>1350322025.0872495</v>
      </c>
      <c r="F7" s="220">
        <v>1288829457.5135126</v>
      </c>
      <c r="G7" s="249">
        <v>1260959597.3188682</v>
      </c>
    </row>
    <row r="8" spans="1:7" ht="25.5">
      <c r="A8" s="216" t="s">
        <v>146</v>
      </c>
      <c r="B8" s="221" t="s">
        <v>239</v>
      </c>
      <c r="C8" s="220"/>
      <c r="D8" s="248">
        <v>0</v>
      </c>
      <c r="E8" s="220">
        <v>0</v>
      </c>
      <c r="F8" s="220">
        <v>0</v>
      </c>
      <c r="G8" s="249">
        <v>0</v>
      </c>
    </row>
    <row r="9" spans="1:7" ht="15" customHeight="1">
      <c r="A9" s="216">
        <v>1.2</v>
      </c>
      <c r="B9" s="219" t="s">
        <v>21</v>
      </c>
      <c r="C9" s="220">
        <v>79832876.133310005</v>
      </c>
      <c r="D9" s="248">
        <v>82387109.866479993</v>
      </c>
      <c r="E9" s="220">
        <v>83853239.058509991</v>
      </c>
      <c r="F9" s="220">
        <v>91054698.082629994</v>
      </c>
      <c r="G9" s="249">
        <v>83475583.565370008</v>
      </c>
    </row>
    <row r="10" spans="1:7" ht="15" customHeight="1">
      <c r="A10" s="216">
        <v>1.3</v>
      </c>
      <c r="B10" s="245" t="s">
        <v>73</v>
      </c>
      <c r="C10" s="220">
        <v>0</v>
      </c>
      <c r="D10" s="248">
        <v>0</v>
      </c>
      <c r="E10" s="220">
        <v>0</v>
      </c>
      <c r="F10" s="220">
        <v>970705.03270674951</v>
      </c>
      <c r="G10" s="249">
        <v>0</v>
      </c>
    </row>
    <row r="11" spans="1:7" ht="15" customHeight="1">
      <c r="A11" s="216">
        <v>2</v>
      </c>
      <c r="B11" s="244" t="s">
        <v>102</v>
      </c>
      <c r="C11" s="220">
        <v>1002023.811223755</v>
      </c>
      <c r="D11" s="248">
        <v>1876165.5915236927</v>
      </c>
      <c r="E11" s="220">
        <v>9023023.5391859896</v>
      </c>
      <c r="F11" s="220">
        <v>4312833.9081899496</v>
      </c>
      <c r="G11" s="249">
        <v>6040842.5555376988</v>
      </c>
    </row>
    <row r="12" spans="1:7" ht="15" customHeight="1">
      <c r="A12" s="216">
        <v>3</v>
      </c>
      <c r="B12" s="244" t="s">
        <v>100</v>
      </c>
      <c r="C12" s="220">
        <v>179684918.6136964</v>
      </c>
      <c r="D12" s="248">
        <v>179684918.6136964</v>
      </c>
      <c r="E12" s="220">
        <v>184038122.83749998</v>
      </c>
      <c r="F12" s="220">
        <v>184038122.83749998</v>
      </c>
      <c r="G12" s="249">
        <v>184038122.83749998</v>
      </c>
    </row>
    <row r="13" spans="1:7" ht="15" customHeight="1" thickBot="1">
      <c r="A13" s="62">
        <v>4</v>
      </c>
      <c r="B13" s="252" t="s">
        <v>147</v>
      </c>
      <c r="C13" s="138">
        <v>1621924834.592736</v>
      </c>
      <c r="D13" s="250">
        <v>1597031194.9684794</v>
      </c>
      <c r="E13" s="139">
        <v>1627236410.5224457</v>
      </c>
      <c r="F13" s="138">
        <v>1569205817.3745394</v>
      </c>
      <c r="G13" s="251">
        <v>1534514146.277276</v>
      </c>
    </row>
    <row r="14" spans="1:7">
      <c r="B14" s="16"/>
    </row>
    <row r="15" spans="1:7">
      <c r="B15" s="16"/>
    </row>
    <row r="16" spans="1:7">
      <c r="B16" s="16"/>
    </row>
    <row r="17" spans="2:2">
      <c r="B17" s="16"/>
    </row>
    <row r="18" spans="2:2">
      <c r="B18" s="16"/>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9"/>
  <sheetViews>
    <sheetView showGridLines="0" zoomScale="80" zoomScaleNormal="80" workbookViewId="0">
      <pane xSplit="1" ySplit="4" topLeftCell="B13" activePane="bottomRight" state="frozen"/>
      <selection pane="topRight" activeCell="B1" sqref="B1"/>
      <selection pane="bottomLeft" activeCell="A4" sqref="A4"/>
      <selection pane="bottomRight" activeCell="C21" sqref="C21"/>
    </sheetView>
  </sheetViews>
  <sheetFormatPr defaultRowHeight="15"/>
  <cols>
    <col min="1" max="1" width="9.5703125" style="1" bestFit="1" customWidth="1"/>
    <col min="2" max="2" width="64.5703125" style="1" customWidth="1"/>
    <col min="3" max="3" width="126.28515625" style="1" bestFit="1" customWidth="1"/>
  </cols>
  <sheetData>
    <row r="1" spans="1:8">
      <c r="A1" s="1" t="s">
        <v>97</v>
      </c>
      <c r="B1" s="1" t="str">
        <f>Info!C2</f>
        <v>სს პროკრედიტ ბანკი</v>
      </c>
    </row>
    <row r="2" spans="1:8">
      <c r="A2" s="1" t="s">
        <v>98</v>
      </c>
      <c r="B2" s="274">
        <f>'1. key ratios'!B2</f>
        <v>46112</v>
      </c>
    </row>
    <row r="4" spans="1:8" ht="25.5" customHeight="1" thickBot="1">
      <c r="A4" s="132" t="s">
        <v>243</v>
      </c>
      <c r="B4" s="22" t="s">
        <v>80</v>
      </c>
      <c r="C4" s="9"/>
    </row>
    <row r="5" spans="1:8" ht="15.75">
      <c r="A5" s="7"/>
      <c r="B5" s="240" t="s">
        <v>81</v>
      </c>
      <c r="C5" s="256" t="s">
        <v>419</v>
      </c>
    </row>
    <row r="6" spans="1:8">
      <c r="A6" s="10">
        <v>1</v>
      </c>
      <c r="B6" s="23" t="s">
        <v>1001</v>
      </c>
      <c r="C6" s="253" t="s">
        <v>1004</v>
      </c>
    </row>
    <row r="7" spans="1:8">
      <c r="A7" s="10">
        <v>2</v>
      </c>
      <c r="B7" s="23" t="s">
        <v>1005</v>
      </c>
      <c r="C7" s="253" t="s">
        <v>1006</v>
      </c>
    </row>
    <row r="8" spans="1:8">
      <c r="A8" s="10">
        <v>3</v>
      </c>
      <c r="B8" s="23" t="s">
        <v>1007</v>
      </c>
      <c r="C8" s="253" t="s">
        <v>1006</v>
      </c>
    </row>
    <row r="9" spans="1:8">
      <c r="A9" s="10">
        <v>4</v>
      </c>
      <c r="B9" s="23" t="s">
        <v>1008</v>
      </c>
      <c r="C9" s="253" t="s">
        <v>1006</v>
      </c>
    </row>
    <row r="10" spans="1:8">
      <c r="A10" s="10">
        <v>5</v>
      </c>
      <c r="B10" s="23" t="s">
        <v>1021</v>
      </c>
      <c r="C10" s="253" t="s">
        <v>1006</v>
      </c>
    </row>
    <row r="11" spans="1:8">
      <c r="A11" s="10">
        <v>6</v>
      </c>
      <c r="B11" s="23"/>
      <c r="C11" s="253"/>
    </row>
    <row r="12" spans="1:8">
      <c r="A12" s="10">
        <v>7</v>
      </c>
      <c r="B12" s="23"/>
      <c r="C12" s="253"/>
      <c r="H12" s="2"/>
    </row>
    <row r="13" spans="1:8">
      <c r="A13" s="10">
        <v>8</v>
      </c>
      <c r="B13" s="23"/>
      <c r="C13" s="253"/>
    </row>
    <row r="14" spans="1:8">
      <c r="A14" s="10">
        <v>9</v>
      </c>
      <c r="B14" s="23"/>
      <c r="C14" s="253"/>
    </row>
    <row r="15" spans="1:8">
      <c r="A15" s="10">
        <v>10</v>
      </c>
      <c r="B15" s="23"/>
      <c r="C15" s="253"/>
    </row>
    <row r="16" spans="1:8">
      <c r="A16" s="10"/>
      <c r="B16" s="770"/>
      <c r="C16" s="771"/>
    </row>
    <row r="17" spans="1:3">
      <c r="A17" s="10"/>
      <c r="B17" s="241" t="s">
        <v>82</v>
      </c>
      <c r="C17" s="257" t="s">
        <v>420</v>
      </c>
    </row>
    <row r="18" spans="1:3" ht="15.75">
      <c r="A18" s="10">
        <v>1</v>
      </c>
      <c r="B18" s="19" t="s">
        <v>1002</v>
      </c>
      <c r="C18" s="254" t="s">
        <v>1009</v>
      </c>
    </row>
    <row r="19" spans="1:3" ht="15.75">
      <c r="A19" s="10">
        <v>2</v>
      </c>
      <c r="B19" s="19" t="s">
        <v>1010</v>
      </c>
      <c r="C19" s="254" t="s">
        <v>1011</v>
      </c>
    </row>
    <row r="20" spans="1:3" ht="15.75">
      <c r="A20" s="10">
        <v>3</v>
      </c>
      <c r="B20" s="19" t="s">
        <v>1012</v>
      </c>
      <c r="C20" s="254" t="s">
        <v>1013</v>
      </c>
    </row>
    <row r="21" spans="1:3" ht="15.75">
      <c r="A21" s="10">
        <v>4</v>
      </c>
      <c r="B21" s="19"/>
      <c r="C21" s="254"/>
    </row>
    <row r="22" spans="1:3" ht="15.75">
      <c r="A22" s="10">
        <v>5</v>
      </c>
      <c r="B22" s="19"/>
      <c r="C22" s="254"/>
    </row>
    <row r="23" spans="1:3" ht="15.75">
      <c r="A23" s="10">
        <v>6</v>
      </c>
      <c r="B23" s="19"/>
      <c r="C23" s="254"/>
    </row>
    <row r="24" spans="1:3" ht="15.75">
      <c r="A24" s="10">
        <v>7</v>
      </c>
      <c r="B24" s="19"/>
      <c r="C24" s="254"/>
    </row>
    <row r="25" spans="1:3" ht="15.75">
      <c r="A25" s="10">
        <v>8</v>
      </c>
      <c r="B25" s="19"/>
      <c r="C25" s="254"/>
    </row>
    <row r="26" spans="1:3" ht="15.75">
      <c r="A26" s="10">
        <v>9</v>
      </c>
      <c r="B26" s="19"/>
      <c r="C26" s="254"/>
    </row>
    <row r="27" spans="1:3" ht="15.75" customHeight="1">
      <c r="A27" s="10">
        <v>10</v>
      </c>
      <c r="B27" s="19"/>
      <c r="C27" s="255"/>
    </row>
    <row r="28" spans="1:3" ht="15.75" customHeight="1">
      <c r="A28" s="10"/>
      <c r="B28" s="19"/>
      <c r="C28" s="20"/>
    </row>
    <row r="29" spans="1:3" ht="30" customHeight="1">
      <c r="A29" s="10"/>
      <c r="B29" s="772" t="s">
        <v>83</v>
      </c>
      <c r="C29" s="773"/>
    </row>
    <row r="30" spans="1:3">
      <c r="A30" s="10">
        <v>1</v>
      </c>
      <c r="B30" s="23" t="s">
        <v>1014</v>
      </c>
      <c r="C30" s="622">
        <v>1</v>
      </c>
    </row>
    <row r="31" spans="1:3" ht="15.75" customHeight="1">
      <c r="A31" s="10"/>
      <c r="B31" s="23"/>
      <c r="C31" s="24"/>
    </row>
    <row r="32" spans="1:3" ht="29.25" customHeight="1">
      <c r="A32" s="10"/>
      <c r="B32" s="772" t="s">
        <v>163</v>
      </c>
      <c r="C32" s="773"/>
    </row>
    <row r="33" spans="1:3">
      <c r="A33" s="623">
        <v>1</v>
      </c>
      <c r="B33" s="734" t="s">
        <v>1015</v>
      </c>
      <c r="C33" s="624">
        <v>0.183</v>
      </c>
    </row>
    <row r="34" spans="1:3">
      <c r="A34" s="625">
        <v>2</v>
      </c>
      <c r="B34" s="735" t="s">
        <v>1016</v>
      </c>
      <c r="C34" s="627">
        <v>0.13200000000000001</v>
      </c>
    </row>
    <row r="35" spans="1:3">
      <c r="A35" s="625">
        <v>3</v>
      </c>
      <c r="B35" s="735" t="s">
        <v>1017</v>
      </c>
      <c r="C35" s="627">
        <v>0.125</v>
      </c>
    </row>
    <row r="36" spans="1:3">
      <c r="A36" s="625">
        <v>4</v>
      </c>
      <c r="B36" s="735" t="s">
        <v>1018</v>
      </c>
      <c r="C36" s="627">
        <v>8.6999999999999994E-2</v>
      </c>
    </row>
    <row r="37" spans="1:3">
      <c r="A37" s="625">
        <v>5</v>
      </c>
      <c r="B37" s="735"/>
      <c r="C37" s="627"/>
    </row>
    <row r="38" spans="1:3">
      <c r="A38" s="625"/>
      <c r="B38" s="626"/>
      <c r="C38" s="628"/>
    </row>
    <row r="39" spans="1:3" ht="16.5" thickBot="1">
      <c r="A39" s="629"/>
      <c r="B39" s="25"/>
      <c r="C39" s="630"/>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D32" sqref="D32"/>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5" ht="15.75">
      <c r="A1" s="12" t="s">
        <v>97</v>
      </c>
      <c r="B1" s="11" t="str">
        <f>Info!C2</f>
        <v>სს პროკრედიტ ბანკი</v>
      </c>
    </row>
    <row r="2" spans="1:5" s="12" customFormat="1" ht="15.75" customHeight="1">
      <c r="A2" s="12" t="s">
        <v>98</v>
      </c>
      <c r="B2" s="274">
        <f>'1. key ratios'!B2</f>
        <v>46112</v>
      </c>
    </row>
    <row r="3" spans="1:5" s="12" customFormat="1" ht="15.75" customHeight="1"/>
    <row r="4" spans="1:5" s="12" customFormat="1" ht="15.75" customHeight="1" thickBot="1">
      <c r="A4" s="133" t="s">
        <v>244</v>
      </c>
      <c r="B4" s="134" t="s">
        <v>157</v>
      </c>
      <c r="C4" s="98"/>
      <c r="D4" s="98"/>
      <c r="E4" s="99" t="s">
        <v>76</v>
      </c>
    </row>
    <row r="5" spans="1:5" s="58" customFormat="1" ht="17.45" customHeight="1">
      <c r="A5" s="194"/>
      <c r="B5" s="195"/>
      <c r="C5" s="97" t="s">
        <v>0</v>
      </c>
      <c r="D5" s="97" t="s">
        <v>1</v>
      </c>
      <c r="E5" s="196" t="s">
        <v>2</v>
      </c>
    </row>
    <row r="6" spans="1:5" ht="14.45" customHeight="1">
      <c r="A6" s="197"/>
      <c r="B6" s="774" t="s">
        <v>133</v>
      </c>
      <c r="C6" s="774" t="s">
        <v>824</v>
      </c>
      <c r="D6" s="775" t="s">
        <v>132</v>
      </c>
      <c r="E6" s="776"/>
    </row>
    <row r="7" spans="1:5" ht="99.6" customHeight="1">
      <c r="A7" s="197"/>
      <c r="B7" s="774"/>
      <c r="C7" s="774"/>
      <c r="D7" s="192" t="s">
        <v>131</v>
      </c>
      <c r="E7" s="193" t="s">
        <v>341</v>
      </c>
    </row>
    <row r="8" spans="1:5" ht="22.5" customHeight="1">
      <c r="A8" s="393">
        <v>1</v>
      </c>
      <c r="B8" s="343" t="s">
        <v>811</v>
      </c>
      <c r="C8" s="394">
        <v>637307367.35159397</v>
      </c>
      <c r="D8" s="394">
        <v>0</v>
      </c>
      <c r="E8" s="394">
        <v>637307367.35159397</v>
      </c>
    </row>
    <row r="9" spans="1:5">
      <c r="A9" s="393">
        <v>1.1000000000000001</v>
      </c>
      <c r="B9" s="344" t="s">
        <v>85</v>
      </c>
      <c r="C9" s="394">
        <v>54074144.447999999</v>
      </c>
      <c r="D9" s="394"/>
      <c r="E9" s="394">
        <v>54074144.447999999</v>
      </c>
    </row>
    <row r="10" spans="1:5">
      <c r="A10" s="393">
        <v>1.2</v>
      </c>
      <c r="B10" s="344" t="s">
        <v>86</v>
      </c>
      <c r="C10" s="394">
        <v>306542691.49000901</v>
      </c>
      <c r="D10" s="394"/>
      <c r="E10" s="394">
        <v>306542691.49000901</v>
      </c>
    </row>
    <row r="11" spans="1:5">
      <c r="A11" s="393">
        <v>1.3</v>
      </c>
      <c r="B11" s="344" t="s">
        <v>87</v>
      </c>
      <c r="C11" s="394">
        <v>276690531.41358495</v>
      </c>
      <c r="D11" s="394"/>
      <c r="E11" s="394">
        <v>276690531.41358495</v>
      </c>
    </row>
    <row r="12" spans="1:5">
      <c r="A12" s="393">
        <v>2</v>
      </c>
      <c r="B12" s="345" t="s">
        <v>698</v>
      </c>
      <c r="C12" s="394">
        <v>0</v>
      </c>
      <c r="D12" s="394"/>
      <c r="E12" s="394">
        <v>0</v>
      </c>
    </row>
    <row r="13" spans="1:5" ht="21">
      <c r="A13" s="393">
        <v>2.1</v>
      </c>
      <c r="B13" s="346" t="s">
        <v>699</v>
      </c>
      <c r="C13" s="394">
        <v>0</v>
      </c>
      <c r="D13" s="394"/>
      <c r="E13" s="394">
        <v>0</v>
      </c>
    </row>
    <row r="14" spans="1:5" ht="33.950000000000003" customHeight="1">
      <c r="A14" s="393">
        <v>3</v>
      </c>
      <c r="B14" s="347" t="s">
        <v>700</v>
      </c>
      <c r="C14" s="394">
        <v>0</v>
      </c>
      <c r="D14" s="394"/>
      <c r="E14" s="394">
        <v>0</v>
      </c>
    </row>
    <row r="15" spans="1:5" ht="32.450000000000003" customHeight="1">
      <c r="A15" s="393">
        <v>4</v>
      </c>
      <c r="B15" s="348" t="s">
        <v>701</v>
      </c>
      <c r="C15" s="394">
        <v>0</v>
      </c>
      <c r="D15" s="394"/>
      <c r="E15" s="394">
        <v>0</v>
      </c>
    </row>
    <row r="16" spans="1:5" ht="23.1" customHeight="1">
      <c r="A16" s="393">
        <v>5</v>
      </c>
      <c r="B16" s="348" t="s">
        <v>702</v>
      </c>
      <c r="C16" s="394">
        <v>642023.278859852</v>
      </c>
      <c r="D16" s="394">
        <v>0</v>
      </c>
      <c r="E16" s="394">
        <v>642023.278859852</v>
      </c>
    </row>
    <row r="17" spans="1:5">
      <c r="A17" s="393">
        <v>5.0999999999999996</v>
      </c>
      <c r="B17" s="349" t="s">
        <v>703</v>
      </c>
      <c r="C17" s="394">
        <v>642023.278859852</v>
      </c>
      <c r="D17" s="394"/>
      <c r="E17" s="394">
        <v>642023.278859852</v>
      </c>
    </row>
    <row r="18" spans="1:5">
      <c r="A18" s="393">
        <v>5.2</v>
      </c>
      <c r="B18" s="349" t="s">
        <v>538</v>
      </c>
      <c r="C18" s="394">
        <v>0</v>
      </c>
      <c r="D18" s="394"/>
      <c r="E18" s="394">
        <v>0</v>
      </c>
    </row>
    <row r="19" spans="1:5">
      <c r="A19" s="393">
        <v>5.3</v>
      </c>
      <c r="B19" s="349" t="s">
        <v>704</v>
      </c>
      <c r="C19" s="394">
        <v>0</v>
      </c>
      <c r="D19" s="394"/>
      <c r="E19" s="394">
        <v>0</v>
      </c>
    </row>
    <row r="20" spans="1:5" ht="21">
      <c r="A20" s="393">
        <v>6</v>
      </c>
      <c r="B20" s="347" t="s">
        <v>705</v>
      </c>
      <c r="C20" s="394">
        <v>1572764312.3628705</v>
      </c>
      <c r="D20" s="394">
        <v>0</v>
      </c>
      <c r="E20" s="394">
        <v>1572764312.3628705</v>
      </c>
    </row>
    <row r="21" spans="1:5">
      <c r="A21" s="393">
        <v>6.1</v>
      </c>
      <c r="B21" s="349" t="s">
        <v>538</v>
      </c>
      <c r="C21" s="395">
        <v>154476211.55000001</v>
      </c>
      <c r="D21" s="395"/>
      <c r="E21" s="395">
        <v>154476211.55000001</v>
      </c>
    </row>
    <row r="22" spans="1:5">
      <c r="A22" s="393">
        <v>6.2</v>
      </c>
      <c r="B22" s="349" t="s">
        <v>704</v>
      </c>
      <c r="C22" s="395">
        <v>1418288100.8128705</v>
      </c>
      <c r="D22" s="395"/>
      <c r="E22" s="395">
        <v>1418288100.8128705</v>
      </c>
    </row>
    <row r="23" spans="1:5" ht="21">
      <c r="A23" s="393">
        <v>7</v>
      </c>
      <c r="B23" s="350" t="s">
        <v>706</v>
      </c>
      <c r="C23" s="396">
        <v>8840239.8699999992</v>
      </c>
      <c r="D23" s="396">
        <v>8840239.8699999992</v>
      </c>
      <c r="E23" s="396">
        <v>0</v>
      </c>
    </row>
    <row r="24" spans="1:5" ht="21">
      <c r="A24" s="393">
        <v>8</v>
      </c>
      <c r="B24" s="351" t="s">
        <v>707</v>
      </c>
      <c r="C24" s="396">
        <v>0</v>
      </c>
      <c r="D24" s="396"/>
      <c r="E24" s="396">
        <v>0</v>
      </c>
    </row>
    <row r="25" spans="1:5">
      <c r="A25" s="393">
        <v>9</v>
      </c>
      <c r="B25" s="348" t="s">
        <v>708</v>
      </c>
      <c r="C25" s="396">
        <v>48523163.779999971</v>
      </c>
      <c r="D25" s="396">
        <v>0</v>
      </c>
      <c r="E25" s="396">
        <v>48523163.779999971</v>
      </c>
    </row>
    <row r="26" spans="1:5">
      <c r="A26" s="393">
        <v>9.1</v>
      </c>
      <c r="B26" s="352" t="s">
        <v>709</v>
      </c>
      <c r="C26" s="396">
        <v>44569265.74999997</v>
      </c>
      <c r="D26" s="396"/>
      <c r="E26" s="396">
        <v>44569265.74999997</v>
      </c>
    </row>
    <row r="27" spans="1:5">
      <c r="A27" s="393">
        <v>9.1999999999999993</v>
      </c>
      <c r="B27" s="352" t="s">
        <v>710</v>
      </c>
      <c r="C27" s="396">
        <v>3953898.0300000003</v>
      </c>
      <c r="D27" s="396"/>
      <c r="E27" s="396">
        <v>3953898.0300000003</v>
      </c>
    </row>
    <row r="28" spans="1:5">
      <c r="A28" s="393">
        <v>10</v>
      </c>
      <c r="B28" s="348" t="s">
        <v>36</v>
      </c>
      <c r="C28" s="396">
        <v>4607388.3800000008</v>
      </c>
      <c r="D28" s="396">
        <v>4607388.3800000008</v>
      </c>
      <c r="E28" s="396">
        <v>0</v>
      </c>
    </row>
    <row r="29" spans="1:5">
      <c r="A29" s="393">
        <v>10.1</v>
      </c>
      <c r="B29" s="352" t="s">
        <v>711</v>
      </c>
      <c r="C29" s="396">
        <v>0</v>
      </c>
      <c r="D29" s="396"/>
      <c r="E29" s="396">
        <v>0</v>
      </c>
    </row>
    <row r="30" spans="1:5">
      <c r="A30" s="393">
        <v>10.199999999999999</v>
      </c>
      <c r="B30" s="352" t="s">
        <v>712</v>
      </c>
      <c r="C30" s="396">
        <v>4607388.3800000008</v>
      </c>
      <c r="D30" s="396">
        <v>4607388.3800000008</v>
      </c>
      <c r="E30" s="396">
        <v>0</v>
      </c>
    </row>
    <row r="31" spans="1:5">
      <c r="A31" s="393">
        <v>11</v>
      </c>
      <c r="B31" s="348" t="s">
        <v>713</v>
      </c>
      <c r="C31" s="396">
        <v>0</v>
      </c>
      <c r="D31" s="396">
        <v>0</v>
      </c>
      <c r="E31" s="396">
        <v>0</v>
      </c>
    </row>
    <row r="32" spans="1:5">
      <c r="A32" s="393">
        <v>11.1</v>
      </c>
      <c r="B32" s="352" t="s">
        <v>714</v>
      </c>
      <c r="C32" s="396">
        <v>0</v>
      </c>
      <c r="D32" s="396"/>
      <c r="E32" s="396">
        <v>0</v>
      </c>
    </row>
    <row r="33" spans="1:7">
      <c r="A33" s="393">
        <v>11.2</v>
      </c>
      <c r="B33" s="352" t="s">
        <v>715</v>
      </c>
      <c r="C33" s="396">
        <v>0</v>
      </c>
      <c r="D33" s="396"/>
      <c r="E33" s="396">
        <v>0</v>
      </c>
    </row>
    <row r="34" spans="1:7">
      <c r="A34" s="393">
        <v>13</v>
      </c>
      <c r="B34" s="348" t="s">
        <v>88</v>
      </c>
      <c r="C34" s="395">
        <v>8410539.2965939995</v>
      </c>
      <c r="D34" s="395"/>
      <c r="E34" s="395">
        <v>8410539.2965939995</v>
      </c>
    </row>
    <row r="35" spans="1:7">
      <c r="A35" s="393">
        <v>13.1</v>
      </c>
      <c r="B35" s="353" t="s">
        <v>716</v>
      </c>
      <c r="C35" s="395">
        <v>0</v>
      </c>
      <c r="D35" s="395"/>
      <c r="E35" s="395">
        <v>0</v>
      </c>
    </row>
    <row r="36" spans="1:7">
      <c r="A36" s="393">
        <v>13.2</v>
      </c>
      <c r="B36" s="353" t="s">
        <v>717</v>
      </c>
      <c r="C36" s="395">
        <v>0</v>
      </c>
      <c r="D36" s="395"/>
      <c r="E36" s="395">
        <v>0</v>
      </c>
    </row>
    <row r="37" spans="1:7" ht="39" thickBot="1">
      <c r="A37" s="198"/>
      <c r="B37" s="199" t="s">
        <v>308</v>
      </c>
      <c r="C37" s="161">
        <v>2281095034.3199182</v>
      </c>
      <c r="D37" s="161">
        <v>13447628.25</v>
      </c>
      <c r="E37" s="161">
        <v>2267647406.0699182</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30" sqref="B30"/>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2" t="s">
        <v>97</v>
      </c>
      <c r="B1" s="11" t="str">
        <f>Info!C2</f>
        <v>სს პროკრედიტ ბანკი</v>
      </c>
    </row>
    <row r="2" spans="1:6" s="12" customFormat="1" ht="15.75" customHeight="1">
      <c r="A2" s="12" t="s">
        <v>98</v>
      </c>
      <c r="B2" s="274">
        <f>'1. key ratios'!B2</f>
        <v>46112</v>
      </c>
      <c r="C2"/>
      <c r="D2"/>
      <c r="E2"/>
      <c r="F2"/>
    </row>
    <row r="3" spans="1:6" s="12" customFormat="1" ht="15.75" customHeight="1">
      <c r="C3"/>
      <c r="D3"/>
      <c r="E3"/>
      <c r="F3"/>
    </row>
    <row r="4" spans="1:6" s="12" customFormat="1" ht="26.25" thickBot="1">
      <c r="A4" s="12" t="s">
        <v>245</v>
      </c>
      <c r="B4" s="105" t="s">
        <v>160</v>
      </c>
      <c r="C4" s="99" t="s">
        <v>76</v>
      </c>
      <c r="D4"/>
      <c r="E4"/>
      <c r="F4"/>
    </row>
    <row r="5" spans="1:6">
      <c r="A5" s="100">
        <v>1</v>
      </c>
      <c r="B5" s="101" t="s">
        <v>695</v>
      </c>
      <c r="C5" s="140">
        <v>2267647406.0699182</v>
      </c>
    </row>
    <row r="6" spans="1:6">
      <c r="A6" s="57">
        <v>2.1</v>
      </c>
      <c r="B6" s="107" t="s">
        <v>829</v>
      </c>
      <c r="C6" s="141">
        <v>158865827.55469999</v>
      </c>
    </row>
    <row r="7" spans="1:6" s="2" customFormat="1" ht="25.5" outlineLevel="1">
      <c r="A7" s="106">
        <v>2.2000000000000002</v>
      </c>
      <c r="B7" s="102" t="s">
        <v>830</v>
      </c>
      <c r="C7" s="142">
        <v>0</v>
      </c>
    </row>
    <row r="8" spans="1:6" s="2" customFormat="1" ht="26.25">
      <c r="A8" s="106">
        <v>3</v>
      </c>
      <c r="B8" s="103" t="s">
        <v>696</v>
      </c>
      <c r="C8" s="143">
        <v>2426513233.6246181</v>
      </c>
    </row>
    <row r="9" spans="1:6">
      <c r="A9" s="57">
        <v>4</v>
      </c>
      <c r="B9" s="110" t="s">
        <v>158</v>
      </c>
      <c r="C9" s="141"/>
    </row>
    <row r="10" spans="1:6" s="2" customFormat="1" ht="25.5" outlineLevel="1">
      <c r="A10" s="106">
        <v>5.0999999999999996</v>
      </c>
      <c r="B10" s="102" t="s">
        <v>164</v>
      </c>
      <c r="C10" s="142">
        <v>-74677302.886489987</v>
      </c>
    </row>
    <row r="11" spans="1:6" s="2" customFormat="1" ht="25.5" outlineLevel="1">
      <c r="A11" s="106">
        <v>5.2</v>
      </c>
      <c r="B11" s="102" t="s">
        <v>165</v>
      </c>
      <c r="C11" s="142">
        <v>0</v>
      </c>
    </row>
    <row r="12" spans="1:6" s="2" customFormat="1">
      <c r="A12" s="106">
        <v>6</v>
      </c>
      <c r="B12" s="108" t="s">
        <v>996</v>
      </c>
      <c r="C12" s="142"/>
    </row>
    <row r="13" spans="1:6" s="2" customFormat="1" ht="15.75" thickBot="1">
      <c r="A13" s="109">
        <v>7</v>
      </c>
      <c r="B13" s="104" t="s">
        <v>159</v>
      </c>
      <c r="C13" s="144">
        <v>2351835930.7381282</v>
      </c>
    </row>
    <row r="15" spans="1:6">
      <c r="B15" s="16"/>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2026-04-28T15:27:15Z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2025-07-24T06:59:56Z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e346e8a3-4cd7-4e08-a2ef-8516c077bec1</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