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E739DC97-12D9-4A90-933C-F603F1C0107A}" xr6:coauthVersionLast="47" xr6:coauthVersionMax="47" xr10:uidLastSave="{00000000-0000-0000-0000-000000000000}"/>
  <bookViews>
    <workbookView xWindow="-120" yWindow="-120" windowWidth="29040" windowHeight="15720" tabRatio="919" activeTab="6"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07" l="1"/>
  <c r="B1" i="107"/>
  <c r="B1" i="37"/>
  <c r="B2" i="37"/>
  <c r="E6" i="37"/>
  <c r="D6" i="37"/>
  <c r="Q33" i="37" l="1"/>
  <c r="Q32" i="37"/>
  <c r="Q31" i="37"/>
  <c r="Q29" i="37"/>
  <c r="Q28" i="37"/>
  <c r="Q27" i="37"/>
  <c r="Q25" i="37"/>
  <c r="Q24" i="37"/>
  <c r="Q23" i="37"/>
  <c r="Q21" i="37"/>
  <c r="Q20" i="37"/>
  <c r="Q19" i="37"/>
  <c r="Q18" i="37" s="1"/>
  <c r="Q17" i="37"/>
  <c r="Q16" i="37"/>
  <c r="Q15" i="37"/>
  <c r="Q14" i="37" s="1"/>
  <c r="Q13" i="37"/>
  <c r="Q9" i="37" s="1"/>
  <c r="Q12" i="37"/>
  <c r="Q11" i="37"/>
  <c r="P9" i="37"/>
  <c r="P6" i="37" s="1"/>
  <c r="P34" i="37" s="1"/>
  <c r="O9" i="37"/>
  <c r="O6" i="37" s="1"/>
  <c r="N9" i="37"/>
  <c r="N6" i="37" s="1"/>
  <c r="M9" i="37"/>
  <c r="M6" i="37" s="1"/>
  <c r="L9" i="37"/>
  <c r="L6" i="37" s="1"/>
  <c r="K9" i="37"/>
  <c r="K6" i="37" s="1"/>
  <c r="J9" i="37"/>
  <c r="J6" i="37" s="1"/>
  <c r="G9" i="37"/>
  <c r="G6" i="37" s="1"/>
  <c r="F9" i="37"/>
  <c r="C9" i="37"/>
  <c r="C6" i="37" s="1"/>
  <c r="P8" i="37"/>
  <c r="O8" i="37"/>
  <c r="N8" i="37"/>
  <c r="M8" i="37"/>
  <c r="L8" i="37"/>
  <c r="K8" i="37"/>
  <c r="J8" i="37"/>
  <c r="G8" i="37"/>
  <c r="F8" i="37"/>
  <c r="I8" i="37" s="1"/>
  <c r="C8" i="37"/>
  <c r="P7" i="37"/>
  <c r="O7" i="37"/>
  <c r="O34" i="37" s="1"/>
  <c r="N7" i="37"/>
  <c r="N34" i="37" s="1"/>
  <c r="M7" i="37"/>
  <c r="M34" i="37" s="1"/>
  <c r="L7" i="37"/>
  <c r="L34" i="37" s="1"/>
  <c r="K7" i="37"/>
  <c r="K34" i="37" s="1"/>
  <c r="J7" i="37"/>
  <c r="J34" i="37" s="1"/>
  <c r="G7" i="37"/>
  <c r="G34" i="37" s="1"/>
  <c r="F7" i="37"/>
  <c r="C7" i="37"/>
  <c r="C34" i="37" s="1"/>
  <c r="E34" i="37"/>
  <c r="D34" i="37"/>
  <c r="Q26" i="37" l="1"/>
  <c r="Q30" i="37"/>
  <c r="I9" i="37"/>
  <c r="F6" i="37"/>
  <c r="F34" i="37" s="1"/>
  <c r="I7" i="37"/>
  <c r="I6" i="37" s="1"/>
  <c r="Q22" i="37"/>
  <c r="Q10" i="37"/>
  <c r="Q8" i="37"/>
  <c r="Q7" i="37"/>
  <c r="I34" i="37" l="1"/>
  <c r="Q6" i="37"/>
  <c r="Q34" i="37" s="1"/>
  <c r="F6" i="107"/>
  <c r="E6" i="107"/>
  <c r="D6" i="107"/>
  <c r="C6" i="107"/>
  <c r="B2" i="106" l="1"/>
  <c r="B1" i="106"/>
  <c r="B1" i="105"/>
  <c r="B2" i="105"/>
  <c r="B1" i="94" l="1"/>
  <c r="B1" i="93"/>
  <c r="B1" i="92"/>
  <c r="B1" i="104" l="1"/>
  <c r="B1" i="103"/>
  <c r="B1" i="102"/>
  <c r="B1" i="101"/>
  <c r="B1" i="100"/>
  <c r="B1" i="99"/>
  <c r="B1" i="98"/>
  <c r="B1" i="97"/>
  <c r="B1" i="96"/>
  <c r="B1" i="95"/>
  <c r="B1" i="80" l="1"/>
  <c r="B1" i="79" l="1"/>
  <c r="B1" i="36"/>
  <c r="B1" i="74"/>
  <c r="B1" i="64"/>
  <c r="B1" i="35"/>
  <c r="B1" i="69"/>
  <c r="B1" i="77"/>
  <c r="B1" i="28"/>
  <c r="B1" i="73"/>
  <c r="B1" i="72"/>
  <c r="B1" i="52"/>
  <c r="B1" i="71"/>
  <c r="B1" i="6"/>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<sst xmlns="http://schemas.openxmlformats.org/spreadsheetml/2006/main" count="1636" uniqueCount="1022">
  <si>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</si>
  <si>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</si>
  <si>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</si>
  <si>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</si>
  <si>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</si>
  <si>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</si>
  <si>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</si>
  <si>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</si>
  <si>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</si>
  <si>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</si>
  <si>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</si>
  <si>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</si>
  <si>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</si>
  <si>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</si>
  <si>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</si>
  <si>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</si>
  <si>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</si>
  <si>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</si>
  <si>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</si>
  <si>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</si>
  <si>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</si>
  <si>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</si>
  <si>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</si>
  <si>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</si>
  <si>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</si>
  <si>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</si>
  <si>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</si>
  <si>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</si>
  <si>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</si>
  <si>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</si>
  <si>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</si>
  <si>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</si>
  <si>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</si>
  <si>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</si>
  <si>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</si>
  <si>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</si>
  <si>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</si>
  <si>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</si>
  <si>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</si>
  <si>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</si>
  <si>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</si>
  <si>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</si>
  <si>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</si>
  <si>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</si>
  <si>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</si>
  <si>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</si>
  <si>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</si>
  <si>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</si>
  <si>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</si>
  <si>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</si>
  <si>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</si>
  <si>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</si>
  <si>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</si>
  <si>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</si>
  <si>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</si>
  <si>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</si>
  <si>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</si>
  <si>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</si>
  <si>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</si>
  <si>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</si>
  <si>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</si>
  <si>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</si>
  <si>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</si>
  <si>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</si>
  <si>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</si>
  <si>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</si>
  <si>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</si>
  <si>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</si>
  <si>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</si>
  <si>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</si>
  <si>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</si>
  <si>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</si>
  <si>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</si>
  <si>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</si>
  <si>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</si>
  <si>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</si>
  <si>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</si>
  <si>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</si>
  <si>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</si>
  <si>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</si>
  <si>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</si>
  <si>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</si>
  <si>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</si>
  <si>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</si>
  <si>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</si>
  <si>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</si>
  <si>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</si>
  <si>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</si>
  <si>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</si>
  <si>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</si>
  <si>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</si>
  <si>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</si>
  <si>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</si>
  <si>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</si>
  <si>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</si>
  <si>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</si>
  <si>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</si>
  <si>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</si>
  <si>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</si>
  <si>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</si>
  <si>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</si>
  <si>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</si>
  <si>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</si>
  <si>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</si>
  <si>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</si>
  <si>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</si>
  <si>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</si>
  <si>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</si>
  <si>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</si>
  <si>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</si>
  <si>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</si>
  <si>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</si>
  <si>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</si>
  <si>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</si>
  <si>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</si>
  <si>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</si>
  <si>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</si>
  <si>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</si>
  <si>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</si>
  <si>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</si>
  <si>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</si>
  <si>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</si>
  <si>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</si>
  <si>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</si>
  <si>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</si>
  <si>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</si>
  <si>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</si>
  <si>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</si>
  <si>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</si>
  <si>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</si>
  <si>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</si>
  <si>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</si>
  <si>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</si>
  <si>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</si>
  <si>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</si>
  <si>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</si>
  <si>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</si>
  <si>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</si>
  <si>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</si>
  <si>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</si>
  <si>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</si>
  <si>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</si>
  <si>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</si>
  <si>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</si>
  <si>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</si>
  <si>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</si>
  <si>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</si>
  <si>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</si>
  <si>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</si>
  <si>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</si>
  <si>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</si>
  <si>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</si>
  <si>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</si>
  <si>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</si>
  <si>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</si>
  <si>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</si>
  <si>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</si>
  <si>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</si>
  <si>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</si>
  <si>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</si>
  <si>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</si>
  <si>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</si>
  <si>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</si>
  <si>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</si>
  <si>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</si>
  <si>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</si>
  <si>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</si>
  <si>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</si>
  <si>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</si>
  <si>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</si>
  <si>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</si>
  <si>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</si>
  <si>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</si>
  <si>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</si>
  <si>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</si>
  <si>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</si>
  <si>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</si>
  <si>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</si>
  <si>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</si>
  <si>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</si>
  <si>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</si>
  <si>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</si>
  <si>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</si>
  <si>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</si>
  <si>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</si>
  <si>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</si>
  <si>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</si>
  <si>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</si>
  <si>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</si>
  <si>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</si>
  <si>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</si>
  <si>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</si>
  <si>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</si>
  <si>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</si>
  <si>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</si>
  <si>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</si>
  <si>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</si>
  <si>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</si>
  <si>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</si>
  <si>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</si>
  <si>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</si>
  <si>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</si>
  <si>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</si>
  <si>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</si>
  <si>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</si>
  <si>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</si>
  <si>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</si>
  <si>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</si>
  <si>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</si>
  <si>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</si>
  <si>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</si>
  <si>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</si>
  <si>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</si>
  <si>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</si>
  <si>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</si>
  <si>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</si>
  <si>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</si>
  <si>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</si>
  <si>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</si>
  <si>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</si>
  <si>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</si>
  <si>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</si>
  <si>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</si>
  <si>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</si>
  <si>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</si>
  <si>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</si>
  <si>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</si>
  <si>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</si>
  <si>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</si>
  <si>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</si>
  <si>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</si>
  <si>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</si>
  <si>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</si>
  <si>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</si>
  <si>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</si>
  <si>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</si>
  <si>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</si>
  <si>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</si>
  <si>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</si>
  <si>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</si>
  <si>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</si>
  <si>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</si>
  <si>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</si>
  <si>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</si>
  <si>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</si>
  <si>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</si>
  <si>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</si>
  <si>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</si>
  <si>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</si>
  <si>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</si>
  <si>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</si>
  <si>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</si>
  <si>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</si>
  <si>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</si>
  <si>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</si>
  <si>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</si>
  <si>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</si>
  <si>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</si>
  <si>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</si>
  <si>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</si>
  <si>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</si>
  <si>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</si>
  <si>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</si>
  <si>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</si>
  <si>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</si>
  <si>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</si>
  <si>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</si>
  <si>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</si>
  <si>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</si>
  <si>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</si>
  <si>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</si>
  <si>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</si>
  <si>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</si>
  <si>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</si>
  <si>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</si>
  <si>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</si>
  <si>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</si>
  <si>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</si>
  <si>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</si>
  <si>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</si>
  <si>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</si>
  <si>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</si>
  <si>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</si>
  <si>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</si>
  <si>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</si>
  <si>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</si>
  <si>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</si>
  <si>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</si>
  <si>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</si>
  <si>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</si>
  <si>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</si>
  <si>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</si>
  <si>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</si>
  <si>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</si>
  <si>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</si>
  <si>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</si>
  <si>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</si>
  <si>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</si>
  <si>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</si>
  <si>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</si>
  <si>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</si>
  <si>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</si>
  <si>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</si>
  <si>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</si>
  <si>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</si>
  <si>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</si>
  <si>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</si>
  <si>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</si>
  <si>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</si>
  <si>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</si>
  <si>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</si>
  <si>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</si>
  <si>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</si>
  <si>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</si>
  <si>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</si>
  <si>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</si>
  <si>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</si>
  <si>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</si>
  <si>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</si>
  <si>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</si>
  <si>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</si>
  <si>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</si>
  <si>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</si>
  <si>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</si>
  <si>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</si>
  <si>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</si>
  <si>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</si>
  <si>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</si>
  <si>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</si>
  <si>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</si>
  <si>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</si>
  <si>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</si>
  <si>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</si>
  <si>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</si>
  <si>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</si>
  <si>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</si>
  <si>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</si>
  <si>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</si>
  <si>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</si>
  <si>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</si>
  <si>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</si>
  <si>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</si>
  <si>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</si>
  <si>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</si>
  <si>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</si>
  <si>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</si>
  <si>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</si>
  <si>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</si>
  <si>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</si>
  <si>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</si>
  <si>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</si>
  <si>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</si>
  <si>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</si>
  <si>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</si>
  <si>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</si>
  <si>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</si>
  <si>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</si>
  <si>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</si>
  <si>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</si>
  <si>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</si>
  <si>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</si>
  <si>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</si>
  <si>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</si>
  <si>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</si>
  <si>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</si>
  <si>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</si>
  <si>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</si>
  <si>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</si>
  <si>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</si>
  <si>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</si>
  <si>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</si>
  <si>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</si>
  <si>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</si>
  <si>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</si>
  <si>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</si>
  <si>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</si>
  <si>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</si>
  <si>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</si>
  <si>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</si>
  <si>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</si>
  <si>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</si>
  <si>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</si>
  <si>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</si>
  <si>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</si>
  <si>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</si>
  <si>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</si>
  <si>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</si>
  <si>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</si>
  <si>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</si>
  <si>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</si>
  <si>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</si>
  <si>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</si>
  <si>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</si>
  <si>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</si>
  <si>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</si>
  <si>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</si>
  <si>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</si>
  <si>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</si>
  <si>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</si>
  <si>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</si>
  <si>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</si>
  <si>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</si>
  <si>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</si>
  <si>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</si>
  <si>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</si>
  <si>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</si>
  <si>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</si>
  <si>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</si>
  <si>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</si>
  <si>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</si>
  <si>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</si>
  <si>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</si>
  <si>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</si>
  <si>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</si>
  <si>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</si>
  <si>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</si>
  <si>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</si>
  <si>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</si>
  <si>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</si>
  <si>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</si>
  <si>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</si>
  <si>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</si>
  <si>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</si>
  <si>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</si>
  <si>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</si>
  <si>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</si>
  <si>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</si>
  <si>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</si>
  <si>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</si>
  <si>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</si>
  <si>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</si>
  <si>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</si>
  <si>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</si>
  <si>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</si>
  <si>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</si>
  <si>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</si>
  <si>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</si>
  <si>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</si>
  <si>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</si>
  <si>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</si>
  <si>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</si>
  <si>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</si>
  <si>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</si>
  <si>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</si>
  <si>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</si>
  <si>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</si>
  <si>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</si>
  <si>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</si>
  <si>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</si>
  <si>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</si>
  <si>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</si>
  <si>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</si>
  <si>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</si>
  <si>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</si>
  <si>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</si>
  <si>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</si>
  <si>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</si>
  <si>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</si>
  <si>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</si>
  <si>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</si>
  <si>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</si>
  <si>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</si>
  <si>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</si>
  <si>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</si>
  <si>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</si>
  <si>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</si>
  <si>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</si>
  <si>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</si>
  <si>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</si>
  <si>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</si>
  <si>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</si>
  <si>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</si>
  <si>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</si>
  <si>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</si>
  <si>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</si>
  <si>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</si>
  <si>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</si>
  <si>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</si>
  <si>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</si>
  <si>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</si>
  <si>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</si>
  <si>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</si>
  <si>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</si>
  <si>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</si>
  <si>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</si>
  <si>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</si>
  <si>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</si>
  <si>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</si>
  <si>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</si>
  <si>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</si>
  <si>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</si>
  <si>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</si>
  <si>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</si>
  <si>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</si>
  <si>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</si>
  <si>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</si>
  <si>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</si>
  <si>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</si>
  <si>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</si>
  <si>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</si>
  <si>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</si>
  <si>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</si>
  <si>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</si>
  <si>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</si>
  <si>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</si>
  <si>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</si>
  <si>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</si>
  <si>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</si>
  <si>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</si>
  <si>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</si>
  <si>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</si>
  <si>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</si>
  <si>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</si>
  <si>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</si>
  <si>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</si>
  <si>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</si>
  <si>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</si>
  <si>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</si>
  <si>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</si>
  <si>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</si>
  <si>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</si>
  <si>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</si>
  <si>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</si>
  <si>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</si>
  <si>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</si>
  <si>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</si>
  <si>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</si>
  <si>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</si>
  <si>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</si>
  <si>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</si>
  <si>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</si>
  <si>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</si>
  <si>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</si>
  <si>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</si>
  <si>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</si>
  <si>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</si>
  <si>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</si>
  <si>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</si>
  <si>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</si>
  <si>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</si>
  <si>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</si>
  <si>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</si>
  <si>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</si>
  <si>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</si>
  <si>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</si>
  <si>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</si>
  <si>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</si>
  <si>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</si>
  <si>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</si>
  <si>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</si>
  <si>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</si>
  <si>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</si>
  <si>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</si>
  <si>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</si>
  <si>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</si>
  <si>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</si>
  <si>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</si>
  <si>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</si>
  <si>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</si>
  <si>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</si>
  <si>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</si>
  <si>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</si>
  <si>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</si>
  <si>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</si>
  <si>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</si>
  <si>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</si>
  <si>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</si>
  <si>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</si>
  <si>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</si>
  <si>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</si>
  <si>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</si>
  <si>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</si>
  <si>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</si>
  <si>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</si>
  <si>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</si>
  <si>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</si>
  <si>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</si>
  <si>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</si>
  <si>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</si>
  <si>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</si>
  <si>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</si>
  <si>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</si>
  <si>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</si>
  <si>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</si>
  <si>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</si>
  <si>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</si>
  <si>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</si>
  <si>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</si>
  <si>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</si>
  <si>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</si>
  <si>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</si>
  <si>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</si>
  <si>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</si>
  <si>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</si>
  <si>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</si>
  <si>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</si>
  <si>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</si>
  <si>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</si>
  <si>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</si>
  <si>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</si>
  <si>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</si>
  <si>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</si>
  <si>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</si>
  <si>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</si>
  <si>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</si>
  <si>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</si>
  <si>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</si>
  <si>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</si>
  <si>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</si>
  <si>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</si>
  <si>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</si>
  <si>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</si>
  <si>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</si>
  <si>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</si>
  <si>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</si>
  <si>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</si>
  <si>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</si>
  <si>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</si>
  <si>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</si>
  <si>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</si>
  <si>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</si>
  <si>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</si>
  <si>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</si>
  <si>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</si>
  <si>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</si>
  <si>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</si>
  <si>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</si>
  <si>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</si>
  <si>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</si>
  <si>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</si>
  <si>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</si>
  <si>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</si>
  <si>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</si>
  <si>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</si>
  <si>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</si>
  <si>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</si>
  <si>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</si>
  <si>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</si>
  <si>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</si>
  <si>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</si>
  <si>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</si>
  <si>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</si>
  <si>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</si>
  <si>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</si>
  <si>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</si>
  <si>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</si>
  <si>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</si>
  <si>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</si>
  <si>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</si>
  <si>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</si>
  <si>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</si>
  <si>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</si>
  <si>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</si>
  <si>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</si>
  <si>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</si>
  <si>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</si>
  <si>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</si>
  <si>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</si>
  <si>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</si>
  <si>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</si>
  <si>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</si>
  <si>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</si>
  <si>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</si>
  <si>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</si>
  <si>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</si>
  <si>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</si>
  <si>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</si>
  <si>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</si>
  <si>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</si>
  <si>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</si>
  <si>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</si>
  <si>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</si>
  <si>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</si>
  <si>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</si>
  <si>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</si>
  <si>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</si>
  <si>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</si>
  <si>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</si>
  <si>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</si>
  <si>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</si>
  <si>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</si>
  <si>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</si>
  <si>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</si>
  <si>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</si>
  <si>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</si>
  <si>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</si>
  <si>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</si>
  <si>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</si>
  <si>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</si>
  <si>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</si>
  <si>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</si>
  <si>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</si>
  <si>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</si>
  <si>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</si>
  <si>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</si>
  <si>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</si>
  <si>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</si>
  <si>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</si>
  <si>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</si>
  <si>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</si>
  <si>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</si>
  <si>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</si>
  <si>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</si>
  <si>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</si>
  <si>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</si>
  <si>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</si>
  <si>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</si>
  <si>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</si>
  <si>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</si>
  <si>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</si>
  <si>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</si>
  <si>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</si>
  <si>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</si>
  <si>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</si>
  <si>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</si>
  <si>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</si>
  <si>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</si>
  <si>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</si>
  <si>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</si>
  <si>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</si>
  <si>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</si>
  <si>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</si>
  <si>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</si>
  <si>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</si>
  <si>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</si>
  <si>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</si>
  <si>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</si>
  <si>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</si>
  <si>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</si>
  <si>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</si>
  <si>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</si>
  <si>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</si>
  <si>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</si>
  <si>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</si>
  <si>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</si>
  <si>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</si>
  <si>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</si>
  <si>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</si>
  <si>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</si>
  <si>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</si>
  <si>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</si>
  <si>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</si>
  <si>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</si>
  <si>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</si>
  <si>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</si>
  <si>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</si>
  <si>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</si>
  <si>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</si>
  <si>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</si>
  <si>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</si>
  <si>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</si>
  <si>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</si>
  <si>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</si>
  <si>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</si>
  <si>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</si>
  <si>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</si>
  <si>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</si>
  <si>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</si>
  <si>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</si>
  <si>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</si>
  <si>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</si>
  <si>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</si>
  <si>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</si>
  <si>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</si>
  <si>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</si>
  <si>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</si>
  <si>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</si>
  <si>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</si>
  <si>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</si>
  <si>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</si>
  <si>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</si>
  <si>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</si>
  <si>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</si>
  <si>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</si>
  <si>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</si>
  <si>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</si>
  <si>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</si>
  <si>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</si>
  <si>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</si>
  <si>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</si>
  <si>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</si>
  <si>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</si>
  <si>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</si>
  <si>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</si>
  <si>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</si>
  <si>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</si>
  <si>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</si>
  <si>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</si>
  <si>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</si>
  <si>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</si>
  <si>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</si>
  <si>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</si>
  <si>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</si>
  <si>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</si>
  <si>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</si>
  <si>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</si>
  <si>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</si>
  <si>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</si>
  <si>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</si>
  <si>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</si>
  <si>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</si>
  <si>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</si>
  <si>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</si>
  <si>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</si>
  <si>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</si>
  <si>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</si>
  <si>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</si>
  <si>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</si>
  <si>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</si>
  <si>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</si>
  <si>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</si>
  <si>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</si>
  <si>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</si>
  <si>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</si>
  <si>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</si>
  <si>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</si>
  <si>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</si>
  <si>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</si>
  <si>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</si>
  <si>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</si>
  <si>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</si>
  <si>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</si>
  <si>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</si>
  <si>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</si>
  <si>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</si>
  <si>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</si>
  <si>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</si>
  <si>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</si>
  <si>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</si>
  <si>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</si>
  <si>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</si>
  <si>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</si>
  <si>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</si>
  <si>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</si>
  <si>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</si>
  <si>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</si>
  <si>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</si>
  <si>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</si>
  <si>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</si>
  <si>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</si>
  <si>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</si>
  <si>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</si>
  <si>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</si>
  <si>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</si>
  <si>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</si>
  <si>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</si>
  <si>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</si>
  <si>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</si>
  <si>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</si>
  <si>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</si>
  <si>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</si>
  <si>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</si>
  <si>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</si>
  <si>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</si>
  <si>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</si>
  <si>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</si>
  <si>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</si>
  <si>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</si>
  <si>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</si>
  <si>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</si>
  <si>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</si>
  <si>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</si>
  <si>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</si>
  <si>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</si>
  <si>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</si>
  <si>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</si>
  <si>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</si>
  <si>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</si>
  <si>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</si>
  <si>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</si>
  <si>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</si>
  <si>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</si>
  <si>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</si>
  <si>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</si>
  <si>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</si>
  <si>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</si>
  <si>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</si>
  <si>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</si>
  <si>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</si>
  <si>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</si>
  <si>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</si>
  <si>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</si>
  <si>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</si>
  <si>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</si>
  <si>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</si>
  <si>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</si>
  <si>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</si>
  <si>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</si>
  <si>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</si>
  <si>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</si>
  <si>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</si>
  <si>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</si>
  <si>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</si>
  <si>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</si>
  <si>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</si>
  <si>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</si>
  <si>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</si>
  <si>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</si>
  <si>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</si>
  <si>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</si>
  <si>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</si>
  <si>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</si>
  <si>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</si>
  <si>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</si>
  <si>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</si>
  <si>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</si>
  <si>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</si>
  <si>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</si>
  <si>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</si>
  <si>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</si>
  <si>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</si>
  <si>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</si>
  <si>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</si>
  <si>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</si>
  <si>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</si>
  <si>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</si>
  <si>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</si>
  <si>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</si>
  <si>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</si>
  <si>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</si>
  <si>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</si>
  <si>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</si>
  <si>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</si>
  <si>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</si>
  <si>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</si>
  <si>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</si>
  <si>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</si>
  <si>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</si>
  <si>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</si>
  <si>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</si>
  <si>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</si>
  <si>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</si>
  <si>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</si>
  <si>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</si>
  <si>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</si>
  <si>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</si>
  <si>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</si>
  <si>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</si>
  <si>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</si>
  <si>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</si>
  <si>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</si>
  <si>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</si>
  <si>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</si>
  <si>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</si>
  <si>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</si>
  <si>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</si>
  <si>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</si>
  <si>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</si>
  <si>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</si>
  <si>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</si>
  <si>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</si>
  <si>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</si>
  <si>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</si>
  <si>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</si>
  <si>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</si>
  <si>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</si>
  <si>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</si>
  <si>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</si>
  <si>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</si>
  <si>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</si>
  <si>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</si>
  <si>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</si>
  <si>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</si>
  <si>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</si>
  <si>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</si>
  <si>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</si>
  <si>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</si>
  <si>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</si>
  <si>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</si>
  <si>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</si>
  <si>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</si>
  <si>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</si>
  <si>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</si>
  <si>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</si>
  <si>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</si>
  <si>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</si>
  <si>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</si>
  <si>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</si>
  <si>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</si>
  <si>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</si>
  <si>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</si>
  <si>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</si>
  <si>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</si>
  <si>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</si>
  <si>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</si>
  <si>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</si>
  <si>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</si>
  <si>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</si>
  <si>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</si>
  <si>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</si>
  <si>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</si>
  <si>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</si>
  <si>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</si>
  <si>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</si>
  <si>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</si>
  <si>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</si>
  <si>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</si>
  <si>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</si>
  <si>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</si>
  <si>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</si>
  <si>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პროკრედიტ ბანკი</t>
  </si>
  <si>
    <t>მარსელ სებასტიან ცაიტინგერი</t>
  </si>
  <si>
    <t>ალექსი მატუა</t>
  </si>
  <si>
    <t>www.procreditbank.ge</t>
  </si>
  <si>
    <t>არადამოუკიდებელი თავმჯდომარე</t>
  </si>
  <si>
    <t>დამოუკიდებელი წევრი</t>
  </si>
  <si>
    <t>ნინო დადუნაშვილი</t>
  </si>
  <si>
    <t>ჰუბერტუს პეტრუს მარია კნაპენ (ბენ)</t>
  </si>
  <si>
    <t>გენერალური დირექტორი/ბიზნეს კლიენტები, ხაზინა და ფულადი სახსრების მართვა, მდგრადი განვითარების დეპარტამენტი</t>
  </si>
  <si>
    <t>ზეინაბ ლომაშვილი</t>
  </si>
  <si>
    <t>დირექტორი/საკრედიტო რისკები, ზოგადი რისკები, იურიდიული, ადამიანური რესურსების მართვა, კომპლაენსი და AML</t>
  </si>
  <si>
    <t>ელენე ცინცაძე</t>
  </si>
  <si>
    <t>დირექტორი/ფინანსები, ადმინისტრაცია, საკორესპონდენტო ურთიერთობები და ცენტრალიზებული ბექ ოფისი</t>
  </si>
  <si>
    <t xml:space="preserve">ProCredit Holding AG </t>
  </si>
  <si>
    <t>Zeitinger Invest GmbH</t>
  </si>
  <si>
    <t>KfW - Kreditanstalt für Wiederaufbau</t>
  </si>
  <si>
    <t>DOEN Participaties BV</t>
  </si>
  <si>
    <t>EBRD - European Bank for Reconstruction and Development</t>
  </si>
  <si>
    <t>ცხრილი 9 (Capital), N17</t>
  </si>
  <si>
    <t>*კომერციული ბანკების საქმიანობის შესახებ კანონით განსაზღვრული სააქციო კაპიტალი</t>
  </si>
  <si>
    <t>თამარ ჟიჟილაშვილი</t>
  </si>
  <si>
    <t>ცხრილი 9 (Capital), N4, 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</si>
</sst>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quot;-&quot;??_);_(@_)"/>
    <numFmt numFmtId="170" formatCode="0.0%"/>
    <numFmt numFmtId="171" formatCode="_(#,##0_);_(\(#,##0\);_(\ \-\ _);_(@_)"/>
    <numFmt numFmtId="172" formatCode="[$-409]dd\-mmm\-yy;@"/>
    <numFmt numFmtId="173" formatCode="[$-409]mmm\-yy;@"/>
    <numFmt numFmtId="174" formatCode="_ * #,##0.00_)&quot;F&quot;_ ;_ * \(#,##0.00\)&quot;F&quot;_ ;_ * &quot;-&quot;??_)&quot;F&quot;_ ;_ @_ "/>
    <numFmt numFmtId="175" formatCode="_(* #,##0.0_);_(* \(#,##0.00\);_(* &quot;-&quot;??_);_(@_)"/>
    <numFmt numFmtId="176" formatCode="General_)"/>
    <numFmt numFmtId="177" formatCode="0.000"/>
    <numFmt numFmtId="178" formatCode="&quot;fl&quot;#,##0_);\(&quot;fl&quot;#,##0\)"/>
    <numFmt numFmtId="179" formatCode="&quot;fl&quot;#,##0_);[Red]\(&quot;fl&quot;#,##0\)"/>
    <numFmt numFmtId="180" formatCode="&quot;fl&quot;#,##0.00_);\(&quot;fl&quot;#,##0.00\)"/>
    <numFmt numFmtId="181" formatCode="_-* #,##0.00_$_-;\-* #,##0.00_$_-;_-* &quot;-&quot;??_$_-;_-@_-"/>
    <numFmt numFmtId="182" formatCode="_-* #,##0.00\ _L_a_r_i_-;\-* #,##0.00\ _L_a_r_i_-;_-* &quot;-&quot;??\ _L_a_r_i_-;_-@_-"/>
    <numFmt numFmtId="183" formatCode="[$-409]d\-mmm\-yy;@"/>
    <numFmt numFmtId="184" formatCode="_-* #,##0.00\ _D_M_-;\-* #,##0.00\ _D_M_-;_-* &quot;-&quot;??\ _D_M_-;_-@_-"/>
    <numFmt numFmtId="185" formatCode="&quot;balance  &quot;[$-409]d\-mmm\-yy;@"/>
    <numFmt numFmtId="186" formatCode="mmmm\-yy"/>
    <numFmt numFmtId="187" formatCode="_-* #,##0_ð_._-;\-* #,##0_ð_._-;_-* &quot;-&quot;_ð_._-;_-@_-"/>
    <numFmt numFmtId="188" formatCode="_-* #,##0.00_ð_._-;\-* #,##0.00_ð_._-;_-* &quot;-&quot;??_ð_._-;_-@_-"/>
    <numFmt numFmtId="189" formatCode="&quot;See Note &quot;\ #"/>
    <numFmt numFmtId="190" formatCode="\60\4\7\:"/>
    <numFmt numFmtId="191" formatCode="&quot;p.&quot;#,##0.00;[Red]\-&quot;p.&quot;#,##0.00"/>
    <numFmt numFmtId="192" formatCode="0.00000"/>
    <numFmt numFmtId="193" formatCode="&quot;fl&quot;#,##0.00_);[Red]\(&quot;fl&quot;#,##0.00\)"/>
    <numFmt numFmtId="194" formatCode="_(&quot;fl&quot;* #,##0_);_(&quot;fl&quot;* \(#,##0\);_(&quot;fl&quot;* &quot;-&quot;_);_(@_)"/>
    <numFmt numFmtId="195" formatCode="&quot;Fr.&quot;\ #,##0;[Red]&quot;Fr.&quot;\ \-#,##0"/>
    <numFmt numFmtId="196" formatCode="_(&quot;¤&quot;* #,##0.00_);_(&quot;¤&quot;* \(#,##0.00\);_(&quot;¤&quot;* &quot;-&quot;??_);_(@_)"/>
    <numFmt numFmtId="197" formatCode="#,##0_ ;[Red]\-#,##0\ "/>
    <numFmt numFmtId="198" formatCode="_-* #,##0\ _€_-;\-* #,##0\ _€_-;_-* &quot;-&quot;??\ _€_-;_-@_-"/>
    <numFmt numFmtId="199" formatCode="#,##0.0"/>
  </numFmts>
  <fonts count="163">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168" fontId="2" fillId="0" borderId="0" applyFont="0" applyFill="0" applyBorder="0" applyAlignment="0" applyProtection="0"/>
    <xf numFmtId="168"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8"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2" fillId="0" borderId="0"/>
    <xf numFmtId="0" fontId="10" fillId="0" borderId="0" applyNumberFormat="0" applyFill="0" applyBorder="0" applyAlignment="0" applyProtection="0">
      <alignment vertical="top"/>
      <protection locked="0"/>
    </xf>
    <xf numFmtId="0" fontId="24" fillId="0" borderId="0"/>
    <xf numFmtId="172" fontId="25" fillId="36" borderId="0"/>
    <xf numFmtId="173" fontId="25" fillId="36" borderId="0"/>
    <xf numFmtId="172" fontId="25" fillId="36" borderId="0"/>
    <xf numFmtId="0" fontId="26" fillId="37" borderId="0" applyNumberFormat="0" applyBorder="0" applyAlignment="0" applyProtection="0"/>
    <xf numFmtId="0" fontId="4" fillId="12"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172" fontId="27" fillId="37" borderId="0" applyNumberFormat="0" applyBorder="0" applyAlignment="0" applyProtection="0"/>
    <xf numFmtId="173" fontId="27" fillId="37" borderId="0" applyNumberFormat="0" applyBorder="0" applyAlignment="0" applyProtection="0"/>
    <xf numFmtId="172"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172" fontId="27" fillId="38" borderId="0" applyNumberFormat="0" applyBorder="0" applyAlignment="0" applyProtection="0"/>
    <xf numFmtId="173"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172" fontId="27" fillId="39" borderId="0" applyNumberFormat="0" applyBorder="0" applyAlignment="0" applyProtection="0"/>
    <xf numFmtId="173"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172" fontId="27" fillId="41" borderId="0" applyNumberFormat="0" applyBorder="0" applyAlignment="0" applyProtection="0"/>
    <xf numFmtId="173"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172" fontId="27" fillId="42" borderId="0" applyNumberFormat="0" applyBorder="0" applyAlignment="0" applyProtection="0"/>
    <xf numFmtId="173"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172" fontId="27" fillId="44" borderId="0" applyNumberFormat="0" applyBorder="0" applyAlignment="0" applyProtection="0"/>
    <xf numFmtId="173"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172" fontId="27" fillId="45" borderId="0" applyNumberFormat="0" applyBorder="0" applyAlignment="0" applyProtection="0"/>
    <xf numFmtId="173"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172" fontId="27" fillId="40" borderId="0" applyNumberFormat="0" applyBorder="0" applyAlignment="0" applyProtection="0"/>
    <xf numFmtId="173"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172" fontId="27" fillId="43" borderId="0" applyNumberFormat="0" applyBorder="0" applyAlignment="0" applyProtection="0"/>
    <xf numFmtId="173"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172" fontId="27" fillId="46" borderId="0" applyNumberFormat="0" applyBorder="0" applyAlignment="0" applyProtection="0"/>
    <xf numFmtId="173"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172" fontId="30" fillId="47" borderId="0" applyNumberFormat="0" applyBorder="0" applyAlignment="0" applyProtection="0"/>
    <xf numFmtId="173" fontId="30" fillId="47" borderId="0" applyNumberFormat="0" applyBorder="0" applyAlignment="0" applyProtection="0"/>
    <xf numFmtId="172"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172" fontId="30" fillId="44" borderId="0" applyNumberFormat="0" applyBorder="0" applyAlignment="0" applyProtection="0"/>
    <xf numFmtId="173" fontId="30" fillId="44" borderId="0" applyNumberFormat="0" applyBorder="0" applyAlignment="0" applyProtection="0"/>
    <xf numFmtId="172"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172" fontId="30" fillId="45" borderId="0" applyNumberFormat="0" applyBorder="0" applyAlignment="0" applyProtection="0"/>
    <xf numFmtId="173"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172" fontId="30" fillId="50" borderId="0" applyNumberFormat="0" applyBorder="0" applyAlignment="0" applyProtection="0"/>
    <xf numFmtId="173"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172" fontId="30" fillId="53" borderId="0" applyNumberFormat="0" applyBorder="0" applyAlignment="0" applyProtection="0"/>
    <xf numFmtId="173" fontId="30" fillId="53" borderId="0" applyNumberFormat="0" applyBorder="0" applyAlignment="0" applyProtection="0"/>
    <xf numFmtId="172"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172" fontId="30" fillId="57" borderId="0" applyNumberFormat="0" applyBorder="0" applyAlignment="0" applyProtection="0"/>
    <xf numFmtId="173" fontId="30" fillId="57" borderId="0" applyNumberFormat="0" applyBorder="0" applyAlignment="0" applyProtection="0"/>
    <xf numFmtId="172"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172" fontId="30" fillId="59" borderId="0" applyNumberFormat="0" applyBorder="0" applyAlignment="0" applyProtection="0"/>
    <xf numFmtId="173" fontId="30" fillId="59" borderId="0" applyNumberFormat="0" applyBorder="0" applyAlignment="0" applyProtection="0"/>
    <xf numFmtId="172"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172" fontId="30" fillId="48" borderId="0" applyNumberFormat="0" applyBorder="0" applyAlignment="0" applyProtection="0"/>
    <xf numFmtId="173"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172" fontId="30" fillId="49" borderId="0" applyNumberFormat="0" applyBorder="0" applyAlignment="0" applyProtection="0"/>
    <xf numFmtId="173"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172" fontId="30" fillId="62" borderId="0" applyNumberFormat="0" applyBorder="0" applyAlignment="0" applyProtection="0"/>
    <xf numFmtId="173" fontId="30" fillId="62" borderId="0" applyNumberFormat="0" applyBorder="0" applyAlignment="0" applyProtection="0"/>
    <xf numFmtId="172"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172" fontId="33" fillId="38" borderId="0" applyNumberFormat="0" applyBorder="0" applyAlignment="0" applyProtection="0"/>
    <xf numFmtId="173" fontId="33" fillId="38" borderId="0" applyNumberFormat="0" applyBorder="0" applyAlignment="0" applyProtection="0"/>
    <xf numFmtId="172" fontId="33" fillId="38" borderId="0" applyNumberFormat="0" applyBorder="0" applyAlignment="0" applyProtection="0"/>
    <xf numFmtId="0" fontId="31" fillId="38" borderId="0" applyNumberFormat="0" applyBorder="0" applyAlignment="0" applyProtection="0"/>
    <xf numFmtId="174" fontId="34"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5" fontId="36" fillId="0" borderId="0" applyFill="0" applyBorder="0" applyAlignment="0"/>
    <xf numFmtId="175" fontId="36"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4" fontId="35"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9"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3" fontId="39"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8" fillId="8" borderId="31"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0" fontId="37"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172" fontId="39" fillId="63" borderId="38" applyNumberFormat="0" applyAlignment="0" applyProtection="0"/>
    <xf numFmtId="173" fontId="39" fillId="63" borderId="38" applyNumberFormat="0" applyAlignment="0" applyProtection="0"/>
    <xf numFmtId="172" fontId="39" fillId="63" borderId="38" applyNumberFormat="0" applyAlignment="0" applyProtection="0"/>
    <xf numFmtId="0" fontId="37" fillId="63" borderId="38" applyNumberFormat="0" applyAlignment="0" applyProtection="0"/>
    <xf numFmtId="0" fontId="40" fillId="64" borderId="39" applyNumberFormat="0" applyAlignment="0" applyProtection="0"/>
    <xf numFmtId="0" fontId="41" fillId="9" borderId="34"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0" fontId="40"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0" fontId="41" fillId="9" borderId="34"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173" fontId="42" fillId="64" borderId="39" applyNumberFormat="0" applyAlignment="0" applyProtection="0"/>
    <xf numFmtId="172" fontId="42" fillId="64" borderId="39" applyNumberFormat="0" applyAlignment="0" applyProtection="0"/>
    <xf numFmtId="0" fontId="40" fillId="64"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5" fontId="3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quotePrefix="1">
      <protection locked="0"/>
    </xf>
    <xf numFmtId="168" fontId="26" fillId="0" borderId="0" applyFont="0" applyFill="0" applyBorder="0" applyAlignment="0" applyProtection="0"/>
    <xf numFmtId="168" fontId="2" fillId="0" borderId="0" quotePrefix="1">
      <protection locked="0"/>
    </xf>
    <xf numFmtId="168" fontId="26"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81" fontId="1" fillId="0" borderId="0" applyFont="0" applyFill="0" applyBorder="0" applyAlignment="0" applyProtection="0"/>
    <xf numFmtId="181"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82"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6"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3"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4" fontId="2" fillId="0" borderId="0" applyFont="0" applyFill="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4" fillId="0" borderId="0"/>
    <xf numFmtId="176" fontId="36" fillId="0" borderId="0" applyFont="0" applyFill="0" applyBorder="0" applyAlignment="0" applyProtection="0"/>
    <xf numFmtId="167" fontId="2"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4"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172" fontId="2" fillId="0" borderId="0" applyFont="0" applyFill="0" applyBorder="0" applyAlignment="0" applyProtection="0"/>
    <xf numFmtId="173" fontId="2" fillId="0" borderId="0" applyFont="0" applyFill="0" applyBorder="0" applyAlignment="0" applyProtection="0"/>
    <xf numFmtId="172"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172" fontId="49" fillId="0" borderId="0" applyNumberFormat="0" applyFill="0" applyBorder="0" applyAlignment="0" applyProtection="0"/>
    <xf numFmtId="173"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172" fontId="2" fillId="0" borderId="0"/>
    <xf numFmtId="0" fontId="2" fillId="0" borderId="0"/>
    <xf numFmtId="172"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172" fontId="52" fillId="39" borderId="0" applyNumberFormat="0" applyBorder="0" applyAlignment="0" applyProtection="0"/>
    <xf numFmtId="173" fontId="52" fillId="39" borderId="0" applyNumberFormat="0" applyBorder="0" applyAlignment="0" applyProtection="0"/>
    <xf numFmtId="172"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2"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2" fontId="53" fillId="0" borderId="9">
      <alignment horizontal="left" vertical="center"/>
    </xf>
    <xf numFmtId="0" fontId="54" fillId="0" borderId="41" applyNumberFormat="0" applyFill="0" applyAlignment="0" applyProtection="0"/>
    <xf numFmtId="173" fontId="54" fillId="0" borderId="41" applyNumberFormat="0" applyFill="0" applyAlignment="0" applyProtection="0"/>
    <xf numFmtId="0"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172" fontId="54" fillId="0" borderId="41" applyNumberFormat="0" applyFill="0" applyAlignment="0" applyProtection="0"/>
    <xf numFmtId="173"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3" fontId="55" fillId="0" borderId="42"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172" fontId="55" fillId="0" borderId="42" applyNumberFormat="0" applyFill="0" applyAlignment="0" applyProtection="0"/>
    <xf numFmtId="173"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3"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172" fontId="56" fillId="0" borderId="43" applyNumberFormat="0" applyFill="0" applyAlignment="0" applyProtection="0"/>
    <xf numFmtId="173"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3" fontId="56" fillId="0" borderId="0" applyNumberFormat="0" applyFill="0" applyBorder="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173"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37" fontId="57" fillId="0" borderId="0"/>
    <xf numFmtId="172" fontId="58" fillId="0" borderId="0"/>
    <xf numFmtId="0" fontId="58" fillId="0" borderId="0"/>
    <xf numFmtId="172" fontId="58" fillId="0" borderId="0"/>
    <xf numFmtId="172" fontId="53" fillId="0" borderId="0"/>
    <xf numFmtId="0" fontId="53" fillId="0" borderId="0"/>
    <xf numFmtId="172" fontId="53" fillId="0" borderId="0"/>
    <xf numFmtId="172" fontId="59" fillId="0" borderId="0"/>
    <xf numFmtId="0" fontId="59" fillId="0" borderId="0"/>
    <xf numFmtId="172" fontId="59" fillId="0" borderId="0"/>
    <xf numFmtId="172" fontId="60" fillId="0" borderId="0"/>
    <xf numFmtId="0" fontId="60" fillId="0" borderId="0"/>
    <xf numFmtId="172" fontId="60" fillId="0" borderId="0"/>
    <xf numFmtId="172" fontId="61" fillId="0" borderId="0"/>
    <xf numFmtId="0" fontId="61" fillId="0" borderId="0"/>
    <xf numFmtId="172" fontId="61" fillId="0" borderId="0"/>
    <xf numFmtId="172" fontId="62" fillId="0" borderId="0"/>
    <xf numFmtId="0" fontId="62" fillId="0" borderId="0"/>
    <xf numFmtId="172"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2" fontId="2" fillId="0" borderId="0">
      <alignment horizontal="center"/>
    </xf>
    <xf numFmtId="0" fontId="2" fillId="0" borderId="0">
      <alignment horizontal="center"/>
    </xf>
    <xf numFmtId="172" fontId="2" fillId="0" borderId="0">
      <alignment horizontal="center"/>
    </xf>
    <xf numFmtId="172" fontId="63" fillId="0" borderId="0" applyNumberFormat="0" applyFill="0" applyBorder="0" applyAlignment="0" applyProtection="0">
      <alignment vertical="top"/>
      <protection locked="0"/>
    </xf>
    <xf numFmtId="173"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2" fontId="64" fillId="0" borderId="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3" fontId="67"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6" fillId="7" borderId="31"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0" fontId="65"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172" fontId="67" fillId="42" borderId="38" applyNumberFormat="0" applyAlignment="0" applyProtection="0"/>
    <xf numFmtId="173" fontId="67" fillId="42" borderId="38" applyNumberFormat="0" applyAlignment="0" applyProtection="0"/>
    <xf numFmtId="172" fontId="67" fillId="42" borderId="38" applyNumberFormat="0" applyAlignment="0" applyProtection="0"/>
    <xf numFmtId="0" fontId="65" fillId="42" borderId="38" applyNumberFormat="0" applyAlignment="0" applyProtection="0"/>
    <xf numFmtId="3" fontId="2" fillId="71" borderId="3" applyFont="0">
      <alignment horizontal="right" vertical="center"/>
      <protection locked="0"/>
    </xf>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172" fontId="70" fillId="0" borderId="44" applyNumberFormat="0" applyFill="0" applyAlignment="0" applyProtection="0"/>
    <xf numFmtId="173"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172" fontId="2" fillId="0" borderId="0">
      <alignment horizontal="center"/>
    </xf>
    <xf numFmtId="0" fontId="2" fillId="0" borderId="0">
      <alignment horizontal="center"/>
    </xf>
    <xf numFmtId="172" fontId="2" fillId="0" borderId="0">
      <alignment horizontal="center"/>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172" fontId="73" fillId="72" borderId="0" applyNumberFormat="0" applyBorder="0" applyAlignment="0" applyProtection="0"/>
    <xf numFmtId="173" fontId="73" fillId="72" borderId="0" applyNumberFormat="0" applyBorder="0" applyAlignment="0" applyProtection="0"/>
    <xf numFmtId="172" fontId="73" fillId="72" borderId="0" applyNumberFormat="0" applyBorder="0" applyAlignment="0" applyProtection="0"/>
    <xf numFmtId="0" fontId="71" fillId="72" borderId="0" applyNumberFormat="0" applyBorder="0" applyAlignment="0" applyProtection="0"/>
    <xf numFmtId="1" fontId="74" fillId="0" borderId="0" applyProtection="0"/>
    <xf numFmtId="172" fontId="25" fillId="0" borderId="45"/>
    <xf numFmtId="173" fontId="25" fillId="0" borderId="45"/>
    <xf numFmtId="172"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75" fillId="0" borderId="0"/>
    <xf numFmtId="185" fontId="2" fillId="0" borderId="0"/>
    <xf numFmtId="183" fontId="27"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6" fillId="0" borderId="0"/>
    <xf numFmtId="0" fontId="76" fillId="0" borderId="0"/>
    <xf numFmtId="0" fontId="75" fillId="0" borderId="0"/>
    <xf numFmtId="183" fontId="27" fillId="0" borderId="0"/>
    <xf numFmtId="183" fontId="2" fillId="0" borderId="0"/>
    <xf numFmtId="183" fontId="2" fillId="0" borderId="0"/>
    <xf numFmtId="0" fontId="2" fillId="0" borderId="0"/>
    <xf numFmtId="0" fontId="2"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183" fontId="27"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0" fontId="2" fillId="0" borderId="0"/>
    <xf numFmtId="172"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 fillId="0" borderId="0"/>
    <xf numFmtId="183" fontId="1" fillId="0" borderId="0"/>
    <xf numFmtId="183" fontId="1" fillId="0" borderId="0"/>
    <xf numFmtId="183" fontId="1" fillId="0" borderId="0"/>
    <xf numFmtId="183"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172" fontId="2" fillId="0" borderId="0"/>
    <xf numFmtId="183" fontId="2" fillId="0" borderId="0"/>
    <xf numFmtId="183" fontId="2" fillId="0" borderId="0"/>
    <xf numFmtId="172"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2" fillId="0" borderId="0"/>
    <xf numFmtId="0" fontId="1" fillId="0" borderId="0"/>
    <xf numFmtId="0" fontId="1" fillId="0" borderId="0"/>
    <xf numFmtId="0" fontId="1" fillId="0" borderId="0"/>
    <xf numFmtId="0" fontId="1"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27" fillId="0" borderId="0"/>
    <xf numFmtId="0" fontId="27" fillId="0" borderId="0"/>
    <xf numFmtId="172"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7" fillId="0" borderId="0"/>
    <xf numFmtId="172" fontId="27" fillId="0" borderId="0"/>
    <xf numFmtId="0" fontId="27" fillId="0" borderId="0"/>
    <xf numFmtId="0" fontId="27" fillId="0" borderId="0"/>
    <xf numFmtId="0" fontId="2"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6" fillId="0" borderId="0"/>
    <xf numFmtId="183" fontId="27" fillId="0" borderId="0"/>
    <xf numFmtId="183" fontId="27"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7" fillId="0" borderId="0"/>
    <xf numFmtId="183" fontId="27" fillId="0" borderId="0"/>
    <xf numFmtId="183" fontId="27" fillId="0" borderId="0"/>
    <xf numFmtId="183" fontId="27" fillId="0" borderId="0"/>
    <xf numFmtId="183"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7" fillId="0" borderId="0"/>
    <xf numFmtId="183"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7"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27" fillId="0" borderId="0"/>
    <xf numFmtId="0" fontId="2" fillId="0" borderId="0"/>
    <xf numFmtId="0" fontId="26" fillId="0" borderId="0"/>
    <xf numFmtId="172" fontId="24" fillId="0" borderId="0"/>
    <xf numFmtId="0" fontId="2" fillId="0" borderId="0"/>
    <xf numFmtId="0" fontId="1" fillId="0" borderId="0"/>
    <xf numFmtId="0" fontId="1" fillId="0" borderId="0"/>
    <xf numFmtId="183"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83" fontId="2" fillId="0" borderId="0"/>
    <xf numFmtId="0" fontId="27" fillId="0" borderId="0"/>
    <xf numFmtId="0" fontId="27" fillId="0" borderId="0"/>
    <xf numFmtId="172" fontId="24" fillId="0" borderId="0"/>
    <xf numFmtId="0" fontId="64" fillId="0" borderId="0"/>
    <xf numFmtId="0" fontId="2" fillId="0" borderId="0"/>
    <xf numFmtId="172" fontId="24" fillId="0" borderId="0"/>
    <xf numFmtId="0" fontId="1"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2" fontId="24" fillId="0" borderId="0"/>
    <xf numFmtId="172" fontId="24" fillId="0" borderId="0"/>
    <xf numFmtId="0" fontId="1" fillId="0" borderId="0"/>
    <xf numFmtId="183" fontId="27" fillId="0" borderId="0"/>
    <xf numFmtId="183" fontId="27" fillId="0" borderId="0"/>
    <xf numFmtId="183" fontId="2" fillId="0" borderId="0"/>
    <xf numFmtId="0" fontId="2" fillId="0" borderId="0"/>
    <xf numFmtId="183" fontId="2" fillId="0" borderId="0"/>
    <xf numFmtId="0" fontId="2" fillId="0" borderId="0"/>
    <xf numFmtId="183"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2" fontId="24" fillId="0" borderId="0"/>
    <xf numFmtId="172" fontId="24" fillId="0" borderId="0"/>
    <xf numFmtId="0" fontId="1" fillId="0" borderId="0"/>
    <xf numFmtId="183" fontId="27" fillId="0" borderId="0"/>
    <xf numFmtId="183"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7" fillId="0" borderId="0"/>
    <xf numFmtId="183"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3" fontId="27"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83" fontId="2"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83" fontId="25" fillId="0" borderId="0"/>
    <xf numFmtId="0" fontId="7"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3" fontId="7" fillId="0" borderId="0"/>
    <xf numFmtId="0" fontId="25" fillId="0" borderId="0"/>
    <xf numFmtId="183"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5" fillId="0" borderId="0"/>
    <xf numFmtId="183" fontId="7"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25"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2" fontId="25" fillId="0" borderId="0"/>
    <xf numFmtId="0" fontId="75" fillId="0" borderId="0"/>
    <xf numFmtId="17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7" fillId="0" borderId="0"/>
    <xf numFmtId="0" fontId="75" fillId="0" borderId="0"/>
    <xf numFmtId="172" fontId="7" fillId="0" borderId="0"/>
    <xf numFmtId="0" fontId="75" fillId="0" borderId="0"/>
    <xf numFmtId="172" fontId="7"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3"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3"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183" fontId="7" fillId="0" borderId="0"/>
    <xf numFmtId="183" fontId="7" fillId="0" borderId="0"/>
    <xf numFmtId="183" fontId="7" fillId="0" borderId="0"/>
    <xf numFmtId="183" fontId="7" fillId="0" borderId="0"/>
    <xf numFmtId="183" fontId="7" fillId="0" borderId="0"/>
    <xf numFmtId="0" fontId="1" fillId="0" borderId="0"/>
    <xf numFmtId="183" fontId="25"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5" fillId="0" borderId="0"/>
    <xf numFmtId="183" fontId="25" fillId="0" borderId="0"/>
    <xf numFmtId="183" fontId="25" fillId="0" borderId="0"/>
    <xf numFmtId="183"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72"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43" fillId="0" borderId="0"/>
    <xf numFmtId="0" fontId="2" fillId="0" borderId="0"/>
    <xf numFmtId="0" fontId="75" fillId="0" borderId="0"/>
    <xf numFmtId="172" fontId="43"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83"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5" fillId="0" borderId="0"/>
    <xf numFmtId="0" fontId="2" fillId="0" borderId="0"/>
    <xf numFmtId="0" fontId="7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3"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3" fontId="2" fillId="0" borderId="0"/>
    <xf numFmtId="0" fontId="2" fillId="0" borderId="0"/>
    <xf numFmtId="0" fontId="2" fillId="0" borderId="0"/>
    <xf numFmtId="183" fontId="2" fillId="0" borderId="0"/>
    <xf numFmtId="0" fontId="2" fillId="0" borderId="0"/>
    <xf numFmtId="183" fontId="2" fillId="0" borderId="0"/>
    <xf numFmtId="183" fontId="2" fillId="0" borderId="0"/>
    <xf numFmtId="183" fontId="2" fillId="0" borderId="0"/>
    <xf numFmtId="183" fontId="2" fillId="0" borderId="0"/>
    <xf numFmtId="183"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3"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2"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2"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2"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9" fillId="0" borderId="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172"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172" fontId="2" fillId="0" borderId="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173"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0" borderId="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7" fillId="10" borderId="35"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6"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172"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7" fontId="2" fillId="0" borderId="0" applyFont="0" applyFill="0" applyBorder="0" applyAlignment="0" applyProtection="0"/>
    <xf numFmtId="188" fontId="2" fillId="0" borderId="0" applyFont="0" applyFill="0" applyBorder="0" applyAlignment="0" applyProtection="0"/>
    <xf numFmtId="189" fontId="80" fillId="0" borderId="0">
      <alignment horizontal="left"/>
    </xf>
    <xf numFmtId="0" fontId="2" fillId="0" borderId="0"/>
    <xf numFmtId="0" fontId="2" fillId="0" borderId="0"/>
    <xf numFmtId="172" fontId="2" fillId="0" borderId="0"/>
    <xf numFmtId="3" fontId="2" fillId="74" borderId="3" applyFont="0">
      <alignment horizontal="right" vertical="center"/>
      <protection locked="0"/>
    </xf>
    <xf numFmtId="172" fontId="81" fillId="0" borderId="0"/>
    <xf numFmtId="0" fontId="81" fillId="0" borderId="0"/>
    <xf numFmtId="172" fontId="81" fillId="0" borderId="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3" fontId="84"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3" fillId="8" borderId="32"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0" fontId="82"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172" fontId="84" fillId="63" borderId="47" applyNumberFormat="0" applyAlignment="0" applyProtection="0"/>
    <xf numFmtId="173" fontId="84" fillId="63" borderId="47" applyNumberFormat="0" applyAlignment="0" applyProtection="0"/>
    <xf numFmtId="172" fontId="84" fillId="63" borderId="47" applyNumberFormat="0" applyAlignment="0" applyProtection="0"/>
    <xf numFmtId="0" fontId="82" fillId="63" borderId="47" applyNumberFormat="0" applyAlignment="0" applyProtection="0"/>
    <xf numFmtId="0" fontId="24" fillId="0" borderId="0"/>
    <xf numFmtId="179" fontId="36" fillId="0" borderId="0" applyFont="0" applyFill="0" applyBorder="0" applyAlignment="0" applyProtection="0"/>
    <xf numFmtId="190"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36" fillId="0" borderId="0" applyFill="0" applyBorder="0" applyAlignment="0"/>
    <xf numFmtId="176" fontId="36" fillId="0" borderId="0" applyFill="0" applyBorder="0" applyAlignment="0"/>
    <xf numFmtId="175" fontId="36" fillId="0" borderId="0" applyFill="0" applyBorder="0" applyAlignment="0"/>
    <xf numFmtId="180" fontId="36" fillId="0" borderId="0" applyFill="0" applyBorder="0" applyAlignment="0"/>
    <xf numFmtId="176" fontId="36" fillId="0" borderId="0" applyFill="0" applyBorder="0" applyAlignment="0"/>
    <xf numFmtId="172" fontId="2" fillId="0" borderId="0"/>
    <xf numFmtId="0" fontId="2" fillId="0" borderId="0"/>
    <xf numFmtId="172" fontId="2" fillId="0" borderId="0"/>
    <xf numFmtId="191"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92" fontId="2" fillId="69" borderId="3" applyFont="0">
      <alignment horizontal="right" vertical="center"/>
    </xf>
    <xf numFmtId="0" fontId="87" fillId="0" borderId="0"/>
    <xf numFmtId="0" fontId="24" fillId="0" borderId="0"/>
    <xf numFmtId="0" fontId="88" fillId="0" borderId="0"/>
    <xf numFmtId="0" fontId="88" fillId="0" borderId="0"/>
    <xf numFmtId="172" fontId="24" fillId="0" borderId="0"/>
    <xf numFmtId="172"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3" fontId="36" fillId="0" borderId="0" applyFill="0" applyBorder="0" applyAlignment="0"/>
    <xf numFmtId="194" fontId="36" fillId="0" borderId="0" applyFill="0" applyBorder="0" applyAlignment="0"/>
    <xf numFmtId="0" fontId="91" fillId="0" borderId="0">
      <alignment horizontal="center" vertical="top"/>
    </xf>
    <xf numFmtId="0" fontId="92" fillId="0" borderId="0" applyNumberFormat="0" applyFill="0" applyBorder="0" applyAlignment="0" applyProtection="0"/>
    <xf numFmtId="173" fontId="92" fillId="0" borderId="0" applyNumberFormat="0" applyFill="0" applyBorder="0" applyAlignment="0" applyProtection="0"/>
    <xf numFmtId="0"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173"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3"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5"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172" fontId="93" fillId="0" borderId="48" applyNumberFormat="0" applyFill="0" applyAlignment="0" applyProtection="0"/>
    <xf numFmtId="173" fontId="93"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24" fillId="0" borderId="49"/>
    <xf numFmtId="189" fontId="80" fillId="0" borderId="0">
      <alignment horizontal="left"/>
    </xf>
    <xf numFmtId="0" fontId="2" fillId="0" borderId="0"/>
    <xf numFmtId="0" fontId="2" fillId="0" borderId="0"/>
    <xf numFmtId="172" fontId="2" fillId="0" borderId="0"/>
    <xf numFmtId="172" fontId="2" fillId="0" borderId="0">
      <alignment horizontal="center" textRotation="90"/>
    </xf>
    <xf numFmtId="0" fontId="2" fillId="0" borderId="0">
      <alignment horizontal="center" textRotation="90"/>
    </xf>
    <xf numFmtId="172" fontId="2" fillId="0" borderId="0">
      <alignment horizontal="center" textRotation="90"/>
    </xf>
    <xf numFmtId="195" fontId="25" fillId="0" borderId="0" applyFont="0" applyFill="0" applyBorder="0" applyAlignment="0" applyProtection="0"/>
    <xf numFmtId="196"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172" fontId="95" fillId="0" borderId="0" applyNumberFormat="0" applyFill="0" applyBorder="0" applyAlignment="0" applyProtection="0"/>
    <xf numFmtId="173"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7"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166" fontId="97" fillId="0" borderId="0" applyFont="0" applyFill="0" applyBorder="0" applyAlignment="0" applyProtection="0"/>
    <xf numFmtId="168"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3" applyNumberFormat="0" applyFill="0" applyAlignment="0" applyProtection="0"/>
    <xf numFmtId="172" fontId="93" fillId="0" borderId="103" applyNumberFormat="0" applyFill="0" applyAlignment="0" applyProtection="0"/>
    <xf numFmtId="173" fontId="93" fillId="0" borderId="103" applyNumberFormat="0" applyFill="0" applyAlignment="0" applyProtection="0"/>
    <xf numFmtId="172" fontId="93" fillId="0" borderId="103" applyNumberFormat="0" applyFill="0" applyAlignment="0" applyProtection="0"/>
    <xf numFmtId="172" fontId="93" fillId="0" borderId="103" applyNumberFormat="0" applyFill="0" applyAlignment="0" applyProtection="0"/>
    <xf numFmtId="173" fontId="93" fillId="0" borderId="103" applyNumberFormat="0" applyFill="0" applyAlignment="0" applyProtection="0"/>
    <xf numFmtId="172" fontId="93" fillId="0" borderId="103" applyNumberFormat="0" applyFill="0" applyAlignment="0" applyProtection="0"/>
    <xf numFmtId="172" fontId="93" fillId="0" borderId="103" applyNumberFormat="0" applyFill="0" applyAlignment="0" applyProtection="0"/>
    <xf numFmtId="173" fontId="93" fillId="0" borderId="103" applyNumberFormat="0" applyFill="0" applyAlignment="0" applyProtection="0"/>
    <xf numFmtId="172" fontId="93" fillId="0" borderId="103" applyNumberFormat="0" applyFill="0" applyAlignment="0" applyProtection="0"/>
    <xf numFmtId="172" fontId="93" fillId="0" borderId="103" applyNumberFormat="0" applyFill="0" applyAlignment="0" applyProtection="0"/>
    <xf numFmtId="173" fontId="93" fillId="0" borderId="103" applyNumberFormat="0" applyFill="0" applyAlignment="0" applyProtection="0"/>
    <xf numFmtId="172" fontId="93"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173" fontId="93"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172" fontId="93"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172" fontId="93"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0" fontId="46" fillId="0" borderId="103" applyNumberFormat="0" applyFill="0" applyAlignment="0" applyProtection="0"/>
    <xf numFmtId="192" fontId="2" fillId="69" borderId="98" applyFont="0">
      <alignment horizontal="right" vertical="center"/>
    </xf>
    <xf numFmtId="3" fontId="2" fillId="69" borderId="98" applyFont="0">
      <alignment horizontal="right" vertical="center"/>
    </xf>
    <xf numFmtId="0" fontId="82" fillId="63" borderId="102" applyNumberFormat="0" applyAlignment="0" applyProtection="0"/>
    <xf numFmtId="172" fontId="84" fillId="63" borderId="102" applyNumberFormat="0" applyAlignment="0" applyProtection="0"/>
    <xf numFmtId="173" fontId="84" fillId="63" borderId="102" applyNumberFormat="0" applyAlignment="0" applyProtection="0"/>
    <xf numFmtId="172" fontId="84" fillId="63" borderId="102" applyNumberFormat="0" applyAlignment="0" applyProtection="0"/>
    <xf numFmtId="172" fontId="84" fillId="63" borderId="102" applyNumberFormat="0" applyAlignment="0" applyProtection="0"/>
    <xf numFmtId="173" fontId="84" fillId="63" borderId="102" applyNumberFormat="0" applyAlignment="0" applyProtection="0"/>
    <xf numFmtId="172" fontId="84" fillId="63" borderId="102" applyNumberFormat="0" applyAlignment="0" applyProtection="0"/>
    <xf numFmtId="172" fontId="84" fillId="63" borderId="102" applyNumberFormat="0" applyAlignment="0" applyProtection="0"/>
    <xf numFmtId="173" fontId="84" fillId="63" borderId="102" applyNumberFormat="0" applyAlignment="0" applyProtection="0"/>
    <xf numFmtId="172" fontId="84" fillId="63" borderId="102" applyNumberFormat="0" applyAlignment="0" applyProtection="0"/>
    <xf numFmtId="172" fontId="84" fillId="63" borderId="102" applyNumberFormat="0" applyAlignment="0" applyProtection="0"/>
    <xf numFmtId="173" fontId="84" fillId="63" borderId="102" applyNumberFormat="0" applyAlignment="0" applyProtection="0"/>
    <xf numFmtId="172" fontId="84"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173" fontId="84"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172" fontId="84"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172" fontId="84"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0" fontId="82" fillId="63" borderId="102" applyNumberFormat="0" applyAlignment="0" applyProtection="0"/>
    <xf numFmtId="3" fontId="2" fillId="74" borderId="98"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 fillId="73" borderId="101" applyNumberFormat="0" applyFont="0" applyAlignment="0" applyProtection="0"/>
    <xf numFmtId="0" fontId="26"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0" fontId="26" fillId="73" borderId="101" applyNumberFormat="0" applyFont="0" applyAlignment="0" applyProtection="0"/>
    <xf numFmtId="3" fontId="2" fillId="71" borderId="98" applyFont="0">
      <alignment horizontal="right" vertical="center"/>
      <protection locked="0"/>
    </xf>
    <xf numFmtId="0" fontId="65" fillId="42" borderId="100" applyNumberFormat="0" applyAlignment="0" applyProtection="0"/>
    <xf numFmtId="172" fontId="67" fillId="42" borderId="100" applyNumberFormat="0" applyAlignment="0" applyProtection="0"/>
    <xf numFmtId="173" fontId="67" fillId="42" borderId="100" applyNumberFormat="0" applyAlignment="0" applyProtection="0"/>
    <xf numFmtId="172" fontId="67" fillId="42" borderId="100" applyNumberFormat="0" applyAlignment="0" applyProtection="0"/>
    <xf numFmtId="172" fontId="67" fillId="42" borderId="100" applyNumberFormat="0" applyAlignment="0" applyProtection="0"/>
    <xf numFmtId="173" fontId="67" fillId="42" borderId="100" applyNumberFormat="0" applyAlignment="0" applyProtection="0"/>
    <xf numFmtId="172" fontId="67" fillId="42" borderId="100" applyNumberFormat="0" applyAlignment="0" applyProtection="0"/>
    <xf numFmtId="172" fontId="67" fillId="42" borderId="100" applyNumberFormat="0" applyAlignment="0" applyProtection="0"/>
    <xf numFmtId="173" fontId="67" fillId="42" borderId="100" applyNumberFormat="0" applyAlignment="0" applyProtection="0"/>
    <xf numFmtId="172" fontId="67" fillId="42" borderId="100" applyNumberFormat="0" applyAlignment="0" applyProtection="0"/>
    <xf numFmtId="172" fontId="67" fillId="42" borderId="100" applyNumberFormat="0" applyAlignment="0" applyProtection="0"/>
    <xf numFmtId="173" fontId="67" fillId="42" borderId="100" applyNumberFormat="0" applyAlignment="0" applyProtection="0"/>
    <xf numFmtId="172" fontId="67"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173" fontId="67"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172" fontId="67"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172" fontId="67"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65" fillId="42" borderId="100" applyNumberFormat="0" applyAlignment="0" applyProtection="0"/>
    <xf numFmtId="0" fontId="2" fillId="70" borderId="99" applyNumberFormat="0" applyFont="0" applyBorder="0" applyProtection="0">
      <alignment horizontal="left" vertical="center"/>
    </xf>
    <xf numFmtId="9" fontId="2" fillId="70" borderId="98" applyFont="0" applyProtection="0">
      <alignment horizontal="right" vertical="center"/>
    </xf>
    <xf numFmtId="3" fontId="2" fillId="70" borderId="98" applyFont="0" applyProtection="0">
      <alignment horizontal="right" vertical="center"/>
    </xf>
    <xf numFmtId="0" fontId="61" fillId="69" borderId="99" applyFont="0" applyBorder="0">
      <alignment horizontal="center" wrapText="1"/>
    </xf>
    <xf numFmtId="172" fontId="53" fillId="0" borderId="96">
      <alignment horizontal="left" vertical="center"/>
    </xf>
    <xf numFmtId="0" fontId="53" fillId="0" borderId="96">
      <alignment horizontal="left" vertical="center"/>
    </xf>
    <xf numFmtId="0" fontId="53" fillId="0" borderId="96">
      <alignment horizontal="left" vertical="center"/>
    </xf>
    <xf numFmtId="0" fontId="2" fillId="68" borderId="98" applyNumberFormat="0" applyFont="0" applyBorder="0" applyProtection="0">
      <alignment horizontal="center" vertical="center"/>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5" fillId="0" borderId="98" applyNumberFormat="0" applyAlignment="0">
      <alignment horizontal="right"/>
      <protection locked="0"/>
    </xf>
    <xf numFmtId="0" fontId="37" fillId="63" borderId="100" applyNumberFormat="0" applyAlignment="0" applyProtection="0"/>
    <xf numFmtId="172" fontId="39" fillId="63" borderId="100" applyNumberFormat="0" applyAlignment="0" applyProtection="0"/>
    <xf numFmtId="173" fontId="39" fillId="63" borderId="100" applyNumberFormat="0" applyAlignment="0" applyProtection="0"/>
    <xf numFmtId="172" fontId="39" fillId="63" borderId="100" applyNumberFormat="0" applyAlignment="0" applyProtection="0"/>
    <xf numFmtId="172" fontId="39" fillId="63" borderId="100" applyNumberFormat="0" applyAlignment="0" applyProtection="0"/>
    <xf numFmtId="173" fontId="39" fillId="63" borderId="100" applyNumberFormat="0" applyAlignment="0" applyProtection="0"/>
    <xf numFmtId="172" fontId="39" fillId="63" borderId="100" applyNumberFormat="0" applyAlignment="0" applyProtection="0"/>
    <xf numFmtId="172" fontId="39" fillId="63" borderId="100" applyNumberFormat="0" applyAlignment="0" applyProtection="0"/>
    <xf numFmtId="173" fontId="39" fillId="63" borderId="100" applyNumberFormat="0" applyAlignment="0" applyProtection="0"/>
    <xf numFmtId="172" fontId="39" fillId="63" borderId="100" applyNumberFormat="0" applyAlignment="0" applyProtection="0"/>
    <xf numFmtId="172" fontId="39" fillId="63" borderId="100" applyNumberFormat="0" applyAlignment="0" applyProtection="0"/>
    <xf numFmtId="173" fontId="39" fillId="63" borderId="100" applyNumberFormat="0" applyAlignment="0" applyProtection="0"/>
    <xf numFmtId="172" fontId="39"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173" fontId="39"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172" fontId="39"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172" fontId="39"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37" fillId="63" borderId="100" applyNumberFormat="0" applyAlignment="0" applyProtection="0"/>
    <xf numFmtId="0" fontId="1" fillId="0" borderId="0"/>
    <xf numFmtId="173" fontId="25" fillId="36" borderId="0"/>
    <xf numFmtId="0" fontId="2" fillId="0" borderId="0">
      <alignment vertical="center"/>
    </xf>
    <xf numFmtId="43" fontId="1" fillId="0" borderId="0" applyFont="0" applyFill="0" applyBorder="0" applyAlignment="0" applyProtection="0"/>
    <xf numFmtId="0" fontId="128" fillId="0" borderId="0"/>
    <xf numFmtId="0" fontId="1" fillId="0" borderId="0"/>
    <xf numFmtId="0" fontId="1" fillId="0" borderId="0"/>
  </cellStyleXfs>
  <cellXfs count="933">
    <xf numFmtId="0" fontId="0" fillId="0" borderId="0" xfId="0"/>
    <xf numFmtId="0" fontId="4" fillId="0" borderId="0" xfId="0" applyFont="1"/>
    <xf numFmtId="0" fontId="0" fillId="0" borderId="0" xfId="0" applyAlignment="1">
      <alignment wrapText="1"/>
    </xf>
    <xf numFmtId="171" fontId="0" fillId="0" borderId="0" xfId="0" applyNumberFormat="1" applyAlignment="1">
      <alignment horizontal="center"/>
    </xf>
    <xf numFmtId="0" fontId="4" fillId="0" borderId="3" xfId="0" applyFont="1" applyBorder="1"/>
    <xf numFmtId="0" fontId="8" fillId="0" borderId="16" xfId="0" applyFont="1" applyBorder="1"/>
    <xf numFmtId="0" fontId="11" fillId="0" borderId="0" xfId="0" applyFont="1"/>
    <xf numFmtId="0" fontId="8" fillId="0" borderId="0" xfId="0" applyFont="1" applyAlignment="1">
      <alignment horizontal="right" wrapText="1"/>
    </xf>
    <xf numFmtId="0" fontId="8" fillId="0" borderId="19" xfId="0" applyFont="1" applyBorder="1" applyAlignment="1">
      <alignment vertical="center"/>
    </xf>
    <xf numFmtId="0" fontId="6" fillId="0" borderId="0" xfId="0" applyFont="1"/>
    <xf numFmtId="0" fontId="8" fillId="0" borderId="0" xfId="11" applyFont="1"/>
    <xf numFmtId="0" fontId="8" fillId="0" borderId="0" xfId="0" applyFont="1"/>
    <xf numFmtId="0" fontId="8" fillId="0" borderId="0" xfId="0" applyFont="1" applyAlignment="1">
      <alignment horizontal="right"/>
    </xf>
    <xf numFmtId="0" fontId="4" fillId="0" borderId="7" xfId="0" applyFont="1" applyBorder="1"/>
    <xf numFmtId="0" fontId="4" fillId="0" borderId="0" xfId="0" applyFont="1" applyAlignment="1">
      <alignment wrapText="1"/>
    </xf>
    <xf numFmtId="0" fontId="11" fillId="0" borderId="0" xfId="0" applyFont="1" applyAlignment="1">
      <alignment wrapText="1"/>
    </xf>
    <xf numFmtId="0" fontId="9" fillId="0" borderId="0" xfId="11" applyFont="1"/>
    <xf numFmtId="0" fontId="8" fillId="0" borderId="8" xfId="0" applyFont="1" applyBorder="1" applyAlignment="1">
      <alignment wrapText="1"/>
    </xf>
    <xf numFmtId="0" fontId="8" fillId="0" borderId="21" xfId="0" applyFont="1" applyBorder="1" applyAlignment="1">
      <alignment wrapText="1"/>
    </xf>
    <xf numFmtId="0" fontId="5" fillId="0" borderId="0" xfId="0" applyFont="1" applyAlignment="1">
      <alignment horizontal="center"/>
    </xf>
    <xf numFmtId="0" fontId="9" fillId="0" borderId="0" xfId="0" applyFont="1" applyAlignment="1">
      <alignment horizontal="center" wrapText="1"/>
    </xf>
    <xf numFmtId="0" fontId="12" fillId="0" borderId="8" xfId="0" applyFont="1" applyBorder="1" applyAlignment="1">
      <alignment wrapText="1"/>
    </xf>
    <xf numFmtId="0" fontId="4" fillId="0" borderId="21" xfId="0" applyFont="1" applyBorder="1"/>
    <xf numFmtId="0" fontId="12"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8" fillId="0" borderId="1" xfId="0" applyFont="1" applyBorder="1"/>
    <xf numFmtId="0" fontId="4" fillId="0" borderId="0" xfId="0" applyFont="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14" fillId="3" borderId="3" xfId="13" applyFont="1" applyFill="1" applyBorder="1" applyAlignment="1" applyProtection="1">
      <alignment vertical="center" wrapText="1"/>
      <protection locked="0"/>
    </xf>
    <xf numFmtId="0" fontId="6" fillId="3" borderId="7"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7"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4" fillId="35" borderId="3" xfId="2" applyNumberFormat="1" applyFont="1" applyFill="1" applyBorder="1" applyAlignment="1" applyProtection="1">
      <alignment horizontal="left" vertical="top" wrapText="1"/>
    </xf>
    <xf numFmtId="0" fontId="14"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6"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9" fontId="6" fillId="3" borderId="3" xfId="1" applyNumberFormat="1" applyFont="1" applyFill="1" applyBorder="1" applyAlignment="1" applyProtection="1">
      <alignment horizontal="center" vertical="center" wrapText="1"/>
      <protection locked="0"/>
    </xf>
    <xf numFmtId="169" fontId="6" fillId="3" borderId="19" xfId="1" applyNumberFormat="1" applyFont="1" applyFill="1" applyBorder="1" applyAlignment="1" applyProtection="1">
      <alignment horizontal="center" vertical="center" wrapText="1"/>
      <protection locked="0"/>
    </xf>
    <xf numFmtId="169" fontId="6"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6" fillId="3" borderId="22" xfId="9" applyFont="1" applyFill="1" applyBorder="1" applyAlignment="1" applyProtection="1">
      <alignment horizontal="left" vertical="center"/>
      <protection locked="0"/>
    </xf>
    <xf numFmtId="0" fontId="14"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0" xfId="11" applyFont="1" applyAlignment="1">
      <alignment vertical="center"/>
    </xf>
    <xf numFmtId="0" fontId="4" fillId="0" borderId="19" xfId="0" applyFont="1" applyBorder="1" applyAlignment="1">
      <alignment vertical="center"/>
    </xf>
    <xf numFmtId="0" fontId="8"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6" fillId="0" borderId="16" xfId="9" applyFont="1" applyBorder="1" applyAlignment="1" applyProtection="1">
      <alignment horizontal="center" vertical="center"/>
      <protection locked="0"/>
    </xf>
    <xf numFmtId="0" fontId="14" fillId="3" borderId="5" xfId="9" applyFont="1" applyFill="1" applyBorder="1" applyAlignment="1" applyProtection="1">
      <alignment horizontal="center" vertical="center" wrapText="1"/>
      <protection locked="0"/>
    </xf>
    <xf numFmtId="169" fontId="6" fillId="3" borderId="18" xfId="2" applyNumberFormat="1" applyFont="1" applyFill="1" applyBorder="1" applyAlignment="1" applyProtection="1">
      <alignment horizontal="center" vertical="center"/>
      <protection locked="0"/>
    </xf>
    <xf numFmtId="0" fontId="6" fillId="0" borderId="19" xfId="9" applyFont="1" applyBorder="1" applyAlignment="1" applyProtection="1">
      <alignment horizontal="center" vertical="center"/>
      <protection locked="0"/>
    </xf>
    <xf numFmtId="0" fontId="6" fillId="0" borderId="0" xfId="13" applyFont="1" applyAlignment="1" applyProtection="1">
      <alignment wrapText="1"/>
      <protection locked="0"/>
    </xf>
    <xf numFmtId="0" fontId="6" fillId="0" borderId="19" xfId="9" applyFont="1" applyBorder="1" applyAlignment="1" applyProtection="1">
      <alignment horizontal="center" vertical="center" wrapText="1"/>
      <protection locked="0"/>
    </xf>
    <xf numFmtId="0" fontId="14" fillId="35" borderId="23" xfId="13" applyFont="1" applyFill="1" applyBorder="1" applyAlignment="1" applyProtection="1">
      <alignment vertical="center" wrapText="1"/>
      <protection locked="0"/>
    </xf>
    <xf numFmtId="171" fontId="22" fillId="0" borderId="60" xfId="0" applyNumberFormat="1" applyFont="1" applyBorder="1" applyAlignment="1">
      <alignment horizontal="center"/>
    </xf>
    <xf numFmtId="171" fontId="22" fillId="0" borderId="58" xfId="0" applyNumberFormat="1" applyFont="1" applyBorder="1" applyAlignment="1">
      <alignment horizontal="center"/>
    </xf>
    <xf numFmtId="171" fontId="18" fillId="0" borderId="58" xfId="0" applyNumberFormat="1" applyFont="1" applyBorder="1" applyAlignment="1">
      <alignment horizontal="center"/>
    </xf>
    <xf numFmtId="171" fontId="22" fillId="0" borderId="61" xfId="0" applyNumberFormat="1" applyFont="1" applyBorder="1" applyAlignment="1">
      <alignment horizontal="center"/>
    </xf>
    <xf numFmtId="171" fontId="22" fillId="0" borderId="62"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3" xfId="0" applyFont="1" applyBorder="1"/>
    <xf numFmtId="0" fontId="4" fillId="0" borderId="17" xfId="0" applyFont="1" applyBorder="1"/>
    <xf numFmtId="0" fontId="4" fillId="0" borderId="22" xfId="0" applyFont="1" applyBorder="1"/>
    <xf numFmtId="0" fontId="6" fillId="3" borderId="19" xfId="5" applyFont="1" applyFill="1" applyBorder="1" applyAlignment="1" applyProtection="1">
      <alignment horizontal="right" vertical="center"/>
      <protection locked="0"/>
    </xf>
    <xf numFmtId="0" fontId="14"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5" fillId="0" borderId="23"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1" fillId="0" borderId="3" xfId="0" applyFont="1" applyBorder="1"/>
    <xf numFmtId="0" fontId="1" fillId="0" borderId="0" xfId="0" applyFont="1"/>
    <xf numFmtId="0" fontId="8" fillId="3" borderId="3" xfId="20960" applyFont="1" applyFill="1" applyBorder="1" applyAlignment="1">
      <alignment horizontal="left" wrapText="1" indent="1"/>
    </xf>
    <xf numFmtId="0" fontId="8" fillId="0" borderId="3" xfId="20960" applyFont="1" applyBorder="1" applyAlignment="1">
      <alignment horizontal="left" wrapText="1" indent="1"/>
    </xf>
    <xf numFmtId="0" fontId="102" fillId="0" borderId="3" xfId="20960" applyFont="1" applyBorder="1" applyAlignment="1">
      <alignment horizontal="center" vertical="center"/>
    </xf>
    <xf numFmtId="0" fontId="103" fillId="0" borderId="0" xfId="0" applyFont="1" applyAlignment="1">
      <alignment wrapText="1"/>
    </xf>
    <xf numFmtId="0" fontId="8" fillId="0" borderId="2" xfId="20960" applyFont="1" applyBorder="1" applyAlignment="1">
      <alignment horizontal="left" wrapText="1" indent="1"/>
    </xf>
    <xf numFmtId="0" fontId="14" fillId="0" borderId="17" xfId="11" applyFont="1" applyBorder="1" applyAlignment="1">
      <alignment horizontal="center" vertical="center"/>
    </xf>
    <xf numFmtId="0" fontId="8" fillId="0" borderId="0" xfId="11" applyFont="1" applyAlignment="1">
      <alignment horizontal="left"/>
    </xf>
    <xf numFmtId="0" fontId="17" fillId="0" borderId="0" xfId="11" applyFont="1" applyAlignment="1">
      <alignment horizontal="right"/>
    </xf>
    <xf numFmtId="0" fontId="0" fillId="0" borderId="16" xfId="0" applyBorder="1" applyAlignment="1">
      <alignment horizontal="center" vertical="center"/>
    </xf>
    <xf numFmtId="0" fontId="5" fillId="35" borderId="27" xfId="0" applyFont="1" applyFill="1" applyBorder="1" applyAlignment="1">
      <alignment wrapText="1"/>
    </xf>
    <xf numFmtId="0" fontId="4" fillId="0" borderId="9" xfId="0" applyFont="1" applyBorder="1" applyAlignment="1">
      <alignment vertical="center" wrapText="1"/>
    </xf>
    <xf numFmtId="0" fontId="5" fillId="35" borderId="9" xfId="0" applyFont="1" applyFill="1" applyBorder="1" applyAlignment="1">
      <alignment wrapText="1"/>
    </xf>
    <xf numFmtId="0" fontId="5" fillId="35" borderId="68" xfId="0" applyFont="1" applyFill="1" applyBorder="1" applyAlignment="1">
      <alignment wrapText="1"/>
    </xf>
    <xf numFmtId="0" fontId="14"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9" fillId="0" borderId="0" xfId="11" applyFont="1" applyAlignment="1">
      <alignment horizontal="center"/>
    </xf>
    <xf numFmtId="0" fontId="4" fillId="0" borderId="6" xfId="0" applyFont="1" applyBorder="1" applyAlignment="1">
      <alignment horizontal="center" vertical="center" wrapText="1"/>
    </xf>
    <xf numFmtId="0" fontId="17" fillId="0" borderId="0" xfId="0" applyFont="1" applyAlignment="1" applyProtection="1">
      <alignment horizontal="right"/>
      <protection locked="0"/>
    </xf>
    <xf numFmtId="0" fontId="9" fillId="0" borderId="1" xfId="0" applyFont="1" applyBorder="1" applyAlignment="1">
      <alignment horizontal="center"/>
    </xf>
    <xf numFmtId="0" fontId="14" fillId="0" borderId="1" xfId="0" applyFont="1" applyBorder="1" applyAlignment="1">
      <alignment horizontal="center" vertical="center"/>
    </xf>
    <xf numFmtId="0" fontId="4" fillId="0" borderId="69" xfId="0" applyFont="1" applyBorder="1" applyAlignment="1">
      <alignment vertical="center" wrapText="1"/>
    </xf>
    <xf numFmtId="0" fontId="5" fillId="0" borderId="7" xfId="0" applyFont="1" applyBorder="1" applyAlignment="1">
      <alignment vertical="center" wrapText="1"/>
    </xf>
    <xf numFmtId="0" fontId="4" fillId="0" borderId="1" xfId="0" applyFont="1" applyBorder="1"/>
    <xf numFmtId="0" fontId="5" fillId="0" borderId="1" xfId="0" applyFont="1" applyBorder="1" applyAlignment="1">
      <alignment horizontal="center"/>
    </xf>
    <xf numFmtId="0" fontId="17" fillId="0" borderId="1" xfId="0" applyFont="1" applyBorder="1" applyAlignment="1">
      <alignment horizontal="center"/>
    </xf>
    <xf numFmtId="0" fontId="4" fillId="0" borderId="22" xfId="0" applyFont="1" applyBorder="1" applyAlignment="1">
      <alignment horizontal="center" vertical="center"/>
    </xf>
    <xf numFmtId="0" fontId="105" fillId="0" borderId="0" xfId="0" applyFont="1"/>
    <xf numFmtId="49" fontId="105" fillId="0" borderId="7" xfId="0" applyNumberFormat="1" applyFont="1" applyBorder="1" applyAlignment="1">
      <alignment horizontal="right" vertical="center"/>
    </xf>
    <xf numFmtId="49" fontId="105" fillId="0" borderId="76" xfId="0" applyNumberFormat="1" applyFont="1" applyBorder="1" applyAlignment="1">
      <alignment horizontal="right" vertical="center"/>
    </xf>
    <xf numFmtId="49" fontId="105" fillId="0" borderId="79" xfId="0" applyNumberFormat="1" applyFont="1" applyBorder="1" applyAlignment="1">
      <alignment horizontal="right" vertical="center"/>
    </xf>
    <xf numFmtId="49" fontId="105" fillId="0" borderId="84" xfId="0" applyNumberFormat="1" applyFont="1" applyBorder="1" applyAlignment="1">
      <alignment horizontal="right" vertical="center"/>
    </xf>
    <xf numFmtId="0" fontId="105" fillId="0" borderId="0" xfId="0" applyFont="1" applyAlignment="1">
      <alignment horizontal="left"/>
    </xf>
    <xf numFmtId="0" fontId="105" fillId="0" borderId="84" xfId="0" applyFont="1" applyBorder="1" applyAlignment="1">
      <alignment horizontal="right" vertical="center"/>
    </xf>
    <xf numFmtId="49" fontId="105" fillId="0" borderId="0" xfId="0" applyNumberFormat="1" applyFont="1" applyAlignment="1">
      <alignment horizontal="right" vertical="center"/>
    </xf>
    <xf numFmtId="0" fontId="105" fillId="0" borderId="0" xfId="0" applyFont="1" applyAlignment="1">
      <alignment vertical="center" wrapText="1"/>
    </xf>
    <xf numFmtId="0" fontId="105" fillId="0" borderId="0" xfId="0" applyFont="1" applyAlignment="1">
      <alignment horizontal="left" vertical="center" wrapText="1"/>
    </xf>
    <xf numFmtId="0" fontId="8" fillId="0" borderId="0" xfId="0" applyFont="1" applyAlignment="1">
      <alignment horizontal="left" wrapText="1"/>
    </xf>
    <xf numFmtId="0" fontId="8" fillId="0" borderId="1" xfId="11" applyFont="1" applyBorder="1"/>
    <xf numFmtId="0" fontId="14" fillId="0" borderId="1" xfId="11" applyFont="1" applyBorder="1" applyAlignment="1">
      <alignment horizontal="left" vertical="center"/>
    </xf>
    <xf numFmtId="0" fontId="6" fillId="3" borderId="3" xfId="20960" applyFont="1" applyFill="1" applyBorder="1" applyAlignment="1">
      <alignment horizontal="right" indent="1"/>
    </xf>
    <xf numFmtId="0" fontId="6" fillId="3" borderId="2" xfId="20960" applyFont="1" applyFill="1" applyBorder="1" applyAlignment="1">
      <alignment horizontal="right" indent="1"/>
    </xf>
    <xf numFmtId="197" fontId="8" fillId="2" borderId="23" xfId="0" applyNumberFormat="1" applyFont="1" applyFill="1" applyBorder="1" applyAlignment="1" applyProtection="1">
      <alignment vertical="center"/>
      <protection locked="0"/>
    </xf>
    <xf numFmtId="3" fontId="20" fillId="35" borderId="23" xfId="0" applyNumberFormat="1" applyFont="1" applyFill="1" applyBorder="1" applyAlignment="1">
      <alignment vertical="center" wrapText="1"/>
    </xf>
    <xf numFmtId="3" fontId="20" fillId="35" borderId="24" xfId="0" applyNumberFormat="1" applyFont="1" applyFill="1" applyBorder="1" applyAlignment="1">
      <alignment vertical="center" wrapText="1"/>
    </xf>
    <xf numFmtId="197" fontId="0" fillId="35" borderId="18" xfId="0" applyNumberFormat="1" applyFill="1" applyBorder="1" applyAlignment="1">
      <alignment horizontal="center" vertical="center"/>
    </xf>
    <xf numFmtId="197" fontId="0" fillId="0" borderId="20" xfId="0" applyNumberFormat="1" applyBorder="1"/>
    <xf numFmtId="197" fontId="0" fillId="0" borderId="20" xfId="0" applyNumberFormat="1" applyBorder="1" applyAlignment="1">
      <alignment wrapText="1"/>
    </xf>
    <xf numFmtId="197" fontId="0" fillId="35" borderId="20" xfId="0" applyNumberFormat="1" applyFill="1" applyBorder="1" applyAlignment="1">
      <alignment horizontal="center" vertical="center" wrapText="1"/>
    </xf>
    <xf numFmtId="197" fontId="0" fillId="35" borderId="24" xfId="0" applyNumberFormat="1" applyFill="1" applyBorder="1" applyAlignment="1">
      <alignment horizontal="center" vertical="center" wrapText="1"/>
    </xf>
    <xf numFmtId="197" fontId="6" fillId="35" borderId="20" xfId="2" applyNumberFormat="1" applyFont="1" applyFill="1" applyBorder="1" applyAlignment="1" applyProtection="1">
      <alignment vertical="top"/>
    </xf>
    <xf numFmtId="197" fontId="6" fillId="3" borderId="20" xfId="2" applyNumberFormat="1" applyFont="1" applyFill="1" applyBorder="1" applyAlignment="1" applyProtection="1">
      <alignment vertical="top"/>
      <protection locked="0"/>
    </xf>
    <xf numFmtId="197" fontId="6" fillId="35" borderId="20" xfId="2" applyNumberFormat="1" applyFont="1" applyFill="1" applyBorder="1" applyAlignment="1" applyProtection="1">
      <alignment vertical="top" wrapText="1"/>
    </xf>
    <xf numFmtId="197" fontId="6" fillId="3" borderId="20" xfId="2" applyNumberFormat="1" applyFont="1" applyFill="1" applyBorder="1" applyAlignment="1" applyProtection="1">
      <alignment vertical="top" wrapText="1"/>
      <protection locked="0"/>
    </xf>
    <xf numFmtId="197" fontId="6" fillId="35" borderId="20" xfId="2" applyNumberFormat="1" applyFont="1" applyFill="1" applyBorder="1" applyAlignment="1" applyProtection="1">
      <alignment vertical="top" wrapText="1"/>
      <protection locked="0"/>
    </xf>
    <xf numFmtId="197" fontId="6" fillId="35" borderId="24" xfId="2" applyNumberFormat="1" applyFont="1" applyFill="1" applyBorder="1" applyAlignment="1" applyProtection="1">
      <alignment vertical="top" wrapText="1"/>
    </xf>
    <xf numFmtId="197" fontId="4" fillId="0" borderId="3" xfId="0" applyNumberFormat="1" applyFont="1" applyBorder="1"/>
    <xf numFmtId="197" fontId="4" fillId="35" borderId="23" xfId="0" applyNumberFormat="1" applyFont="1" applyFill="1" applyBorder="1"/>
    <xf numFmtId="0" fontId="4" fillId="0" borderId="26" xfId="0" applyFont="1" applyBorder="1" applyAlignment="1">
      <alignment horizontal="center" vertical="center"/>
    </xf>
    <xf numFmtId="197" fontId="4" fillId="0" borderId="8" xfId="0" applyNumberFormat="1" applyFont="1" applyBorder="1"/>
    <xf numFmtId="0" fontId="4" fillId="0" borderId="26" xfId="0"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5" fillId="0" borderId="0" xfId="0" applyFont="1" applyAlignment="1">
      <alignment horizontal="center" wrapText="1"/>
    </xf>
    <xf numFmtId="9" fontId="4" fillId="0" borderId="20" xfId="20961" applyFont="1" applyBorder="1"/>
    <xf numFmtId="9" fontId="4" fillId="35" borderId="24" xfId="20961" applyFont="1" applyFill="1" applyBorder="1"/>
    <xf numFmtId="171" fontId="5" fillId="35" borderId="23" xfId="0" applyNumberFormat="1" applyFont="1" applyFill="1" applyBorder="1" applyAlignment="1">
      <alignment horizontal="center" vertical="center"/>
    </xf>
    <xf numFmtId="0" fontId="8" fillId="0" borderId="16" xfId="0" applyFont="1" applyBorder="1" applyAlignment="1">
      <alignment horizontal="right" vertical="center" wrapText="1"/>
    </xf>
    <xf numFmtId="0" fontId="6" fillId="0" borderId="17" xfId="0" applyFont="1" applyBorder="1" applyAlignment="1">
      <alignment vertical="center" wrapText="1"/>
    </xf>
    <xf numFmtId="173" fontId="25" fillId="36" borderId="0" xfId="20"/>
    <xf numFmtId="173" fontId="25" fillId="36" borderId="92" xfId="20" applyBorder="1"/>
    <xf numFmtId="0" fontId="4" fillId="0" borderId="7" xfId="0" applyFont="1" applyBorder="1" applyAlignment="1">
      <alignment vertical="center"/>
    </xf>
    <xf numFmtId="0" fontId="4" fillId="0" borderId="98" xfId="0" applyFont="1" applyBorder="1" applyAlignment="1">
      <alignment vertical="center"/>
    </xf>
    <xf numFmtId="0" fontId="5" fillId="0" borderId="98" xfId="0" applyFont="1" applyBorder="1" applyAlignment="1">
      <alignment vertical="center"/>
    </xf>
    <xf numFmtId="0" fontId="4" fillId="0" borderId="17" xfId="0" applyFont="1" applyBorder="1" applyAlignment="1">
      <alignment vertical="center"/>
    </xf>
    <xf numFmtId="0" fontId="4" fillId="0" borderId="94" xfId="0" applyFont="1" applyBorder="1" applyAlignment="1">
      <alignment vertical="center"/>
    </xf>
    <xf numFmtId="0" fontId="4" fillId="0" borderId="95" xfId="0" applyFont="1" applyBorder="1" applyAlignment="1">
      <alignment vertical="center"/>
    </xf>
    <xf numFmtId="0" fontId="4" fillId="0" borderId="16"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73" fontId="25" fillId="36" borderId="29" xfId="20" applyBorder="1"/>
    <xf numFmtId="173" fontId="25" fillId="36" borderId="109" xfId="20" applyBorder="1"/>
    <xf numFmtId="173" fontId="25" fillId="36" borderId="55" xfId="20" applyBorder="1"/>
    <xf numFmtId="0" fontId="4" fillId="3" borderId="63" xfId="0" applyFont="1" applyFill="1" applyBorder="1" applyAlignment="1">
      <alignment horizontal="center" vertical="center"/>
    </xf>
    <xf numFmtId="0" fontId="4" fillId="3" borderId="0" xfId="0" applyFont="1" applyFill="1" applyAlignment="1">
      <alignment vertical="center"/>
    </xf>
    <xf numFmtId="0" fontId="4" fillId="0" borderId="69" xfId="0" applyFont="1" applyBorder="1" applyAlignment="1">
      <alignment horizontal="center" vertical="center"/>
    </xf>
    <xf numFmtId="0" fontId="4" fillId="3" borderId="96" xfId="0" applyFont="1" applyFill="1" applyBorder="1" applyAlignment="1">
      <alignment vertical="center"/>
    </xf>
    <xf numFmtId="0" fontId="13" fillId="3" borderId="110" xfId="0" applyFont="1" applyFill="1" applyBorder="1" applyAlignment="1">
      <alignment horizontal="left"/>
    </xf>
    <xf numFmtId="0" fontId="13" fillId="3" borderId="111" xfId="0" applyFont="1" applyFill="1" applyBorder="1" applyAlignment="1">
      <alignment horizontal="left"/>
    </xf>
    <xf numFmtId="0" fontId="4" fillId="0" borderId="98" xfId="0" applyFont="1" applyBorder="1" applyAlignment="1">
      <alignment horizontal="center" vertical="center" wrapText="1"/>
    </xf>
    <xf numFmtId="0" fontId="105" fillId="0" borderId="86" xfId="0" applyFont="1" applyBorder="1" applyAlignment="1">
      <alignment horizontal="right" vertical="center"/>
    </xf>
    <xf numFmtId="0" fontId="4" fillId="0" borderId="112" xfId="0" applyFont="1" applyBorder="1" applyAlignment="1">
      <alignment horizontal="center" vertical="center" wrapText="1"/>
    </xf>
    <xf numFmtId="0" fontId="5" fillId="3" borderId="113" xfId="0" applyFont="1" applyFill="1" applyBorder="1" applyAlignment="1">
      <alignment vertical="center"/>
    </xf>
    <xf numFmtId="0" fontId="4" fillId="3" borderId="21" xfId="0" applyFont="1" applyFill="1" applyBorder="1" applyAlignment="1">
      <alignment vertical="center"/>
    </xf>
    <xf numFmtId="0" fontId="4" fillId="0" borderId="114" xfId="0" applyFont="1" applyBorder="1" applyAlignment="1">
      <alignment horizontal="center" vertical="center"/>
    </xf>
    <xf numFmtId="0" fontId="5" fillId="0" borderId="23" xfId="0" applyFont="1" applyBorder="1" applyAlignment="1">
      <alignment vertical="center"/>
    </xf>
    <xf numFmtId="173" fontId="25" fillId="36" borderId="25" xfId="20" applyBorder="1"/>
    <xf numFmtId="0" fontId="4" fillId="0" borderId="7" xfId="0" applyFont="1" applyBorder="1" applyAlignment="1">
      <alignment horizontal="center" vertical="center" wrapText="1"/>
    </xf>
    <xf numFmtId="0" fontId="4" fillId="0" borderId="64" xfId="0" applyFont="1" applyBorder="1" applyAlignment="1">
      <alignment horizontal="center" vertical="center" wrapText="1"/>
    </xf>
    <xf numFmtId="0" fontId="6" fillId="0" borderId="16" xfId="11" applyFont="1" applyBorder="1" applyAlignment="1">
      <alignment vertical="center"/>
    </xf>
    <xf numFmtId="0" fontId="6" fillId="0" borderId="17" xfId="11" applyFont="1" applyBorder="1" applyAlignment="1">
      <alignment vertical="center"/>
    </xf>
    <xf numFmtId="0" fontId="14" fillId="0" borderId="18" xfId="11" applyFont="1" applyBorder="1" applyAlignment="1">
      <alignment horizontal="center" vertical="center"/>
    </xf>
    <xf numFmtId="0" fontId="0" fillId="0" borderId="114" xfId="0" applyBorder="1"/>
    <xf numFmtId="0" fontId="0" fillId="0" borderId="22" xfId="0" applyBorder="1"/>
    <xf numFmtId="0" fontId="5" fillId="35" borderId="115" xfId="0" applyFont="1" applyFill="1" applyBorder="1" applyAlignment="1">
      <alignment vertical="center" wrapText="1"/>
    </xf>
    <xf numFmtId="0" fontId="6" fillId="0" borderId="0" xfId="0" applyFont="1" applyAlignment="1">
      <alignment wrapText="1"/>
    </xf>
    <xf numFmtId="0" fontId="5" fillId="35" borderId="17" xfId="0" applyFont="1" applyFill="1" applyBorder="1" applyAlignment="1">
      <alignment horizontal="center" vertical="center" wrapText="1"/>
    </xf>
    <xf numFmtId="0" fontId="5" fillId="35" borderId="18" xfId="0" applyFont="1" applyFill="1" applyBorder="1" applyAlignment="1">
      <alignment horizontal="center" vertical="center" wrapText="1"/>
    </xf>
    <xf numFmtId="0" fontId="5" fillId="35" borderId="114" xfId="0" applyFont="1" applyFill="1" applyBorder="1" applyAlignment="1">
      <alignment horizontal="left" vertical="center" wrapText="1"/>
    </xf>
    <xf numFmtId="0" fontId="5" fillId="35" borderId="98" xfId="0" applyFont="1" applyFill="1" applyBorder="1" applyAlignment="1">
      <alignment horizontal="left" vertical="center" wrapText="1"/>
    </xf>
    <xf numFmtId="0" fontId="5" fillId="35" borderId="112"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8" xfId="0" applyFont="1" applyBorder="1" applyAlignment="1">
      <alignment horizontal="left" vertical="center" wrapText="1"/>
    </xf>
    <xf numFmtId="0" fontId="108" fillId="0" borderId="114" xfId="0" applyFont="1" applyBorder="1" applyAlignment="1">
      <alignment horizontal="right" vertical="center" wrapText="1"/>
    </xf>
    <xf numFmtId="0" fontId="108" fillId="0" borderId="98" xfId="0" applyFont="1" applyBorder="1" applyAlignment="1">
      <alignment horizontal="left" vertical="center" wrapText="1"/>
    </xf>
    <xf numFmtId="0" fontId="5" fillId="0" borderId="114" xfId="0" applyFont="1" applyBorder="1" applyAlignment="1">
      <alignment horizontal="left" vertical="center" wrapText="1"/>
    </xf>
    <xf numFmtId="0" fontId="5" fillId="0" borderId="0" xfId="21410" applyFont="1" applyAlignment="1" applyProtection="1">
      <alignment horizontal="left" vertical="center"/>
      <protection locked="0"/>
    </xf>
    <xf numFmtId="0" fontId="4" fillId="0" borderId="0" xfId="0" applyFont="1" applyAlignment="1">
      <alignment horizontal="left" vertical="center"/>
    </xf>
    <xf numFmtId="0" fontId="108" fillId="0" borderId="0" xfId="0" applyFont="1" applyAlignment="1">
      <alignment horizontal="left" vertical="center"/>
    </xf>
    <xf numFmtId="49" fontId="109" fillId="0" borderId="22" xfId="5" applyNumberFormat="1" applyFont="1" applyBorder="1" applyAlignment="1" applyProtection="1">
      <alignment horizontal="left" vertical="center"/>
      <protection locked="0"/>
    </xf>
    <xf numFmtId="0" fontId="110" fillId="0" borderId="23" xfId="9" applyFont="1" applyBorder="1" applyAlignment="1" applyProtection="1">
      <alignment horizontal="left" vertical="center" wrapText="1"/>
      <protection locked="0"/>
    </xf>
    <xf numFmtId="0" fontId="19" fillId="0" borderId="114" xfId="0" applyFont="1" applyBorder="1" applyAlignment="1">
      <alignment horizontal="center" vertical="center" wrapText="1"/>
    </xf>
    <xf numFmtId="3" fontId="20" fillId="35" borderId="98" xfId="0" applyNumberFormat="1" applyFont="1" applyFill="1" applyBorder="1" applyAlignment="1">
      <alignment vertical="center" wrapText="1"/>
    </xf>
    <xf numFmtId="3" fontId="20" fillId="35" borderId="112" xfId="0" applyNumberFormat="1" applyFont="1" applyFill="1" applyBorder="1" applyAlignment="1">
      <alignment vertical="center" wrapText="1"/>
    </xf>
    <xf numFmtId="14" fontId="6" fillId="3" borderId="98" xfId="8" quotePrefix="1" applyNumberFormat="1" applyFont="1" applyFill="1" applyBorder="1" applyAlignment="1" applyProtection="1">
      <alignment horizontal="left" vertical="center" wrapText="1" indent="2"/>
      <protection locked="0"/>
    </xf>
    <xf numFmtId="3" fontId="20" fillId="0" borderId="98" xfId="0" applyNumberFormat="1" applyFont="1" applyBorder="1" applyAlignment="1">
      <alignment vertical="center" wrapText="1"/>
    </xf>
    <xf numFmtId="14" fontId="6" fillId="3" borderId="98" xfId="8" quotePrefix="1" applyNumberFormat="1" applyFont="1" applyFill="1" applyBorder="1" applyAlignment="1" applyProtection="1">
      <alignment horizontal="left" vertical="center" wrapText="1" indent="3"/>
      <protection locked="0"/>
    </xf>
    <xf numFmtId="0" fontId="10" fillId="0" borderId="98" xfId="17" applyFill="1" applyBorder="1" applyAlignment="1" applyProtection="1"/>
    <xf numFmtId="49" fontId="108" fillId="0" borderId="114" xfId="0" applyNumberFormat="1" applyFont="1" applyBorder="1" applyAlignment="1">
      <alignment horizontal="right" vertical="center" wrapText="1"/>
    </xf>
    <xf numFmtId="0" fontId="6" fillId="3" borderId="98" xfId="20960" applyFont="1" applyFill="1" applyBorder="1"/>
    <xf numFmtId="0" fontId="102" fillId="0" borderId="98" xfId="20960" applyFont="1" applyBorder="1" applyAlignment="1">
      <alignment horizontal="center" vertical="center"/>
    </xf>
    <xf numFmtId="0" fontId="4" fillId="0" borderId="98" xfId="0" applyFont="1" applyBorder="1"/>
    <xf numFmtId="0" fontId="10" fillId="0" borderId="98" xfId="17" applyFill="1" applyBorder="1" applyAlignment="1" applyProtection="1">
      <alignment horizontal="left" vertical="center" wrapText="1"/>
    </xf>
    <xf numFmtId="49" fontId="108" fillId="0" borderId="98" xfId="0" applyNumberFormat="1" applyFont="1" applyBorder="1" applyAlignment="1">
      <alignment horizontal="right" vertical="center" wrapText="1"/>
    </xf>
    <xf numFmtId="0" fontId="10" fillId="0" borderId="98" xfId="17" applyFill="1" applyBorder="1" applyAlignment="1" applyProtection="1">
      <alignment horizontal="left" vertical="center"/>
    </xf>
    <xf numFmtId="1" fontId="5" fillId="35" borderId="112" xfId="0" applyNumberFormat="1" applyFont="1" applyFill="1" applyBorder="1" applyAlignment="1">
      <alignment horizontal="center" vertical="center" wrapText="1"/>
    </xf>
    <xf numFmtId="10" fontId="6" fillId="0" borderId="98" xfId="20961" applyNumberFormat="1" applyFont="1" applyFill="1" applyBorder="1" applyAlignment="1">
      <alignment horizontal="left" vertical="center" wrapText="1"/>
    </xf>
    <xf numFmtId="10" fontId="4" fillId="0" borderId="98" xfId="20961" applyNumberFormat="1" applyFont="1" applyFill="1" applyBorder="1" applyAlignment="1">
      <alignment horizontal="left" vertical="center" wrapText="1"/>
    </xf>
    <xf numFmtId="10" fontId="5" fillId="35" borderId="98" xfId="0" applyNumberFormat="1" applyFont="1" applyFill="1" applyBorder="1" applyAlignment="1">
      <alignment horizontal="left" vertical="center" wrapText="1"/>
    </xf>
    <xf numFmtId="10" fontId="108" fillId="0" borderId="98" xfId="20961" applyNumberFormat="1" applyFont="1" applyFill="1" applyBorder="1" applyAlignment="1">
      <alignment horizontal="left" vertical="center" wrapText="1"/>
    </xf>
    <xf numFmtId="10" fontId="5" fillId="35" borderId="98" xfId="20961" applyNumberFormat="1" applyFont="1" applyFill="1" applyBorder="1" applyAlignment="1">
      <alignment horizontal="left" vertical="center" wrapText="1"/>
    </xf>
    <xf numFmtId="10" fontId="5" fillId="35" borderId="98" xfId="0" applyNumberFormat="1" applyFont="1" applyFill="1" applyBorder="1" applyAlignment="1">
      <alignment horizontal="center" vertical="center" wrapText="1"/>
    </xf>
    <xf numFmtId="10" fontId="110" fillId="0" borderId="23" xfId="20961" applyNumberFormat="1" applyFont="1" applyFill="1" applyBorder="1" applyAlignment="1" applyProtection="1">
      <alignment horizontal="left" vertical="center"/>
    </xf>
    <xf numFmtId="168" fontId="6" fillId="0" borderId="0" xfId="7" applyFont="1"/>
    <xf numFmtId="0" fontId="106" fillId="0" borderId="0" xfId="0" applyFont="1" applyAlignment="1">
      <alignment wrapText="1"/>
    </xf>
    <xf numFmtId="0" fontId="9" fillId="0" borderId="26" xfId="0" applyFont="1" applyBorder="1" applyAlignment="1">
      <alignment horizontal="center" wrapText="1"/>
    </xf>
    <xf numFmtId="0" fontId="9" fillId="0" borderId="8" xfId="0" applyFont="1" applyBorder="1" applyAlignment="1">
      <alignment horizontal="center" vertical="center" wrapText="1"/>
    </xf>
    <xf numFmtId="0" fontId="8" fillId="0" borderId="114" xfId="0" applyFont="1" applyBorder="1" applyAlignment="1">
      <alignment horizontal="right" vertical="center" wrapText="1"/>
    </xf>
    <xf numFmtId="0" fontId="6" fillId="0" borderId="98" xfId="0" applyFont="1" applyBorder="1" applyAlignment="1">
      <alignment vertical="center" wrapText="1"/>
    </xf>
    <xf numFmtId="0" fontId="4" fillId="0" borderId="98" xfId="0" applyFont="1" applyBorder="1" applyAlignment="1">
      <alignment vertical="center" wrapText="1"/>
    </xf>
    <xf numFmtId="0" fontId="4" fillId="0" borderId="98" xfId="0" applyFont="1" applyBorder="1" applyAlignment="1">
      <alignment horizontal="left" vertical="center" wrapText="1" indent="2"/>
    </xf>
    <xf numFmtId="3" fontId="20" fillId="35" borderId="99" xfId="0" applyNumberFormat="1" applyFont="1" applyFill="1" applyBorder="1" applyAlignment="1">
      <alignment vertical="center" wrapText="1"/>
    </xf>
    <xf numFmtId="3" fontId="20" fillId="35" borderId="21" xfId="0" applyNumberFormat="1" applyFont="1" applyFill="1" applyBorder="1" applyAlignment="1">
      <alignment vertical="center" wrapText="1"/>
    </xf>
    <xf numFmtId="3" fontId="20" fillId="0" borderId="99" xfId="0" applyNumberFormat="1" applyFont="1" applyBorder="1" applyAlignment="1">
      <alignment vertical="center" wrapText="1"/>
    </xf>
    <xf numFmtId="3" fontId="20" fillId="0" borderId="21" xfId="0" applyNumberFormat="1" applyFont="1" applyBorder="1" applyAlignment="1">
      <alignment vertical="center" wrapText="1"/>
    </xf>
    <xf numFmtId="3" fontId="20" fillId="35" borderId="25" xfId="0" applyNumberFormat="1" applyFont="1" applyFill="1" applyBorder="1" applyAlignment="1">
      <alignment vertical="center" wrapText="1"/>
    </xf>
    <xf numFmtId="3" fontId="20" fillId="35" borderId="37" xfId="0" applyNumberFormat="1" applyFont="1" applyFill="1" applyBorder="1" applyAlignment="1">
      <alignment vertical="center" wrapText="1"/>
    </xf>
    <xf numFmtId="0" fontId="5" fillId="0" borderId="23" xfId="0" applyFont="1" applyBorder="1" applyAlignment="1">
      <alignment vertical="center" wrapText="1"/>
    </xf>
    <xf numFmtId="0" fontId="4" fillId="0" borderId="112" xfId="0" applyFont="1" applyBorder="1"/>
    <xf numFmtId="0" fontId="8" fillId="0" borderId="112" xfId="0" applyFont="1" applyBorder="1"/>
    <xf numFmtId="0" fontId="8" fillId="0" borderId="112" xfId="0" applyFont="1" applyBorder="1" applyAlignment="1">
      <alignment wrapText="1"/>
    </xf>
    <xf numFmtId="0" fontId="9" fillId="0" borderId="18" xfId="0" applyFont="1" applyBorder="1" applyAlignment="1">
      <alignment horizontal="center"/>
    </xf>
    <xf numFmtId="0" fontId="9" fillId="0" borderId="112"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8" fillId="0" borderId="114" xfId="0" applyFont="1" applyBorder="1" applyAlignment="1">
      <alignment horizontal="center" vertical="center" wrapText="1"/>
    </xf>
    <xf numFmtId="0" fontId="14" fillId="0" borderId="98" xfId="0" applyFont="1" applyBorder="1" applyAlignment="1">
      <alignment horizontal="center" vertical="center" wrapText="1"/>
    </xf>
    <xf numFmtId="0" fontId="15" fillId="0" borderId="98" xfId="0" applyFont="1" applyBorder="1" applyAlignment="1">
      <alignment horizontal="left" vertical="center" wrapText="1"/>
    </xf>
    <xf numFmtId="197" fontId="6" fillId="0" borderId="98" xfId="0" applyNumberFormat="1" applyFont="1" applyBorder="1" applyAlignment="1" applyProtection="1">
      <alignment vertical="center" wrapText="1"/>
      <protection locked="0"/>
    </xf>
    <xf numFmtId="197" fontId="4" fillId="0" borderId="98" xfId="0" applyNumberFormat="1" applyFont="1" applyBorder="1" applyAlignment="1" applyProtection="1">
      <alignment vertical="center" wrapText="1"/>
      <protection locked="0"/>
    </xf>
    <xf numFmtId="197" fontId="4" fillId="0" borderId="112" xfId="0" applyNumberFormat="1" applyFont="1" applyBorder="1" applyAlignment="1" applyProtection="1">
      <alignment vertical="center" wrapText="1"/>
      <protection locked="0"/>
    </xf>
    <xf numFmtId="197" fontId="6" fillId="0" borderId="98" xfId="0" applyNumberFormat="1" applyFont="1" applyBorder="1" applyAlignment="1" applyProtection="1">
      <alignment horizontal="right" vertical="center" wrapText="1"/>
      <protection locked="0"/>
    </xf>
    <xf numFmtId="0" fontId="8" fillId="2" borderId="114" xfId="0" applyFont="1" applyFill="1" applyBorder="1" applyAlignment="1">
      <alignment horizontal="right" vertical="center"/>
    </xf>
    <xf numFmtId="0" fontId="8" fillId="2" borderId="98" xfId="0" applyFont="1" applyFill="1" applyBorder="1" applyAlignment="1">
      <alignment vertical="center"/>
    </xf>
    <xf numFmtId="197" fontId="8" fillId="2" borderId="98" xfId="0" applyNumberFormat="1" applyFont="1" applyFill="1" applyBorder="1" applyAlignment="1" applyProtection="1">
      <alignment vertical="center"/>
      <protection locked="0"/>
    </xf>
    <xf numFmtId="197" fontId="16" fillId="2" borderId="98" xfId="0" applyNumberFormat="1" applyFont="1" applyFill="1" applyBorder="1" applyAlignment="1" applyProtection="1">
      <alignment vertical="center"/>
      <protection locked="0"/>
    </xf>
    <xf numFmtId="197" fontId="16" fillId="2" borderId="112" xfId="0" applyNumberFormat="1" applyFont="1" applyFill="1" applyBorder="1" applyAlignment="1" applyProtection="1">
      <alignment vertical="center"/>
      <protection locked="0"/>
    </xf>
    <xf numFmtId="197" fontId="8" fillId="2" borderId="112" xfId="0" applyNumberFormat="1" applyFont="1" applyFill="1" applyBorder="1" applyAlignment="1" applyProtection="1">
      <alignment vertical="center"/>
      <protection locked="0"/>
    </xf>
    <xf numFmtId="0" fontId="14" fillId="0" borderId="114" xfId="0" applyFont="1" applyBorder="1" applyAlignment="1">
      <alignment horizontal="center" vertical="center" wrapText="1"/>
    </xf>
    <xf numFmtId="14" fontId="4" fillId="0" borderId="0" xfId="0" applyNumberFormat="1" applyFont="1"/>
    <xf numFmtId="10" fontId="4" fillId="0" borderId="98" xfId="20961" applyNumberFormat="1" applyFont="1" applyFill="1" applyBorder="1" applyAlignment="1" applyProtection="1">
      <alignment horizontal="right" vertical="center" wrapText="1"/>
      <protection locked="0"/>
    </xf>
    <xf numFmtId="10" fontId="4" fillId="0" borderId="98" xfId="20961" applyNumberFormat="1" applyFont="1" applyBorder="1" applyAlignment="1" applyProtection="1">
      <alignment vertical="center" wrapText="1"/>
      <protection locked="0"/>
    </xf>
    <xf numFmtId="10" fontId="4" fillId="0" borderId="112" xfId="20961" applyNumberFormat="1" applyFont="1" applyBorder="1" applyAlignment="1" applyProtection="1">
      <alignment vertical="center" wrapText="1"/>
      <protection locked="0"/>
    </xf>
    <xf numFmtId="0" fontId="4" fillId="3" borderId="54" xfId="0" applyFont="1" applyFill="1" applyBorder="1"/>
    <xf numFmtId="0" fontId="4" fillId="3" borderId="117" xfId="0" applyFont="1" applyFill="1" applyBorder="1" applyAlignment="1">
      <alignment wrapText="1"/>
    </xf>
    <xf numFmtId="0" fontId="4" fillId="3" borderId="118" xfId="0" applyFont="1" applyFill="1" applyBorder="1"/>
    <xf numFmtId="0" fontId="5" fillId="3" borderId="11" xfId="0" applyFont="1" applyFill="1" applyBorder="1" applyAlignment="1">
      <alignment horizontal="center" wrapText="1"/>
    </xf>
    <xf numFmtId="0" fontId="4" fillId="0" borderId="98" xfId="0" applyFont="1" applyBorder="1" applyAlignment="1">
      <alignment horizontal="center"/>
    </xf>
    <xf numFmtId="0" fontId="4" fillId="3" borderId="63"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92" xfId="0" applyFont="1" applyFill="1" applyBorder="1" applyAlignment="1">
      <alignment horizontal="center" vertical="center" wrapText="1"/>
    </xf>
    <xf numFmtId="0" fontId="4" fillId="0" borderId="114" xfId="0" applyFont="1" applyBorder="1"/>
    <xf numFmtId="0" fontId="4" fillId="0" borderId="98" xfId="0" applyFont="1" applyBorder="1" applyAlignment="1">
      <alignment wrapText="1"/>
    </xf>
    <xf numFmtId="169" fontId="4" fillId="0" borderId="98" xfId="7" applyNumberFormat="1" applyFont="1" applyBorder="1"/>
    <xf numFmtId="169" fontId="4" fillId="0" borderId="112" xfId="7" applyNumberFormat="1" applyFont="1" applyBorder="1"/>
    <xf numFmtId="0" fontId="13" fillId="0" borderId="98" xfId="0" applyFont="1" applyBorder="1" applyAlignment="1">
      <alignment horizontal="left" wrapText="1" indent="2"/>
    </xf>
    <xf numFmtId="173" fontId="25" fillId="36" borderId="98" xfId="20" applyBorder="1"/>
    <xf numFmtId="169" fontId="4" fillId="0" borderId="98" xfId="7" applyNumberFormat="1" applyFont="1" applyBorder="1" applyAlignment="1">
      <alignment vertical="center"/>
    </xf>
    <xf numFmtId="0" fontId="5" fillId="0" borderId="114" xfId="0" applyFont="1" applyBorder="1"/>
    <xf numFmtId="0" fontId="5" fillId="0" borderId="98" xfId="0" applyFont="1" applyBorder="1" applyAlignment="1">
      <alignment wrapText="1"/>
    </xf>
    <xf numFmtId="169" fontId="5" fillId="0" borderId="112" xfId="7" applyNumberFormat="1" applyFont="1" applyBorder="1"/>
    <xf numFmtId="0" fontId="3" fillId="3" borderId="63" xfId="0" applyFont="1" applyFill="1" applyBorder="1" applyAlignment="1">
      <alignment horizontal="left"/>
    </xf>
    <xf numFmtId="169" fontId="4" fillId="3" borderId="0" xfId="7" applyNumberFormat="1" applyFont="1" applyFill="1" applyBorder="1"/>
    <xf numFmtId="169" fontId="4" fillId="3" borderId="0" xfId="7" applyNumberFormat="1" applyFont="1" applyFill="1" applyBorder="1" applyAlignment="1">
      <alignment vertical="center"/>
    </xf>
    <xf numFmtId="169" fontId="4" fillId="3" borderId="92" xfId="7" applyNumberFormat="1" applyFont="1" applyFill="1" applyBorder="1"/>
    <xf numFmtId="169" fontId="4" fillId="0" borderId="98" xfId="7" applyNumberFormat="1" applyFont="1" applyFill="1" applyBorder="1"/>
    <xf numFmtId="169" fontId="4" fillId="0" borderId="98" xfId="7" applyNumberFormat="1" applyFont="1" applyFill="1" applyBorder="1" applyAlignment="1">
      <alignment vertical="center"/>
    </xf>
    <xf numFmtId="0" fontId="13" fillId="0" borderId="98"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2" xfId="0" applyFont="1" applyFill="1" applyBorder="1"/>
    <xf numFmtId="0" fontId="5" fillId="0" borderId="22" xfId="0" applyFont="1" applyBorder="1"/>
    <xf numFmtId="0" fontId="5" fillId="0" borderId="23" xfId="0" applyFont="1" applyBorder="1" applyAlignment="1">
      <alignment wrapText="1"/>
    </xf>
    <xf numFmtId="173" fontId="25" fillId="36" borderId="115" xfId="20" applyBorder="1"/>
    <xf numFmtId="10" fontId="5" fillId="0" borderId="24" xfId="20961" applyNumberFormat="1" applyFont="1" applyBorder="1"/>
    <xf numFmtId="0" fontId="8" fillId="2" borderId="105" xfId="0" applyFont="1" applyFill="1" applyBorder="1" applyAlignment="1">
      <alignment horizontal="right" vertical="center"/>
    </xf>
    <xf numFmtId="0" fontId="8" fillId="2" borderId="94" xfId="0" applyFont="1" applyFill="1" applyBorder="1" applyAlignment="1">
      <alignment vertical="center"/>
    </xf>
    <xf numFmtId="197" fontId="8" fillId="2" borderId="94" xfId="0" applyNumberFormat="1" applyFont="1" applyFill="1" applyBorder="1" applyAlignment="1" applyProtection="1">
      <alignment vertical="center"/>
      <protection locked="0"/>
    </xf>
    <xf numFmtId="197" fontId="16" fillId="2" borderId="94" xfId="0" applyNumberFormat="1" applyFont="1" applyFill="1" applyBorder="1" applyAlignment="1" applyProtection="1">
      <alignment vertical="center"/>
      <protection locked="0"/>
    </xf>
    <xf numFmtId="197" fontId="16" fillId="2" borderId="106" xfId="0" applyNumberFormat="1" applyFont="1" applyFill="1" applyBorder="1" applyAlignment="1" applyProtection="1">
      <alignment vertical="center"/>
      <protection locked="0"/>
    </xf>
    <xf numFmtId="0" fontId="8" fillId="0" borderId="98" xfId="0" applyFont="1" applyBorder="1" applyAlignment="1">
      <alignment horizontal="left" vertical="center" wrapText="1"/>
    </xf>
    <xf numFmtId="0" fontId="5" fillId="3" borderId="0" xfId="0" applyFont="1" applyFill="1" applyAlignment="1">
      <alignment horizontal="center"/>
    </xf>
    <xf numFmtId="0" fontId="105" fillId="0" borderId="86" xfId="0" applyFont="1" applyBorder="1" applyAlignment="1">
      <alignment horizontal="left" vertical="center"/>
    </xf>
    <xf numFmtId="0" fontId="105" fillId="0" borderId="84" xfId="0" applyFont="1" applyBorder="1" applyAlignment="1">
      <alignment vertical="center" wrapText="1"/>
    </xf>
    <xf numFmtId="0" fontId="105" fillId="0" borderId="84" xfId="0" applyFont="1" applyBorder="1" applyAlignment="1">
      <alignment horizontal="left" vertical="center" wrapText="1"/>
    </xf>
    <xf numFmtId="0" fontId="115" fillId="0" borderId="0" xfId="11" applyFont="1"/>
    <xf numFmtId="0" fontId="116" fillId="0" borderId="0" xfId="0" applyFont="1"/>
    <xf numFmtId="0" fontId="117" fillId="0" borderId="0" xfId="11" applyFont="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Alignment="1">
      <alignment horizontal="left"/>
    </xf>
    <xf numFmtId="0" fontId="118" fillId="0" borderId="128" xfId="0" applyFont="1" applyBorder="1" applyAlignment="1">
      <alignment horizontal="left" vertical="center" wrapText="1"/>
    </xf>
    <xf numFmtId="0" fontId="124" fillId="0" borderId="0" xfId="0" applyFont="1"/>
    <xf numFmtId="49" fontId="105" fillId="0" borderId="98" xfId="0" applyNumberFormat="1" applyFont="1" applyBorder="1" applyAlignment="1">
      <alignment horizontal="right" vertical="center"/>
    </xf>
    <xf numFmtId="0" fontId="125" fillId="0" borderId="0" xfId="0" applyFont="1"/>
    <xf numFmtId="0" fontId="116" fillId="0" borderId="0" xfId="0" applyFont="1" applyAlignment="1">
      <alignment horizontal="left" indent="1"/>
    </xf>
    <xf numFmtId="0" fontId="116" fillId="0" borderId="0" xfId="0" applyFont="1" applyAlignment="1">
      <alignment horizontal="left" indent="2"/>
    </xf>
    <xf numFmtId="49" fontId="116" fillId="0" borderId="0" xfId="0" applyNumberFormat="1" applyFont="1" applyAlignment="1">
      <alignment horizontal="left" indent="3"/>
    </xf>
    <xf numFmtId="49" fontId="116" fillId="0" borderId="0" xfId="0" applyNumberFormat="1" applyFont="1" applyAlignment="1">
      <alignment horizontal="left" indent="1"/>
    </xf>
    <xf numFmtId="49" fontId="116" fillId="0" borderId="0" xfId="0" applyNumberFormat="1" applyFont="1" applyAlignment="1">
      <alignment horizontal="left" wrapText="1" indent="2"/>
    </xf>
    <xf numFmtId="49" fontId="116" fillId="0" borderId="0" xfId="0" applyNumberFormat="1" applyFont="1" applyAlignment="1">
      <alignment horizontal="left" wrapText="1" indent="3"/>
    </xf>
    <xf numFmtId="0" fontId="116" fillId="0" borderId="0" xfId="0" applyFont="1" applyAlignment="1">
      <alignment horizontal="left" wrapText="1" indent="1"/>
    </xf>
    <xf numFmtId="0" fontId="116" fillId="0" borderId="0" xfId="0" applyFont="1" applyAlignment="1">
      <alignment horizontal="left" vertical="top" wrapText="1"/>
    </xf>
    <xf numFmtId="197" fontId="6" fillId="3" borderId="112" xfId="2" applyNumberFormat="1" applyFont="1" applyFill="1" applyBorder="1" applyAlignment="1" applyProtection="1">
      <alignment vertical="top" wrapText="1"/>
      <protection locked="0"/>
    </xf>
    <xf numFmtId="0" fontId="8" fillId="0" borderId="98" xfId="0" applyFont="1" applyBorder="1" applyAlignment="1">
      <alignment horizontal="center" vertical="center" wrapText="1"/>
    </xf>
    <xf numFmtId="0" fontId="3" fillId="0" borderId="98" xfId="0" applyFont="1" applyBorder="1" applyAlignment="1">
      <alignment horizontal="center" vertical="center"/>
    </xf>
    <xf numFmtId="0" fontId="129" fillId="3" borderId="98" xfId="21414" applyFont="1" applyFill="1" applyBorder="1" applyAlignment="1">
      <alignment horizontal="left" vertical="center" wrapText="1"/>
    </xf>
    <xf numFmtId="0" fontId="130" fillId="0" borderId="98" xfId="21414" applyFont="1" applyBorder="1" applyAlignment="1">
      <alignment horizontal="left" vertical="center" wrapText="1" indent="1"/>
    </xf>
    <xf numFmtId="0" fontId="131" fillId="3" borderId="98" xfId="21414" applyFont="1" applyFill="1" applyBorder="1" applyAlignment="1">
      <alignment horizontal="left" vertical="center" wrapText="1"/>
    </xf>
    <xf numFmtId="0" fontId="130" fillId="3" borderId="98" xfId="21414" applyFont="1" applyFill="1" applyBorder="1" applyAlignment="1">
      <alignment horizontal="left" vertical="center" wrapText="1" indent="1"/>
    </xf>
    <xf numFmtId="0" fontId="129" fillId="0" borderId="135" xfId="0" applyFont="1" applyBorder="1" applyAlignment="1">
      <alignment horizontal="left" vertical="center" wrapText="1"/>
    </xf>
    <xf numFmtId="0" fontId="131" fillId="0" borderId="135" xfId="0" applyFont="1" applyBorder="1" applyAlignment="1">
      <alignment horizontal="left" vertical="center" wrapText="1"/>
    </xf>
    <xf numFmtId="0" fontId="132" fillId="3" borderId="135" xfId="0" applyFont="1" applyFill="1" applyBorder="1" applyAlignment="1">
      <alignment horizontal="left" vertical="center" wrapText="1" indent="1"/>
    </xf>
    <xf numFmtId="0" fontId="131" fillId="3" borderId="135" xfId="0" applyFont="1" applyFill="1" applyBorder="1" applyAlignment="1">
      <alignment horizontal="left" vertical="center" wrapText="1"/>
    </xf>
    <xf numFmtId="0" fontId="131" fillId="3" borderId="136" xfId="0" applyFont="1" applyFill="1" applyBorder="1" applyAlignment="1">
      <alignment horizontal="left" vertical="center" wrapText="1"/>
    </xf>
    <xf numFmtId="0" fontId="132" fillId="0" borderId="135" xfId="0" applyFont="1" applyBorder="1" applyAlignment="1">
      <alignment horizontal="left" vertical="center" wrapText="1" indent="1"/>
    </xf>
    <xf numFmtId="0" fontId="132" fillId="0" borderId="98" xfId="21414" applyFont="1" applyBorder="1" applyAlignment="1">
      <alignment horizontal="left" vertical="center" wrapText="1" indent="1"/>
    </xf>
    <xf numFmtId="0" fontId="131" fillId="0" borderId="98" xfId="21414" applyFont="1" applyBorder="1" applyAlignment="1">
      <alignment horizontal="left" vertical="center" wrapText="1"/>
    </xf>
    <xf numFmtId="0" fontId="133" fillId="0" borderId="98" xfId="21414" applyFont="1" applyBorder="1" applyAlignment="1">
      <alignment horizontal="center" vertical="center" wrapText="1"/>
    </xf>
    <xf numFmtId="0" fontId="131" fillId="3" borderId="137" xfId="0" applyFont="1" applyFill="1" applyBorder="1" applyAlignment="1">
      <alignment horizontal="left" vertical="center" wrapText="1"/>
    </xf>
    <xf numFmtId="0" fontId="130" fillId="3" borderId="138" xfId="21414" applyFont="1" applyFill="1" applyBorder="1" applyAlignment="1">
      <alignment horizontal="left" vertical="center" wrapText="1" indent="1"/>
    </xf>
    <xf numFmtId="0" fontId="130" fillId="3" borderId="135" xfId="0" applyFont="1" applyFill="1" applyBorder="1" applyAlignment="1">
      <alignment horizontal="left" vertical="center" wrapText="1" indent="1"/>
    </xf>
    <xf numFmtId="0" fontId="130" fillId="0" borderId="138" xfId="21414" applyFont="1" applyBorder="1" applyAlignment="1">
      <alignment horizontal="left" vertical="center" wrapText="1" indent="1"/>
    </xf>
    <xf numFmtId="0" fontId="130" fillId="0" borderId="135" xfId="0" applyFont="1" applyBorder="1" applyAlignment="1">
      <alignment horizontal="left" vertical="center" wrapText="1" indent="1"/>
    </xf>
    <xf numFmtId="0" fontId="130" fillId="0" borderId="136" xfId="0" applyFont="1" applyBorder="1" applyAlignment="1">
      <alignment horizontal="left" vertical="center" wrapText="1" indent="1"/>
    </xf>
    <xf numFmtId="0" fontId="131" fillId="0" borderId="138" xfId="21414" applyFont="1" applyBorder="1" applyAlignment="1">
      <alignment horizontal="left" vertical="center" wrapText="1"/>
    </xf>
    <xf numFmtId="0" fontId="131" fillId="3" borderId="138" xfId="21414" applyFont="1" applyFill="1" applyBorder="1" applyAlignment="1">
      <alignment horizontal="left" vertical="center" wrapText="1"/>
    </xf>
    <xf numFmtId="0" fontId="133" fillId="0" borderId="138" xfId="21414" applyFont="1" applyBorder="1" applyAlignment="1">
      <alignment horizontal="center" vertical="center" wrapText="1"/>
    </xf>
    <xf numFmtId="0" fontId="134" fillId="0" borderId="138" xfId="0" applyFont="1" applyBorder="1" applyAlignment="1">
      <alignment horizontal="left"/>
    </xf>
    <xf numFmtId="0" fontId="131" fillId="0" borderId="138" xfId="0" applyFont="1" applyBorder="1" applyAlignment="1">
      <alignment horizontal="left" vertical="center" wrapText="1"/>
    </xf>
    <xf numFmtId="0" fontId="0" fillId="0" borderId="0" xfId="0" applyAlignment="1">
      <alignment horizontal="left" vertical="center"/>
    </xf>
    <xf numFmtId="0" fontId="8" fillId="0" borderId="138" xfId="0" applyFont="1" applyBorder="1" applyAlignment="1">
      <alignment horizontal="center" vertical="center" wrapText="1"/>
    </xf>
    <xf numFmtId="0" fontId="131" fillId="0" borderId="143" xfId="0" applyFont="1" applyBorder="1" applyAlignment="1">
      <alignment horizontal="justify" vertical="center" wrapText="1"/>
    </xf>
    <xf numFmtId="0" fontId="130" fillId="0" borderId="137" xfId="0" applyFont="1" applyBorder="1" applyAlignment="1">
      <alignment horizontal="left" vertical="center" wrapText="1" indent="1"/>
    </xf>
    <xf numFmtId="0" fontId="131" fillId="0" borderId="135" xfId="0" applyFont="1" applyBorder="1" applyAlignment="1">
      <alignment horizontal="justify" vertical="center" wrapText="1"/>
    </xf>
    <xf numFmtId="0" fontId="129" fillId="0" borderId="135" xfId="0" applyFont="1" applyBorder="1" applyAlignment="1">
      <alignment horizontal="justify" vertical="center" wrapText="1"/>
    </xf>
    <xf numFmtId="0" fontId="131" fillId="3" borderId="135" xfId="0" applyFont="1" applyFill="1" applyBorder="1" applyAlignment="1">
      <alignment horizontal="justify" vertical="center" wrapText="1"/>
    </xf>
    <xf numFmtId="0" fontId="131" fillId="0" borderId="136" xfId="0" applyFont="1" applyBorder="1" applyAlignment="1">
      <alignment horizontal="justify" vertical="center" wrapText="1"/>
    </xf>
    <xf numFmtId="0" fontId="131" fillId="0" borderId="137" xfId="0" applyFont="1" applyBorder="1" applyAlignment="1">
      <alignment horizontal="justify" vertical="center" wrapText="1"/>
    </xf>
    <xf numFmtId="0" fontId="131" fillId="0" borderId="138" xfId="21414" applyFont="1" applyBorder="1" applyAlignment="1">
      <alignment horizontal="justify" vertical="center" wrapText="1"/>
    </xf>
    <xf numFmtId="0" fontId="132" fillId="0" borderId="129" xfId="0" applyFont="1" applyBorder="1" applyAlignment="1">
      <alignment horizontal="left" vertical="center" wrapText="1" indent="1"/>
    </xf>
    <xf numFmtId="0" fontId="129" fillId="0" borderId="135" xfId="0" applyFont="1" applyBorder="1" applyAlignment="1">
      <alignment vertical="center" wrapText="1"/>
    </xf>
    <xf numFmtId="0" fontId="131" fillId="0" borderId="135" xfId="0" applyFont="1" applyBorder="1" applyAlignment="1">
      <alignment vertical="center" wrapText="1"/>
    </xf>
    <xf numFmtId="0" fontId="131" fillId="0" borderId="138" xfId="21414" applyFont="1" applyBorder="1" applyAlignment="1">
      <alignment vertical="center" wrapText="1"/>
    </xf>
    <xf numFmtId="0" fontId="8" fillId="0" borderId="112" xfId="0" applyFont="1" applyBorder="1" applyAlignment="1">
      <alignment horizontal="center" vertical="center" wrapText="1"/>
    </xf>
    <xf numFmtId="0" fontId="0" fillId="0" borderId="138" xfId="0" applyBorder="1" applyAlignment="1">
      <alignment horizontal="center"/>
    </xf>
    <xf numFmtId="0" fontId="14" fillId="0" borderId="138" xfId="0" applyFont="1" applyBorder="1" applyAlignment="1">
      <alignment vertical="center" wrapText="1"/>
    </xf>
    <xf numFmtId="0" fontId="6" fillId="0" borderId="138" xfId="0" applyFont="1" applyBorder="1" applyAlignment="1">
      <alignment horizontal="left" vertical="center" wrapText="1" indent="1"/>
    </xf>
    <xf numFmtId="0" fontId="3" fillId="0" borderId="138" xfId="0" applyFont="1" applyBorder="1" applyAlignment="1">
      <alignment vertical="center"/>
    </xf>
    <xf numFmtId="0" fontId="135" fillId="0" borderId="138" xfId="0" applyFont="1" applyBorder="1" applyAlignment="1" applyProtection="1">
      <alignment horizontal="left" vertical="center" indent="1"/>
      <protection locked="0"/>
    </xf>
    <xf numFmtId="0" fontId="136" fillId="0" borderId="138" xfId="0" applyFont="1" applyBorder="1" applyAlignment="1" applyProtection="1">
      <alignment horizontal="left" vertical="center" indent="3"/>
      <protection locked="0"/>
    </xf>
    <xf numFmtId="0" fontId="137"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197" fontId="8" fillId="0" borderId="0" xfId="0" applyNumberFormat="1" applyFont="1" applyAlignment="1">
      <alignment horizontal="right"/>
    </xf>
    <xf numFmtId="49" fontId="105" fillId="0" borderId="138" xfId="0" applyNumberFormat="1" applyFont="1" applyBorder="1" applyAlignment="1">
      <alignment horizontal="right" vertical="center"/>
    </xf>
    <xf numFmtId="0" fontId="0" fillId="0" borderId="138" xfId="0" applyBorder="1" applyAlignment="1">
      <alignment horizontal="center" vertical="center"/>
    </xf>
    <xf numFmtId="168" fontId="4" fillId="0" borderId="138" xfId="7" applyFont="1" applyFill="1" applyBorder="1" applyAlignment="1">
      <alignment vertical="center" wrapText="1"/>
    </xf>
    <xf numFmtId="168" fontId="4" fillId="0" borderId="98" xfId="7" applyFont="1" applyBorder="1" applyAlignment="1">
      <alignment vertical="center"/>
    </xf>
    <xf numFmtId="168" fontId="4" fillId="0" borderId="138" xfId="7" applyFont="1" applyBorder="1" applyAlignment="1">
      <alignment vertical="center"/>
    </xf>
    <xf numFmtId="0" fontId="0" fillId="0" borderId="142" xfId="0" applyBorder="1" applyAlignment="1">
      <alignment horizontal="center"/>
    </xf>
    <xf numFmtId="0" fontId="130" fillId="0" borderId="142" xfId="21414" applyFont="1" applyBorder="1" applyAlignment="1">
      <alignment horizontal="left" vertical="center" wrapText="1" indent="1"/>
    </xf>
    <xf numFmtId="0" fontId="130" fillId="3" borderId="138" xfId="0" applyFont="1" applyFill="1" applyBorder="1" applyAlignment="1">
      <alignment horizontal="left" vertical="center" wrapText="1" indent="1"/>
    </xf>
    <xf numFmtId="171" fontId="22" fillId="0" borderId="138" xfId="0" applyNumberFormat="1" applyFont="1" applyBorder="1" applyAlignment="1">
      <alignment horizontal="center"/>
    </xf>
    <xf numFmtId="0" fontId="22" fillId="0" borderId="138" xfId="0" applyFont="1" applyBorder="1"/>
    <xf numFmtId="0" fontId="130" fillId="0" borderId="138" xfId="0" applyFont="1" applyBorder="1" applyAlignment="1">
      <alignment horizontal="left" vertical="center" wrapText="1" indent="1"/>
    </xf>
    <xf numFmtId="0" fontId="132" fillId="3" borderId="138" xfId="0" applyFont="1" applyFill="1" applyBorder="1" applyAlignment="1">
      <alignment horizontal="left" vertical="center" wrapText="1" indent="1"/>
    </xf>
    <xf numFmtId="0" fontId="132" fillId="0" borderId="138" xfId="0" applyFont="1" applyBorder="1" applyAlignment="1">
      <alignment horizontal="left" vertical="center" wrapText="1" indent="1"/>
    </xf>
    <xf numFmtId="171" fontId="21" fillId="0" borderId="56" xfId="0" applyNumberFormat="1" applyFont="1" applyBorder="1" applyAlignment="1">
      <alignment horizontal="center"/>
    </xf>
    <xf numFmtId="171" fontId="17" fillId="0" borderId="58" xfId="0" applyNumberFormat="1" applyFont="1" applyBorder="1" applyAlignment="1">
      <alignment horizontal="center"/>
    </xf>
    <xf numFmtId="0" fontId="119" fillId="0" borderId="138" xfId="0" applyFont="1" applyBorder="1"/>
    <xf numFmtId="49" fontId="121" fillId="0" borderId="138" xfId="5" applyNumberFormat="1" applyFont="1" applyBorder="1" applyAlignment="1" applyProtection="1">
      <alignment horizontal="right" vertical="center"/>
      <protection locked="0"/>
    </xf>
    <xf numFmtId="0" fontId="120" fillId="3" borderId="138" xfId="13" applyFont="1" applyFill="1" applyBorder="1" applyAlignment="1" applyProtection="1">
      <alignment horizontal="left" vertical="center" wrapText="1"/>
      <protection locked="0"/>
    </xf>
    <xf numFmtId="49" fontId="120" fillId="3" borderId="138" xfId="5" applyNumberFormat="1" applyFont="1" applyFill="1" applyBorder="1" applyAlignment="1" applyProtection="1">
      <alignment horizontal="right" vertical="center"/>
      <protection locked="0"/>
    </xf>
    <xf numFmtId="0" fontId="120" fillId="0" borderId="138" xfId="13" applyFont="1" applyBorder="1" applyAlignment="1" applyProtection="1">
      <alignment horizontal="left" vertical="center" wrapText="1"/>
      <protection locked="0"/>
    </xf>
    <xf numFmtId="49" fontId="120" fillId="0" borderId="138" xfId="5" applyNumberFormat="1" applyFont="1" applyBorder="1" applyAlignment="1" applyProtection="1">
      <alignment horizontal="right" vertical="center"/>
      <protection locked="0"/>
    </xf>
    <xf numFmtId="0" fontId="122" fillId="0" borderId="138" xfId="13" applyFont="1" applyBorder="1" applyAlignment="1" applyProtection="1">
      <alignment horizontal="left" vertical="center" wrapText="1"/>
      <protection locked="0"/>
    </xf>
    <xf numFmtId="0" fontId="119" fillId="0" borderId="138" xfId="0" applyFont="1" applyBorder="1" applyAlignment="1">
      <alignment horizontal="center" vertical="center" wrapText="1"/>
    </xf>
    <xf numFmtId="0" fontId="115" fillId="0" borderId="146" xfId="0" applyFont="1" applyBorder="1"/>
    <xf numFmtId="0" fontId="115" fillId="0" borderId="146" xfId="0" applyFont="1" applyBorder="1" applyAlignment="1">
      <alignment horizontal="left" indent="8"/>
    </xf>
    <xf numFmtId="0" fontId="115" fillId="0" borderId="146" xfId="0" applyFont="1" applyBorder="1" applyAlignment="1">
      <alignment wrapText="1"/>
    </xf>
    <xf numFmtId="0" fontId="118" fillId="0" borderId="146" xfId="0" applyFont="1" applyBorder="1"/>
    <xf numFmtId="49" fontId="121" fillId="0" borderId="146" xfId="5" applyNumberFormat="1" applyFont="1" applyBorder="1" applyAlignment="1" applyProtection="1">
      <alignment horizontal="right" vertical="center" wrapText="1"/>
      <protection locked="0"/>
    </xf>
    <xf numFmtId="49" fontId="120" fillId="3" borderId="146" xfId="5" applyNumberFormat="1" applyFont="1" applyFill="1" applyBorder="1" applyAlignment="1" applyProtection="1">
      <alignment horizontal="right" vertical="center" wrapText="1"/>
      <protection locked="0"/>
    </xf>
    <xf numFmtId="49" fontId="120" fillId="0" borderId="146" xfId="5" applyNumberFormat="1" applyFont="1" applyBorder="1" applyAlignment="1" applyProtection="1">
      <alignment horizontal="right" vertical="center" wrapText="1"/>
      <protection locked="0"/>
    </xf>
    <xf numFmtId="0" fontId="115" fillId="0" borderId="146" xfId="0" applyFont="1" applyBorder="1" applyAlignment="1">
      <alignment horizontal="center" vertical="center" wrapText="1"/>
    </xf>
    <xf numFmtId="0" fontId="115" fillId="0" borderId="147" xfId="0" applyFont="1" applyBorder="1" applyAlignment="1">
      <alignment horizontal="center" vertical="center" wrapText="1"/>
    </xf>
    <xf numFmtId="0" fontId="115" fillId="0" borderId="14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5" fillId="0" borderId="146" xfId="0" applyFont="1" applyBorder="1" applyAlignment="1">
      <alignment horizontal="left" vertical="center" wrapText="1"/>
    </xf>
    <xf numFmtId="0" fontId="118" fillId="0" borderId="146" xfId="0" applyFont="1" applyBorder="1" applyAlignment="1">
      <alignment horizontal="left" wrapText="1" indent="1"/>
    </xf>
    <xf numFmtId="0" fontId="118" fillId="0" borderId="146" xfId="0" applyFont="1" applyBorder="1" applyAlignment="1">
      <alignment horizontal="left" vertical="center" indent="1"/>
    </xf>
    <xf numFmtId="0" fontId="115" fillId="0" borderId="146" xfId="0" applyFont="1" applyBorder="1" applyAlignment="1">
      <alignment horizontal="left" wrapText="1" indent="1"/>
    </xf>
    <xf numFmtId="0" fontId="115" fillId="0" borderId="146" xfId="0" applyFont="1" applyBorder="1" applyAlignment="1">
      <alignment horizontal="left" indent="1"/>
    </xf>
    <xf numFmtId="0" fontId="115" fillId="0" borderId="146" xfId="0" applyFont="1" applyBorder="1" applyAlignment="1">
      <alignment horizontal="left" wrapText="1" indent="4"/>
    </xf>
    <xf numFmtId="0" fontId="115" fillId="0" borderId="146" xfId="0" applyFont="1" applyBorder="1" applyAlignment="1">
      <alignment horizontal="left" indent="3"/>
    </xf>
    <xf numFmtId="0" fontId="118" fillId="0" borderId="146" xfId="0" applyFont="1" applyBorder="1" applyAlignment="1">
      <alignment horizontal="left" indent="1"/>
    </xf>
    <xf numFmtId="0" fontId="119" fillId="0" borderId="146" xfId="0" applyFont="1" applyBorder="1" applyAlignment="1">
      <alignment horizontal="center" vertical="center" wrapText="1"/>
    </xf>
    <xf numFmtId="0" fontId="115" fillId="78" borderId="146" xfId="0" applyFont="1" applyFill="1" applyBorder="1"/>
    <xf numFmtId="0" fontId="118" fillId="0" borderId="7" xfId="0" applyFont="1" applyBorder="1"/>
    <xf numFmtId="0" fontId="115" fillId="0" borderId="146" xfId="0" applyFont="1" applyBorder="1" applyAlignment="1">
      <alignment horizontal="left" wrapText="1" indent="2"/>
    </xf>
    <xf numFmtId="0" fontId="115" fillId="0" borderId="146" xfId="0" applyFont="1" applyBorder="1" applyAlignment="1">
      <alignment horizontal="left" wrapText="1"/>
    </xf>
    <xf numFmtId="0" fontId="115" fillId="0" borderId="146" xfId="0" applyFont="1" applyBorder="1" applyAlignment="1">
      <alignment horizontal="center"/>
    </xf>
    <xf numFmtId="0" fontId="115" fillId="0" borderId="0" xfId="0" applyFont="1" applyAlignment="1">
      <alignment horizontal="center" vertical="center"/>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3" xfId="0" applyFont="1" applyBorder="1" applyAlignment="1">
      <alignment wrapText="1"/>
    </xf>
    <xf numFmtId="0" fontId="115" fillId="0" borderId="7" xfId="0" applyFont="1" applyBorder="1" applyAlignment="1">
      <alignment wrapText="1"/>
    </xf>
    <xf numFmtId="0" fontId="115" fillId="0" borderId="0" xfId="0" applyFont="1" applyAlignment="1">
      <alignment horizontal="center" vertical="center" wrapText="1"/>
    </xf>
    <xf numFmtId="0" fontId="115" fillId="0" borderId="145" xfId="0" applyFont="1" applyBorder="1" applyAlignment="1">
      <alignment horizontal="center" vertical="center" wrapText="1"/>
    </xf>
    <xf numFmtId="0" fontId="115" fillId="0" borderId="148" xfId="0" applyFont="1" applyBorder="1" applyAlignment="1">
      <alignment horizontal="center" vertical="center" wrapText="1"/>
    </xf>
    <xf numFmtId="0" fontId="115" fillId="0" borderId="144" xfId="0" applyFont="1" applyBorder="1" applyAlignment="1">
      <alignment horizontal="center" vertical="center" wrapText="1"/>
    </xf>
    <xf numFmtId="49" fontId="115" fillId="0" borderId="152" xfId="0" applyNumberFormat="1" applyFont="1" applyBorder="1" applyAlignment="1">
      <alignment horizontal="left" wrapText="1" indent="1"/>
    </xf>
    <xf numFmtId="0" fontId="115" fillId="0" borderId="154" xfId="0" applyFont="1" applyBorder="1" applyAlignment="1">
      <alignment horizontal="left" wrapText="1" indent="1"/>
    </xf>
    <xf numFmtId="49" fontId="115" fillId="0" borderId="155" xfId="0" applyNumberFormat="1" applyFont="1" applyBorder="1" applyAlignment="1">
      <alignment horizontal="left" wrapText="1" indent="1"/>
    </xf>
    <xf numFmtId="0" fontId="115" fillId="0" borderId="156" xfId="0" applyFont="1" applyBorder="1" applyAlignment="1">
      <alignment horizontal="left" wrapText="1" indent="1"/>
    </xf>
    <xf numFmtId="49" fontId="115" fillId="0" borderId="156" xfId="0" applyNumberFormat="1" applyFont="1" applyBorder="1" applyAlignment="1">
      <alignment horizontal="left" wrapText="1" indent="3"/>
    </xf>
    <xf numFmtId="49" fontId="115" fillId="0" borderId="155" xfId="0" applyNumberFormat="1" applyFont="1" applyBorder="1" applyAlignment="1">
      <alignment horizontal="left" wrapText="1" indent="3"/>
    </xf>
    <xf numFmtId="49" fontId="115" fillId="0" borderId="156" xfId="0" applyNumberFormat="1" applyFont="1" applyBorder="1" applyAlignment="1">
      <alignment horizontal="left" wrapText="1" indent="2"/>
    </xf>
    <xf numFmtId="49" fontId="115" fillId="0" borderId="155" xfId="0" applyNumberFormat="1" applyFont="1" applyBorder="1" applyAlignment="1">
      <alignment horizontal="left" wrapText="1" indent="2"/>
    </xf>
    <xf numFmtId="49" fontId="115" fillId="0" borderId="155" xfId="0" applyNumberFormat="1" applyFont="1" applyBorder="1" applyAlignment="1">
      <alignment horizontal="left" vertical="top" wrapText="1" indent="2"/>
    </xf>
    <xf numFmtId="49" fontId="115" fillId="0" borderId="155" xfId="0" applyNumberFormat="1" applyFont="1" applyBorder="1" applyAlignment="1">
      <alignment horizontal="left" indent="1"/>
    </xf>
    <xf numFmtId="0" fontId="115" fillId="0" borderId="156" xfId="0" applyFont="1" applyBorder="1" applyAlignment="1">
      <alignment horizontal="left" indent="1"/>
    </xf>
    <xf numFmtId="49" fontId="115" fillId="0" borderId="156" xfId="0" applyNumberFormat="1" applyFont="1" applyBorder="1" applyAlignment="1">
      <alignment horizontal="left" indent="1"/>
    </xf>
    <xf numFmtId="49" fontId="115" fillId="0" borderId="156" xfId="0" applyNumberFormat="1" applyFont="1" applyBorder="1" applyAlignment="1">
      <alignment horizontal="left" indent="3"/>
    </xf>
    <xf numFmtId="49" fontId="115" fillId="0" borderId="155" xfId="0" applyNumberFormat="1" applyFont="1" applyBorder="1" applyAlignment="1">
      <alignment horizontal="left" indent="3"/>
    </xf>
    <xf numFmtId="0" fontId="115" fillId="0" borderId="156" xfId="0" applyFont="1" applyBorder="1" applyAlignment="1">
      <alignment horizontal="left" indent="2"/>
    </xf>
    <xf numFmtId="0" fontId="115" fillId="0" borderId="155" xfId="0" applyFont="1" applyBorder="1" applyAlignment="1">
      <alignment horizontal="left" indent="2"/>
    </xf>
    <xf numFmtId="0" fontId="115" fillId="0" borderId="155" xfId="0" applyFont="1" applyBorder="1" applyAlignment="1">
      <alignment horizontal="left" indent="1"/>
    </xf>
    <xf numFmtId="0" fontId="118" fillId="0" borderId="64" xfId="0" applyFont="1" applyBorder="1"/>
    <xf numFmtId="0" fontId="115" fillId="0" borderId="69" xfId="0" applyFont="1" applyBorder="1"/>
    <xf numFmtId="0" fontId="115" fillId="0" borderId="0" xfId="0" applyFont="1" applyAlignment="1">
      <alignment horizontal="left"/>
    </xf>
    <xf numFmtId="0" fontId="118" fillId="0" borderId="146" xfId="0" applyFont="1" applyBorder="1" applyAlignment="1">
      <alignment horizontal="left" vertical="center" wrapText="1"/>
    </xf>
    <xf numFmtId="0" fontId="8" fillId="0" borderId="0" xfId="0" applyFont="1" applyAlignment="1">
      <alignment wrapText="1"/>
    </xf>
    <xf numFmtId="0" fontId="120" fillId="0" borderId="146" xfId="0" applyFont="1" applyBorder="1"/>
    <xf numFmtId="0" fontId="118" fillId="0" borderId="14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3" xfId="0" applyFont="1" applyBorder="1" applyAlignment="1">
      <alignment horizontal="left" vertical="center" wrapText="1" indent="1" readingOrder="1"/>
    </xf>
    <xf numFmtId="0" fontId="120" fillId="0" borderId="146" xfId="0" applyFont="1" applyBorder="1" applyAlignment="1">
      <alignment horizontal="left" indent="3"/>
    </xf>
    <xf numFmtId="0" fontId="118" fillId="0" borderId="146" xfId="0" applyFont="1" applyBorder="1" applyAlignment="1">
      <alignment vertical="center" wrapText="1" readingOrder="1"/>
    </xf>
    <xf numFmtId="0" fontId="120" fillId="0" borderId="146" xfId="0" applyFont="1" applyBorder="1" applyAlignment="1">
      <alignment horizontal="left" indent="2"/>
    </xf>
    <xf numFmtId="0" fontId="120" fillId="0" borderId="147" xfId="0" applyFont="1" applyBorder="1"/>
    <xf numFmtId="0" fontId="115" fillId="0" borderId="134" xfId="0" applyFont="1" applyBorder="1" applyAlignment="1">
      <alignment vertical="center" wrapText="1" readingOrder="1"/>
    </xf>
    <xf numFmtId="0" fontId="120" fillId="0" borderId="147" xfId="0" applyFont="1" applyBorder="1" applyAlignment="1">
      <alignment horizontal="left" indent="2"/>
    </xf>
    <xf numFmtId="0" fontId="115" fillId="0" borderId="133" xfId="0" applyFont="1" applyBorder="1" applyAlignment="1">
      <alignment vertical="center" wrapText="1" readingOrder="1"/>
    </xf>
    <xf numFmtId="0" fontId="115" fillId="0" borderId="132" xfId="0" applyFont="1" applyBorder="1" applyAlignment="1">
      <alignment vertical="center" wrapText="1" readingOrder="1"/>
    </xf>
    <xf numFmtId="0" fontId="138" fillId="0" borderId="7" xfId="0" applyFont="1" applyBorder="1"/>
    <xf numFmtId="0" fontId="105" fillId="0" borderId="146" xfId="0" applyFont="1" applyBorder="1" applyAlignment="1">
      <alignment vertical="center" wrapText="1"/>
    </xf>
    <xf numFmtId="0" fontId="105" fillId="0" borderId="146" xfId="0" applyFont="1" applyBorder="1" applyAlignment="1">
      <alignment horizontal="left" vertical="center" wrapText="1"/>
    </xf>
    <xf numFmtId="0" fontId="105" fillId="0" borderId="146" xfId="0" applyFont="1" applyBorder="1" applyAlignment="1">
      <alignment horizontal="left" indent="2"/>
    </xf>
    <xf numFmtId="0" fontId="105" fillId="0" borderId="146" xfId="0" applyFont="1" applyBorder="1" applyAlignment="1">
      <alignment horizontal="left" vertical="center" indent="1"/>
    </xf>
    <xf numFmtId="0" fontId="105" fillId="0" borderId="146" xfId="0" applyFont="1" applyBorder="1" applyAlignment="1">
      <alignment horizontal="left" vertical="center" wrapText="1" indent="1"/>
    </xf>
    <xf numFmtId="0" fontId="105" fillId="0" borderId="146" xfId="0" applyFont="1" applyBorder="1" applyAlignment="1">
      <alignment horizontal="right" vertical="center"/>
    </xf>
    <xf numFmtId="49" fontId="105" fillId="0" borderId="146" xfId="0" applyNumberFormat="1" applyFont="1" applyBorder="1" applyAlignment="1">
      <alignment horizontal="right" vertical="center"/>
    </xf>
    <xf numFmtId="49" fontId="105" fillId="0" borderId="146" xfId="0" applyNumberFormat="1" applyFont="1" applyBorder="1" applyAlignment="1">
      <alignment vertical="top" wrapText="1"/>
    </xf>
    <xf numFmtId="49" fontId="105" fillId="0" borderId="146" xfId="0" applyNumberFormat="1" applyFont="1" applyBorder="1" applyAlignment="1">
      <alignment horizontal="left" vertical="top" wrapText="1" indent="2"/>
    </xf>
    <xf numFmtId="49" fontId="105" fillId="0" borderId="146" xfId="0" applyNumberFormat="1" applyFont="1" applyBorder="1" applyAlignment="1">
      <alignment horizontal="left" vertical="center" wrapText="1" indent="3"/>
    </xf>
    <xf numFmtId="49" fontId="105" fillId="0" borderId="146" xfId="0" applyNumberFormat="1" applyFont="1" applyBorder="1" applyAlignment="1">
      <alignment horizontal="left" wrapText="1" indent="2"/>
    </xf>
    <xf numFmtId="49" fontId="105" fillId="0" borderId="146" xfId="0" applyNumberFormat="1" applyFont="1" applyBorder="1" applyAlignment="1">
      <alignment horizontal="left" vertical="top" wrapText="1"/>
    </xf>
    <xf numFmtId="49" fontId="105" fillId="0" borderId="146" xfId="0" applyNumberFormat="1" applyFont="1" applyBorder="1" applyAlignment="1">
      <alignment horizontal="left" wrapText="1" indent="3"/>
    </xf>
    <xf numFmtId="49" fontId="105" fillId="0" borderId="146" xfId="0" applyNumberFormat="1" applyFont="1" applyBorder="1" applyAlignment="1">
      <alignment vertical="center"/>
    </xf>
    <xf numFmtId="49" fontId="105" fillId="0" borderId="146" xfId="0" applyNumberFormat="1" applyFont="1" applyBorder="1" applyAlignment="1">
      <alignment horizontal="left" indent="3"/>
    </xf>
    <xf numFmtId="0" fontId="105" fillId="0" borderId="146" xfId="0" applyFont="1" applyBorder="1" applyAlignment="1">
      <alignment horizontal="left" indent="1"/>
    </xf>
    <xf numFmtId="0" fontId="105" fillId="0" borderId="146" xfId="0" applyFont="1" applyBorder="1" applyAlignment="1">
      <alignment horizontal="left" wrapText="1" indent="2"/>
    </xf>
    <xf numFmtId="0" fontId="105" fillId="0" borderId="146" xfId="0" applyFont="1" applyBorder="1" applyAlignment="1">
      <alignment horizontal="left" vertical="top" wrapText="1"/>
    </xf>
    <xf numFmtId="0" fontId="104" fillId="0" borderId="7" xfId="0" applyFont="1" applyBorder="1" applyAlignment="1">
      <alignment wrapText="1"/>
    </xf>
    <xf numFmtId="0" fontId="105" fillId="0" borderId="146" xfId="0" applyFont="1" applyBorder="1" applyAlignment="1">
      <alignment horizontal="left" vertical="top" wrapText="1" indent="2"/>
    </xf>
    <xf numFmtId="0" fontId="105" fillId="0" borderId="146" xfId="0" applyFont="1" applyBorder="1" applyAlignment="1">
      <alignment horizontal="left" wrapText="1"/>
    </xf>
    <xf numFmtId="0" fontId="105" fillId="0" borderId="146" xfId="12672" applyFont="1" applyBorder="1" applyAlignment="1">
      <alignment horizontal="left" vertical="center" wrapText="1" indent="2"/>
    </xf>
    <xf numFmtId="0" fontId="105" fillId="0" borderId="146" xfId="0" applyFont="1" applyBorder="1" applyAlignment="1">
      <alignment wrapText="1"/>
    </xf>
    <xf numFmtId="0" fontId="105" fillId="0" borderId="146" xfId="0" applyFont="1" applyBorder="1"/>
    <xf numFmtId="0" fontId="105" fillId="0" borderId="146" xfId="12672" applyFont="1" applyBorder="1" applyAlignment="1">
      <alignment horizontal="left" vertical="center" wrapText="1"/>
    </xf>
    <xf numFmtId="0" fontId="104" fillId="0" borderId="146" xfId="0" applyFont="1" applyBorder="1" applyAlignment="1">
      <alignment wrapText="1"/>
    </xf>
    <xf numFmtId="0" fontId="105" fillId="0" borderId="148" xfId="0" applyFont="1" applyBorder="1" applyAlignment="1">
      <alignment horizontal="left" vertical="center" wrapText="1"/>
    </xf>
    <xf numFmtId="0" fontId="105" fillId="3" borderId="146" xfId="5" applyFont="1" applyFill="1" applyBorder="1" applyAlignment="1" applyProtection="1">
      <alignment horizontal="right" vertical="center"/>
      <protection locked="0"/>
    </xf>
    <xf numFmtId="2" fontId="105" fillId="3" borderId="146" xfId="5" applyNumberFormat="1" applyFont="1" applyFill="1" applyBorder="1" applyAlignment="1" applyProtection="1">
      <alignment horizontal="right" vertical="center"/>
      <protection locked="0"/>
    </xf>
    <xf numFmtId="0" fontId="105" fillId="0" borderId="146" xfId="0" applyFont="1" applyBorder="1" applyAlignment="1">
      <alignment vertical="center"/>
    </xf>
    <xf numFmtId="0" fontId="105" fillId="0" borderId="148" xfId="13" applyFont="1" applyBorder="1" applyAlignment="1" applyProtection="1">
      <alignment horizontal="left" vertical="top" wrapText="1"/>
      <protection locked="0"/>
    </xf>
    <xf numFmtId="0" fontId="105" fillId="0" borderId="149" xfId="13" applyFont="1" applyBorder="1" applyAlignment="1" applyProtection="1">
      <alignment horizontal="left" vertical="top" wrapText="1"/>
      <protection locked="0"/>
    </xf>
    <xf numFmtId="0" fontId="105" fillId="0" borderId="147" xfId="0" applyFont="1" applyBorder="1" applyAlignment="1">
      <alignment vertical="center" wrapText="1"/>
    </xf>
    <xf numFmtId="0" fontId="124" fillId="0" borderId="0" xfId="0" applyFont="1" applyAlignment="1">
      <alignment horizontal="left" indent="2"/>
    </xf>
    <xf numFmtId="0" fontId="115" fillId="0" borderId="0" xfId="0" applyFont="1" applyAlignment="1">
      <alignment horizontal="left" vertical="center" indent="1"/>
    </xf>
    <xf numFmtId="0" fontId="115" fillId="0" borderId="0" xfId="0" applyFont="1" applyAlignment="1">
      <alignment vertical="center" wrapText="1"/>
    </xf>
    <xf numFmtId="0" fontId="126" fillId="0" borderId="0" xfId="0" applyFont="1" applyAlignment="1">
      <alignment horizontal="left" vertical="center" wrapText="1" readingOrder="1"/>
    </xf>
    <xf numFmtId="0" fontId="124" fillId="0" borderId="0" xfId="0" applyFont="1" applyAlignment="1">
      <alignment horizontal="left" vertical="center" wrapText="1"/>
    </xf>
    <xf numFmtId="0" fontId="115" fillId="0" borderId="0" xfId="0" applyFont="1" applyAlignment="1">
      <alignment horizontal="left" vertical="center" wrapText="1"/>
    </xf>
    <xf numFmtId="0" fontId="105" fillId="0" borderId="147" xfId="0" applyFont="1" applyBorder="1" applyAlignment="1">
      <alignment horizontal="left" indent="2"/>
    </xf>
    <xf numFmtId="0" fontId="105" fillId="0" borderId="134" xfId="0" applyFont="1" applyBorder="1" applyAlignment="1">
      <alignment horizontal="left" vertical="center" wrapText="1" readingOrder="1"/>
    </xf>
    <xf numFmtId="0" fontId="105" fillId="0" borderId="146" xfId="0" applyFont="1" applyBorder="1" applyAlignment="1">
      <alignment horizontal="left" vertical="center" wrapText="1" readingOrder="1"/>
    </xf>
    <xf numFmtId="171" fontId="18" fillId="81" borderId="57" xfId="0" applyNumberFormat="1" applyFont="1" applyFill="1" applyBorder="1" applyAlignment="1">
      <alignment horizontal="center"/>
    </xf>
    <xf numFmtId="0" fontId="10" fillId="0" borderId="98" xfId="17" applyFill="1" applyBorder="1" applyAlignment="1" applyProtection="1">
      <alignment horizontal="left" vertical="top" wrapText="1"/>
    </xf>
    <xf numFmtId="0" fontId="105" fillId="0" borderId="0" xfId="0" applyFont="1" applyAlignment="1">
      <alignment wrapText="1"/>
    </xf>
    <xf numFmtId="0" fontId="141" fillId="0" borderId="0" xfId="0" applyFont="1"/>
    <xf numFmtId="0" fontId="142" fillId="0" borderId="0" xfId="0" applyFont="1" applyAlignment="1">
      <alignment vertical="top"/>
    </xf>
    <xf numFmtId="0" fontId="142" fillId="0" borderId="0" xfId="0" applyFont="1" applyAlignment="1">
      <alignment vertical="top" wrapText="1"/>
    </xf>
    <xf numFmtId="0" fontId="149" fillId="0" borderId="0" xfId="0" applyFont="1" applyAlignment="1">
      <alignment vertical="top" wrapText="1"/>
    </xf>
    <xf numFmtId="0" fontId="6" fillId="0" borderId="0" xfId="11" applyFont="1"/>
    <xf numFmtId="0" fontId="148" fillId="0" borderId="0" xfId="11" applyFont="1"/>
    <xf numFmtId="0" fontId="143" fillId="82" borderId="146" xfId="0" applyFont="1" applyFill="1" applyBorder="1" applyAlignment="1">
      <alignment horizontal="left" vertical="center"/>
    </xf>
    <xf numFmtId="49" fontId="144" fillId="0" borderId="146" xfId="0" applyNumberFormat="1" applyFont="1" applyBorder="1" applyAlignment="1">
      <alignment horizontal="left" vertical="center"/>
    </xf>
    <xf numFmtId="0" fontId="144" fillId="0" borderId="146" xfId="0" applyFont="1" applyBorder="1" applyAlignment="1">
      <alignment horizontal="left" vertical="center"/>
    </xf>
    <xf numFmtId="0" fontId="143" fillId="0" borderId="146" xfId="0" applyFont="1" applyBorder="1" applyAlignment="1">
      <alignment horizontal="left" vertical="center"/>
    </xf>
    <xf numFmtId="0" fontId="143" fillId="83" borderId="17" xfId="0" applyFont="1" applyFill="1" applyBorder="1" applyAlignment="1">
      <alignment horizontal="center" vertical="center"/>
    </xf>
    <xf numFmtId="0" fontId="143" fillId="83" borderId="18" xfId="0" applyFont="1" applyFill="1" applyBorder="1" applyAlignment="1">
      <alignment horizontal="center" vertical="center"/>
    </xf>
    <xf numFmtId="198" fontId="143" fillId="82" borderId="155" xfId="7" applyNumberFormat="1" applyFont="1" applyFill="1" applyBorder="1" applyAlignment="1">
      <alignment horizontal="left" vertical="center"/>
    </xf>
    <xf numFmtId="198" fontId="144" fillId="0" borderId="155" xfId="7" applyNumberFormat="1" applyFont="1" applyFill="1" applyBorder="1" applyAlignment="1">
      <alignment horizontal="left" vertical="center"/>
    </xf>
    <xf numFmtId="10" fontId="6" fillId="0" borderId="155" xfId="0" applyNumberFormat="1" applyFont="1" applyBorder="1" applyAlignment="1">
      <alignment horizontal="right" vertical="center" wrapText="1"/>
    </xf>
    <xf numFmtId="0" fontId="147" fillId="84" borderId="153" xfId="0" applyFont="1" applyFill="1" applyBorder="1" applyAlignment="1">
      <alignment horizontal="left" vertical="center"/>
    </xf>
    <xf numFmtId="10" fontId="148"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5" fillId="86" borderId="146" xfId="0" applyFont="1" applyFill="1" applyBorder="1" applyAlignment="1">
      <alignment vertical="center" wrapText="1"/>
    </xf>
    <xf numFmtId="198" fontId="5" fillId="86" borderId="146" xfId="7" applyNumberFormat="1" applyFont="1" applyFill="1" applyBorder="1" applyAlignment="1">
      <alignment vertical="center"/>
    </xf>
    <xf numFmtId="198" fontId="5" fillId="86" borderId="155" xfId="7" applyNumberFormat="1" applyFont="1" applyFill="1" applyBorder="1" applyAlignment="1">
      <alignment vertical="center"/>
    </xf>
    <xf numFmtId="0" fontId="144" fillId="82" borderId="146" xfId="0" applyFont="1" applyFill="1" applyBorder="1" applyAlignment="1">
      <alignment horizontal="left" vertical="center" wrapText="1" indent="3"/>
    </xf>
    <xf numFmtId="198" fontId="5" fillId="35" borderId="146" xfId="7" applyNumberFormat="1" applyFont="1" applyFill="1" applyBorder="1" applyAlignment="1">
      <alignment vertical="center"/>
    </xf>
    <xf numFmtId="0" fontId="151" fillId="82" borderId="146" xfId="0" applyFont="1" applyFill="1" applyBorder="1" applyAlignment="1">
      <alignment horizontal="left" vertical="center" wrapText="1" indent="5"/>
    </xf>
    <xf numFmtId="0" fontId="152" fillId="83" borderId="146" xfId="0" applyFont="1" applyFill="1" applyBorder="1" applyAlignment="1">
      <alignment horizontal="left" vertical="center" wrapText="1" indent="1"/>
    </xf>
    <xf numFmtId="198" fontId="152" fillId="83" borderId="146" xfId="7" applyNumberFormat="1" applyFont="1" applyFill="1" applyBorder="1" applyAlignment="1">
      <alignment vertical="center"/>
    </xf>
    <xf numFmtId="198" fontId="152" fillId="84" borderId="155" xfId="7" applyNumberFormat="1" applyFont="1" applyFill="1" applyBorder="1" applyAlignment="1">
      <alignment vertical="center"/>
    </xf>
    <xf numFmtId="198" fontId="153" fillId="82" borderId="146" xfId="7" applyNumberFormat="1" applyFont="1" applyFill="1" applyBorder="1" applyAlignment="1">
      <alignment vertical="center"/>
    </xf>
    <xf numFmtId="198" fontId="153" fillId="84" borderId="155" xfId="7" applyNumberFormat="1" applyFont="1" applyFill="1" applyBorder="1" applyAlignment="1">
      <alignment vertical="center"/>
    </xf>
    <xf numFmtId="0" fontId="151" fillId="82" borderId="153" xfId="0" applyFont="1" applyFill="1" applyBorder="1" applyAlignment="1">
      <alignment horizontal="left" vertical="center" wrapText="1" indent="5"/>
    </xf>
    <xf numFmtId="198" fontId="153" fillId="82" borderId="153" xfId="7" applyNumberFormat="1" applyFont="1" applyFill="1" applyBorder="1" applyAlignment="1">
      <alignment vertical="center"/>
    </xf>
    <xf numFmtId="198" fontId="153" fillId="84" borderId="152" xfId="7" applyNumberFormat="1" applyFont="1" applyFill="1" applyBorder="1" applyAlignment="1">
      <alignment vertical="center"/>
    </xf>
    <xf numFmtId="0" fontId="6" fillId="0" borderId="146" xfId="13" applyFont="1" applyBorder="1" applyAlignment="1" applyProtection="1">
      <alignment wrapText="1"/>
      <protection locked="0"/>
    </xf>
    <xf numFmtId="0" fontId="6" fillId="0" borderId="3" xfId="13" applyFont="1" applyBorder="1" applyAlignment="1" applyProtection="1">
      <alignment vertical="center" wrapText="1"/>
      <protection locked="0"/>
    </xf>
    <xf numFmtId="49" fontId="154" fillId="0" borderId="98" xfId="0" applyNumberFormat="1" applyFont="1" applyBorder="1" applyAlignment="1">
      <alignment horizontal="right" vertical="center"/>
    </xf>
    <xf numFmtId="0" fontId="154" fillId="0" borderId="146" xfId="12672" applyFont="1" applyBorder="1" applyAlignment="1">
      <alignment horizontal="left" vertical="center" wrapText="1"/>
    </xf>
    <xf numFmtId="0" fontId="154" fillId="0" borderId="147" xfId="0" applyFont="1" applyBorder="1" applyAlignment="1">
      <alignment horizontal="left" vertical="top" wrapText="1"/>
    </xf>
    <xf numFmtId="0" fontId="154" fillId="0" borderId="146" xfId="0" applyFont="1" applyBorder="1" applyAlignment="1">
      <alignment vertical="center" wrapText="1"/>
    </xf>
    <xf numFmtId="0" fontId="131" fillId="0" borderId="146" xfId="21414" applyFont="1" applyBorder="1" applyAlignment="1">
      <alignment horizontal="left" vertical="center" wrapText="1"/>
    </xf>
    <xf numFmtId="0" fontId="4" fillId="0" borderId="146" xfId="0" applyFont="1" applyBorder="1"/>
    <xf numFmtId="0" fontId="10" fillId="0" borderId="146" xfId="17" applyFill="1" applyBorder="1" applyAlignment="1" applyProtection="1"/>
    <xf numFmtId="0" fontId="138" fillId="3" borderId="146" xfId="5" applyFont="1" applyFill="1" applyBorder="1" applyProtection="1">
      <protection locked="0"/>
    </xf>
    <xf numFmtId="0" fontId="138" fillId="0" borderId="146" xfId="21416" applyFont="1" applyBorder="1" applyAlignment="1" applyProtection="1">
      <alignment horizontal="center" vertical="top" wrapText="1"/>
      <protection locked="0"/>
    </xf>
    <xf numFmtId="0" fontId="155" fillId="3" borderId="146" xfId="21416" applyFont="1" applyFill="1" applyBorder="1" applyAlignment="1" applyProtection="1">
      <alignment wrapText="1"/>
      <protection locked="0"/>
    </xf>
    <xf numFmtId="3" fontId="138" fillId="80" borderId="146" xfId="5" applyNumberFormat="1" applyFont="1" applyFill="1" applyBorder="1"/>
    <xf numFmtId="0" fontId="136" fillId="3" borderId="146" xfId="21416" applyFont="1" applyFill="1" applyBorder="1" applyAlignment="1" applyProtection="1">
      <alignment horizontal="right" wrapText="1"/>
      <protection locked="0"/>
    </xf>
    <xf numFmtId="3" fontId="138" fillId="0" borderId="146" xfId="5" applyNumberFormat="1" applyFont="1" applyBorder="1"/>
    <xf numFmtId="0" fontId="156" fillId="0" borderId="0" xfId="21415" applyFont="1" applyAlignment="1" applyProtection="1">
      <alignment vertical="center"/>
      <protection locked="0"/>
    </xf>
    <xf numFmtId="0" fontId="111" fillId="76" borderId="149" xfId="21412" applyFont="1" applyFill="1" applyBorder="1" applyAlignment="1" applyProtection="1">
      <alignment vertical="center" wrapText="1"/>
      <protection locked="0"/>
    </xf>
    <xf numFmtId="0" fontId="61" fillId="76" borderId="148" xfId="21412" applyFont="1" applyFill="1" applyBorder="1" applyProtection="1">
      <alignment vertical="center"/>
      <protection locked="0"/>
    </xf>
    <xf numFmtId="0" fontId="112" fillId="69" borderId="147" xfId="21412" applyFont="1" applyFill="1" applyBorder="1" applyAlignment="1" applyProtection="1">
      <alignment horizontal="center" vertical="center"/>
      <protection locked="0"/>
    </xf>
    <xf numFmtId="0" fontId="112" fillId="0" borderId="148" xfId="21412" applyFont="1" applyBorder="1" applyAlignment="1" applyProtection="1">
      <alignment horizontal="left" vertical="center" wrapText="1"/>
      <protection locked="0"/>
    </xf>
    <xf numFmtId="169" fontId="112" fillId="0" borderId="146" xfId="948" applyNumberFormat="1" applyFont="1" applyFill="1" applyBorder="1" applyAlignment="1" applyProtection="1">
      <alignment horizontal="right" vertical="center"/>
      <protection locked="0"/>
    </xf>
    <xf numFmtId="0" fontId="111"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top" wrapText="1"/>
      <protection locked="0"/>
    </xf>
    <xf numFmtId="169" fontId="112" fillId="77" borderId="146" xfId="948" applyNumberFormat="1" applyFont="1" applyFill="1" applyBorder="1" applyAlignment="1" applyProtection="1">
      <alignment horizontal="right" vertical="center"/>
    </xf>
    <xf numFmtId="0" fontId="111" fillId="76" borderId="149" xfId="21412" applyFont="1" applyFill="1" applyBorder="1" applyProtection="1">
      <alignment vertical="center"/>
      <protection locked="0"/>
    </xf>
    <xf numFmtId="169" fontId="61" fillId="76" borderId="148" xfId="948" applyNumberFormat="1" applyFont="1" applyFill="1" applyBorder="1" applyAlignment="1" applyProtection="1">
      <alignment horizontal="right" vertical="center"/>
      <protection locked="0"/>
    </xf>
    <xf numFmtId="0" fontId="113" fillId="69" borderId="147" xfId="21412" applyFont="1" applyFill="1" applyBorder="1" applyAlignment="1" applyProtection="1">
      <alignment horizontal="center" vertical="center"/>
      <protection locked="0"/>
    </xf>
    <xf numFmtId="0" fontId="112" fillId="69" borderId="146" xfId="21412" applyFont="1" applyFill="1" applyBorder="1" applyAlignment="1" applyProtection="1">
      <alignment vertical="center" wrapText="1"/>
      <protection locked="0"/>
    </xf>
    <xf numFmtId="0" fontId="112" fillId="69" borderId="146" xfId="21412" applyFont="1" applyFill="1" applyBorder="1" applyAlignment="1" applyProtection="1">
      <alignment horizontal="left" vertical="center" wrapText="1"/>
      <protection locked="0"/>
    </xf>
    <xf numFmtId="0" fontId="112" fillId="0" borderId="146" xfId="21412" applyFont="1" applyBorder="1" applyAlignment="1" applyProtection="1">
      <alignment horizontal="left" vertical="center" wrapText="1"/>
      <protection locked="0"/>
    </xf>
    <xf numFmtId="0" fontId="113" fillId="3" borderId="147" xfId="21412" applyFont="1" applyFill="1" applyBorder="1" applyAlignment="1" applyProtection="1">
      <alignment horizontal="center" vertical="center"/>
      <protection locked="0"/>
    </xf>
    <xf numFmtId="0" fontId="112" fillId="0" borderId="146" xfId="21412" applyFont="1" applyBorder="1" applyAlignment="1" applyProtection="1">
      <alignment vertical="center" wrapText="1"/>
      <protection locked="0"/>
    </xf>
    <xf numFmtId="0" fontId="114"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center" wrapText="1"/>
      <protection locked="0"/>
    </xf>
    <xf numFmtId="169" fontId="111" fillId="76" borderId="148" xfId="948" applyNumberFormat="1" applyFont="1" applyFill="1" applyBorder="1" applyAlignment="1" applyProtection="1">
      <alignment horizontal="right" vertical="center"/>
      <protection locked="0"/>
    </xf>
    <xf numFmtId="0" fontId="112" fillId="69" borderId="148" xfId="21412" applyFont="1" applyFill="1" applyBorder="1" applyAlignment="1" applyProtection="1">
      <alignment vertical="center" wrapText="1"/>
      <protection locked="0"/>
    </xf>
    <xf numFmtId="0" fontId="61" fillId="76" borderId="149" xfId="21412" applyFont="1" applyFill="1" applyBorder="1" applyProtection="1">
      <alignment vertical="center"/>
      <protection locked="0"/>
    </xf>
    <xf numFmtId="169" fontId="112" fillId="3" borderId="146" xfId="948" applyNumberFormat="1" applyFont="1" applyFill="1" applyBorder="1" applyAlignment="1" applyProtection="1">
      <alignment horizontal="right" vertical="center"/>
      <protection locked="0"/>
    </xf>
    <xf numFmtId="0" fontId="113" fillId="3" borderId="146" xfId="21412" applyFont="1" applyFill="1" applyBorder="1" applyAlignment="1" applyProtection="1">
      <alignment horizontal="center" vertical="center"/>
      <protection locked="0"/>
    </xf>
    <xf numFmtId="0" fontId="112" fillId="69" borderId="148" xfId="21412" applyFont="1" applyFill="1" applyBorder="1" applyAlignment="1" applyProtection="1">
      <alignment horizontal="left" vertical="center" wrapText="1"/>
      <protection locked="0"/>
    </xf>
    <xf numFmtId="0" fontId="155" fillId="3" borderId="0" xfId="21415" applyFont="1" applyFill="1" applyAlignment="1" applyProtection="1">
      <alignment vertical="center"/>
      <protection locked="0"/>
    </xf>
    <xf numFmtId="0" fontId="138" fillId="3" borderId="146" xfId="5" applyFont="1" applyFill="1" applyBorder="1" applyAlignment="1" applyProtection="1">
      <alignment vertical="center" wrapText="1"/>
      <protection locked="0"/>
    </xf>
    <xf numFmtId="0" fontId="138" fillId="0" borderId="146" xfId="21416" applyFont="1" applyBorder="1" applyAlignment="1" applyProtection="1">
      <alignment horizontal="center" vertical="center" wrapText="1"/>
      <protection locked="0"/>
    </xf>
    <xf numFmtId="3" fontId="138" fillId="3" borderId="146" xfId="1" applyNumberFormat="1" applyFont="1" applyFill="1" applyBorder="1" applyAlignment="1" applyProtection="1">
      <alignment horizontal="center" vertical="center" wrapText="1"/>
      <protection locked="0"/>
    </xf>
    <xf numFmtId="9" fontId="138" fillId="3" borderId="146" xfId="15" applyNumberFormat="1" applyFont="1" applyFill="1" applyBorder="1" applyAlignment="1" applyProtection="1">
      <alignment horizontal="center" vertical="center" wrapText="1"/>
      <protection locked="0"/>
    </xf>
    <xf numFmtId="0" fontId="138" fillId="3" borderId="146" xfId="21416" applyFont="1" applyFill="1" applyBorder="1" applyAlignment="1" applyProtection="1">
      <alignment horizontal="center" vertical="center" wrapText="1"/>
      <protection locked="0"/>
    </xf>
    <xf numFmtId="0" fontId="155" fillId="3" borderId="146" xfId="21416" applyFont="1" applyFill="1" applyBorder="1" applyProtection="1">
      <protection locked="0"/>
    </xf>
    <xf numFmtId="0" fontId="158" fillId="3" borderId="146" xfId="21416" applyFont="1" applyFill="1" applyBorder="1" applyAlignment="1" applyProtection="1">
      <alignment horizontal="right"/>
      <protection locked="0"/>
    </xf>
    <xf numFmtId="199" fontId="138" fillId="80" borderId="146" xfId="5" applyNumberFormat="1" applyFont="1" applyFill="1" applyBorder="1" applyProtection="1">
      <protection locked="0"/>
    </xf>
    <xf numFmtId="169" fontId="138" fillId="80" borderId="146" xfId="1" applyNumberFormat="1" applyFont="1" applyFill="1" applyBorder="1" applyAlignment="1" applyProtection="1"/>
    <xf numFmtId="0" fontId="138" fillId="3" borderId="146" xfId="21416" applyFont="1" applyFill="1" applyBorder="1" applyAlignment="1" applyProtection="1">
      <alignment horizontal="left" vertical="center"/>
      <protection locked="0"/>
    </xf>
    <xf numFmtId="3" fontId="138" fillId="3" borderId="146" xfId="5" applyNumberFormat="1" applyFont="1" applyFill="1" applyBorder="1" applyProtection="1">
      <protection locked="0"/>
    </xf>
    <xf numFmtId="0" fontId="136" fillId="3" borderId="146" xfId="21416" applyFont="1" applyFill="1" applyBorder="1" applyAlignment="1" applyProtection="1">
      <alignment horizontal="right"/>
      <protection locked="0"/>
    </xf>
    <xf numFmtId="0" fontId="138" fillId="0" borderId="146" xfId="21416" applyFont="1" applyBorder="1" applyAlignment="1" applyProtection="1">
      <alignment horizontal="left" vertical="center"/>
      <protection locked="0"/>
    </xf>
    <xf numFmtId="0" fontId="155" fillId="3" borderId="146" xfId="16" applyFont="1" applyFill="1" applyBorder="1" applyProtection="1">
      <protection locked="0"/>
    </xf>
    <xf numFmtId="3" fontId="155" fillId="76" borderId="146" xfId="16" applyNumberFormat="1" applyFont="1" applyFill="1" applyBorder="1"/>
    <xf numFmtId="9" fontId="4" fillId="0" borderId="21" xfId="20961" applyFont="1" applyBorder="1"/>
    <xf numFmtId="0" fontId="8" fillId="0" borderId="156" xfId="0" applyFont="1" applyBorder="1" applyAlignment="1">
      <alignment vertical="center"/>
    </xf>
    <xf numFmtId="10" fontId="4" fillId="0" borderId="155" xfId="20961" applyNumberFormat="1" applyFont="1" applyBorder="1"/>
    <xf numFmtId="0" fontId="8" fillId="0" borderId="105" xfId="0" applyFont="1" applyBorder="1" applyAlignment="1">
      <alignment vertical="center"/>
    </xf>
    <xf numFmtId="0" fontId="12" fillId="0" borderId="145" xfId="0" applyFont="1" applyBorder="1" applyAlignment="1">
      <alignment wrapText="1"/>
    </xf>
    <xf numFmtId="10" fontId="4" fillId="0" borderId="106" xfId="20961" applyNumberFormat="1" applyFont="1" applyBorder="1"/>
    <xf numFmtId="0" fontId="4" fillId="0" borderId="106" xfId="0" applyFont="1" applyBorder="1"/>
    <xf numFmtId="0" fontId="8" fillId="0" borderId="154" xfId="0" applyFont="1" applyBorder="1"/>
    <xf numFmtId="0" fontId="4" fillId="0" borderId="152" xfId="0" applyFont="1" applyBorder="1"/>
    <xf numFmtId="10" fontId="8" fillId="2" borderId="98" xfId="20961" applyNumberFormat="1" applyFont="1" applyFill="1" applyBorder="1" applyAlignment="1" applyProtection="1">
      <alignment vertical="center"/>
      <protection locked="0"/>
    </xf>
    <xf numFmtId="10" fontId="16" fillId="2" borderId="98" xfId="20961" applyNumberFormat="1" applyFont="1" applyFill="1" applyBorder="1" applyAlignment="1" applyProtection="1">
      <alignment vertical="center"/>
      <protection locked="0"/>
    </xf>
    <xf numFmtId="10" fontId="16" fillId="2" borderId="112" xfId="20961" applyNumberFormat="1" applyFont="1" applyFill="1" applyBorder="1" applyAlignment="1" applyProtection="1">
      <alignment vertical="center"/>
      <protection locked="0"/>
    </xf>
    <xf numFmtId="10" fontId="8" fillId="2" borderId="112" xfId="20961" applyNumberFormat="1" applyFont="1" applyFill="1" applyBorder="1" applyAlignment="1" applyProtection="1">
      <alignment vertical="center"/>
      <protection locked="0"/>
    </xf>
    <xf numFmtId="10" fontId="8" fillId="2" borderId="23" xfId="20961" applyNumberFormat="1" applyFont="1" applyFill="1" applyBorder="1" applyAlignment="1" applyProtection="1">
      <alignment vertical="center"/>
      <protection locked="0"/>
    </xf>
    <xf numFmtId="10" fontId="16" fillId="2" borderId="23" xfId="20961" applyNumberFormat="1" applyFont="1" applyFill="1" applyBorder="1" applyAlignment="1" applyProtection="1">
      <alignment vertical="center"/>
      <protection locked="0"/>
    </xf>
    <xf numFmtId="10" fontId="16" fillId="2" borderId="24" xfId="20961" applyNumberFormat="1" applyFont="1" applyFill="1" applyBorder="1" applyAlignment="1" applyProtection="1">
      <alignment vertical="center"/>
      <protection locked="0"/>
    </xf>
    <xf numFmtId="169" fontId="0" fillId="0" borderId="98" xfId="7" applyNumberFormat="1" applyFont="1" applyBorder="1"/>
    <xf numFmtId="169" fontId="0" fillId="35" borderId="98" xfId="7" applyNumberFormat="1" applyFont="1" applyFill="1" applyBorder="1"/>
    <xf numFmtId="169" fontId="0" fillId="0" borderId="98" xfId="7" applyNumberFormat="1" applyFont="1" applyBorder="1" applyAlignment="1">
      <alignment vertical="center"/>
    </xf>
    <xf numFmtId="169" fontId="0" fillId="35" borderId="98" xfId="7" applyNumberFormat="1" applyFont="1" applyFill="1" applyBorder="1" applyAlignment="1">
      <alignment vertical="center"/>
    </xf>
    <xf numFmtId="169" fontId="0" fillId="0" borderId="138" xfId="7" applyNumberFormat="1" applyFont="1" applyBorder="1"/>
    <xf numFmtId="169" fontId="0" fillId="35" borderId="138" xfId="7" applyNumberFormat="1" applyFont="1" applyFill="1" applyBorder="1"/>
    <xf numFmtId="169" fontId="0" fillId="0" borderId="146" xfId="7" applyNumberFormat="1" applyFont="1" applyBorder="1"/>
    <xf numFmtId="169" fontId="8" fillId="0" borderId="138" xfId="7" applyNumberFormat="1" applyFont="1" applyBorder="1" applyAlignment="1">
      <alignment horizontal="right"/>
    </xf>
    <xf numFmtId="169" fontId="8" fillId="35" borderId="138" xfId="7" applyNumberFormat="1" applyFont="1" applyFill="1" applyBorder="1" applyAlignment="1">
      <alignment horizontal="right"/>
    </xf>
    <xf numFmtId="169" fontId="8" fillId="35" borderId="112" xfId="7" applyNumberFormat="1" applyFont="1" applyFill="1" applyBorder="1" applyAlignment="1">
      <alignment horizontal="right"/>
    </xf>
    <xf numFmtId="169" fontId="8" fillId="0" borderId="146" xfId="7" applyNumberFormat="1" applyFont="1" applyBorder="1" applyAlignment="1">
      <alignment horizontal="right"/>
    </xf>
    <xf numFmtId="169" fontId="4" fillId="0" borderId="112" xfId="7" applyNumberFormat="1" applyFont="1" applyBorder="1" applyAlignment="1">
      <alignment horizontal="right" vertical="center" wrapText="1"/>
    </xf>
    <xf numFmtId="169" fontId="5" fillId="35" borderId="112" xfId="7" applyNumberFormat="1" applyFont="1" applyFill="1" applyBorder="1" applyAlignment="1">
      <alignment horizontal="right" vertical="center" wrapText="1"/>
    </xf>
    <xf numFmtId="169" fontId="108" fillId="0" borderId="112" xfId="7" applyNumberFormat="1" applyFont="1" applyBorder="1" applyAlignment="1">
      <alignment horizontal="right" vertical="center" wrapText="1"/>
    </xf>
    <xf numFmtId="169" fontId="6" fillId="0" borderId="24" xfId="7" applyNumberFormat="1" applyFont="1" applyFill="1" applyBorder="1" applyAlignment="1" applyProtection="1">
      <alignment horizontal="right" vertical="center"/>
    </xf>
    <xf numFmtId="169" fontId="21" fillId="0" borderId="30" xfId="7" applyNumberFormat="1" applyFont="1" applyBorder="1" applyAlignment="1">
      <alignment horizontal="center" vertical="center"/>
    </xf>
    <xf numFmtId="169" fontId="22" fillId="0" borderId="12" xfId="7" applyNumberFormat="1" applyFont="1" applyBorder="1" applyAlignment="1">
      <alignment horizontal="center" vertical="center"/>
    </xf>
    <xf numFmtId="169" fontId="21" fillId="0" borderId="12" xfId="7" applyNumberFormat="1" applyFont="1" applyBorder="1" applyAlignment="1">
      <alignment horizontal="center" vertical="center"/>
    </xf>
    <xf numFmtId="169" fontId="18" fillId="0" borderId="12" xfId="7" applyNumberFormat="1" applyFont="1" applyBorder="1" applyAlignment="1">
      <alignment horizontal="center" vertical="center"/>
    </xf>
    <xf numFmtId="169" fontId="103" fillId="0" borderId="12" xfId="7" applyNumberFormat="1" applyFont="1" applyBorder="1" applyAlignment="1">
      <alignment horizontal="center" vertical="center"/>
    </xf>
    <xf numFmtId="169" fontId="22" fillId="0" borderId="13" xfId="7" applyNumberFormat="1" applyFont="1" applyBorder="1" applyAlignment="1">
      <alignment horizontal="center" vertical="center"/>
    </xf>
    <xf numFmtId="169" fontId="21" fillId="0" borderId="14" xfId="7" applyNumberFormat="1" applyFont="1" applyBorder="1" applyAlignment="1">
      <alignment horizontal="center" vertical="center"/>
    </xf>
    <xf numFmtId="169" fontId="21" fillId="0" borderId="15" xfId="7" applyNumberFormat="1" applyFont="1" applyBorder="1" applyAlignment="1">
      <alignment horizontal="center" vertical="center"/>
    </xf>
    <xf numFmtId="169" fontId="21" fillId="0" borderId="13" xfId="7" applyNumberFormat="1" applyFont="1" applyBorder="1" applyAlignment="1">
      <alignment horizontal="center" vertical="center"/>
    </xf>
    <xf numFmtId="169" fontId="18" fillId="0" borderId="13" xfId="7" applyNumberFormat="1" applyFont="1" applyBorder="1" applyAlignment="1">
      <alignment vertical="center"/>
    </xf>
    <xf numFmtId="169" fontId="22" fillId="0" borderId="138" xfId="7" applyNumberFormat="1" applyFont="1" applyBorder="1" applyAlignment="1">
      <alignment horizontal="center" vertical="center"/>
    </xf>
    <xf numFmtId="169" fontId="21" fillId="0" borderId="138" xfId="7" applyNumberFormat="1" applyFont="1" applyBorder="1" applyAlignment="1">
      <alignment horizontal="center" vertical="center"/>
    </xf>
    <xf numFmtId="169" fontId="21" fillId="0" borderId="138" xfId="7" applyNumberFormat="1" applyFont="1" applyBorder="1" applyAlignment="1">
      <alignment horizontal="center"/>
    </xf>
    <xf numFmtId="169" fontId="22" fillId="0" borderId="138" xfId="7" applyNumberFormat="1" applyFont="1" applyBorder="1" applyAlignment="1">
      <alignment horizontal="center"/>
    </xf>
    <xf numFmtId="169" fontId="22" fillId="0" borderId="138" xfId="7" applyNumberFormat="1" applyFont="1" applyBorder="1"/>
    <xf numFmtId="169" fontId="4" fillId="0" borderId="3" xfId="7" applyNumberFormat="1" applyFont="1" applyBorder="1"/>
    <xf numFmtId="169" fontId="4" fillId="0" borderId="8" xfId="7" applyNumberFormat="1" applyFont="1" applyBorder="1"/>
    <xf numFmtId="169" fontId="4" fillId="0" borderId="20" xfId="7" applyNumberFormat="1" applyFont="1" applyBorder="1"/>
    <xf numFmtId="169" fontId="4" fillId="35" borderId="23" xfId="7" applyNumberFormat="1" applyFont="1" applyFill="1" applyBorder="1"/>
    <xf numFmtId="169" fontId="4" fillId="35" borderId="24" xfId="7" applyNumberFormat="1" applyFont="1" applyFill="1" applyBorder="1"/>
    <xf numFmtId="169" fontId="4" fillId="0" borderId="19" xfId="7" applyNumberFormat="1" applyFont="1" applyBorder="1"/>
    <xf numFmtId="169" fontId="4" fillId="0" borderId="21" xfId="7" applyNumberFormat="1" applyFont="1" applyBorder="1" applyAlignment="1">
      <alignment wrapText="1"/>
    </xf>
    <xf numFmtId="169" fontId="4" fillId="0" borderId="21" xfId="7" applyNumberFormat="1" applyFont="1" applyBorder="1"/>
    <xf numFmtId="169" fontId="4" fillId="35" borderId="51" xfId="7" applyNumberFormat="1" applyFont="1" applyFill="1" applyBorder="1"/>
    <xf numFmtId="169" fontId="4" fillId="35" borderId="22" xfId="7" applyNumberFormat="1" applyFont="1" applyFill="1" applyBorder="1"/>
    <xf numFmtId="169" fontId="4" fillId="35" borderId="52" xfId="7" applyNumberFormat="1" applyFont="1" applyFill="1" applyBorder="1"/>
    <xf numFmtId="169" fontId="25" fillId="36" borderId="0" xfId="7" applyNumberFormat="1" applyFont="1" applyFill="1"/>
    <xf numFmtId="169" fontId="4" fillId="0" borderId="53" xfId="7" applyNumberFormat="1" applyFont="1" applyBorder="1" applyAlignment="1">
      <alignment vertical="center"/>
    </xf>
    <xf numFmtId="169" fontId="4" fillId="0" borderId="64" xfId="7" applyNumberFormat="1" applyFont="1" applyBorder="1" applyAlignment="1">
      <alignment vertical="center"/>
    </xf>
    <xf numFmtId="169" fontId="4" fillId="3" borderId="151" xfId="7" applyNumberFormat="1" applyFont="1" applyFill="1" applyBorder="1" applyAlignment="1">
      <alignment vertical="center"/>
    </xf>
    <xf numFmtId="169" fontId="4" fillId="3" borderId="21" xfId="7" applyNumberFormat="1" applyFont="1" applyFill="1" applyBorder="1" applyAlignment="1">
      <alignment vertical="center"/>
    </xf>
    <xf numFmtId="169" fontId="4" fillId="0" borderId="146" xfId="7" applyNumberFormat="1" applyFont="1" applyBorder="1" applyAlignment="1">
      <alignment vertical="center"/>
    </xf>
    <xf numFmtId="169" fontId="4" fillId="0" borderId="149" xfId="7" applyNumberFormat="1" applyFont="1" applyBorder="1" applyAlignment="1">
      <alignment vertical="center"/>
    </xf>
    <xf numFmtId="169" fontId="4" fillId="0" borderId="155" xfId="7" applyNumberFormat="1" applyFont="1" applyBorder="1" applyAlignment="1">
      <alignment vertical="center"/>
    </xf>
    <xf numFmtId="169" fontId="4" fillId="0" borderId="153" xfId="7" applyNumberFormat="1" applyFont="1" applyBorder="1" applyAlignment="1">
      <alignment vertical="center"/>
    </xf>
    <xf numFmtId="169" fontId="4" fillId="0" borderId="25" xfId="7" applyNumberFormat="1" applyFont="1" applyBorder="1" applyAlignment="1">
      <alignment vertical="center"/>
    </xf>
    <xf numFmtId="169" fontId="4" fillId="0" borderId="152" xfId="7" applyNumberFormat="1" applyFont="1" applyBorder="1" applyAlignment="1">
      <alignment vertical="center"/>
    </xf>
    <xf numFmtId="169" fontId="4" fillId="0" borderId="26" xfId="7" applyNumberFormat="1" applyFont="1" applyBorder="1" applyAlignment="1">
      <alignment vertical="center"/>
    </xf>
    <xf numFmtId="169" fontId="4" fillId="0" borderId="18" xfId="7" applyNumberFormat="1" applyFont="1" applyBorder="1" applyAlignment="1">
      <alignment vertical="center"/>
    </xf>
    <xf numFmtId="169" fontId="4" fillId="0" borderId="145" xfId="7" applyNumberFormat="1" applyFont="1" applyBorder="1" applyAlignment="1">
      <alignment vertical="center"/>
    </xf>
    <xf numFmtId="169" fontId="4" fillId="0" borderId="106" xfId="7" applyNumberFormat="1" applyFont="1" applyBorder="1" applyAlignment="1">
      <alignment vertical="center"/>
    </xf>
    <xf numFmtId="9" fontId="4" fillId="0" borderId="93" xfId="20961" applyFont="1" applyBorder="1" applyAlignment="1">
      <alignment vertical="center"/>
    </xf>
    <xf numFmtId="9" fontId="4" fillId="0" borderId="108" xfId="20961" applyFont="1" applyBorder="1" applyAlignment="1">
      <alignment vertical="center"/>
    </xf>
    <xf numFmtId="9" fontId="112" fillId="77" borderId="146" xfId="20961" applyFont="1" applyFill="1" applyBorder="1" applyAlignment="1" applyProtection="1">
      <alignment horizontal="right" vertical="center"/>
    </xf>
    <xf numFmtId="169" fontId="119" fillId="0" borderId="138" xfId="7" applyNumberFormat="1" applyFont="1" applyBorder="1"/>
    <xf numFmtId="169" fontId="115" fillId="0" borderId="146" xfId="7" applyNumberFormat="1" applyFont="1" applyBorder="1"/>
    <xf numFmtId="169" fontId="115" fillId="35" borderId="146" xfId="7" applyNumberFormat="1" applyFont="1" applyFill="1" applyBorder="1"/>
    <xf numFmtId="169" fontId="118" fillId="0" borderId="146" xfId="7" applyNumberFormat="1" applyFont="1" applyBorder="1"/>
    <xf numFmtId="169" fontId="118" fillId="35" borderId="146" xfId="7" applyNumberFormat="1" applyFont="1" applyFill="1" applyBorder="1"/>
    <xf numFmtId="169" fontId="116" fillId="0" borderId="0" xfId="7" applyNumberFormat="1" applyFont="1"/>
    <xf numFmtId="169" fontId="116" fillId="0" borderId="146" xfId="7" applyNumberFormat="1" applyFont="1" applyBorder="1"/>
    <xf numFmtId="169" fontId="119" fillId="0" borderId="146" xfId="7" applyNumberFormat="1" applyFont="1" applyBorder="1"/>
    <xf numFmtId="169" fontId="115" fillId="0" borderId="146" xfId="7" applyNumberFormat="1" applyFont="1" applyBorder="1" applyAlignment="1">
      <alignment horizontal="left" indent="1"/>
    </xf>
    <xf numFmtId="169" fontId="118" fillId="80" borderId="146" xfId="7" applyNumberFormat="1" applyFont="1" applyFill="1" applyBorder="1"/>
    <xf numFmtId="169" fontId="118" fillId="0" borderId="69" xfId="7" applyNumberFormat="1" applyFont="1" applyBorder="1"/>
    <xf numFmtId="169" fontId="118" fillId="0" borderId="155" xfId="7" applyNumberFormat="1" applyFont="1" applyBorder="1"/>
    <xf numFmtId="169" fontId="115" fillId="0" borderId="156" xfId="7" applyNumberFormat="1" applyFont="1" applyBorder="1" applyAlignment="1">
      <alignment horizontal="left" indent="1"/>
    </xf>
    <xf numFmtId="169" fontId="115" fillId="0" borderId="155" xfId="7" applyNumberFormat="1" applyFont="1" applyBorder="1"/>
    <xf numFmtId="169" fontId="115" fillId="0" borderId="156" xfId="7" applyNumberFormat="1" applyFont="1" applyBorder="1" applyAlignment="1">
      <alignment horizontal="left" indent="2"/>
    </xf>
    <xf numFmtId="169" fontId="115" fillId="0" borderId="156" xfId="7" applyNumberFormat="1" applyFont="1" applyBorder="1" applyAlignment="1">
      <alignment horizontal="left" indent="3"/>
    </xf>
    <xf numFmtId="169" fontId="115" fillId="79" borderId="156" xfId="7" applyNumberFormat="1" applyFont="1" applyFill="1" applyBorder="1"/>
    <xf numFmtId="169" fontId="115" fillId="79" borderId="146" xfId="7" applyNumberFormat="1" applyFont="1" applyFill="1" applyBorder="1"/>
    <xf numFmtId="169" fontId="115" fillId="79" borderId="155" xfId="7" applyNumberFormat="1" applyFont="1" applyFill="1" applyBorder="1"/>
    <xf numFmtId="169" fontId="115" fillId="0" borderId="156" xfId="7" applyNumberFormat="1" applyFont="1" applyBorder="1" applyAlignment="1">
      <alignment horizontal="left" vertical="top" wrapText="1" indent="2"/>
    </xf>
    <xf numFmtId="169" fontId="115" fillId="0" borderId="156" xfId="7" applyNumberFormat="1" applyFont="1" applyBorder="1" applyAlignment="1">
      <alignment horizontal="left" wrapText="1" indent="3"/>
    </xf>
    <xf numFmtId="169" fontId="115" fillId="0" borderId="156" xfId="7" applyNumberFormat="1" applyFont="1" applyBorder="1" applyAlignment="1">
      <alignment horizontal="left" wrapText="1" indent="2"/>
    </xf>
    <xf numFmtId="169" fontId="115" fillId="0" borderId="156" xfId="7" applyNumberFormat="1" applyFont="1" applyBorder="1" applyAlignment="1">
      <alignment horizontal="left" wrapText="1" indent="1"/>
    </xf>
    <xf numFmtId="169" fontId="115" fillId="0" borderId="154" xfId="7" applyNumberFormat="1" applyFont="1" applyBorder="1" applyAlignment="1">
      <alignment horizontal="left" wrapText="1" indent="1"/>
    </xf>
    <xf numFmtId="169" fontId="115" fillId="0" borderId="153" xfId="7" applyNumberFormat="1" applyFont="1" applyBorder="1"/>
    <xf numFmtId="169" fontId="115" fillId="0" borderId="152" xfId="7" applyNumberFormat="1" applyFont="1" applyBorder="1"/>
    <xf numFmtId="169" fontId="115" fillId="0" borderId="146" xfId="7" applyNumberFormat="1" applyFont="1" applyBorder="1" applyAlignment="1">
      <alignment horizontal="left" vertical="center" wrapText="1"/>
    </xf>
    <xf numFmtId="169" fontId="115" fillId="0" borderId="146" xfId="7" applyNumberFormat="1" applyFont="1" applyBorder="1" applyAlignment="1">
      <alignment horizontal="center" vertical="center" textRotation="90" wrapText="1"/>
    </xf>
    <xf numFmtId="169" fontId="115" fillId="0" borderId="146" xfId="7" applyNumberFormat="1" applyFont="1" applyBorder="1" applyAlignment="1">
      <alignment horizontal="center" vertical="center" wrapText="1"/>
    </xf>
    <xf numFmtId="169" fontId="115" fillId="0" borderId="146" xfId="7" applyNumberFormat="1" applyFont="1" applyBorder="1" applyAlignment="1">
      <alignment horizontal="center" vertical="center"/>
    </xf>
    <xf numFmtId="169" fontId="118" fillId="0" borderId="146" xfId="7" applyNumberFormat="1" applyFont="1" applyBorder="1" applyAlignment="1">
      <alignment horizontal="left" vertical="center" wrapText="1"/>
    </xf>
    <xf numFmtId="169" fontId="118" fillId="0" borderId="146" xfId="7" applyNumberFormat="1" applyFont="1" applyBorder="1" applyAlignment="1">
      <alignment horizontal="center" vertical="center"/>
    </xf>
    <xf numFmtId="168" fontId="120" fillId="0" borderId="146" xfId="7" applyFont="1" applyBorder="1"/>
    <xf numFmtId="169" fontId="120" fillId="0" borderId="146" xfId="7" applyNumberFormat="1" applyFont="1" applyBorder="1"/>
    <xf numFmtId="10" fontId="120" fillId="0" borderId="146" xfId="20961" applyNumberFormat="1" applyFont="1" applyBorder="1"/>
    <xf numFmtId="169" fontId="120" fillId="0" borderId="147" xfId="7" applyNumberFormat="1" applyFont="1" applyBorder="1"/>
    <xf numFmtId="10" fontId="120" fillId="0" borderId="147" xfId="20961" applyNumberFormat="1" applyFont="1" applyBorder="1"/>
    <xf numFmtId="168" fontId="120" fillId="0" borderId="147" xfId="7" applyFont="1" applyBorder="1"/>
    <xf numFmtId="0" fontId="162" fillId="0" borderId="0" xfId="0" applyFont="1" applyAlignment="1">
      <alignment horizontal="left" vertical="center" wrapText="1"/>
    </xf>
    <xf numFmtId="0" fontId="6" fillId="0" borderId="149" xfId="0" applyFont="1" applyBorder="1" applyAlignment="1">
      <alignment wrapText="1"/>
    </xf>
    <xf numFmtId="0" fontId="6" fillId="0" borderId="145" xfId="0" applyFont="1" applyBorder="1" applyAlignment="1">
      <alignment wrapText="1"/>
    </xf>
    <xf numFmtId="197" fontId="0" fillId="0" borderId="0" xfId="0" applyNumberFormat="1"/>
    <xf numFmtId="169" fontId="0" fillId="0" borderId="0" xfId="0" applyNumberFormat="1"/>
    <xf numFmtId="3" fontId="11" fillId="0" borderId="0" xfId="0" applyNumberFormat="1" applyFont="1"/>
    <xf numFmtId="43" fontId="0" fillId="0" borderId="0" xfId="0" applyNumberFormat="1"/>
    <xf numFmtId="168" fontId="4" fillId="0" borderId="0" xfId="7" applyFont="1" applyAlignment="1">
      <alignment horizontal="left" vertical="center"/>
    </xf>
    <xf numFmtId="169" fontId="4" fillId="0" borderId="0" xfId="0" applyNumberFormat="1" applyFont="1"/>
    <xf numFmtId="197" fontId="11" fillId="0" borderId="0" xfId="0" applyNumberFormat="1" applyFont="1"/>
    <xf numFmtId="169" fontId="116" fillId="0" borderId="0" xfId="0" applyNumberFormat="1" applyFont="1"/>
    <xf numFmtId="169" fontId="115" fillId="0" borderId="0" xfId="0" applyNumberFormat="1" applyFont="1"/>
    <xf numFmtId="169" fontId="124" fillId="0" borderId="0" xfId="0" applyNumberFormat="1" applyFont="1"/>
    <xf numFmtId="169" fontId="138" fillId="0" borderId="0" xfId="0" applyNumberFormat="1" applyFont="1"/>
    <xf numFmtId="0" fontId="140" fillId="0" borderId="159" xfId="0" applyFont="1" applyBorder="1" applyAlignment="1">
      <alignment horizontal="center" vertical="center"/>
    </xf>
    <xf numFmtId="0" fontId="140" fillId="0" borderId="29" xfId="0" applyFont="1" applyBorder="1" applyAlignment="1">
      <alignment horizontal="center" vertical="center"/>
    </xf>
    <xf numFmtId="0" fontId="140" fillId="0" borderId="160" xfId="0" applyFont="1" applyBorder="1" applyAlignment="1">
      <alignment horizontal="center" vertical="center"/>
    </xf>
    <xf numFmtId="0" fontId="103" fillId="0" borderId="66" xfId="0" applyFont="1" applyBorder="1" applyAlignment="1">
      <alignment horizontal="left" vertical="center" wrapText="1"/>
    </xf>
    <xf numFmtId="0" fontId="103" fillId="0" borderId="65" xfId="0" applyFont="1" applyBorder="1" applyAlignment="1">
      <alignment horizontal="left" vertical="center" wrapText="1"/>
    </xf>
    <xf numFmtId="169" fontId="0" fillId="0" borderId="99" xfId="7" applyNumberFormat="1" applyFont="1" applyBorder="1" applyAlignment="1">
      <alignment horizontal="center"/>
    </xf>
    <xf numFmtId="169" fontId="0" fillId="0" borderId="96" xfId="7" applyNumberFormat="1" applyFont="1" applyBorder="1" applyAlignment="1">
      <alignment horizontal="center"/>
    </xf>
    <xf numFmtId="169" fontId="0" fillId="0" borderId="97" xfId="7" applyNumberFormat="1" applyFont="1" applyBorder="1" applyAlignment="1">
      <alignment horizontal="center"/>
    </xf>
    <xf numFmtId="169" fontId="0" fillId="0" borderId="139" xfId="7" applyNumberFormat="1" applyFont="1" applyBorder="1" applyAlignment="1">
      <alignment horizontal="center"/>
    </xf>
    <xf numFmtId="169" fontId="0" fillId="0" borderId="140" xfId="7" applyNumberFormat="1" applyFont="1" applyBorder="1" applyAlignment="1">
      <alignment horizontal="center"/>
    </xf>
    <xf numFmtId="169" fontId="0" fillId="0" borderId="141" xfId="7" applyNumberFormat="1" applyFont="1" applyBorder="1" applyAlignment="1">
      <alignment horizontal="center"/>
    </xf>
    <xf numFmtId="0" fontId="0" fillId="0" borderId="138" xfId="0" applyBorder="1" applyAlignment="1">
      <alignment horizontal="center" vertical="center"/>
    </xf>
    <xf numFmtId="0" fontId="127" fillId="0" borderId="94" xfId="0" applyFont="1" applyBorder="1" applyAlignment="1">
      <alignment horizontal="center" vertical="center"/>
    </xf>
    <xf numFmtId="0" fontId="127" fillId="0" borderId="7"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99" xfId="0"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127" fillId="0" borderId="142"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12" fillId="0" borderId="3" xfId="0" applyFont="1" applyBorder="1" applyAlignment="1">
      <alignment wrapText="1"/>
    </xf>
    <xf numFmtId="0" fontId="4" fillId="0" borderId="20" xfId="0" applyFont="1" applyBorder="1"/>
    <xf numFmtId="0" fontId="9" fillId="0" borderId="8" xfId="0" applyFont="1" applyBorder="1" applyAlignment="1">
      <alignment horizontal="center" vertical="center" wrapText="1"/>
    </xf>
    <xf numFmtId="0" fontId="9" fillId="0" borderId="21"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9" xfId="0" applyFont="1" applyBorder="1" applyAlignment="1">
      <alignment horizontal="center"/>
    </xf>
    <xf numFmtId="0" fontId="4" fillId="0" borderId="21" xfId="0" applyFont="1" applyBorder="1" applyAlignment="1">
      <alignment horizontal="center"/>
    </xf>
    <xf numFmtId="0" fontId="5" fillId="35" borderId="116" xfId="0" applyFont="1" applyFill="1" applyBorder="1" applyAlignment="1">
      <alignment horizontal="center" vertical="center" wrapText="1"/>
    </xf>
    <xf numFmtId="0" fontId="5" fillId="35" borderId="28" xfId="0" applyFont="1" applyFill="1" applyBorder="1" applyAlignment="1">
      <alignment horizontal="center" vertical="center" wrapText="1"/>
    </xf>
    <xf numFmtId="0" fontId="5" fillId="35" borderId="113" xfId="0" applyFont="1" applyFill="1" applyBorder="1" applyAlignment="1">
      <alignment horizontal="center" vertical="center" wrapText="1"/>
    </xf>
    <xf numFmtId="0" fontId="5" fillId="35" borderId="97"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5" fillId="86" borderId="64" xfId="0" applyFont="1" applyFill="1" applyBorder="1" applyAlignment="1">
      <alignment horizontal="center" vertical="center" wrapText="1"/>
    </xf>
    <xf numFmtId="0" fontId="5" fillId="86" borderId="155"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9" fontId="14" fillId="3" borderId="16" xfId="1" applyNumberFormat="1" applyFont="1" applyFill="1" applyBorder="1" applyAlignment="1" applyProtection="1">
      <alignment horizontal="center"/>
      <protection locked="0"/>
    </xf>
    <xf numFmtId="169" fontId="14" fillId="3" borderId="17" xfId="1" applyNumberFormat="1" applyFont="1" applyFill="1" applyBorder="1" applyAlignment="1" applyProtection="1">
      <alignment horizontal="center"/>
      <protection locked="0"/>
    </xf>
    <xf numFmtId="169" fontId="14" fillId="3" borderId="18" xfId="1" applyNumberFormat="1" applyFont="1" applyFill="1" applyBorder="1" applyAlignment="1" applyProtection="1">
      <alignment horizontal="center"/>
      <protection locked="0"/>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169" fontId="14" fillId="0" borderId="90" xfId="1" applyNumberFormat="1" applyFont="1" applyFill="1" applyBorder="1" applyAlignment="1" applyProtection="1">
      <alignment horizontal="center" vertical="center" wrapText="1"/>
      <protection locked="0"/>
    </xf>
    <xf numFmtId="169" fontId="14" fillId="0" borderId="91"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9"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04" xfId="0" applyFont="1" applyBorder="1" applyAlignment="1">
      <alignment horizontal="center" vertical="center" wrapText="1"/>
    </xf>
    <xf numFmtId="0" fontId="13" fillId="0" borderId="54" xfId="0" applyFont="1" applyBorder="1" applyAlignment="1">
      <alignment horizontal="left" vertical="center"/>
    </xf>
    <xf numFmtId="0" fontId="13" fillId="0" borderId="55"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2" xfId="0" applyFont="1" applyBorder="1" applyAlignment="1">
      <alignment horizontal="center" vertical="center" wrapText="1"/>
    </xf>
    <xf numFmtId="0" fontId="118" fillId="0" borderId="119" xfId="0" applyFont="1" applyBorder="1" applyAlignment="1">
      <alignment horizontal="left" vertical="center" wrapText="1"/>
    </xf>
    <xf numFmtId="0" fontId="118" fillId="0" borderId="120" xfId="0" applyFont="1" applyBorder="1" applyAlignment="1">
      <alignment horizontal="left" vertical="center" wrapText="1"/>
    </xf>
    <xf numFmtId="0" fontId="118" fillId="0" borderId="122" xfId="0" applyFont="1" applyBorder="1" applyAlignment="1">
      <alignment horizontal="left" vertical="center" wrapText="1"/>
    </xf>
    <xf numFmtId="0" fontId="118" fillId="0" borderId="123" xfId="0" applyFont="1" applyBorder="1" applyAlignment="1">
      <alignment horizontal="left" vertical="center" wrapText="1"/>
    </xf>
    <xf numFmtId="0" fontId="118" fillId="0" borderId="125" xfId="0" applyFont="1" applyBorder="1" applyAlignment="1">
      <alignment horizontal="left" vertical="center" wrapText="1"/>
    </xf>
    <xf numFmtId="0" fontId="118" fillId="0" borderId="126" xfId="0" applyFont="1" applyBorder="1" applyAlignment="1">
      <alignment horizontal="left" vertical="center" wrapText="1"/>
    </xf>
    <xf numFmtId="0" fontId="119" fillId="0" borderId="145" xfId="0" applyFont="1" applyBorder="1" applyAlignment="1">
      <alignment horizontal="center" vertical="center" wrapText="1"/>
    </xf>
    <xf numFmtId="0" fontId="119" fillId="0" borderId="144" xfId="0" applyFont="1" applyBorder="1" applyAlignment="1">
      <alignment horizontal="center" vertical="center" wrapText="1"/>
    </xf>
    <xf numFmtId="0" fontId="119" fillId="0" borderId="121" xfId="0" applyFont="1" applyBorder="1" applyAlignment="1">
      <alignment horizontal="center" vertical="center" wrapText="1"/>
    </xf>
    <xf numFmtId="0" fontId="119" fillId="0" borderId="53" xfId="0" applyFont="1" applyBorder="1" applyAlignment="1">
      <alignment horizontal="center" vertical="center" wrapText="1"/>
    </xf>
    <xf numFmtId="0" fontId="119" fillId="0" borderId="124" xfId="0" applyFont="1" applyBorder="1" applyAlignment="1">
      <alignment horizontal="center" vertical="center" wrapText="1"/>
    </xf>
    <xf numFmtId="0" fontId="119" fillId="0" borderId="11" xfId="0" applyFont="1" applyBorder="1" applyAlignment="1">
      <alignment horizontal="center" vertical="center" wrapText="1"/>
    </xf>
    <xf numFmtId="0" fontId="115" fillId="0" borderId="14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49" xfId="0" applyFont="1" applyBorder="1" applyAlignment="1">
      <alignment horizontal="center" vertical="center" wrapText="1"/>
    </xf>
    <xf numFmtId="0" fontId="115" fillId="0" borderId="148" xfId="0" applyFont="1" applyBorder="1" applyAlignment="1">
      <alignment horizontal="center" vertical="center" wrapText="1"/>
    </xf>
    <xf numFmtId="0" fontId="123" fillId="0" borderId="146" xfId="0" applyFont="1" applyBorder="1" applyAlignment="1">
      <alignment horizontal="center" vertical="center"/>
    </xf>
    <xf numFmtId="0" fontId="117" fillId="0" borderId="145" xfId="0" applyFont="1" applyBorder="1" applyAlignment="1">
      <alignment horizontal="center" vertical="center"/>
    </xf>
    <xf numFmtId="0" fontId="117" fillId="0" borderId="150" xfId="0" applyFont="1" applyBorder="1" applyAlignment="1">
      <alignment horizontal="center" vertical="center"/>
    </xf>
    <xf numFmtId="0" fontId="117" fillId="0" borderId="53" xfId="0" applyFont="1" applyBorder="1" applyAlignment="1">
      <alignment horizontal="center" vertical="center"/>
    </xf>
    <xf numFmtId="0" fontId="117" fillId="0" borderId="11" xfId="0" applyFont="1" applyBorder="1" applyAlignment="1">
      <alignment horizontal="center" vertical="center"/>
    </xf>
    <xf numFmtId="0" fontId="118" fillId="0" borderId="146" xfId="0" applyFont="1" applyBorder="1" applyAlignment="1">
      <alignment horizontal="center" vertical="center" wrapText="1"/>
    </xf>
    <xf numFmtId="0" fontId="118" fillId="0" borderId="145" xfId="0" applyFont="1" applyBorder="1" applyAlignment="1">
      <alignment horizontal="center" vertical="center" wrapText="1"/>
    </xf>
    <xf numFmtId="0" fontId="118" fillId="0" borderId="150" xfId="0" applyFont="1" applyBorder="1" applyAlignment="1">
      <alignment horizontal="center" vertical="center" wrapText="1"/>
    </xf>
    <xf numFmtId="0" fontId="118" fillId="0" borderId="127" xfId="0" applyFont="1" applyBorder="1" applyAlignment="1">
      <alignment horizontal="center" vertical="center" wrapText="1"/>
    </xf>
    <xf numFmtId="0" fontId="118" fillId="0" borderId="128" xfId="0" applyFont="1" applyBorder="1" applyAlignment="1">
      <alignment horizontal="center" vertical="center" wrapText="1"/>
    </xf>
    <xf numFmtId="0" fontId="118" fillId="0" borderId="53" xfId="0" applyFont="1" applyBorder="1" applyAlignment="1">
      <alignment horizontal="center" vertical="center" wrapText="1"/>
    </xf>
    <xf numFmtId="0" fontId="118" fillId="0" borderId="11" xfId="0" applyFont="1" applyBorder="1" applyAlignment="1">
      <alignment horizontal="center" vertical="center" wrapText="1"/>
    </xf>
    <xf numFmtId="0" fontId="115" fillId="0" borderId="151" xfId="0" applyFont="1" applyBorder="1" applyAlignment="1">
      <alignment horizontal="center" vertical="center" wrapText="1"/>
    </xf>
    <xf numFmtId="0" fontId="118" fillId="0" borderId="129" xfId="0" applyFont="1" applyBorder="1" applyAlignment="1">
      <alignment horizontal="center" vertical="center" wrapText="1"/>
    </xf>
    <xf numFmtId="0" fontId="118" fillId="0" borderId="7" xfId="0" applyFont="1" applyBorder="1" applyAlignment="1">
      <alignment horizontal="center" vertical="center" wrapText="1"/>
    </xf>
    <xf numFmtId="0" fontId="115" fillId="0" borderId="129" xfId="0" applyFont="1" applyBorder="1" applyAlignment="1">
      <alignment horizontal="center" vertical="center" wrapText="1"/>
    </xf>
    <xf numFmtId="0" fontId="115" fillId="0" borderId="145" xfId="0" applyFont="1" applyBorder="1" applyAlignment="1">
      <alignment horizontal="center" vertical="center" wrapText="1"/>
    </xf>
    <xf numFmtId="0" fontId="115" fillId="0" borderId="144" xfId="0" applyFont="1" applyBorder="1" applyAlignment="1">
      <alignment horizontal="center" vertical="center" wrapText="1"/>
    </xf>
    <xf numFmtId="0" fontId="115" fillId="0" borderId="150"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155" xfId="0" applyFont="1" applyBorder="1" applyAlignment="1">
      <alignment horizontal="center" vertical="center" wrapText="1"/>
    </xf>
    <xf numFmtId="0" fontId="115" fillId="0" borderId="54" xfId="0" applyFont="1" applyBorder="1" applyAlignment="1">
      <alignment horizontal="center" vertical="center" wrapText="1"/>
    </xf>
    <xf numFmtId="0" fontId="115" fillId="0" borderId="55" xfId="0" applyFont="1" applyBorder="1" applyAlignment="1">
      <alignment horizontal="center" vertical="center" wrapText="1"/>
    </xf>
    <xf numFmtId="0" fontId="115" fillId="0" borderId="104" xfId="0" applyFont="1" applyBorder="1" applyAlignment="1">
      <alignment horizontal="center" vertical="center" wrapText="1"/>
    </xf>
    <xf numFmtId="0" fontId="118" fillId="0" borderId="54" xfId="0" applyFont="1" applyBorder="1" applyAlignment="1">
      <alignment horizontal="left" vertical="top" wrapText="1"/>
    </xf>
    <xf numFmtId="0" fontId="118" fillId="0" borderId="104" xfId="0" applyFont="1" applyBorder="1" applyAlignment="1">
      <alignment horizontal="left" vertical="top" wrapText="1"/>
    </xf>
    <xf numFmtId="0" fontId="118" fillId="0" borderId="63" xfId="0" applyFont="1" applyBorder="1" applyAlignment="1">
      <alignment horizontal="left" vertical="top" wrapText="1"/>
    </xf>
    <xf numFmtId="0" fontId="118" fillId="0" borderId="92" xfId="0" applyFont="1" applyBorder="1" applyAlignment="1">
      <alignment horizontal="left" vertical="top" wrapText="1"/>
    </xf>
    <xf numFmtId="0" fontId="118" fillId="0" borderId="118" xfId="0" applyFont="1" applyBorder="1" applyAlignment="1">
      <alignment horizontal="left" vertical="top" wrapText="1"/>
    </xf>
    <xf numFmtId="0" fontId="118" fillId="0" borderId="157" xfId="0" applyFont="1" applyBorder="1" applyAlignment="1">
      <alignment horizontal="left" vertical="top" wrapText="1"/>
    </xf>
    <xf numFmtId="0" fontId="118" fillId="0" borderId="158" xfId="0" applyFont="1" applyBorder="1" applyAlignment="1">
      <alignment horizontal="center" vertical="center" wrapText="1"/>
    </xf>
    <xf numFmtId="0" fontId="118" fillId="0" borderId="69" xfId="0" applyFont="1" applyBorder="1" applyAlignment="1">
      <alignment horizontal="center" vertical="center" wrapText="1"/>
    </xf>
    <xf numFmtId="0" fontId="115" fillId="0" borderId="145" xfId="0" applyFont="1" applyBorder="1" applyAlignment="1">
      <alignment horizontal="center" vertical="top" wrapText="1"/>
    </xf>
    <xf numFmtId="0" fontId="115" fillId="0" borderId="144" xfId="0" applyFont="1" applyBorder="1" applyAlignment="1">
      <alignment horizontal="center" vertical="top" wrapText="1"/>
    </xf>
    <xf numFmtId="0" fontId="115" fillId="0" borderId="151" xfId="0" applyFont="1" applyBorder="1" applyAlignment="1">
      <alignment horizontal="center" vertical="top" wrapText="1"/>
    </xf>
    <xf numFmtId="0" fontId="115" fillId="0" borderId="148" xfId="0" applyFont="1" applyBorder="1" applyAlignment="1">
      <alignment horizontal="center" vertical="top" wrapText="1"/>
    </xf>
    <xf numFmtId="0" fontId="104" fillId="0" borderId="130" xfId="0" applyFont="1" applyBorder="1" applyAlignment="1">
      <alignment horizontal="left" vertical="top" wrapText="1"/>
    </xf>
    <xf numFmtId="0" fontId="104" fillId="0" borderId="131" xfId="0" applyFont="1" applyBorder="1" applyAlignment="1">
      <alignment horizontal="left" vertical="top" wrapText="1"/>
    </xf>
    <xf numFmtId="0" fontId="121" fillId="0" borderId="146" xfId="0" applyFont="1" applyBorder="1" applyAlignment="1">
      <alignment horizontal="center" vertical="center"/>
    </xf>
    <xf numFmtId="0" fontId="120" fillId="0" borderId="146" xfId="0" applyFont="1" applyBorder="1" applyAlignment="1">
      <alignment horizontal="center" vertical="center" wrapText="1"/>
    </xf>
    <xf numFmtId="0" fontId="120" fillId="0" borderId="147" xfId="0" applyFont="1" applyBorder="1" applyAlignment="1">
      <alignment horizontal="center" vertical="center" wrapText="1"/>
    </xf>
    <xf numFmtId="0" fontId="104" fillId="75" borderId="149" xfId="0" applyFont="1" applyFill="1" applyBorder="1" applyAlignment="1">
      <alignment horizontal="center" vertical="center" wrapText="1"/>
    </xf>
    <xf numFmtId="0" fontId="104" fillId="75" borderId="148" xfId="0" applyFont="1" applyFill="1" applyBorder="1" applyAlignment="1">
      <alignment horizontal="center" vertical="center" wrapText="1"/>
    </xf>
    <xf numFmtId="0" fontId="105" fillId="0" borderId="149" xfId="0" applyFont="1" applyBorder="1" applyAlignment="1">
      <alignment horizontal="left" vertical="center" wrapText="1"/>
    </xf>
    <xf numFmtId="0" fontId="105" fillId="0" borderId="148" xfId="0" applyFont="1" applyBorder="1" applyAlignment="1">
      <alignment horizontal="left" vertical="center" wrapText="1"/>
    </xf>
    <xf numFmtId="0" fontId="105" fillId="0" borderId="149" xfId="13" applyFont="1" applyBorder="1" applyAlignment="1" applyProtection="1">
      <alignment horizontal="left" vertical="top" wrapText="1"/>
      <protection locked="0"/>
    </xf>
    <xf numFmtId="0" fontId="105" fillId="0" borderId="148" xfId="13" applyFont="1" applyBorder="1" applyAlignment="1" applyProtection="1">
      <alignment horizontal="left" vertical="top" wrapText="1"/>
      <protection locked="0"/>
    </xf>
    <xf numFmtId="0" fontId="154" fillId="0" borderId="149" xfId="13" applyFont="1" applyBorder="1" applyAlignment="1" applyProtection="1">
      <alignment horizontal="left" vertical="top" wrapText="1"/>
      <protection locked="0"/>
    </xf>
    <xf numFmtId="0" fontId="154" fillId="0" borderId="148" xfId="13" applyFont="1" applyBorder="1" applyAlignment="1" applyProtection="1">
      <alignment horizontal="left" vertical="top" wrapText="1"/>
      <protection locked="0"/>
    </xf>
    <xf numFmtId="0" fontId="105" fillId="0" borderId="149" xfId="0" applyFont="1" applyBorder="1" applyAlignment="1">
      <alignment horizontal="left" vertical="top" wrapText="1"/>
    </xf>
    <xf numFmtId="0" fontId="105" fillId="0" borderId="148" xfId="0" applyFont="1" applyBorder="1" applyAlignment="1">
      <alignment horizontal="left" vertical="top" wrapText="1"/>
    </xf>
    <xf numFmtId="49" fontId="105" fillId="0" borderId="0" xfId="0" applyNumberFormat="1" applyFont="1" applyAlignment="1">
      <alignment horizontal="center" vertical="center"/>
    </xf>
    <xf numFmtId="0" fontId="105" fillId="0" borderId="146" xfId="0" applyFont="1" applyBorder="1" applyAlignment="1">
      <alignment horizontal="left" vertical="top" wrapText="1"/>
    </xf>
    <xf numFmtId="0" fontId="105" fillId="0" borderId="146" xfId="0" applyFont="1" applyBorder="1" applyAlignment="1">
      <alignment horizontal="left" vertical="center" wrapText="1"/>
    </xf>
    <xf numFmtId="0" fontId="104" fillId="75" borderId="146" xfId="0" applyFont="1" applyFill="1" applyBorder="1" applyAlignment="1">
      <alignment horizontal="center" vertical="center" wrapText="1"/>
    </xf>
    <xf numFmtId="0" fontId="105" fillId="0" borderId="146" xfId="0" applyFont="1" applyBorder="1" applyAlignment="1">
      <alignment horizontal="center"/>
    </xf>
    <xf numFmtId="0" fontId="105" fillId="0" borderId="99" xfId="0" applyFont="1" applyBorder="1" applyAlignment="1">
      <alignment horizontal="left" vertical="center" wrapText="1"/>
    </xf>
    <xf numFmtId="0" fontId="105" fillId="0" borderId="97" xfId="0" applyFont="1" applyBorder="1" applyAlignment="1">
      <alignment horizontal="left" vertical="center" wrapText="1"/>
    </xf>
    <xf numFmtId="0" fontId="104" fillId="0" borderId="146" xfId="0" applyFont="1" applyBorder="1" applyAlignment="1">
      <alignment horizontal="center" vertical="center"/>
    </xf>
    <xf numFmtId="0" fontId="105" fillId="3" borderId="149"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4" fillId="0" borderId="85" xfId="0" applyFont="1" applyBorder="1" applyAlignment="1">
      <alignment horizontal="center" vertical="center"/>
    </xf>
    <xf numFmtId="0" fontId="104" fillId="75" borderId="82" xfId="0" applyFont="1" applyFill="1" applyBorder="1" applyAlignment="1">
      <alignment horizontal="center" vertical="center" wrapText="1"/>
    </xf>
    <xf numFmtId="0" fontId="104" fillId="75" borderId="0" xfId="0" applyFont="1" applyFill="1" applyAlignment="1">
      <alignment horizontal="center" vertical="center" wrapText="1"/>
    </xf>
    <xf numFmtId="0" fontId="104" fillId="75" borderId="83" xfId="0" applyFont="1" applyFill="1" applyBorder="1" applyAlignment="1">
      <alignment horizontal="center" vertical="center" wrapText="1"/>
    </xf>
    <xf numFmtId="0" fontId="105" fillId="0" borderId="99" xfId="0" applyFont="1" applyBorder="1" applyAlignment="1">
      <alignment vertical="center" wrapText="1"/>
    </xf>
    <xf numFmtId="0" fontId="105" fillId="0" borderId="97" xfId="0" applyFont="1" applyBorder="1" applyAlignment="1">
      <alignment vertical="center" wrapText="1"/>
    </xf>
    <xf numFmtId="0" fontId="104" fillId="75" borderId="87" xfId="0" applyFont="1" applyFill="1" applyBorder="1" applyAlignment="1">
      <alignment horizontal="center" vertical="center"/>
    </xf>
    <xf numFmtId="0" fontId="104" fillId="75" borderId="88" xfId="0" applyFont="1" applyFill="1" applyBorder="1" applyAlignment="1">
      <alignment horizontal="center" vertical="center"/>
    </xf>
    <xf numFmtId="0" fontId="104" fillId="75" borderId="89" xfId="0" applyFont="1" applyFill="1" applyBorder="1" applyAlignment="1">
      <alignment horizontal="center" vertical="center"/>
    </xf>
    <xf numFmtId="0" fontId="105" fillId="3" borderId="99" xfId="0" applyFont="1" applyFill="1" applyBorder="1" applyAlignment="1">
      <alignment horizontal="left" vertical="center" wrapText="1"/>
    </xf>
    <xf numFmtId="0" fontId="105" fillId="3" borderId="97" xfId="0" applyFont="1" applyFill="1" applyBorder="1" applyAlignment="1">
      <alignment horizontal="left" vertical="center" wrapText="1"/>
    </xf>
    <xf numFmtId="0" fontId="105" fillId="0" borderId="77" xfId="0" applyFont="1" applyBorder="1" applyAlignment="1">
      <alignment horizontal="left" vertical="center" wrapText="1"/>
    </xf>
    <xf numFmtId="0" fontId="105" fillId="0" borderId="78" xfId="0" applyFont="1" applyBorder="1" applyAlignment="1">
      <alignment horizontal="left" vertical="center" wrapText="1"/>
    </xf>
    <xf numFmtId="0" fontId="104" fillId="75" borderId="73" xfId="0" applyFont="1" applyFill="1" applyBorder="1" applyAlignment="1">
      <alignment horizontal="center" vertical="center" wrapText="1"/>
    </xf>
    <xf numFmtId="0" fontId="104" fillId="75" borderId="74" xfId="0" applyFont="1" applyFill="1" applyBorder="1" applyAlignment="1">
      <alignment horizontal="center" vertical="center" wrapText="1"/>
    </xf>
    <xf numFmtId="0" fontId="104" fillId="75" borderId="75" xfId="0" applyFont="1" applyFill="1" applyBorder="1" applyAlignment="1">
      <alignment horizontal="center" vertical="center" wrapText="1"/>
    </xf>
    <xf numFmtId="0" fontId="105" fillId="0" borderId="53" xfId="0" applyFont="1" applyBorder="1" applyAlignment="1">
      <alignment horizontal="left" vertical="center" wrapText="1"/>
    </xf>
    <xf numFmtId="0" fontId="105" fillId="0" borderId="11" xfId="0" applyFont="1" applyBorder="1" applyAlignment="1">
      <alignment horizontal="left" vertical="center" wrapText="1"/>
    </xf>
    <xf numFmtId="0" fontId="154" fillId="3" borderId="99" xfId="0" applyFont="1" applyFill="1" applyBorder="1" applyAlignment="1">
      <alignment horizontal="left" vertical="center" wrapText="1"/>
    </xf>
    <xf numFmtId="0" fontId="154" fillId="3" borderId="97" xfId="0" applyFont="1" applyFill="1" applyBorder="1" applyAlignment="1">
      <alignment horizontal="left" vertical="center" wrapText="1"/>
    </xf>
    <xf numFmtId="0" fontId="105" fillId="0" borderId="139" xfId="0" applyFont="1" applyBorder="1" applyAlignment="1">
      <alignment horizontal="left" vertical="center" wrapText="1"/>
    </xf>
    <xf numFmtId="0" fontId="105" fillId="0" borderId="140" xfId="0" applyFont="1" applyBorder="1" applyAlignment="1">
      <alignment horizontal="left" vertical="center" wrapText="1"/>
    </xf>
    <xf numFmtId="0" fontId="105" fillId="0" borderId="141" xfId="0" applyFont="1" applyBorder="1" applyAlignment="1">
      <alignment horizontal="left" vertical="center" wrapText="1"/>
    </xf>
    <xf numFmtId="0" fontId="105" fillId="3" borderId="77" xfId="0" applyFont="1" applyFill="1" applyBorder="1" applyAlignment="1">
      <alignment horizontal="left" vertical="center" wrapText="1"/>
    </xf>
    <xf numFmtId="0" fontId="105" fillId="3" borderId="78" xfId="0" applyFont="1" applyFill="1" applyBorder="1" applyAlignment="1">
      <alignment horizontal="left" vertical="center" wrapText="1"/>
    </xf>
    <xf numFmtId="0" fontId="105" fillId="0" borderId="80" xfId="0" applyFont="1" applyBorder="1" applyAlignment="1">
      <alignment horizontal="left" vertical="center" wrapText="1"/>
    </xf>
    <xf numFmtId="0" fontId="105" fillId="0" borderId="81" xfId="0" applyFont="1" applyBorder="1" applyAlignment="1">
      <alignment horizontal="left" vertical="center" wrapText="1"/>
    </xf>
    <xf numFmtId="0" fontId="105" fillId="0" borderId="53" xfId="0" applyFont="1" applyBorder="1" applyAlignment="1">
      <alignment vertical="center" wrapText="1"/>
    </xf>
    <xf numFmtId="0" fontId="105" fillId="0" borderId="11" xfId="0" applyFont="1" applyBorder="1" applyAlignment="1">
      <alignment vertical="center" wrapText="1"/>
    </xf>
    <xf numFmtId="0" fontId="105" fillId="3" borderId="99" xfId="0" applyFont="1" applyFill="1" applyBorder="1" applyAlignment="1">
      <alignment vertical="center" wrapText="1"/>
    </xf>
    <xf numFmtId="0" fontId="105" fillId="3" borderId="97" xfId="0" applyFont="1" applyFill="1" applyBorder="1" applyAlignment="1">
      <alignment vertical="center" wrapText="1"/>
    </xf>
    <xf numFmtId="0" fontId="104" fillId="0" borderId="70" xfId="0" applyFont="1" applyBorder="1" applyAlignment="1">
      <alignment horizontal="center" vertical="center"/>
    </xf>
    <xf numFmtId="0" fontId="104" fillId="0" borderId="71" xfId="0" applyFont="1" applyBorder="1" applyAlignment="1">
      <alignment horizontal="center" vertical="center"/>
    </xf>
    <xf numFmtId="0" fontId="104" fillId="0" borderId="72" xfId="0" applyFont="1" applyBorder="1" applyAlignment="1">
      <alignment horizontal="center" vertical="center"/>
    </xf>
    <xf numFmtId="0" fontId="105" fillId="0" borderId="98" xfId="0" applyFont="1" applyBorder="1" applyAlignment="1">
      <alignment horizontal="left" vertical="center" wrapText="1"/>
    </xf>
    <xf numFmtId="0" fontId="154" fillId="3" borderId="99" xfId="0" applyFont="1" applyFill="1" applyBorder="1" applyAlignment="1">
      <alignment vertical="center" wrapText="1"/>
    </xf>
    <xf numFmtId="0" fontId="154" fillId="3" borderId="97" xfId="0" applyFont="1" applyFill="1" applyBorder="1" applyAlignment="1">
      <alignment vertical="center" wrapText="1"/>
    </xf>
    <xf numFmtId="0" fontId="105" fillId="0" borderId="99" xfId="0" applyFont="1" applyBorder="1" applyAlignment="1">
      <alignment horizontal="left"/>
    </xf>
    <xf numFmtId="0" fontId="105" fillId="0" borderId="97" xfId="0" applyFont="1" applyBorder="1" applyAlignment="1">
      <alignment horizontal="left"/>
    </xf>
    <xf numFmtId="0" fontId="12" fillId="0" borderId="8" xfId="0" applyFont="1" applyFill="1" applyBorder="1" applyAlignment="1">
      <alignment wrapText="1"/>
    </xf>
    <xf numFmtId="0" fontId="4" fillId="0" borderId="112" xfId="0" applyFont="1" applyFill="1" applyBorder="1"/>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activeCell="C2" sqref="C2:C5"/>
    </sheetView>
  </sheetViews>
  <sheetFormatPr defaultRowHeight="15"/>
  <cols>
    <col min="1" max="1" width="10.140625" style="1" customWidth="1"/>
    <col min="2" max="2" width="153" bestFit="1" customWidth="1"/>
    <col min="3" max="3" width="39.42578125" customWidth="1"/>
    <col min="7" max="7" width="25" customWidth="1"/>
  </cols>
  <sheetData>
    <row r="1" spans="1:3" ht="15.75">
      <c r="A1" s="4"/>
      <c r="B1" s="92" t="s">
        <v>148</v>
      </c>
      <c r="C1" s="43"/>
    </row>
    <row r="2" spans="1:3" s="89" customFormat="1" ht="15.75">
      <c r="A2" s="133">
        <v>1</v>
      </c>
      <c r="B2" s="90" t="s">
        <v>149</v>
      </c>
      <c r="C2" s="88" t="s">
        <v>1000</v>
      </c>
    </row>
    <row r="3" spans="1:3" s="89" customFormat="1" ht="15.75">
      <c r="A3" s="133">
        <v>2</v>
      </c>
      <c r="B3" s="91" t="s">
        <v>150</v>
      </c>
      <c r="C3" s="88" t="s">
        <v>1001</v>
      </c>
    </row>
    <row r="4" spans="1:3" s="89" customFormat="1" ht="15.75">
      <c r="A4" s="133">
        <v>3</v>
      </c>
      <c r="B4" s="91" t="s">
        <v>151</v>
      </c>
      <c r="C4" s="88" t="s">
        <v>1002</v>
      </c>
    </row>
    <row r="5" spans="1:3" s="89" customFormat="1" ht="15.75">
      <c r="A5" s="134">
        <v>4</v>
      </c>
      <c r="B5" s="94" t="s">
        <v>152</v>
      </c>
      <c r="C5" s="88" t="s">
        <v>1003</v>
      </c>
    </row>
    <row r="6" spans="1:3" s="93" customFormat="1" ht="65.25" customHeight="1">
      <c r="A6" s="750" t="s">
        <v>309</v>
      </c>
      <c r="B6" s="751"/>
      <c r="C6" s="751"/>
    </row>
    <row r="7" spans="1:3">
      <c r="A7" s="222" t="s">
        <v>240</v>
      </c>
      <c r="B7" s="223" t="s">
        <v>153</v>
      </c>
    </row>
    <row r="8" spans="1:3">
      <c r="A8" s="224">
        <v>1</v>
      </c>
      <c r="B8" s="220" t="s">
        <v>128</v>
      </c>
    </row>
    <row r="9" spans="1:3">
      <c r="A9" s="224">
        <v>2</v>
      </c>
      <c r="B9" s="220" t="s">
        <v>154</v>
      </c>
    </row>
    <row r="10" spans="1:3">
      <c r="A10" s="224">
        <v>3</v>
      </c>
      <c r="B10" s="220" t="s">
        <v>155</v>
      </c>
    </row>
    <row r="11" spans="1:3">
      <c r="A11" s="224">
        <v>4</v>
      </c>
      <c r="B11" s="220" t="s">
        <v>156</v>
      </c>
    </row>
    <row r="12" spans="1:3">
      <c r="A12" s="224">
        <v>5</v>
      </c>
      <c r="B12" s="220" t="s">
        <v>96</v>
      </c>
    </row>
    <row r="13" spans="1:3">
      <c r="A13" s="224">
        <v>6</v>
      </c>
      <c r="B13" s="225" t="s">
        <v>80</v>
      </c>
    </row>
    <row r="14" spans="1:3">
      <c r="A14" s="224">
        <v>7</v>
      </c>
      <c r="B14" s="220" t="s">
        <v>157</v>
      </c>
    </row>
    <row r="15" spans="1:3">
      <c r="A15" s="224">
        <v>8</v>
      </c>
      <c r="B15" s="220" t="s">
        <v>160</v>
      </c>
    </row>
    <row r="16" spans="1:3">
      <c r="A16" s="224">
        <v>9</v>
      </c>
      <c r="B16" s="220" t="s">
        <v>74</v>
      </c>
    </row>
    <row r="17" spans="1:2">
      <c r="A17" s="226" t="s">
        <v>366</v>
      </c>
      <c r="B17" s="220" t="s">
        <v>346</v>
      </c>
    </row>
    <row r="18" spans="1:2">
      <c r="A18" s="224">
        <v>9.1999999999999993</v>
      </c>
      <c r="B18" s="572" t="s">
        <v>946</v>
      </c>
    </row>
    <row r="19" spans="1:2">
      <c r="A19" s="224">
        <v>9.3000000000000007</v>
      </c>
      <c r="B19" s="572" t="s">
        <v>947</v>
      </c>
    </row>
    <row r="20" spans="1:2">
      <c r="A20" s="224">
        <v>10</v>
      </c>
      <c r="B20" s="220" t="s">
        <v>161</v>
      </c>
    </row>
    <row r="21" spans="1:2">
      <c r="A21" s="224">
        <v>11</v>
      </c>
      <c r="B21" s="225" t="s">
        <v>144</v>
      </c>
    </row>
    <row r="22" spans="1:2">
      <c r="A22" s="224">
        <v>12</v>
      </c>
      <c r="B22" s="225" t="s">
        <v>141</v>
      </c>
    </row>
    <row r="23" spans="1:2">
      <c r="A23" s="224">
        <v>13</v>
      </c>
      <c r="B23" s="227" t="s">
        <v>285</v>
      </c>
    </row>
    <row r="24" spans="1:2">
      <c r="A24" s="224">
        <v>14</v>
      </c>
      <c r="B24" s="220" t="s">
        <v>339</v>
      </c>
    </row>
    <row r="25" spans="1:2">
      <c r="A25" s="224">
        <v>15</v>
      </c>
      <c r="B25" s="220" t="s">
        <v>73</v>
      </c>
    </row>
    <row r="26" spans="1:2">
      <c r="A26" s="224">
        <v>15.1</v>
      </c>
      <c r="B26" s="220" t="s">
        <v>375</v>
      </c>
    </row>
    <row r="27" spans="1:2">
      <c r="A27" s="571">
        <v>15.2</v>
      </c>
      <c r="B27" s="572" t="s">
        <v>970</v>
      </c>
    </row>
    <row r="28" spans="1:2">
      <c r="A28" s="224">
        <v>16</v>
      </c>
      <c r="B28" s="220" t="s">
        <v>422</v>
      </c>
    </row>
    <row r="29" spans="1:2">
      <c r="A29" s="224">
        <v>17</v>
      </c>
      <c r="B29" s="220" t="s">
        <v>646</v>
      </c>
    </row>
    <row r="30" spans="1:2">
      <c r="A30" s="224">
        <v>18</v>
      </c>
      <c r="B30" s="220" t="s">
        <v>906</v>
      </c>
    </row>
    <row r="31" spans="1:2">
      <c r="A31" s="224">
        <v>19</v>
      </c>
      <c r="B31" s="220" t="s">
        <v>907</v>
      </c>
    </row>
    <row r="32" spans="1:2">
      <c r="A32" s="224">
        <v>20</v>
      </c>
      <c r="B32" s="220" t="s">
        <v>908</v>
      </c>
    </row>
    <row r="33" spans="1:2">
      <c r="A33" s="224">
        <v>21</v>
      </c>
      <c r="B33" s="220" t="s">
        <v>515</v>
      </c>
    </row>
    <row r="34" spans="1:2">
      <c r="A34" s="224">
        <v>22</v>
      </c>
      <c r="B34" s="220" t="s">
        <v>909</v>
      </c>
    </row>
    <row r="35" spans="1:2" ht="25.5">
      <c r="A35" s="224">
        <v>23</v>
      </c>
      <c r="B35" s="529" t="s">
        <v>905</v>
      </c>
    </row>
    <row r="36" spans="1:2">
      <c r="A36" s="224">
        <v>24</v>
      </c>
      <c r="B36" s="220" t="s">
        <v>910</v>
      </c>
    </row>
    <row r="37" spans="1:2">
      <c r="A37" s="224">
        <v>25</v>
      </c>
      <c r="B37" s="220" t="s">
        <v>911</v>
      </c>
    </row>
    <row r="38" spans="1:2">
      <c r="A38" s="224">
        <v>26</v>
      </c>
      <c r="B38" s="220"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39" activePane="bottomRight" state="frozen"/>
      <selection pane="topRight" activeCell="B1" sqref="B1"/>
      <selection pane="bottomLeft" activeCell="A5" sqref="A5"/>
      <selection pane="bottomRight" activeCell="D6" sqref="D6:D55"/>
    </sheetView>
  </sheetViews>
  <sheetFormatPr defaultRowHeight="15"/>
  <cols>
    <col min="1" max="1" width="9.5703125" style="1" bestFit="1" customWidth="1"/>
    <col min="2" max="2" width="132.42578125" style="1" customWidth="1"/>
    <col min="3" max="3" width="18.42578125" style="1" customWidth="1"/>
  </cols>
  <sheetData>
    <row r="1" spans="1:6" ht="15.75">
      <c r="A1" s="10" t="s">
        <v>97</v>
      </c>
      <c r="B1" s="9" t="str">
        <f>Info!C2</f>
        <v>სს პროკრედიტ ბანკი</v>
      </c>
      <c r="D1" s="1"/>
      <c r="E1" s="1"/>
      <c r="F1" s="1"/>
    </row>
    <row r="2" spans="1:6" s="10" customFormat="1" ht="15.75" customHeight="1">
      <c r="A2" s="10" t="s">
        <v>98</v>
      </c>
      <c r="B2" s="272">
        <f>'1. key ratios'!B2</f>
        <v>46203</v>
      </c>
    </row>
    <row r="3" spans="1:6" s="10" customFormat="1" ht="15.75" customHeight="1"/>
    <row r="4" spans="1:6" ht="15.75" thickBot="1">
      <c r="A4" s="1" t="s">
        <v>246</v>
      </c>
      <c r="B4" s="19" t="s">
        <v>74</v>
      </c>
    </row>
    <row r="5" spans="1:6">
      <c r="A5" s="62" t="s">
        <v>25</v>
      </c>
      <c r="B5" s="63"/>
      <c r="C5" s="64" t="s">
        <v>26</v>
      </c>
    </row>
    <row r="6" spans="1:6">
      <c r="A6" s="65">
        <v>1</v>
      </c>
      <c r="B6" s="39" t="s">
        <v>27</v>
      </c>
      <c r="C6" s="143">
        <v>343388815.51419997</v>
      </c>
      <c r="D6" s="736"/>
    </row>
    <row r="7" spans="1:6">
      <c r="A7" s="65">
        <v>2</v>
      </c>
      <c r="B7" s="36" t="s">
        <v>28</v>
      </c>
      <c r="C7" s="144">
        <v>112482805</v>
      </c>
      <c r="D7" s="736"/>
    </row>
    <row r="8" spans="1:6">
      <c r="A8" s="65">
        <v>3</v>
      </c>
      <c r="B8" s="31" t="s">
        <v>29</v>
      </c>
      <c r="C8" s="144">
        <v>72117569.829999998</v>
      </c>
      <c r="D8" s="736"/>
    </row>
    <row r="9" spans="1:6">
      <c r="A9" s="65">
        <v>4</v>
      </c>
      <c r="B9" s="31" t="s">
        <v>30</v>
      </c>
      <c r="C9" s="144">
        <v>423778.23999999993</v>
      </c>
      <c r="D9" s="736"/>
    </row>
    <row r="10" spans="1:6">
      <c r="A10" s="65">
        <v>5</v>
      </c>
      <c r="B10" s="31" t="s">
        <v>31</v>
      </c>
      <c r="C10" s="144">
        <v>0</v>
      </c>
      <c r="D10" s="736"/>
    </row>
    <row r="11" spans="1:6">
      <c r="A11" s="65">
        <v>6</v>
      </c>
      <c r="B11" s="37" t="s">
        <v>32</v>
      </c>
      <c r="C11" s="144">
        <v>158364662.44419998</v>
      </c>
      <c r="D11" s="736"/>
    </row>
    <row r="12" spans="1:6" s="2" customFormat="1">
      <c r="A12" s="65">
        <v>7</v>
      </c>
      <c r="B12" s="39" t="s">
        <v>33</v>
      </c>
      <c r="C12" s="145">
        <v>15659482.747334249</v>
      </c>
      <c r="D12" s="736"/>
    </row>
    <row r="13" spans="1:6" s="2" customFormat="1">
      <c r="A13" s="65">
        <v>8</v>
      </c>
      <c r="B13" s="38" t="s">
        <v>34</v>
      </c>
      <c r="C13" s="146">
        <v>423778.23999999993</v>
      </c>
      <c r="D13" s="736"/>
    </row>
    <row r="14" spans="1:6" s="2" customFormat="1" ht="25.5">
      <c r="A14" s="65">
        <v>9</v>
      </c>
      <c r="B14" s="32" t="s">
        <v>35</v>
      </c>
      <c r="C14" s="146">
        <v>0</v>
      </c>
      <c r="D14" s="736"/>
    </row>
    <row r="15" spans="1:6" s="2" customFormat="1">
      <c r="A15" s="65">
        <v>10</v>
      </c>
      <c r="B15" s="33" t="s">
        <v>36</v>
      </c>
      <c r="C15" s="146">
        <v>5857388.3499999996</v>
      </c>
      <c r="D15" s="736"/>
    </row>
    <row r="16" spans="1:6" s="2" customFormat="1">
      <c r="A16" s="65">
        <v>11</v>
      </c>
      <c r="B16" s="34" t="s">
        <v>37</v>
      </c>
      <c r="C16" s="146">
        <v>0</v>
      </c>
      <c r="D16" s="736"/>
    </row>
    <row r="17" spans="1:4" s="2" customFormat="1">
      <c r="A17" s="65">
        <v>12</v>
      </c>
      <c r="B17" s="33" t="s">
        <v>38</v>
      </c>
      <c r="C17" s="146">
        <v>0</v>
      </c>
      <c r="D17" s="736"/>
    </row>
    <row r="18" spans="1:4" s="2" customFormat="1">
      <c r="A18" s="65">
        <v>13</v>
      </c>
      <c r="B18" s="33" t="s">
        <v>39</v>
      </c>
      <c r="C18" s="146">
        <v>0</v>
      </c>
      <c r="D18" s="736"/>
    </row>
    <row r="19" spans="1:4" s="2" customFormat="1">
      <c r="A19" s="65">
        <v>14</v>
      </c>
      <c r="B19" s="33" t="s">
        <v>40</v>
      </c>
      <c r="C19" s="146">
        <v>0</v>
      </c>
      <c r="D19" s="736"/>
    </row>
    <row r="20" spans="1:4" s="2" customFormat="1" ht="25.5">
      <c r="A20" s="65">
        <v>15</v>
      </c>
      <c r="B20" s="33" t="s">
        <v>41</v>
      </c>
      <c r="C20" s="146">
        <v>0</v>
      </c>
      <c r="D20" s="736"/>
    </row>
    <row r="21" spans="1:4" s="2" customFormat="1" ht="25.5">
      <c r="A21" s="65">
        <v>16</v>
      </c>
      <c r="B21" s="32" t="s">
        <v>42</v>
      </c>
      <c r="C21" s="146">
        <v>0</v>
      </c>
      <c r="D21" s="736"/>
    </row>
    <row r="22" spans="1:4" s="2" customFormat="1">
      <c r="A22" s="65">
        <v>17</v>
      </c>
      <c r="B22" s="66" t="s">
        <v>43</v>
      </c>
      <c r="C22" s="146">
        <v>9378316.1573342495</v>
      </c>
      <c r="D22" s="736"/>
    </row>
    <row r="23" spans="1:4" s="2" customFormat="1">
      <c r="A23" s="65">
        <v>18</v>
      </c>
      <c r="B23" s="564" t="s">
        <v>694</v>
      </c>
      <c r="C23" s="338">
        <v>0</v>
      </c>
      <c r="D23" s="736"/>
    </row>
    <row r="24" spans="1:4" s="2" customFormat="1" ht="25.5">
      <c r="A24" s="65">
        <v>19</v>
      </c>
      <c r="B24" s="32" t="s">
        <v>44</v>
      </c>
      <c r="C24" s="146">
        <v>0</v>
      </c>
      <c r="D24" s="736"/>
    </row>
    <row r="25" spans="1:4" s="2" customFormat="1" ht="25.5">
      <c r="A25" s="65">
        <v>20</v>
      </c>
      <c r="B25" s="32" t="s">
        <v>45</v>
      </c>
      <c r="C25" s="146">
        <v>0</v>
      </c>
      <c r="D25" s="736"/>
    </row>
    <row r="26" spans="1:4" s="2" customFormat="1" ht="25.5">
      <c r="A26" s="65">
        <v>21</v>
      </c>
      <c r="B26" s="34" t="s">
        <v>46</v>
      </c>
      <c r="C26" s="146">
        <v>0</v>
      </c>
      <c r="D26" s="736"/>
    </row>
    <row r="27" spans="1:4" s="2" customFormat="1">
      <c r="A27" s="65">
        <v>22</v>
      </c>
      <c r="B27" s="34" t="s">
        <v>47</v>
      </c>
      <c r="C27" s="146">
        <v>0</v>
      </c>
      <c r="D27" s="736"/>
    </row>
    <row r="28" spans="1:4" s="2" customFormat="1" ht="25.5">
      <c r="A28" s="65">
        <v>23</v>
      </c>
      <c r="B28" s="34" t="s">
        <v>48</v>
      </c>
      <c r="C28" s="146">
        <v>0</v>
      </c>
      <c r="D28" s="736"/>
    </row>
    <row r="29" spans="1:4" s="2" customFormat="1">
      <c r="A29" s="65">
        <v>24</v>
      </c>
      <c r="B29" s="40" t="s">
        <v>22</v>
      </c>
      <c r="C29" s="145">
        <v>327729332.76686573</v>
      </c>
      <c r="D29" s="736"/>
    </row>
    <row r="30" spans="1:4" s="2" customFormat="1">
      <c r="A30" s="67"/>
      <c r="B30" s="35"/>
      <c r="C30" s="146"/>
      <c r="D30" s="736"/>
    </row>
    <row r="31" spans="1:4" s="2" customFormat="1">
      <c r="A31" s="67">
        <v>25</v>
      </c>
      <c r="B31" s="40" t="s">
        <v>49</v>
      </c>
      <c r="C31" s="145">
        <v>0</v>
      </c>
      <c r="D31" s="736"/>
    </row>
    <row r="32" spans="1:4" s="2" customFormat="1">
      <c r="A32" s="67">
        <v>26</v>
      </c>
      <c r="B32" s="31" t="s">
        <v>50</v>
      </c>
      <c r="C32" s="147">
        <v>0</v>
      </c>
      <c r="D32" s="736"/>
    </row>
    <row r="33" spans="1:4" s="2" customFormat="1">
      <c r="A33" s="67">
        <v>27</v>
      </c>
      <c r="B33" s="86" t="s">
        <v>51</v>
      </c>
      <c r="C33" s="146">
        <v>0</v>
      </c>
      <c r="D33" s="736"/>
    </row>
    <row r="34" spans="1:4" s="2" customFormat="1">
      <c r="A34" s="67">
        <v>28</v>
      </c>
      <c r="B34" s="86" t="s">
        <v>52</v>
      </c>
      <c r="C34" s="146">
        <v>0</v>
      </c>
      <c r="D34" s="736"/>
    </row>
    <row r="35" spans="1:4" s="2" customFormat="1">
      <c r="A35" s="67">
        <v>29</v>
      </c>
      <c r="B35" s="31" t="s">
        <v>53</v>
      </c>
      <c r="C35" s="146">
        <v>0</v>
      </c>
      <c r="D35" s="736"/>
    </row>
    <row r="36" spans="1:4" s="2" customFormat="1">
      <c r="A36" s="67">
        <v>30</v>
      </c>
      <c r="B36" s="40" t="s">
        <v>54</v>
      </c>
      <c r="C36" s="145">
        <v>0</v>
      </c>
      <c r="D36" s="736"/>
    </row>
    <row r="37" spans="1:4" s="2" customFormat="1">
      <c r="A37" s="67">
        <v>31</v>
      </c>
      <c r="B37" s="32" t="s">
        <v>55</v>
      </c>
      <c r="C37" s="146">
        <v>0</v>
      </c>
      <c r="D37" s="736"/>
    </row>
    <row r="38" spans="1:4" s="2" customFormat="1">
      <c r="A38" s="67">
        <v>32</v>
      </c>
      <c r="B38" s="33" t="s">
        <v>56</v>
      </c>
      <c r="C38" s="146">
        <v>0</v>
      </c>
      <c r="D38" s="736"/>
    </row>
    <row r="39" spans="1:4" s="2" customFormat="1" ht="25.5">
      <c r="A39" s="67">
        <v>33</v>
      </c>
      <c r="B39" s="32" t="s">
        <v>57</v>
      </c>
      <c r="C39" s="146">
        <v>0</v>
      </c>
      <c r="D39" s="736"/>
    </row>
    <row r="40" spans="1:4" s="2" customFormat="1" ht="25.5">
      <c r="A40" s="67">
        <v>34</v>
      </c>
      <c r="B40" s="32" t="s">
        <v>45</v>
      </c>
      <c r="C40" s="146">
        <v>0</v>
      </c>
      <c r="D40" s="736"/>
    </row>
    <row r="41" spans="1:4" s="2" customFormat="1" ht="25.5">
      <c r="A41" s="67">
        <v>35</v>
      </c>
      <c r="B41" s="34" t="s">
        <v>58</v>
      </c>
      <c r="C41" s="146">
        <v>0</v>
      </c>
      <c r="D41" s="736"/>
    </row>
    <row r="42" spans="1:4" s="2" customFormat="1">
      <c r="A42" s="67">
        <v>36</v>
      </c>
      <c r="B42" s="40" t="s">
        <v>23</v>
      </c>
      <c r="C42" s="145">
        <v>0</v>
      </c>
      <c r="D42" s="736"/>
    </row>
    <row r="43" spans="1:4" s="2" customFormat="1">
      <c r="A43" s="67"/>
      <c r="B43" s="35"/>
      <c r="C43" s="146"/>
      <c r="D43" s="736"/>
    </row>
    <row r="44" spans="1:4" s="2" customFormat="1">
      <c r="A44" s="67">
        <v>37</v>
      </c>
      <c r="B44" s="41" t="s">
        <v>59</v>
      </c>
      <c r="C44" s="145">
        <v>57715700</v>
      </c>
      <c r="D44" s="736"/>
    </row>
    <row r="45" spans="1:4" s="2" customFormat="1">
      <c r="A45" s="67">
        <v>38</v>
      </c>
      <c r="B45" s="31" t="s">
        <v>60</v>
      </c>
      <c r="C45" s="146">
        <v>57715700</v>
      </c>
      <c r="D45" s="736"/>
    </row>
    <row r="46" spans="1:4" s="2" customFormat="1">
      <c r="A46" s="67">
        <v>39</v>
      </c>
      <c r="B46" s="31" t="s">
        <v>61</v>
      </c>
      <c r="C46" s="146">
        <v>0</v>
      </c>
      <c r="D46" s="736"/>
    </row>
    <row r="47" spans="1:4" s="2" customFormat="1">
      <c r="A47" s="67">
        <v>40</v>
      </c>
      <c r="B47" s="565" t="s">
        <v>693</v>
      </c>
      <c r="C47" s="146">
        <v>0</v>
      </c>
      <c r="D47" s="736"/>
    </row>
    <row r="48" spans="1:4" s="2" customFormat="1">
      <c r="A48" s="67">
        <v>41</v>
      </c>
      <c r="B48" s="41" t="s">
        <v>62</v>
      </c>
      <c r="C48" s="145">
        <v>0</v>
      </c>
      <c r="D48" s="736"/>
    </row>
    <row r="49" spans="1:4" s="2" customFormat="1">
      <c r="A49" s="67">
        <v>42</v>
      </c>
      <c r="B49" s="32" t="s">
        <v>63</v>
      </c>
      <c r="C49" s="146">
        <v>0</v>
      </c>
      <c r="D49" s="736"/>
    </row>
    <row r="50" spans="1:4" s="2" customFormat="1">
      <c r="A50" s="67">
        <v>43</v>
      </c>
      <c r="B50" s="33" t="s">
        <v>64</v>
      </c>
      <c r="C50" s="146">
        <v>0</v>
      </c>
      <c r="D50" s="736"/>
    </row>
    <row r="51" spans="1:4" s="2" customFormat="1" ht="25.5">
      <c r="A51" s="67">
        <v>44</v>
      </c>
      <c r="B51" s="32" t="s">
        <v>65</v>
      </c>
      <c r="C51" s="146">
        <v>0</v>
      </c>
      <c r="D51" s="736"/>
    </row>
    <row r="52" spans="1:4" s="2" customFormat="1" ht="25.5">
      <c r="A52" s="67">
        <v>45</v>
      </c>
      <c r="B52" s="32" t="s">
        <v>45</v>
      </c>
      <c r="C52" s="146">
        <v>0</v>
      </c>
      <c r="D52" s="736"/>
    </row>
    <row r="53" spans="1:4" s="2" customFormat="1" ht="15.75" thickBot="1">
      <c r="A53" s="67">
        <v>46</v>
      </c>
      <c r="B53" s="68" t="s">
        <v>24</v>
      </c>
      <c r="C53" s="148">
        <v>57715700</v>
      </c>
      <c r="D53" s="736"/>
    </row>
    <row r="54" spans="1:4">
      <c r="D54" s="736"/>
    </row>
    <row r="55" spans="1:4">
      <c r="D55" s="736"/>
    </row>
    <row r="56" spans="1:4">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F23"/>
  <sheetViews>
    <sheetView zoomScale="80" zoomScaleNormal="80" workbookViewId="0">
      <selection activeCell="N38" sqref="N38"/>
    </sheetView>
  </sheetViews>
  <sheetFormatPr defaultColWidth="9.140625" defaultRowHeight="12.75"/>
  <cols>
    <col min="1" max="1" width="10.85546875" style="1" bestFit="1" customWidth="1"/>
    <col min="2" max="2" width="59" style="1" customWidth="1"/>
    <col min="3" max="3" width="16.85546875" style="1" bestFit="1" customWidth="1"/>
    <col min="4" max="4" width="22.140625" style="1" customWidth="1"/>
    <col min="5" max="16384" width="9.140625" style="1"/>
  </cols>
  <sheetData>
    <row r="1" spans="1:6" ht="15">
      <c r="A1" s="10" t="s">
        <v>97</v>
      </c>
      <c r="B1" s="9" t="str">
        <f>Info!C2</f>
        <v>სს პროკრედიტ ბანკი</v>
      </c>
    </row>
    <row r="2" spans="1:6" s="10" customFormat="1" ht="15.75" customHeight="1">
      <c r="A2" s="10" t="s">
        <v>98</v>
      </c>
      <c r="B2" s="272">
        <f>'1. key ratios'!B2</f>
        <v>46203</v>
      </c>
    </row>
    <row r="3" spans="1:6" s="10" customFormat="1" ht="15.75" customHeight="1"/>
    <row r="4" spans="1:6" ht="13.5" thickBot="1">
      <c r="A4" s="1" t="s">
        <v>345</v>
      </c>
      <c r="B4" s="209" t="s">
        <v>346</v>
      </c>
    </row>
    <row r="5" spans="1:6" s="27" customFormat="1">
      <c r="A5" s="780" t="s">
        <v>347</v>
      </c>
      <c r="B5" s="781"/>
      <c r="C5" s="199" t="s">
        <v>348</v>
      </c>
      <c r="D5" s="200" t="s">
        <v>349</v>
      </c>
    </row>
    <row r="6" spans="1:6" s="210" customFormat="1">
      <c r="A6" s="201">
        <v>1</v>
      </c>
      <c r="B6" s="202" t="s">
        <v>350</v>
      </c>
      <c r="C6" s="202"/>
      <c r="D6" s="203"/>
    </row>
    <row r="7" spans="1:6" s="210" customFormat="1">
      <c r="A7" s="204" t="s">
        <v>351</v>
      </c>
      <c r="B7" s="205" t="s">
        <v>352</v>
      </c>
      <c r="C7" s="229">
        <v>4.4999999999999998E-2</v>
      </c>
      <c r="D7" s="647">
        <v>74139230.5945099</v>
      </c>
      <c r="E7" s="740"/>
      <c r="F7" s="740"/>
    </row>
    <row r="8" spans="1:6" s="210" customFormat="1">
      <c r="A8" s="204" t="s">
        <v>353</v>
      </c>
      <c r="B8" s="205" t="s">
        <v>354</v>
      </c>
      <c r="C8" s="230">
        <v>0.06</v>
      </c>
      <c r="D8" s="647">
        <v>98852307.459346533</v>
      </c>
      <c r="E8" s="740"/>
      <c r="F8" s="740"/>
    </row>
    <row r="9" spans="1:6" s="210" customFormat="1">
      <c r="A9" s="204" t="s">
        <v>355</v>
      </c>
      <c r="B9" s="205" t="s">
        <v>356</v>
      </c>
      <c r="C9" s="230">
        <v>0.08</v>
      </c>
      <c r="D9" s="647">
        <v>131803076.61246204</v>
      </c>
      <c r="E9" s="740"/>
      <c r="F9" s="740"/>
    </row>
    <row r="10" spans="1:6" s="210" customFormat="1">
      <c r="A10" s="201" t="s">
        <v>357</v>
      </c>
      <c r="B10" s="202" t="s">
        <v>358</v>
      </c>
      <c r="C10" s="231"/>
      <c r="D10" s="648"/>
      <c r="E10" s="740"/>
      <c r="F10" s="740"/>
    </row>
    <row r="11" spans="1:6" s="211" customFormat="1">
      <c r="A11" s="206" t="s">
        <v>359</v>
      </c>
      <c r="B11" s="207" t="s">
        <v>997</v>
      </c>
      <c r="C11" s="232">
        <v>2.5000000000000001E-2</v>
      </c>
      <c r="D11" s="649">
        <v>41188461.441394389</v>
      </c>
      <c r="E11" s="740"/>
      <c r="F11" s="740"/>
    </row>
    <row r="12" spans="1:6" s="211" customFormat="1">
      <c r="A12" s="206" t="s">
        <v>360</v>
      </c>
      <c r="B12" s="207" t="s">
        <v>361</v>
      </c>
      <c r="C12" s="232">
        <v>7.4999999999999997E-3</v>
      </c>
      <c r="D12" s="649">
        <v>12356538.432418317</v>
      </c>
      <c r="E12" s="740"/>
      <c r="F12" s="740"/>
    </row>
    <row r="13" spans="1:6" s="211" customFormat="1">
      <c r="A13" s="206" t="s">
        <v>362</v>
      </c>
      <c r="B13" s="207" t="s">
        <v>363</v>
      </c>
      <c r="C13" s="232">
        <v>0</v>
      </c>
      <c r="D13" s="649">
        <v>0</v>
      </c>
      <c r="E13" s="740"/>
      <c r="F13" s="740"/>
    </row>
    <row r="14" spans="1:6" s="210" customFormat="1">
      <c r="A14" s="201" t="s">
        <v>364</v>
      </c>
      <c r="B14" s="202" t="s">
        <v>409</v>
      </c>
      <c r="C14" s="233"/>
      <c r="D14" s="648"/>
      <c r="E14" s="740"/>
      <c r="F14" s="740"/>
    </row>
    <row r="15" spans="1:6" s="210" customFormat="1">
      <c r="A15" s="221" t="s">
        <v>367</v>
      </c>
      <c r="B15" s="207" t="s">
        <v>410</v>
      </c>
      <c r="C15" s="232">
        <v>5.3638155242324043E-2</v>
      </c>
      <c r="D15" s="649">
        <v>88370923.5594396</v>
      </c>
      <c r="E15" s="740"/>
      <c r="F15" s="740"/>
    </row>
    <row r="16" spans="1:6" s="210" customFormat="1">
      <c r="A16" s="221" t="s">
        <v>368</v>
      </c>
      <c r="B16" s="207" t="s">
        <v>370</v>
      </c>
      <c r="C16" s="232">
        <v>6.5838105853306669E-2</v>
      </c>
      <c r="D16" s="649">
        <v>108470811.37253456</v>
      </c>
      <c r="E16" s="740"/>
      <c r="F16" s="740"/>
    </row>
    <row r="17" spans="1:6" s="210" customFormat="1">
      <c r="A17" s="221" t="s">
        <v>369</v>
      </c>
      <c r="B17" s="207" t="s">
        <v>407</v>
      </c>
      <c r="C17" s="232">
        <v>8.1890672446704879E-2</v>
      </c>
      <c r="D17" s="649">
        <v>134918032.17923847</v>
      </c>
      <c r="E17" s="740"/>
      <c r="F17" s="740"/>
    </row>
    <row r="18" spans="1:6" s="27" customFormat="1">
      <c r="A18" s="782" t="s">
        <v>408</v>
      </c>
      <c r="B18" s="783"/>
      <c r="C18" s="234" t="s">
        <v>348</v>
      </c>
      <c r="D18" s="228" t="s">
        <v>349</v>
      </c>
      <c r="E18" s="740"/>
      <c r="F18" s="740"/>
    </row>
    <row r="19" spans="1:6" s="210" customFormat="1">
      <c r="A19" s="208">
        <v>4</v>
      </c>
      <c r="B19" s="207" t="s">
        <v>22</v>
      </c>
      <c r="C19" s="232">
        <v>0.13113815524232406</v>
      </c>
      <c r="D19" s="647">
        <v>216055154.02776223</v>
      </c>
      <c r="E19" s="740"/>
      <c r="F19" s="740"/>
    </row>
    <row r="20" spans="1:6" s="210" customFormat="1">
      <c r="A20" s="208">
        <v>5</v>
      </c>
      <c r="B20" s="207" t="s">
        <v>75</v>
      </c>
      <c r="C20" s="232">
        <v>0.15833810585330665</v>
      </c>
      <c r="D20" s="647">
        <v>260868118.70569378</v>
      </c>
      <c r="E20" s="740"/>
      <c r="F20" s="740"/>
    </row>
    <row r="21" spans="1:6" s="210" customFormat="1" ht="13.5" thickBot="1">
      <c r="A21" s="212" t="s">
        <v>365</v>
      </c>
      <c r="B21" s="213" t="s">
        <v>74</v>
      </c>
      <c r="C21" s="235">
        <v>0.19439067244670488</v>
      </c>
      <c r="D21" s="650">
        <v>320266108.66551322</v>
      </c>
      <c r="E21" s="740"/>
      <c r="F21" s="740"/>
    </row>
    <row r="23" spans="1:6">
      <c r="B23" s="14"/>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C23" sqref="C2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2">
      <c r="A1" s="535" t="s">
        <v>97</v>
      </c>
      <c r="B1" s="9" t="str">
        <f>Info!C2</f>
        <v>სს პროკრედიტ ბანკი</v>
      </c>
    </row>
    <row r="2" spans="1:2">
      <c r="A2" s="535" t="s">
        <v>98</v>
      </c>
      <c r="B2" s="272">
        <f>'1. key ratios'!B2</f>
        <v>46203</v>
      </c>
    </row>
    <row r="3" spans="1:2">
      <c r="A3" s="536" t="s">
        <v>948</v>
      </c>
      <c r="B3" s="531" t="s">
        <v>919</v>
      </c>
    </row>
    <row r="4" spans="1:2" ht="15.75" thickBot="1"/>
    <row r="5" spans="1:2">
      <c r="A5" s="541"/>
      <c r="B5" s="542" t="s">
        <v>920</v>
      </c>
    </row>
    <row r="6" spans="1:2">
      <c r="A6" s="537" t="s">
        <v>921</v>
      </c>
      <c r="B6" s="543"/>
    </row>
    <row r="7" spans="1:2">
      <c r="A7" s="537" t="s">
        <v>954</v>
      </c>
      <c r="B7" s="543"/>
    </row>
    <row r="8" spans="1:2">
      <c r="A8" s="538" t="s">
        <v>922</v>
      </c>
      <c r="B8" s="544"/>
    </row>
    <row r="9" spans="1:2">
      <c r="A9" s="538" t="s">
        <v>923</v>
      </c>
      <c r="B9" s="544"/>
    </row>
    <row r="10" spans="1:2">
      <c r="A10" s="538" t="s">
        <v>924</v>
      </c>
      <c r="B10" s="544"/>
    </row>
    <row r="11" spans="1:2">
      <c r="A11" s="537" t="s">
        <v>925</v>
      </c>
      <c r="B11" s="543"/>
    </row>
    <row r="12" spans="1:2">
      <c r="A12" s="538" t="s">
        <v>955</v>
      </c>
      <c r="B12" s="544"/>
    </row>
    <row r="13" spans="1:2">
      <c r="A13" s="538" t="s">
        <v>956</v>
      </c>
      <c r="B13" s="544"/>
    </row>
    <row r="14" spans="1:2">
      <c r="A14" s="537" t="s">
        <v>926</v>
      </c>
      <c r="B14" s="543"/>
    </row>
    <row r="15" spans="1:2">
      <c r="A15" s="539" t="s">
        <v>927</v>
      </c>
      <c r="B15" s="544"/>
    </row>
    <row r="16" spans="1:2">
      <c r="A16" s="539" t="s">
        <v>74</v>
      </c>
      <c r="B16" s="544"/>
    </row>
    <row r="17" spans="1:5">
      <c r="A17" s="537" t="s">
        <v>928</v>
      </c>
      <c r="B17" s="543"/>
    </row>
    <row r="18" spans="1:5">
      <c r="A18" s="539" t="s">
        <v>929</v>
      </c>
      <c r="B18" s="544"/>
    </row>
    <row r="19" spans="1:5">
      <c r="A19" s="539" t="s">
        <v>930</v>
      </c>
      <c r="B19" s="544"/>
    </row>
    <row r="20" spans="1:5">
      <c r="A20" s="537" t="s">
        <v>931</v>
      </c>
      <c r="B20" s="543"/>
    </row>
    <row r="21" spans="1:5">
      <c r="A21" s="540" t="s">
        <v>932</v>
      </c>
      <c r="B21" s="545"/>
    </row>
    <row r="22" spans="1:5">
      <c r="A22" s="540" t="s">
        <v>933</v>
      </c>
      <c r="B22" s="545"/>
    </row>
    <row r="23" spans="1:5" ht="15.75" thickBot="1">
      <c r="A23" s="546" t="s">
        <v>934</v>
      </c>
      <c r="B23" s="547"/>
    </row>
    <row r="24" spans="1:5" ht="16.5" customHeight="1">
      <c r="A24" s="534" t="s">
        <v>957</v>
      </c>
      <c r="B24" s="532"/>
      <c r="C24" s="532"/>
      <c r="D24" s="532"/>
      <c r="E24" s="532"/>
    </row>
    <row r="25" spans="1:5" ht="25.5" customHeight="1">
      <c r="A25" s="534" t="s">
        <v>958</v>
      </c>
    </row>
    <row r="26" spans="1:5" ht="57" customHeight="1">
      <c r="A26" s="534" t="s">
        <v>959</v>
      </c>
    </row>
    <row r="27" spans="1:5">
      <c r="A27" s="533"/>
    </row>
  </sheetData>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election activeCell="F17" sqref="F17"/>
    </sheetView>
  </sheetViews>
  <sheetFormatPr defaultRowHeight="15"/>
  <cols>
    <col min="1" max="1" width="82" customWidth="1"/>
    <col min="2" max="2" width="28.140625" bestFit="1" customWidth="1"/>
    <col min="3" max="6" width="28.140625" customWidth="1"/>
  </cols>
  <sheetData>
    <row r="1" spans="1:6">
      <c r="A1" s="535" t="s">
        <v>97</v>
      </c>
      <c r="B1" s="9" t="str">
        <f>Info!C2</f>
        <v>სს პროკრედიტ ბანკი</v>
      </c>
      <c r="C1" s="1"/>
    </row>
    <row r="2" spans="1:6">
      <c r="A2" s="535" t="s">
        <v>98</v>
      </c>
      <c r="B2" s="272">
        <f>'1. key ratios'!B2</f>
        <v>46203</v>
      </c>
      <c r="C2" s="1"/>
    </row>
    <row r="3" spans="1:6">
      <c r="A3" s="536" t="s">
        <v>949</v>
      </c>
      <c r="B3" s="531" t="s">
        <v>919</v>
      </c>
      <c r="C3" s="1"/>
    </row>
    <row r="5" spans="1:6">
      <c r="A5" s="533"/>
    </row>
    <row r="6" spans="1:6" ht="15.75" thickBot="1">
      <c r="A6" s="548"/>
      <c r="B6" s="548"/>
      <c r="C6" s="548"/>
      <c r="D6" s="548"/>
      <c r="E6" s="548"/>
      <c r="F6" s="548"/>
    </row>
    <row r="7" spans="1:6">
      <c r="A7" s="784"/>
      <c r="B7" s="786" t="s">
        <v>935</v>
      </c>
      <c r="C7" s="786"/>
      <c r="D7" s="786"/>
      <c r="E7" s="786"/>
      <c r="F7" s="787" t="s">
        <v>936</v>
      </c>
    </row>
    <row r="8" spans="1:6" ht="25.5">
      <c r="A8" s="785"/>
      <c r="B8" s="549" t="s">
        <v>937</v>
      </c>
      <c r="C8" s="549" t="s">
        <v>938</v>
      </c>
      <c r="D8" s="549" t="s">
        <v>939</v>
      </c>
      <c r="E8" s="549" t="s">
        <v>940</v>
      </c>
      <c r="F8" s="788"/>
    </row>
    <row r="9" spans="1:6">
      <c r="A9" s="550" t="s">
        <v>941</v>
      </c>
      <c r="B9" s="551"/>
      <c r="C9" s="551"/>
      <c r="D9" s="551"/>
      <c r="E9" s="551"/>
      <c r="F9" s="552"/>
    </row>
    <row r="10" spans="1:6">
      <c r="A10" s="553" t="s">
        <v>942</v>
      </c>
      <c r="B10" s="554"/>
      <c r="C10" s="554"/>
      <c r="D10" s="554"/>
      <c r="E10" s="554"/>
      <c r="F10" s="552"/>
    </row>
    <row r="11" spans="1:6">
      <c r="A11" s="553" t="s">
        <v>943</v>
      </c>
      <c r="B11" s="554"/>
      <c r="C11" s="554"/>
      <c r="D11" s="554"/>
      <c r="E11" s="554"/>
      <c r="F11" s="552"/>
    </row>
    <row r="12" spans="1:6">
      <c r="A12" s="555" t="s">
        <v>944</v>
      </c>
      <c r="B12" s="554"/>
      <c r="C12" s="554"/>
      <c r="D12" s="554"/>
      <c r="E12" s="554"/>
      <c r="F12" s="552"/>
    </row>
    <row r="13" spans="1:6">
      <c r="A13" s="556" t="s">
        <v>945</v>
      </c>
      <c r="B13" s="557"/>
      <c r="C13" s="557"/>
      <c r="D13" s="557"/>
      <c r="E13" s="557"/>
      <c r="F13" s="558"/>
    </row>
    <row r="14" spans="1:6">
      <c r="A14" s="553" t="s">
        <v>942</v>
      </c>
      <c r="B14" s="559"/>
      <c r="C14" s="559"/>
      <c r="D14" s="559"/>
      <c r="E14" s="559"/>
      <c r="F14" s="560"/>
    </row>
    <row r="15" spans="1:6">
      <c r="A15" s="553" t="s">
        <v>943</v>
      </c>
      <c r="B15" s="559"/>
      <c r="C15" s="559"/>
      <c r="D15" s="559"/>
      <c r="E15" s="559"/>
      <c r="F15" s="560"/>
    </row>
    <row r="16" spans="1:6">
      <c r="A16" s="555" t="s">
        <v>944</v>
      </c>
      <c r="B16" s="559"/>
      <c r="C16" s="559"/>
      <c r="D16" s="559"/>
      <c r="E16" s="559"/>
      <c r="F16" s="560"/>
    </row>
    <row r="17" spans="1:6">
      <c r="A17" s="556" t="s">
        <v>925</v>
      </c>
      <c r="B17" s="557"/>
      <c r="C17" s="557"/>
      <c r="D17" s="557"/>
      <c r="E17" s="557"/>
      <c r="F17" s="560"/>
    </row>
    <row r="18" spans="1:6">
      <c r="A18" s="553" t="s">
        <v>942</v>
      </c>
      <c r="B18" s="559"/>
      <c r="C18" s="559"/>
      <c r="D18" s="559"/>
      <c r="E18" s="559"/>
      <c r="F18" s="560"/>
    </row>
    <row r="19" spans="1:6">
      <c r="A19" s="553" t="s">
        <v>943</v>
      </c>
      <c r="B19" s="559"/>
      <c r="C19" s="559"/>
      <c r="D19" s="559"/>
      <c r="E19" s="559"/>
      <c r="F19" s="560"/>
    </row>
    <row r="20" spans="1:6" ht="15.75" thickBot="1">
      <c r="A20" s="561" t="s">
        <v>944</v>
      </c>
      <c r="B20" s="562"/>
      <c r="C20" s="562"/>
      <c r="D20" s="562"/>
      <c r="E20" s="562"/>
      <c r="F20" s="563"/>
    </row>
  </sheetData>
  <mergeCells count="3">
    <mergeCell ref="A7:A8"/>
    <mergeCell ref="B7:E7"/>
    <mergeCell ref="F7:F8"/>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43" activePane="bottomRight" state="frozen"/>
      <selection pane="topRight" activeCell="B1" sqref="B1"/>
      <selection pane="bottomLeft" activeCell="A5" sqref="A5"/>
      <selection pane="bottomRight" activeCell="K18" sqref="K18"/>
    </sheetView>
  </sheetViews>
  <sheetFormatPr defaultRowHeight="15.75"/>
  <cols>
    <col min="1" max="1" width="10.85546875" style="28" customWidth="1"/>
    <col min="2" max="2" width="91.85546875" style="28" customWidth="1"/>
    <col min="3" max="3" width="53.140625" style="28" customWidth="1"/>
    <col min="4" max="4" width="32.140625" style="28" customWidth="1"/>
    <col min="5" max="5" width="9.42578125" customWidth="1"/>
  </cols>
  <sheetData>
    <row r="1" spans="1:6">
      <c r="A1" s="10" t="s">
        <v>97</v>
      </c>
      <c r="B1" s="11" t="str">
        <f>Info!C2</f>
        <v>სს პროკრედიტ ბანკი</v>
      </c>
      <c r="E1" s="1"/>
      <c r="F1" s="1"/>
    </row>
    <row r="2" spans="1:6" s="10" customFormat="1" ht="15.75" customHeight="1">
      <c r="A2" s="10" t="s">
        <v>98</v>
      </c>
      <c r="B2" s="272">
        <f>'1. key ratios'!B2</f>
        <v>46203</v>
      </c>
    </row>
    <row r="3" spans="1:6" s="10" customFormat="1" ht="15.75" customHeight="1">
      <c r="A3" s="16"/>
    </row>
    <row r="4" spans="1:6" s="10" customFormat="1" ht="15.75" customHeight="1" thickBot="1">
      <c r="A4" s="10" t="s">
        <v>247</v>
      </c>
      <c r="B4" s="109" t="s">
        <v>161</v>
      </c>
      <c r="D4" s="111" t="s">
        <v>76</v>
      </c>
    </row>
    <row r="5" spans="1:6" ht="25.5">
      <c r="A5" s="74" t="s">
        <v>25</v>
      </c>
      <c r="B5" s="75" t="s">
        <v>133</v>
      </c>
      <c r="C5" s="76" t="s">
        <v>826</v>
      </c>
      <c r="D5" s="110" t="s">
        <v>162</v>
      </c>
    </row>
    <row r="6" spans="1:6">
      <c r="A6" s="380">
        <v>1</v>
      </c>
      <c r="B6" s="341" t="s">
        <v>811</v>
      </c>
      <c r="C6" s="651">
        <v>558247380.82425117</v>
      </c>
      <c r="D6" s="69"/>
      <c r="E6" s="3"/>
    </row>
    <row r="7" spans="1:6">
      <c r="A7" s="380">
        <v>1.1000000000000001</v>
      </c>
      <c r="B7" s="342" t="s">
        <v>85</v>
      </c>
      <c r="C7" s="652">
        <v>54730766.977499999</v>
      </c>
      <c r="D7" s="70"/>
      <c r="E7" s="3"/>
    </row>
    <row r="8" spans="1:6">
      <c r="A8" s="380">
        <v>1.2</v>
      </c>
      <c r="B8" s="342" t="s">
        <v>86</v>
      </c>
      <c r="C8" s="652">
        <v>314998598.163508</v>
      </c>
      <c r="D8" s="70"/>
      <c r="E8" s="3"/>
    </row>
    <row r="9" spans="1:6">
      <c r="A9" s="380">
        <v>1.3</v>
      </c>
      <c r="B9" s="342" t="s">
        <v>87</v>
      </c>
      <c r="C9" s="652">
        <v>188518015.6832431</v>
      </c>
      <c r="D9" s="70"/>
      <c r="E9" s="3"/>
    </row>
    <row r="10" spans="1:6">
      <c r="A10" s="380">
        <v>2</v>
      </c>
      <c r="B10" s="343" t="s">
        <v>698</v>
      </c>
      <c r="C10" s="653">
        <v>0</v>
      </c>
      <c r="D10" s="70"/>
      <c r="E10" s="3"/>
    </row>
    <row r="11" spans="1:6">
      <c r="A11" s="380">
        <v>2.1</v>
      </c>
      <c r="B11" s="344" t="s">
        <v>699</v>
      </c>
      <c r="C11" s="654">
        <v>0</v>
      </c>
      <c r="D11" s="71"/>
      <c r="E11" s="3"/>
    </row>
    <row r="12" spans="1:6" ht="23.45" customHeight="1">
      <c r="A12" s="380">
        <v>3</v>
      </c>
      <c r="B12" s="345" t="s">
        <v>700</v>
      </c>
      <c r="C12" s="655">
        <v>0</v>
      </c>
      <c r="D12" s="71"/>
      <c r="E12" s="3"/>
    </row>
    <row r="13" spans="1:6" ht="23.1" customHeight="1">
      <c r="A13" s="380">
        <v>4</v>
      </c>
      <c r="B13" s="346" t="s">
        <v>701</v>
      </c>
      <c r="C13" s="655">
        <v>0</v>
      </c>
      <c r="D13" s="71"/>
      <c r="E13" s="3"/>
    </row>
    <row r="14" spans="1:6">
      <c r="A14" s="380">
        <v>5</v>
      </c>
      <c r="B14" s="346" t="s">
        <v>702</v>
      </c>
      <c r="C14" s="655">
        <v>669250.60533084907</v>
      </c>
      <c r="D14" s="71"/>
      <c r="E14" s="3"/>
    </row>
    <row r="15" spans="1:6">
      <c r="A15" s="380">
        <v>5.0999999999999996</v>
      </c>
      <c r="B15" s="347" t="s">
        <v>703</v>
      </c>
      <c r="C15" s="652">
        <v>669250.60533084907</v>
      </c>
      <c r="D15" s="71"/>
      <c r="E15" s="3"/>
    </row>
    <row r="16" spans="1:6">
      <c r="A16" s="380">
        <v>5.2</v>
      </c>
      <c r="B16" s="347" t="s">
        <v>538</v>
      </c>
      <c r="C16" s="652">
        <v>0</v>
      </c>
      <c r="D16" s="70"/>
      <c r="E16" s="3"/>
    </row>
    <row r="17" spans="1:5">
      <c r="A17" s="380">
        <v>5.3</v>
      </c>
      <c r="B17" s="347" t="s">
        <v>704</v>
      </c>
      <c r="C17" s="652">
        <v>0</v>
      </c>
      <c r="D17" s="70"/>
      <c r="E17" s="3"/>
    </row>
    <row r="18" spans="1:5">
      <c r="A18" s="380">
        <v>6</v>
      </c>
      <c r="B18" s="345" t="s">
        <v>705</v>
      </c>
      <c r="C18" s="653">
        <v>1645190834.2084327</v>
      </c>
      <c r="D18" s="70"/>
      <c r="E18" s="3"/>
    </row>
    <row r="19" spans="1:5">
      <c r="A19" s="380">
        <v>6.1</v>
      </c>
      <c r="B19" s="347" t="s">
        <v>538</v>
      </c>
      <c r="C19" s="654">
        <v>140869615.13</v>
      </c>
      <c r="D19" s="70"/>
      <c r="E19" s="3"/>
    </row>
    <row r="20" spans="1:5">
      <c r="A20" s="380">
        <v>6.2</v>
      </c>
      <c r="B20" s="347" t="s">
        <v>704</v>
      </c>
      <c r="C20" s="654">
        <v>1504321219.0784328</v>
      </c>
      <c r="D20" s="70"/>
      <c r="E20" s="3"/>
    </row>
    <row r="21" spans="1:5">
      <c r="A21" s="380">
        <v>7</v>
      </c>
      <c r="B21" s="348" t="s">
        <v>706</v>
      </c>
      <c r="C21" s="655">
        <v>9378316.1600000001</v>
      </c>
      <c r="D21" s="70" t="s">
        <v>1018</v>
      </c>
      <c r="E21" s="3"/>
    </row>
    <row r="22" spans="1:5">
      <c r="A22" s="380">
        <v>8</v>
      </c>
      <c r="B22" s="349" t="s">
        <v>707</v>
      </c>
      <c r="C22" s="653">
        <v>0</v>
      </c>
      <c r="D22" s="70"/>
      <c r="E22" s="3"/>
    </row>
    <row r="23" spans="1:5">
      <c r="A23" s="380">
        <v>9</v>
      </c>
      <c r="B23" s="346" t="s">
        <v>708</v>
      </c>
      <c r="C23" s="653">
        <v>47602493.980000012</v>
      </c>
      <c r="D23" s="404"/>
      <c r="E23" s="3"/>
    </row>
    <row r="24" spans="1:5">
      <c r="A24" s="380">
        <v>9.1</v>
      </c>
      <c r="B24" s="350" t="s">
        <v>709</v>
      </c>
      <c r="C24" s="656">
        <v>43684117.510000013</v>
      </c>
      <c r="D24" s="72"/>
      <c r="E24" s="3"/>
    </row>
    <row r="25" spans="1:5">
      <c r="A25" s="380">
        <v>9.1999999999999993</v>
      </c>
      <c r="B25" s="350" t="s">
        <v>710</v>
      </c>
      <c r="C25" s="657">
        <v>3918376.4699999997</v>
      </c>
      <c r="D25" s="403"/>
      <c r="E25" s="3"/>
    </row>
    <row r="26" spans="1:5">
      <c r="A26" s="380">
        <v>10</v>
      </c>
      <c r="B26" s="346" t="s">
        <v>36</v>
      </c>
      <c r="C26" s="658">
        <v>5857388.3499999996</v>
      </c>
      <c r="D26" s="528" t="s">
        <v>903</v>
      </c>
      <c r="E26" s="3"/>
    </row>
    <row r="27" spans="1:5">
      <c r="A27" s="380">
        <v>10.1</v>
      </c>
      <c r="B27" s="350" t="s">
        <v>711</v>
      </c>
      <c r="C27" s="652">
        <v>0</v>
      </c>
      <c r="D27" s="70"/>
      <c r="E27" s="3"/>
    </row>
    <row r="28" spans="1:5">
      <c r="A28" s="380">
        <v>10.199999999999999</v>
      </c>
      <c r="B28" s="350" t="s">
        <v>712</v>
      </c>
      <c r="C28" s="652">
        <v>5857388.3499999996</v>
      </c>
      <c r="D28" s="70"/>
      <c r="E28" s="3"/>
    </row>
    <row r="29" spans="1:5">
      <c r="A29" s="380">
        <v>11</v>
      </c>
      <c r="B29" s="346" t="s">
        <v>713</v>
      </c>
      <c r="C29" s="653">
        <v>0</v>
      </c>
      <c r="D29" s="70"/>
      <c r="E29" s="3"/>
    </row>
    <row r="30" spans="1:5">
      <c r="A30" s="380">
        <v>11.1</v>
      </c>
      <c r="B30" s="350" t="s">
        <v>714</v>
      </c>
      <c r="C30" s="652">
        <v>0</v>
      </c>
      <c r="D30" s="70"/>
      <c r="E30" s="3"/>
    </row>
    <row r="31" spans="1:5">
      <c r="A31" s="380">
        <v>11.2</v>
      </c>
      <c r="B31" s="350" t="s">
        <v>715</v>
      </c>
      <c r="C31" s="652">
        <v>0</v>
      </c>
      <c r="D31" s="70"/>
      <c r="E31" s="3"/>
    </row>
    <row r="32" spans="1:5">
      <c r="A32" s="380">
        <v>13</v>
      </c>
      <c r="B32" s="346" t="s">
        <v>88</v>
      </c>
      <c r="C32" s="653">
        <v>24422653.315605007</v>
      </c>
      <c r="D32" s="70"/>
      <c r="E32" s="3"/>
    </row>
    <row r="33" spans="1:5">
      <c r="A33" s="380">
        <v>13.1</v>
      </c>
      <c r="B33" s="351" t="s">
        <v>716</v>
      </c>
      <c r="C33" s="652">
        <v>0</v>
      </c>
      <c r="D33" s="70"/>
      <c r="E33" s="3"/>
    </row>
    <row r="34" spans="1:5">
      <c r="A34" s="380">
        <v>13.2</v>
      </c>
      <c r="B34" s="351" t="s">
        <v>717</v>
      </c>
      <c r="C34" s="656">
        <v>0</v>
      </c>
      <c r="D34" s="72"/>
      <c r="E34" s="3"/>
    </row>
    <row r="35" spans="1:5">
      <c r="A35" s="380">
        <v>14</v>
      </c>
      <c r="B35" s="352" t="s">
        <v>718</v>
      </c>
      <c r="C35" s="659">
        <v>2291368317.4436197</v>
      </c>
      <c r="D35" s="72"/>
      <c r="E35" s="3"/>
    </row>
    <row r="36" spans="1:5">
      <c r="A36" s="380"/>
      <c r="B36" s="353" t="s">
        <v>93</v>
      </c>
      <c r="C36" s="660"/>
      <c r="D36" s="73"/>
      <c r="E36" s="3"/>
    </row>
    <row r="37" spans="1:5">
      <c r="A37" s="380">
        <v>15</v>
      </c>
      <c r="B37" s="354" t="s">
        <v>719</v>
      </c>
      <c r="C37" s="657">
        <v>0</v>
      </c>
      <c r="D37" s="403"/>
      <c r="E37" s="3"/>
    </row>
    <row r="38" spans="1:5">
      <c r="A38" s="380">
        <v>15.1</v>
      </c>
      <c r="B38" s="355" t="s">
        <v>699</v>
      </c>
      <c r="C38" s="652">
        <v>0</v>
      </c>
      <c r="D38" s="70"/>
      <c r="E38" s="3"/>
    </row>
    <row r="39" spans="1:5" ht="21">
      <c r="A39" s="380">
        <v>16</v>
      </c>
      <c r="B39" s="348" t="s">
        <v>720</v>
      </c>
      <c r="C39" s="653">
        <v>0</v>
      </c>
      <c r="D39" s="70"/>
      <c r="E39" s="3"/>
    </row>
    <row r="40" spans="1:5">
      <c r="A40" s="380">
        <v>17</v>
      </c>
      <c r="B40" s="348" t="s">
        <v>721</v>
      </c>
      <c r="C40" s="653">
        <v>1881234883.418566</v>
      </c>
      <c r="D40" s="70"/>
      <c r="E40" s="3"/>
    </row>
    <row r="41" spans="1:5">
      <c r="A41" s="380">
        <v>17.100000000000001</v>
      </c>
      <c r="B41" s="356" t="s">
        <v>722</v>
      </c>
      <c r="C41" s="652">
        <v>1551203330.2155659</v>
      </c>
      <c r="D41" s="70"/>
      <c r="E41" s="3"/>
    </row>
    <row r="42" spans="1:5">
      <c r="A42" s="395">
        <v>17.2</v>
      </c>
      <c r="B42" s="396" t="s">
        <v>89</v>
      </c>
      <c r="C42" s="656">
        <v>306587883.48894012</v>
      </c>
      <c r="D42" s="72"/>
      <c r="E42" s="3"/>
    </row>
    <row r="43" spans="1:5">
      <c r="A43" s="380">
        <v>17.3</v>
      </c>
      <c r="B43" s="397" t="s">
        <v>723</v>
      </c>
      <c r="C43" s="661">
        <v>0</v>
      </c>
      <c r="D43" s="398"/>
      <c r="E43" s="3"/>
    </row>
    <row r="44" spans="1:5">
      <c r="A44" s="380">
        <v>17.399999999999999</v>
      </c>
      <c r="B44" s="397" t="s">
        <v>724</v>
      </c>
      <c r="C44" s="661">
        <v>23443669.714060001</v>
      </c>
      <c r="D44" s="398"/>
      <c r="E44" s="3"/>
    </row>
    <row r="45" spans="1:5">
      <c r="A45" s="380">
        <v>18</v>
      </c>
      <c r="B45" s="364" t="s">
        <v>725</v>
      </c>
      <c r="C45" s="662">
        <v>4729209.3618800007</v>
      </c>
      <c r="D45" s="398"/>
      <c r="E45" s="3"/>
    </row>
    <row r="46" spans="1:5">
      <c r="A46" s="380">
        <v>19</v>
      </c>
      <c r="B46" s="364" t="s">
        <v>726</v>
      </c>
      <c r="C46" s="663">
        <v>3350392.8210661686</v>
      </c>
      <c r="D46" s="399"/>
      <c r="E46" s="3"/>
    </row>
    <row r="47" spans="1:5">
      <c r="A47" s="380">
        <v>19.100000000000001</v>
      </c>
      <c r="B47" s="400" t="s">
        <v>727</v>
      </c>
      <c r="C47" s="664">
        <v>1206519.3899999997</v>
      </c>
      <c r="D47" s="399"/>
      <c r="E47" s="3"/>
    </row>
    <row r="48" spans="1:5">
      <c r="A48" s="380">
        <v>19.2</v>
      </c>
      <c r="B48" s="400" t="s">
        <v>728</v>
      </c>
      <c r="C48" s="664">
        <v>2143873.4310661689</v>
      </c>
      <c r="D48" s="399"/>
      <c r="E48" s="3"/>
    </row>
    <row r="49" spans="1:5">
      <c r="A49" s="380">
        <v>20</v>
      </c>
      <c r="B49" s="360" t="s">
        <v>90</v>
      </c>
      <c r="C49" s="663">
        <v>58563608.251848005</v>
      </c>
      <c r="D49" s="399"/>
      <c r="E49" s="3"/>
    </row>
    <row r="50" spans="1:5">
      <c r="A50" s="380">
        <v>21</v>
      </c>
      <c r="B50" s="361" t="s">
        <v>78</v>
      </c>
      <c r="C50" s="663">
        <v>101408.01171500009</v>
      </c>
      <c r="D50" s="399"/>
      <c r="E50" s="3"/>
    </row>
    <row r="51" spans="1:5">
      <c r="A51" s="380">
        <v>21.1</v>
      </c>
      <c r="B51" s="357" t="s">
        <v>729</v>
      </c>
      <c r="C51" s="664">
        <v>0</v>
      </c>
      <c r="D51" s="399"/>
      <c r="E51" s="3"/>
    </row>
    <row r="52" spans="1:5">
      <c r="A52" s="380">
        <v>22</v>
      </c>
      <c r="B52" s="360" t="s">
        <v>730</v>
      </c>
      <c r="C52" s="663">
        <v>1947979501.8650751</v>
      </c>
      <c r="D52" s="399"/>
      <c r="E52" s="3"/>
    </row>
    <row r="53" spans="1:5">
      <c r="A53" s="380"/>
      <c r="B53" s="362" t="s">
        <v>731</v>
      </c>
      <c r="C53" s="665"/>
      <c r="D53" s="399"/>
      <c r="E53" s="3"/>
    </row>
    <row r="54" spans="1:5">
      <c r="A54" s="380">
        <v>23</v>
      </c>
      <c r="B54" s="360" t="s">
        <v>94</v>
      </c>
      <c r="C54" s="662">
        <v>112482804.99000001</v>
      </c>
      <c r="D54" s="399"/>
      <c r="E54" s="3"/>
    </row>
    <row r="55" spans="1:5">
      <c r="A55" s="380">
        <v>24</v>
      </c>
      <c r="B55" s="360" t="s">
        <v>732</v>
      </c>
      <c r="C55" s="662">
        <v>0</v>
      </c>
      <c r="D55" s="399"/>
      <c r="E55" s="3"/>
    </row>
    <row r="56" spans="1:5">
      <c r="A56" s="380">
        <v>25</v>
      </c>
      <c r="B56" s="360" t="s">
        <v>91</v>
      </c>
      <c r="C56" s="662">
        <v>72117569.839999989</v>
      </c>
      <c r="D56" s="399"/>
      <c r="E56" s="3"/>
    </row>
    <row r="57" spans="1:5">
      <c r="A57" s="380">
        <v>26</v>
      </c>
      <c r="B57" s="364" t="s">
        <v>733</v>
      </c>
      <c r="C57" s="662">
        <v>0</v>
      </c>
      <c r="D57" s="399"/>
      <c r="E57" s="3"/>
    </row>
    <row r="58" spans="1:5">
      <c r="A58" s="380">
        <v>27</v>
      </c>
      <c r="B58" s="364" t="s">
        <v>734</v>
      </c>
      <c r="C58" s="662">
        <v>0</v>
      </c>
      <c r="D58" s="399"/>
      <c r="E58" s="3"/>
    </row>
    <row r="59" spans="1:5">
      <c r="A59" s="380">
        <v>27.1</v>
      </c>
      <c r="B59" s="400" t="s">
        <v>735</v>
      </c>
      <c r="C59" s="661">
        <v>0</v>
      </c>
      <c r="D59" s="399"/>
      <c r="E59" s="3"/>
    </row>
    <row r="60" spans="1:5">
      <c r="A60" s="380">
        <v>27.2</v>
      </c>
      <c r="B60" s="397" t="s">
        <v>736</v>
      </c>
      <c r="C60" s="661">
        <v>0</v>
      </c>
      <c r="D60" s="399"/>
      <c r="E60" s="3"/>
    </row>
    <row r="61" spans="1:5">
      <c r="A61" s="380">
        <v>28</v>
      </c>
      <c r="B61" s="361" t="s">
        <v>737</v>
      </c>
      <c r="C61" s="662">
        <v>0</v>
      </c>
      <c r="D61" s="399"/>
      <c r="E61" s="3"/>
    </row>
    <row r="62" spans="1:5">
      <c r="A62" s="380">
        <v>29</v>
      </c>
      <c r="B62" s="364" t="s">
        <v>738</v>
      </c>
      <c r="C62" s="662">
        <v>423778.23955887905</v>
      </c>
      <c r="D62" s="399"/>
      <c r="E62" s="3"/>
    </row>
    <row r="63" spans="1:5">
      <c r="A63" s="380">
        <v>29.1</v>
      </c>
      <c r="B63" s="401" t="s">
        <v>739</v>
      </c>
      <c r="C63" s="661">
        <v>0</v>
      </c>
      <c r="D63" s="399"/>
      <c r="E63" s="3"/>
    </row>
    <row r="64" spans="1:5" ht="24" customHeight="1">
      <c r="A64" s="380">
        <v>29.2</v>
      </c>
      <c r="B64" s="400" t="s">
        <v>740</v>
      </c>
      <c r="C64" s="661">
        <v>423778.23955887905</v>
      </c>
      <c r="D64" s="399" t="s">
        <v>1021</v>
      </c>
      <c r="E64" s="3"/>
    </row>
    <row r="65" spans="1:5" ht="21.95" customHeight="1">
      <c r="A65" s="380">
        <v>29.3</v>
      </c>
      <c r="B65" s="402" t="s">
        <v>741</v>
      </c>
      <c r="C65" s="661">
        <v>0</v>
      </c>
      <c r="D65" s="399"/>
      <c r="E65" s="3"/>
    </row>
    <row r="66" spans="1:5">
      <c r="A66" s="380">
        <v>30</v>
      </c>
      <c r="B66" s="364" t="s">
        <v>92</v>
      </c>
      <c r="C66" s="662">
        <v>158364662.4442142</v>
      </c>
      <c r="D66" s="399"/>
      <c r="E66" s="3"/>
    </row>
    <row r="67" spans="1:5">
      <c r="A67" s="380">
        <v>31</v>
      </c>
      <c r="B67" s="363" t="s">
        <v>742</v>
      </c>
      <c r="C67" s="662">
        <v>343388815.51377308</v>
      </c>
      <c r="D67" s="399"/>
      <c r="E67" s="3"/>
    </row>
    <row r="68" spans="1:5">
      <c r="A68" s="380">
        <v>32</v>
      </c>
      <c r="B68" s="364" t="s">
        <v>743</v>
      </c>
      <c r="C68" s="662">
        <v>2291368317.3788481</v>
      </c>
      <c r="D68" s="399"/>
      <c r="E68" s="3"/>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41"/>
  <sheetViews>
    <sheetView zoomScale="80" zoomScaleNormal="80" workbookViewId="0">
      <pane xSplit="2" ySplit="7" topLeftCell="F8" activePane="bottomRight" state="frozen"/>
      <selection pane="topRight" activeCell="C1" sqref="C1"/>
      <selection pane="bottomLeft" activeCell="A8" sqref="A8"/>
      <selection pane="bottomRight" activeCell="R29" sqref="R29"/>
    </sheetView>
  </sheetViews>
  <sheetFormatPr defaultColWidth="9.140625" defaultRowHeight="12.75"/>
  <cols>
    <col min="1" max="1" width="10.5703125" style="1" bestFit="1" customWidth="1"/>
    <col min="2" max="2" width="97" style="1" bestFit="1" customWidth="1"/>
    <col min="3" max="18" width="14.5703125" style="1" customWidth="1"/>
    <col min="19" max="19" width="31.5703125" style="1" bestFit="1" customWidth="1"/>
    <col min="20" max="16384" width="9.140625" style="6"/>
  </cols>
  <sheetData>
    <row r="1" spans="1:19">
      <c r="A1" s="1" t="s">
        <v>97</v>
      </c>
      <c r="B1" s="1" t="str">
        <f>Info!C2</f>
        <v>სს პროკრედიტ ბანკი</v>
      </c>
    </row>
    <row r="2" spans="1:19">
      <c r="A2" s="1" t="s">
        <v>98</v>
      </c>
      <c r="B2" s="272">
        <f>'1. key ratios'!B2</f>
        <v>46203</v>
      </c>
    </row>
    <row r="4" spans="1:19" ht="26.25" thickBot="1">
      <c r="A4" s="27" t="s">
        <v>248</v>
      </c>
      <c r="B4" s="156" t="s">
        <v>282</v>
      </c>
    </row>
    <row r="5" spans="1:19">
      <c r="A5" s="59"/>
      <c r="B5" s="61"/>
      <c r="C5" s="53" t="s">
        <v>0</v>
      </c>
      <c r="D5" s="53" t="s">
        <v>1</v>
      </c>
      <c r="E5" s="53" t="s">
        <v>2</v>
      </c>
      <c r="F5" s="53" t="s">
        <v>3</v>
      </c>
      <c r="G5" s="53" t="s">
        <v>4</v>
      </c>
      <c r="H5" s="53" t="s">
        <v>5</v>
      </c>
      <c r="I5" s="53" t="s">
        <v>134</v>
      </c>
      <c r="J5" s="53" t="s">
        <v>135</v>
      </c>
      <c r="K5" s="53" t="s">
        <v>136</v>
      </c>
      <c r="L5" s="53" t="s">
        <v>137</v>
      </c>
      <c r="M5" s="53" t="s">
        <v>138</v>
      </c>
      <c r="N5" s="53" t="s">
        <v>139</v>
      </c>
      <c r="O5" s="53" t="s">
        <v>269</v>
      </c>
      <c r="P5" s="53" t="s">
        <v>270</v>
      </c>
      <c r="Q5" s="53" t="s">
        <v>271</v>
      </c>
      <c r="R5" s="151" t="s">
        <v>272</v>
      </c>
      <c r="S5" s="54" t="s">
        <v>273</v>
      </c>
    </row>
    <row r="6" spans="1:19" ht="46.5" customHeight="1">
      <c r="A6" s="77"/>
      <c r="B6" s="793" t="s">
        <v>274</v>
      </c>
      <c r="C6" s="791">
        <v>0</v>
      </c>
      <c r="D6" s="792"/>
      <c r="E6" s="791">
        <v>0.2</v>
      </c>
      <c r="F6" s="792"/>
      <c r="G6" s="791">
        <v>0.35</v>
      </c>
      <c r="H6" s="792"/>
      <c r="I6" s="791">
        <v>0.5</v>
      </c>
      <c r="J6" s="792"/>
      <c r="K6" s="791">
        <v>0.75</v>
      </c>
      <c r="L6" s="792"/>
      <c r="M6" s="791">
        <v>1</v>
      </c>
      <c r="N6" s="792"/>
      <c r="O6" s="791">
        <v>1.5</v>
      </c>
      <c r="P6" s="792"/>
      <c r="Q6" s="791">
        <v>2.5</v>
      </c>
      <c r="R6" s="792"/>
      <c r="S6" s="789" t="s">
        <v>145</v>
      </c>
    </row>
    <row r="7" spans="1:19">
      <c r="A7" s="77"/>
      <c r="B7" s="794"/>
      <c r="C7" s="155" t="s">
        <v>267</v>
      </c>
      <c r="D7" s="155" t="s">
        <v>268</v>
      </c>
      <c r="E7" s="155" t="s">
        <v>267</v>
      </c>
      <c r="F7" s="155" t="s">
        <v>268</v>
      </c>
      <c r="G7" s="155" t="s">
        <v>267</v>
      </c>
      <c r="H7" s="155" t="s">
        <v>268</v>
      </c>
      <c r="I7" s="155" t="s">
        <v>267</v>
      </c>
      <c r="J7" s="155" t="s">
        <v>268</v>
      </c>
      <c r="K7" s="155" t="s">
        <v>267</v>
      </c>
      <c r="L7" s="155" t="s">
        <v>268</v>
      </c>
      <c r="M7" s="155" t="s">
        <v>267</v>
      </c>
      <c r="N7" s="155" t="s">
        <v>268</v>
      </c>
      <c r="O7" s="155" t="s">
        <v>267</v>
      </c>
      <c r="P7" s="155" t="s">
        <v>268</v>
      </c>
      <c r="Q7" s="155" t="s">
        <v>267</v>
      </c>
      <c r="R7" s="155" t="s">
        <v>268</v>
      </c>
      <c r="S7" s="790"/>
    </row>
    <row r="8" spans="1:19">
      <c r="A8" s="57">
        <v>1</v>
      </c>
      <c r="B8" s="85" t="s">
        <v>123</v>
      </c>
      <c r="C8" s="666">
        <v>255844139.40000004</v>
      </c>
      <c r="D8" s="666"/>
      <c r="E8" s="666">
        <v>0</v>
      </c>
      <c r="F8" s="667"/>
      <c r="G8" s="666">
        <v>0</v>
      </c>
      <c r="H8" s="666"/>
      <c r="I8" s="666">
        <v>0</v>
      </c>
      <c r="J8" s="666"/>
      <c r="K8" s="666">
        <v>0</v>
      </c>
      <c r="L8" s="666"/>
      <c r="M8" s="666">
        <v>217981769.89370799</v>
      </c>
      <c r="N8" s="666"/>
      <c r="O8" s="666">
        <v>0</v>
      </c>
      <c r="P8" s="666"/>
      <c r="Q8" s="666">
        <v>0</v>
      </c>
      <c r="R8" s="667"/>
      <c r="S8" s="668">
        <v>217981769.89370799</v>
      </c>
    </row>
    <row r="9" spans="1:19">
      <c r="A9" s="57">
        <v>2</v>
      </c>
      <c r="B9" s="85" t="s">
        <v>124</v>
      </c>
      <c r="C9" s="666">
        <v>0</v>
      </c>
      <c r="D9" s="666"/>
      <c r="E9" s="666">
        <v>0</v>
      </c>
      <c r="F9" s="666"/>
      <c r="G9" s="666">
        <v>0</v>
      </c>
      <c r="H9" s="666"/>
      <c r="I9" s="666">
        <v>0</v>
      </c>
      <c r="J9" s="666"/>
      <c r="K9" s="666">
        <v>0</v>
      </c>
      <c r="L9" s="666"/>
      <c r="M9" s="666">
        <v>0</v>
      </c>
      <c r="N9" s="666"/>
      <c r="O9" s="666">
        <v>0</v>
      </c>
      <c r="P9" s="666"/>
      <c r="Q9" s="666">
        <v>0</v>
      </c>
      <c r="R9" s="667"/>
      <c r="S9" s="668">
        <v>0</v>
      </c>
    </row>
    <row r="10" spans="1:19">
      <c r="A10" s="57">
        <v>3</v>
      </c>
      <c r="B10" s="85" t="s">
        <v>125</v>
      </c>
      <c r="C10" s="666">
        <v>0</v>
      </c>
      <c r="D10" s="666"/>
      <c r="E10" s="666">
        <v>0</v>
      </c>
      <c r="F10" s="666"/>
      <c r="G10" s="666">
        <v>0</v>
      </c>
      <c r="H10" s="666"/>
      <c r="I10" s="666">
        <v>0</v>
      </c>
      <c r="J10" s="666"/>
      <c r="K10" s="666">
        <v>0</v>
      </c>
      <c r="L10" s="666"/>
      <c r="M10" s="666">
        <v>0</v>
      </c>
      <c r="N10" s="666"/>
      <c r="O10" s="666">
        <v>0</v>
      </c>
      <c r="P10" s="666"/>
      <c r="Q10" s="666">
        <v>0</v>
      </c>
      <c r="R10" s="667"/>
      <c r="S10" s="668">
        <v>0</v>
      </c>
    </row>
    <row r="11" spans="1:19">
      <c r="A11" s="57">
        <v>4</v>
      </c>
      <c r="B11" s="85" t="s">
        <v>126</v>
      </c>
      <c r="C11" s="666">
        <v>0</v>
      </c>
      <c r="D11" s="666"/>
      <c r="E11" s="666">
        <v>0</v>
      </c>
      <c r="F11" s="666"/>
      <c r="G11" s="666">
        <v>0</v>
      </c>
      <c r="H11" s="666"/>
      <c r="I11" s="666">
        <v>0</v>
      </c>
      <c r="J11" s="666"/>
      <c r="K11" s="666">
        <v>0</v>
      </c>
      <c r="L11" s="666"/>
      <c r="M11" s="666">
        <v>0</v>
      </c>
      <c r="N11" s="666"/>
      <c r="O11" s="666">
        <v>0</v>
      </c>
      <c r="P11" s="666"/>
      <c r="Q11" s="666">
        <v>0</v>
      </c>
      <c r="R11" s="667"/>
      <c r="S11" s="668">
        <v>0</v>
      </c>
    </row>
    <row r="12" spans="1:19">
      <c r="A12" s="57">
        <v>5</v>
      </c>
      <c r="B12" s="85" t="s">
        <v>912</v>
      </c>
      <c r="C12" s="666">
        <v>0</v>
      </c>
      <c r="D12" s="666"/>
      <c r="E12" s="666">
        <v>0</v>
      </c>
      <c r="F12" s="666"/>
      <c r="G12" s="666">
        <v>0</v>
      </c>
      <c r="H12" s="666"/>
      <c r="I12" s="666">
        <v>0</v>
      </c>
      <c r="J12" s="666"/>
      <c r="K12" s="666">
        <v>0</v>
      </c>
      <c r="L12" s="666"/>
      <c r="M12" s="666">
        <v>0</v>
      </c>
      <c r="N12" s="666"/>
      <c r="O12" s="666">
        <v>0</v>
      </c>
      <c r="P12" s="666"/>
      <c r="Q12" s="666">
        <v>0</v>
      </c>
      <c r="R12" s="667"/>
      <c r="S12" s="668">
        <v>0</v>
      </c>
    </row>
    <row r="13" spans="1:19">
      <c r="A13" s="57">
        <v>6</v>
      </c>
      <c r="B13" s="85" t="s">
        <v>127</v>
      </c>
      <c r="C13" s="666">
        <v>0</v>
      </c>
      <c r="D13" s="666"/>
      <c r="E13" s="666">
        <v>179864351.25725648</v>
      </c>
      <c r="F13" s="666"/>
      <c r="G13" s="666">
        <v>0</v>
      </c>
      <c r="H13" s="666"/>
      <c r="I13" s="666">
        <v>8689144.0055520013</v>
      </c>
      <c r="J13" s="666"/>
      <c r="K13" s="666">
        <v>0</v>
      </c>
      <c r="L13" s="666"/>
      <c r="M13" s="666">
        <v>1524406.9300859217</v>
      </c>
      <c r="N13" s="666"/>
      <c r="O13" s="666">
        <v>659097.60401899018</v>
      </c>
      <c r="P13" s="666"/>
      <c r="Q13" s="666">
        <v>0</v>
      </c>
      <c r="R13" s="667"/>
      <c r="S13" s="668">
        <v>42830495.590341702</v>
      </c>
    </row>
    <row r="14" spans="1:19">
      <c r="A14" s="57">
        <v>7</v>
      </c>
      <c r="B14" s="85" t="s">
        <v>71</v>
      </c>
      <c r="C14" s="666">
        <v>0</v>
      </c>
      <c r="D14" s="666"/>
      <c r="E14" s="666">
        <v>0</v>
      </c>
      <c r="F14" s="666"/>
      <c r="G14" s="666">
        <v>0</v>
      </c>
      <c r="H14" s="666"/>
      <c r="I14" s="666">
        <v>0</v>
      </c>
      <c r="J14" s="666"/>
      <c r="K14" s="666">
        <v>0</v>
      </c>
      <c r="L14" s="666"/>
      <c r="M14" s="666">
        <v>913079346.5553</v>
      </c>
      <c r="N14" s="666">
        <v>94517715.924800009</v>
      </c>
      <c r="O14" s="666">
        <v>0</v>
      </c>
      <c r="P14" s="666"/>
      <c r="Q14" s="666">
        <v>0</v>
      </c>
      <c r="R14" s="667"/>
      <c r="S14" s="668">
        <v>1007597062.4801</v>
      </c>
    </row>
    <row r="15" spans="1:19">
      <c r="A15" s="57">
        <v>8</v>
      </c>
      <c r="B15" s="85" t="s">
        <v>72</v>
      </c>
      <c r="C15" s="666">
        <v>0</v>
      </c>
      <c r="D15" s="666"/>
      <c r="E15" s="666">
        <v>0</v>
      </c>
      <c r="F15" s="666"/>
      <c r="G15" s="666">
        <v>0</v>
      </c>
      <c r="H15" s="666"/>
      <c r="I15" s="666">
        <v>0</v>
      </c>
      <c r="J15" s="666"/>
      <c r="K15" s="666">
        <v>460265510.35439998</v>
      </c>
      <c r="L15" s="666"/>
      <c r="M15" s="666">
        <v>0</v>
      </c>
      <c r="N15" s="666"/>
      <c r="O15" s="666">
        <v>0</v>
      </c>
      <c r="P15" s="666"/>
      <c r="Q15" s="666">
        <v>0</v>
      </c>
      <c r="R15" s="667"/>
      <c r="S15" s="668">
        <v>345199132.7658</v>
      </c>
    </row>
    <row r="16" spans="1:19">
      <c r="A16" s="57">
        <v>9</v>
      </c>
      <c r="B16" s="85" t="s">
        <v>913</v>
      </c>
      <c r="C16" s="666">
        <v>0</v>
      </c>
      <c r="D16" s="666"/>
      <c r="E16" s="666">
        <v>0</v>
      </c>
      <c r="F16" s="666"/>
      <c r="G16" s="666">
        <v>114763470.786</v>
      </c>
      <c r="H16" s="666"/>
      <c r="I16" s="666">
        <v>0</v>
      </c>
      <c r="J16" s="666"/>
      <c r="K16" s="666">
        <v>0</v>
      </c>
      <c r="L16" s="666"/>
      <c r="M16" s="666">
        <v>0</v>
      </c>
      <c r="N16" s="666"/>
      <c r="O16" s="666">
        <v>0</v>
      </c>
      <c r="P16" s="666"/>
      <c r="Q16" s="666">
        <v>0</v>
      </c>
      <c r="R16" s="667"/>
      <c r="S16" s="668">
        <v>40167214.7751</v>
      </c>
    </row>
    <row r="17" spans="1:19">
      <c r="A17" s="57">
        <v>10</v>
      </c>
      <c r="B17" s="85" t="s">
        <v>67</v>
      </c>
      <c r="C17" s="666">
        <v>0</v>
      </c>
      <c r="D17" s="666"/>
      <c r="E17" s="666">
        <v>0</v>
      </c>
      <c r="F17" s="666"/>
      <c r="G17" s="666">
        <v>0</v>
      </c>
      <c r="H17" s="666"/>
      <c r="I17" s="666">
        <v>869613.50730000006</v>
      </c>
      <c r="J17" s="666"/>
      <c r="K17" s="666">
        <v>0</v>
      </c>
      <c r="L17" s="666"/>
      <c r="M17" s="666">
        <v>3852875.6919</v>
      </c>
      <c r="N17" s="666"/>
      <c r="O17" s="666">
        <v>4593858.0749000004</v>
      </c>
      <c r="P17" s="666"/>
      <c r="Q17" s="666">
        <v>0</v>
      </c>
      <c r="R17" s="667"/>
      <c r="S17" s="668">
        <v>11178469.5579</v>
      </c>
    </row>
    <row r="18" spans="1:19">
      <c r="A18" s="57">
        <v>11</v>
      </c>
      <c r="B18" s="85" t="s">
        <v>68</v>
      </c>
      <c r="C18" s="666">
        <v>0</v>
      </c>
      <c r="D18" s="666"/>
      <c r="E18" s="666">
        <v>0</v>
      </c>
      <c r="F18" s="666"/>
      <c r="G18" s="666">
        <v>0</v>
      </c>
      <c r="H18" s="666"/>
      <c r="I18" s="666">
        <v>0</v>
      </c>
      <c r="J18" s="666"/>
      <c r="K18" s="666">
        <v>0</v>
      </c>
      <c r="L18" s="666"/>
      <c r="M18" s="666">
        <v>0</v>
      </c>
      <c r="N18" s="666"/>
      <c r="O18" s="666">
        <v>0</v>
      </c>
      <c r="P18" s="666"/>
      <c r="Q18" s="666">
        <v>3918376.47</v>
      </c>
      <c r="R18" s="667"/>
      <c r="S18" s="668">
        <v>9795941.1750000007</v>
      </c>
    </row>
    <row r="19" spans="1:19">
      <c r="A19" s="57">
        <v>12</v>
      </c>
      <c r="B19" s="85" t="s">
        <v>69</v>
      </c>
      <c r="C19" s="666">
        <v>0</v>
      </c>
      <c r="D19" s="666"/>
      <c r="E19" s="666">
        <v>0</v>
      </c>
      <c r="F19" s="666"/>
      <c r="G19" s="666">
        <v>0</v>
      </c>
      <c r="H19" s="666"/>
      <c r="I19" s="666">
        <v>0</v>
      </c>
      <c r="J19" s="666"/>
      <c r="K19" s="666">
        <v>0</v>
      </c>
      <c r="L19" s="666"/>
      <c r="M19" s="666">
        <v>0</v>
      </c>
      <c r="N19" s="666"/>
      <c r="O19" s="666">
        <v>0</v>
      </c>
      <c r="P19" s="666"/>
      <c r="Q19" s="666">
        <v>0</v>
      </c>
      <c r="R19" s="667"/>
      <c r="S19" s="668">
        <v>0</v>
      </c>
    </row>
    <row r="20" spans="1:19">
      <c r="A20" s="57">
        <v>13</v>
      </c>
      <c r="B20" s="85" t="s">
        <v>70</v>
      </c>
      <c r="C20" s="666">
        <v>0</v>
      </c>
      <c r="D20" s="666"/>
      <c r="E20" s="666">
        <v>0</v>
      </c>
      <c r="F20" s="666"/>
      <c r="G20" s="666">
        <v>0</v>
      </c>
      <c r="H20" s="666"/>
      <c r="I20" s="666">
        <v>0</v>
      </c>
      <c r="J20" s="666"/>
      <c r="K20" s="666">
        <v>0</v>
      </c>
      <c r="L20" s="666"/>
      <c r="M20" s="666">
        <v>0</v>
      </c>
      <c r="N20" s="666"/>
      <c r="O20" s="666">
        <v>0</v>
      </c>
      <c r="P20" s="666"/>
      <c r="Q20" s="666">
        <v>0</v>
      </c>
      <c r="R20" s="667"/>
      <c r="S20" s="668">
        <v>0</v>
      </c>
    </row>
    <row r="21" spans="1:19">
      <c r="A21" s="57">
        <v>14</v>
      </c>
      <c r="B21" s="85" t="s">
        <v>143</v>
      </c>
      <c r="C21" s="666">
        <v>54730766.979999997</v>
      </c>
      <c r="D21" s="666"/>
      <c r="E21" s="666">
        <v>0</v>
      </c>
      <c r="F21" s="666"/>
      <c r="G21" s="666">
        <v>0</v>
      </c>
      <c r="H21" s="666"/>
      <c r="I21" s="666">
        <v>0</v>
      </c>
      <c r="J21" s="666"/>
      <c r="K21" s="666">
        <v>0</v>
      </c>
      <c r="L21" s="666"/>
      <c r="M21" s="666">
        <v>55495885.324069604</v>
      </c>
      <c r="N21" s="666"/>
      <c r="O21" s="666">
        <v>0</v>
      </c>
      <c r="P21" s="666"/>
      <c r="Q21" s="666">
        <v>0</v>
      </c>
      <c r="R21" s="667"/>
      <c r="S21" s="668">
        <v>55495885.324069604</v>
      </c>
    </row>
    <row r="22" spans="1:19" ht="13.5" thickBot="1">
      <c r="A22" s="51"/>
      <c r="B22" s="81" t="s">
        <v>66</v>
      </c>
      <c r="C22" s="669">
        <v>310574906.38000005</v>
      </c>
      <c r="D22" s="669">
        <v>0</v>
      </c>
      <c r="E22" s="669">
        <v>179864351.25725648</v>
      </c>
      <c r="F22" s="669">
        <v>0</v>
      </c>
      <c r="G22" s="669">
        <v>114763470.786</v>
      </c>
      <c r="H22" s="669">
        <v>0</v>
      </c>
      <c r="I22" s="669">
        <v>9558757.5128520019</v>
      </c>
      <c r="J22" s="669">
        <v>0</v>
      </c>
      <c r="K22" s="669">
        <v>460265510.35439998</v>
      </c>
      <c r="L22" s="669">
        <v>0</v>
      </c>
      <c r="M22" s="669">
        <v>1191934284.3950634</v>
      </c>
      <c r="N22" s="669">
        <v>94517715.924800009</v>
      </c>
      <c r="O22" s="669">
        <v>5252955.6789189903</v>
      </c>
      <c r="P22" s="669">
        <v>0</v>
      </c>
      <c r="Q22" s="669">
        <v>3918376.47</v>
      </c>
      <c r="R22" s="669">
        <v>0</v>
      </c>
      <c r="S22" s="670">
        <v>1730245971.5620191</v>
      </c>
    </row>
    <row r="25" spans="1:19">
      <c r="C25" s="741"/>
      <c r="D25" s="741"/>
      <c r="E25" s="741"/>
      <c r="F25" s="741"/>
      <c r="G25" s="741"/>
      <c r="H25" s="741"/>
      <c r="I25" s="741"/>
      <c r="J25" s="741"/>
      <c r="K25" s="741"/>
      <c r="L25" s="741"/>
      <c r="M25" s="741"/>
      <c r="N25" s="741"/>
      <c r="O25" s="741"/>
      <c r="P25" s="741"/>
      <c r="Q25" s="741"/>
      <c r="R25" s="741"/>
      <c r="S25" s="741"/>
    </row>
    <row r="26" spans="1:19">
      <c r="C26" s="741"/>
      <c r="D26" s="741"/>
      <c r="E26" s="741"/>
      <c r="F26" s="741"/>
      <c r="G26" s="741"/>
      <c r="H26" s="741"/>
      <c r="I26" s="741"/>
      <c r="J26" s="741"/>
      <c r="K26" s="741"/>
      <c r="L26" s="741"/>
      <c r="M26" s="741"/>
      <c r="N26" s="741"/>
      <c r="O26" s="741"/>
      <c r="P26" s="741"/>
      <c r="Q26" s="741"/>
      <c r="R26" s="741"/>
      <c r="S26" s="741"/>
    </row>
    <row r="27" spans="1:19">
      <c r="C27" s="741"/>
      <c r="D27" s="741"/>
      <c r="E27" s="741"/>
      <c r="F27" s="741"/>
      <c r="G27" s="741"/>
      <c r="H27" s="741"/>
      <c r="I27" s="741"/>
      <c r="J27" s="741"/>
      <c r="K27" s="741"/>
      <c r="L27" s="741"/>
      <c r="M27" s="741"/>
      <c r="N27" s="741"/>
      <c r="O27" s="741"/>
      <c r="P27" s="741"/>
      <c r="Q27" s="741"/>
      <c r="R27" s="741"/>
      <c r="S27" s="741"/>
    </row>
    <row r="28" spans="1:19">
      <c r="C28" s="741"/>
      <c r="D28" s="741"/>
      <c r="E28" s="741"/>
      <c r="F28" s="741"/>
      <c r="G28" s="741"/>
      <c r="H28" s="741"/>
      <c r="I28" s="741"/>
      <c r="J28" s="741"/>
      <c r="K28" s="741"/>
      <c r="L28" s="741"/>
      <c r="M28" s="741"/>
      <c r="N28" s="741"/>
      <c r="O28" s="741"/>
      <c r="P28" s="741"/>
      <c r="Q28" s="741"/>
      <c r="R28" s="741"/>
      <c r="S28" s="741"/>
    </row>
    <row r="29" spans="1:19">
      <c r="C29" s="741"/>
      <c r="D29" s="741"/>
      <c r="E29" s="741"/>
      <c r="F29" s="741"/>
      <c r="G29" s="741"/>
      <c r="H29" s="741"/>
      <c r="I29" s="741"/>
      <c r="J29" s="741"/>
      <c r="K29" s="741"/>
      <c r="L29" s="741"/>
      <c r="M29" s="741"/>
      <c r="N29" s="741"/>
      <c r="O29" s="741"/>
      <c r="P29" s="741"/>
      <c r="Q29" s="741"/>
      <c r="R29" s="741"/>
      <c r="S29" s="741"/>
    </row>
    <row r="30" spans="1:19">
      <c r="C30" s="741"/>
      <c r="D30" s="741"/>
      <c r="E30" s="741"/>
      <c r="F30" s="741"/>
      <c r="G30" s="741"/>
      <c r="H30" s="741"/>
      <c r="I30" s="741"/>
      <c r="J30" s="741"/>
      <c r="K30" s="741"/>
      <c r="L30" s="741"/>
      <c r="M30" s="741"/>
      <c r="N30" s="741"/>
      <c r="O30" s="741"/>
      <c r="P30" s="741"/>
      <c r="Q30" s="741"/>
      <c r="R30" s="741"/>
      <c r="S30" s="741"/>
    </row>
    <row r="31" spans="1:19">
      <c r="C31" s="741"/>
      <c r="D31" s="741"/>
      <c r="E31" s="741"/>
      <c r="F31" s="741"/>
      <c r="G31" s="741"/>
      <c r="H31" s="741"/>
      <c r="I31" s="741"/>
      <c r="J31" s="741"/>
      <c r="K31" s="741"/>
      <c r="L31" s="741"/>
      <c r="M31" s="741"/>
      <c r="N31" s="741"/>
      <c r="O31" s="741"/>
      <c r="P31" s="741"/>
      <c r="Q31" s="741"/>
      <c r="R31" s="741"/>
      <c r="S31" s="741"/>
    </row>
    <row r="32" spans="1:19">
      <c r="C32" s="741"/>
      <c r="D32" s="741"/>
      <c r="E32" s="741"/>
      <c r="F32" s="741"/>
      <c r="G32" s="741"/>
      <c r="H32" s="741"/>
      <c r="I32" s="741"/>
      <c r="J32" s="741"/>
      <c r="K32" s="741"/>
      <c r="L32" s="741"/>
      <c r="M32" s="741"/>
      <c r="N32" s="741"/>
      <c r="O32" s="741"/>
      <c r="P32" s="741"/>
      <c r="Q32" s="741"/>
      <c r="R32" s="741"/>
      <c r="S32" s="741"/>
    </row>
    <row r="33" spans="3:19">
      <c r="C33" s="741"/>
      <c r="D33" s="741"/>
      <c r="E33" s="741"/>
      <c r="F33" s="741"/>
      <c r="G33" s="741"/>
      <c r="H33" s="741"/>
      <c r="I33" s="741"/>
      <c r="J33" s="741"/>
      <c r="K33" s="741"/>
      <c r="L33" s="741"/>
      <c r="M33" s="741"/>
      <c r="N33" s="741"/>
      <c r="O33" s="741"/>
      <c r="P33" s="741"/>
      <c r="Q33" s="741"/>
      <c r="R33" s="741"/>
      <c r="S33" s="741"/>
    </row>
    <row r="34" spans="3:19">
      <c r="C34" s="741"/>
      <c r="D34" s="741"/>
      <c r="E34" s="741"/>
      <c r="F34" s="741"/>
      <c r="G34" s="741"/>
      <c r="H34" s="741"/>
      <c r="I34" s="741"/>
      <c r="J34" s="741"/>
      <c r="K34" s="741"/>
      <c r="L34" s="741"/>
      <c r="M34" s="741"/>
      <c r="N34" s="741"/>
      <c r="O34" s="741"/>
      <c r="P34" s="741"/>
      <c r="Q34" s="741"/>
      <c r="R34" s="741"/>
      <c r="S34" s="741"/>
    </row>
    <row r="35" spans="3:19">
      <c r="C35" s="741"/>
      <c r="D35" s="741"/>
      <c r="E35" s="741"/>
      <c r="F35" s="741"/>
      <c r="G35" s="741"/>
      <c r="H35" s="741"/>
      <c r="I35" s="741"/>
      <c r="J35" s="741"/>
      <c r="K35" s="741"/>
      <c r="L35" s="741"/>
      <c r="M35" s="741"/>
      <c r="N35" s="741"/>
      <c r="O35" s="741"/>
      <c r="P35" s="741"/>
      <c r="Q35" s="741"/>
      <c r="R35" s="741"/>
      <c r="S35" s="741"/>
    </row>
    <row r="36" spans="3:19">
      <c r="C36" s="741"/>
      <c r="D36" s="741"/>
      <c r="E36" s="741"/>
      <c r="F36" s="741"/>
      <c r="G36" s="741"/>
      <c r="H36" s="741"/>
      <c r="I36" s="741"/>
      <c r="J36" s="741"/>
      <c r="K36" s="741"/>
      <c r="L36" s="741"/>
      <c r="M36" s="741"/>
      <c r="N36" s="741"/>
      <c r="O36" s="741"/>
      <c r="P36" s="741"/>
      <c r="Q36" s="741"/>
      <c r="R36" s="741"/>
      <c r="S36" s="741"/>
    </row>
    <row r="37" spans="3:19">
      <c r="C37" s="741"/>
      <c r="D37" s="741"/>
      <c r="E37" s="741"/>
      <c r="F37" s="741"/>
      <c r="G37" s="741"/>
      <c r="H37" s="741"/>
      <c r="I37" s="741"/>
      <c r="J37" s="741"/>
      <c r="K37" s="741"/>
      <c r="L37" s="741"/>
      <c r="M37" s="741"/>
      <c r="N37" s="741"/>
      <c r="O37" s="741"/>
      <c r="P37" s="741"/>
      <c r="Q37" s="741"/>
      <c r="R37" s="741"/>
      <c r="S37" s="741"/>
    </row>
    <row r="38" spans="3:19">
      <c r="C38" s="741"/>
      <c r="D38" s="741"/>
      <c r="E38" s="741"/>
      <c r="F38" s="741"/>
      <c r="G38" s="741"/>
      <c r="H38" s="741"/>
      <c r="I38" s="741"/>
      <c r="J38" s="741"/>
      <c r="K38" s="741"/>
      <c r="L38" s="741"/>
      <c r="M38" s="741"/>
      <c r="N38" s="741"/>
      <c r="O38" s="741"/>
      <c r="P38" s="741"/>
      <c r="Q38" s="741"/>
      <c r="R38" s="741"/>
      <c r="S38" s="741"/>
    </row>
    <row r="39" spans="3:19">
      <c r="C39" s="741"/>
      <c r="D39" s="741"/>
      <c r="E39" s="741"/>
      <c r="F39" s="741"/>
      <c r="G39" s="741"/>
      <c r="H39" s="741"/>
      <c r="I39" s="741"/>
      <c r="J39" s="741"/>
      <c r="K39" s="741"/>
      <c r="L39" s="741"/>
      <c r="M39" s="741"/>
      <c r="N39" s="741"/>
      <c r="O39" s="741"/>
      <c r="P39" s="741"/>
      <c r="Q39" s="741"/>
      <c r="R39" s="741"/>
      <c r="S39" s="741"/>
    </row>
    <row r="40" spans="3:19">
      <c r="C40" s="741"/>
      <c r="D40" s="741"/>
      <c r="E40" s="741"/>
      <c r="F40" s="741"/>
      <c r="G40" s="741"/>
      <c r="H40" s="741"/>
      <c r="I40" s="741"/>
      <c r="J40" s="741"/>
      <c r="K40" s="741"/>
      <c r="L40" s="741"/>
      <c r="M40" s="741"/>
      <c r="N40" s="741"/>
      <c r="O40" s="741"/>
      <c r="P40" s="741"/>
      <c r="Q40" s="741"/>
      <c r="R40" s="741"/>
      <c r="S40" s="741"/>
    </row>
    <row r="41" spans="3:19">
      <c r="C41" s="741"/>
      <c r="D41" s="741"/>
      <c r="E41" s="741"/>
      <c r="F41" s="741"/>
      <c r="G41" s="741"/>
      <c r="H41" s="741"/>
      <c r="I41" s="741"/>
      <c r="J41" s="741"/>
      <c r="K41" s="741"/>
      <c r="L41" s="741"/>
      <c r="M41" s="741"/>
      <c r="N41" s="741"/>
      <c r="O41" s="741"/>
      <c r="P41" s="741"/>
      <c r="Q41" s="741"/>
      <c r="R41" s="741"/>
      <c r="S41" s="741"/>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zoomScale="80" zoomScaleNormal="80" workbookViewId="0">
      <pane xSplit="2" ySplit="6" topLeftCell="L7" activePane="bottomRight" state="frozen"/>
      <selection pane="topRight" activeCell="C1" sqref="C1"/>
      <selection pane="bottomLeft" activeCell="A6" sqref="A6"/>
      <selection pane="bottomRight" activeCell="A7" sqref="A7"/>
    </sheetView>
  </sheetViews>
  <sheetFormatPr defaultColWidth="9.140625" defaultRowHeight="12.75"/>
  <cols>
    <col min="1" max="1" width="10.5703125" style="1" bestFit="1" customWidth="1"/>
    <col min="2" max="2" width="97" style="1" bestFit="1" customWidth="1"/>
    <col min="3" max="3" width="19" style="1" customWidth="1"/>
    <col min="4" max="4" width="19.5703125" style="1" customWidth="1"/>
    <col min="5" max="5" width="31.140625" style="1" customWidth="1"/>
    <col min="6" max="6" width="29.140625" style="1" customWidth="1"/>
    <col min="7" max="7" width="28.5703125" style="1" customWidth="1"/>
    <col min="8" max="8" width="26.42578125" style="1" customWidth="1"/>
    <col min="9" max="9" width="23.85546875" style="1" customWidth="1"/>
    <col min="10" max="10" width="21.5703125" style="1" customWidth="1"/>
    <col min="11" max="11" width="15.85546875" style="1" customWidth="1"/>
    <col min="12" max="12" width="13.140625" style="1" customWidth="1"/>
    <col min="13" max="13" width="20.85546875" style="1" customWidth="1"/>
    <col min="14" max="14" width="19.140625" style="1" customWidth="1"/>
    <col min="15" max="15" width="18.42578125" style="1" customWidth="1"/>
    <col min="16" max="16" width="19" style="1" customWidth="1"/>
    <col min="17" max="17" width="20.140625" style="1" customWidth="1"/>
    <col min="18" max="18" width="18" style="1" customWidth="1"/>
    <col min="19" max="19" width="36" style="1" customWidth="1"/>
    <col min="20" max="20" width="19.42578125" style="1" customWidth="1"/>
    <col min="21" max="21" width="19.140625" style="1" customWidth="1"/>
    <col min="22" max="22" width="20" style="1" customWidth="1"/>
    <col min="23" max="16384" width="9.140625" style="6"/>
  </cols>
  <sheetData>
    <row r="1" spans="1:22">
      <c r="A1" s="1" t="s">
        <v>97</v>
      </c>
      <c r="B1" s="1" t="str">
        <f>Info!C2</f>
        <v>სს პროკრედიტ ბანკი</v>
      </c>
    </row>
    <row r="2" spans="1:22">
      <c r="A2" s="1" t="s">
        <v>98</v>
      </c>
      <c r="B2" s="272">
        <f>'1. key ratios'!B2</f>
        <v>46203</v>
      </c>
    </row>
    <row r="4" spans="1:22" ht="27.75" thickBot="1">
      <c r="A4" s="1" t="s">
        <v>249</v>
      </c>
      <c r="B4" s="156" t="s">
        <v>283</v>
      </c>
      <c r="V4" s="111" t="s">
        <v>76</v>
      </c>
    </row>
    <row r="5" spans="1:22">
      <c r="A5" s="49"/>
      <c r="B5" s="50"/>
      <c r="C5" s="795" t="s">
        <v>105</v>
      </c>
      <c r="D5" s="796"/>
      <c r="E5" s="796"/>
      <c r="F5" s="796"/>
      <c r="G5" s="796"/>
      <c r="H5" s="796"/>
      <c r="I5" s="796"/>
      <c r="J5" s="796"/>
      <c r="K5" s="796"/>
      <c r="L5" s="797"/>
      <c r="M5" s="795" t="s">
        <v>106</v>
      </c>
      <c r="N5" s="796"/>
      <c r="O5" s="796"/>
      <c r="P5" s="796"/>
      <c r="Q5" s="796"/>
      <c r="R5" s="796"/>
      <c r="S5" s="797"/>
      <c r="T5" s="800" t="s">
        <v>281</v>
      </c>
      <c r="U5" s="800" t="s">
        <v>280</v>
      </c>
      <c r="V5" s="798" t="s">
        <v>107</v>
      </c>
    </row>
    <row r="6" spans="1:22" s="27" customFormat="1" ht="127.5">
      <c r="A6" s="55"/>
      <c r="B6" s="87"/>
      <c r="C6" s="47" t="s">
        <v>108</v>
      </c>
      <c r="D6" s="46" t="s">
        <v>109</v>
      </c>
      <c r="E6" s="44" t="s">
        <v>110</v>
      </c>
      <c r="F6" s="44" t="s">
        <v>275</v>
      </c>
      <c r="G6" s="46" t="s">
        <v>111</v>
      </c>
      <c r="H6" s="46" t="s">
        <v>112</v>
      </c>
      <c r="I6" s="46" t="s">
        <v>113</v>
      </c>
      <c r="J6" s="46" t="s">
        <v>142</v>
      </c>
      <c r="K6" s="46" t="s">
        <v>114</v>
      </c>
      <c r="L6" s="48" t="s">
        <v>115</v>
      </c>
      <c r="M6" s="47" t="s">
        <v>116</v>
      </c>
      <c r="N6" s="46" t="s">
        <v>117</v>
      </c>
      <c r="O6" s="46" t="s">
        <v>118</v>
      </c>
      <c r="P6" s="46" t="s">
        <v>119</v>
      </c>
      <c r="Q6" s="46" t="s">
        <v>120</v>
      </c>
      <c r="R6" s="46" t="s">
        <v>121</v>
      </c>
      <c r="S6" s="48" t="s">
        <v>122</v>
      </c>
      <c r="T6" s="801"/>
      <c r="U6" s="801"/>
      <c r="V6" s="799"/>
    </row>
    <row r="7" spans="1:22">
      <c r="A7" s="80">
        <v>1</v>
      </c>
      <c r="B7" s="85" t="s">
        <v>123</v>
      </c>
      <c r="C7" s="671"/>
      <c r="D7" s="666"/>
      <c r="E7" s="666"/>
      <c r="F7" s="666"/>
      <c r="G7" s="666"/>
      <c r="H7" s="666"/>
      <c r="I7" s="666"/>
      <c r="J7" s="666"/>
      <c r="K7" s="666"/>
      <c r="L7" s="668"/>
      <c r="M7" s="671"/>
      <c r="N7" s="666"/>
      <c r="O7" s="666">
        <v>217981769.89370799</v>
      </c>
      <c r="P7" s="666"/>
      <c r="Q7" s="666"/>
      <c r="R7" s="666"/>
      <c r="S7" s="668"/>
      <c r="T7" s="672">
        <v>217981769.89370799</v>
      </c>
      <c r="U7" s="673"/>
      <c r="V7" s="674">
        <v>217981769.89370799</v>
      </c>
    </row>
    <row r="8" spans="1:22">
      <c r="A8" s="80">
        <v>2</v>
      </c>
      <c r="B8" s="85" t="s">
        <v>124</v>
      </c>
      <c r="C8" s="671"/>
      <c r="D8" s="666">
        <v>0</v>
      </c>
      <c r="E8" s="666"/>
      <c r="F8" s="666"/>
      <c r="G8" s="666"/>
      <c r="H8" s="666"/>
      <c r="I8" s="666"/>
      <c r="J8" s="666"/>
      <c r="K8" s="666"/>
      <c r="L8" s="668"/>
      <c r="M8" s="671"/>
      <c r="N8" s="666"/>
      <c r="O8" s="666">
        <v>0</v>
      </c>
      <c r="P8" s="666"/>
      <c r="Q8" s="666"/>
      <c r="R8" s="666"/>
      <c r="S8" s="668"/>
      <c r="T8" s="673">
        <v>0</v>
      </c>
      <c r="U8" s="673"/>
      <c r="V8" s="674">
        <v>0</v>
      </c>
    </row>
    <row r="9" spans="1:22">
      <c r="A9" s="80">
        <v>3</v>
      </c>
      <c r="B9" s="85" t="s">
        <v>125</v>
      </c>
      <c r="C9" s="671"/>
      <c r="D9" s="666">
        <v>0</v>
      </c>
      <c r="E9" s="666"/>
      <c r="F9" s="666"/>
      <c r="G9" s="666"/>
      <c r="H9" s="666"/>
      <c r="I9" s="666"/>
      <c r="J9" s="666"/>
      <c r="K9" s="666"/>
      <c r="L9" s="668"/>
      <c r="M9" s="671"/>
      <c r="N9" s="666"/>
      <c r="O9" s="666">
        <v>0</v>
      </c>
      <c r="P9" s="666"/>
      <c r="Q9" s="666"/>
      <c r="R9" s="666"/>
      <c r="S9" s="668"/>
      <c r="T9" s="673">
        <v>0</v>
      </c>
      <c r="U9" s="673"/>
      <c r="V9" s="674">
        <v>0</v>
      </c>
    </row>
    <row r="10" spans="1:22">
      <c r="A10" s="80">
        <v>4</v>
      </c>
      <c r="B10" s="85" t="s">
        <v>126</v>
      </c>
      <c r="C10" s="671"/>
      <c r="D10" s="666">
        <v>0</v>
      </c>
      <c r="E10" s="666"/>
      <c r="F10" s="666"/>
      <c r="G10" s="666"/>
      <c r="H10" s="666"/>
      <c r="I10" s="666"/>
      <c r="J10" s="666"/>
      <c r="K10" s="666"/>
      <c r="L10" s="668"/>
      <c r="M10" s="671"/>
      <c r="N10" s="666"/>
      <c r="O10" s="666">
        <v>0</v>
      </c>
      <c r="P10" s="666"/>
      <c r="Q10" s="666"/>
      <c r="R10" s="666"/>
      <c r="S10" s="668"/>
      <c r="T10" s="673">
        <v>0</v>
      </c>
      <c r="U10" s="673"/>
      <c r="V10" s="674">
        <v>0</v>
      </c>
    </row>
    <row r="11" spans="1:22">
      <c r="A11" s="80">
        <v>5</v>
      </c>
      <c r="B11" s="85" t="s">
        <v>912</v>
      </c>
      <c r="C11" s="671"/>
      <c r="D11" s="666">
        <v>0</v>
      </c>
      <c r="E11" s="666"/>
      <c r="F11" s="666"/>
      <c r="G11" s="666"/>
      <c r="H11" s="666"/>
      <c r="I11" s="666"/>
      <c r="J11" s="666"/>
      <c r="K11" s="666"/>
      <c r="L11" s="668"/>
      <c r="M11" s="671"/>
      <c r="N11" s="666"/>
      <c r="O11" s="666">
        <v>0</v>
      </c>
      <c r="P11" s="666"/>
      <c r="Q11" s="666"/>
      <c r="R11" s="666"/>
      <c r="S11" s="668"/>
      <c r="T11" s="673">
        <v>0</v>
      </c>
      <c r="U11" s="673"/>
      <c r="V11" s="674">
        <v>0</v>
      </c>
    </row>
    <row r="12" spans="1:22">
      <c r="A12" s="80">
        <v>6</v>
      </c>
      <c r="B12" s="85" t="s">
        <v>127</v>
      </c>
      <c r="C12" s="671"/>
      <c r="D12" s="666">
        <v>0</v>
      </c>
      <c r="E12" s="666"/>
      <c r="F12" s="666"/>
      <c r="G12" s="666"/>
      <c r="H12" s="666"/>
      <c r="I12" s="666"/>
      <c r="J12" s="666"/>
      <c r="K12" s="666"/>
      <c r="L12" s="668"/>
      <c r="M12" s="671"/>
      <c r="N12" s="666"/>
      <c r="O12" s="666">
        <v>0</v>
      </c>
      <c r="P12" s="666"/>
      <c r="Q12" s="666"/>
      <c r="R12" s="666"/>
      <c r="S12" s="668"/>
      <c r="T12" s="673">
        <v>0</v>
      </c>
      <c r="U12" s="673"/>
      <c r="V12" s="674">
        <v>0</v>
      </c>
    </row>
    <row r="13" spans="1:22">
      <c r="A13" s="80">
        <v>7</v>
      </c>
      <c r="B13" s="85" t="s">
        <v>71</v>
      </c>
      <c r="C13" s="671"/>
      <c r="D13" s="666">
        <v>17552189.0691</v>
      </c>
      <c r="E13" s="666"/>
      <c r="F13" s="666"/>
      <c r="G13" s="666"/>
      <c r="H13" s="666"/>
      <c r="I13" s="666"/>
      <c r="J13" s="666"/>
      <c r="K13" s="666"/>
      <c r="L13" s="668"/>
      <c r="M13" s="671"/>
      <c r="N13" s="666"/>
      <c r="O13" s="666">
        <v>23229771.1327</v>
      </c>
      <c r="P13" s="666"/>
      <c r="Q13" s="666"/>
      <c r="R13" s="666"/>
      <c r="S13" s="668"/>
      <c r="T13" s="673">
        <v>32074736.885600001</v>
      </c>
      <c r="U13" s="673">
        <v>8707223.3162000012</v>
      </c>
      <c r="V13" s="674">
        <v>40781960.201800004</v>
      </c>
    </row>
    <row r="14" spans="1:22">
      <c r="A14" s="80">
        <v>8</v>
      </c>
      <c r="B14" s="85" t="s">
        <v>72</v>
      </c>
      <c r="C14" s="671"/>
      <c r="D14" s="666">
        <v>3931071.9391999999</v>
      </c>
      <c r="E14" s="666"/>
      <c r="F14" s="666"/>
      <c r="G14" s="666"/>
      <c r="H14" s="666"/>
      <c r="I14" s="666"/>
      <c r="J14" s="666"/>
      <c r="K14" s="666"/>
      <c r="L14" s="668"/>
      <c r="M14" s="671"/>
      <c r="N14" s="666"/>
      <c r="O14" s="666">
        <v>2805248.8782000002</v>
      </c>
      <c r="P14" s="666"/>
      <c r="Q14" s="666"/>
      <c r="R14" s="666"/>
      <c r="S14" s="668"/>
      <c r="T14" s="673">
        <v>6736320.8174000001</v>
      </c>
      <c r="U14" s="673"/>
      <c r="V14" s="674">
        <v>6736320.8174000001</v>
      </c>
    </row>
    <row r="15" spans="1:22">
      <c r="A15" s="80">
        <v>9</v>
      </c>
      <c r="B15" s="85" t="s">
        <v>913</v>
      </c>
      <c r="C15" s="671"/>
      <c r="D15" s="666">
        <v>0</v>
      </c>
      <c r="E15" s="666"/>
      <c r="F15" s="666"/>
      <c r="G15" s="666"/>
      <c r="H15" s="666"/>
      <c r="I15" s="666"/>
      <c r="J15" s="666"/>
      <c r="K15" s="666"/>
      <c r="L15" s="668"/>
      <c r="M15" s="671"/>
      <c r="N15" s="666"/>
      <c r="O15" s="666">
        <v>0</v>
      </c>
      <c r="P15" s="666"/>
      <c r="Q15" s="666"/>
      <c r="R15" s="666"/>
      <c r="S15" s="668"/>
      <c r="T15" s="673">
        <v>0</v>
      </c>
      <c r="U15" s="673"/>
      <c r="V15" s="674">
        <v>0</v>
      </c>
    </row>
    <row r="16" spans="1:22">
      <c r="A16" s="80">
        <v>10</v>
      </c>
      <c r="B16" s="85" t="s">
        <v>67</v>
      </c>
      <c r="C16" s="671"/>
      <c r="D16" s="666">
        <v>499905.90899999999</v>
      </c>
      <c r="E16" s="666"/>
      <c r="F16" s="666"/>
      <c r="G16" s="666"/>
      <c r="H16" s="666"/>
      <c r="I16" s="666"/>
      <c r="J16" s="666"/>
      <c r="K16" s="666"/>
      <c r="L16" s="668"/>
      <c r="M16" s="671"/>
      <c r="N16" s="666"/>
      <c r="O16" s="666">
        <v>0</v>
      </c>
      <c r="P16" s="666"/>
      <c r="Q16" s="666"/>
      <c r="R16" s="666"/>
      <c r="S16" s="668"/>
      <c r="T16" s="673">
        <v>499905.90899999999</v>
      </c>
      <c r="U16" s="673"/>
      <c r="V16" s="674">
        <v>499905.90899999999</v>
      </c>
    </row>
    <row r="17" spans="1:22">
      <c r="A17" s="80">
        <v>11</v>
      </c>
      <c r="B17" s="85" t="s">
        <v>68</v>
      </c>
      <c r="C17" s="671"/>
      <c r="D17" s="666">
        <v>0</v>
      </c>
      <c r="E17" s="666"/>
      <c r="F17" s="666"/>
      <c r="G17" s="666"/>
      <c r="H17" s="666"/>
      <c r="I17" s="666"/>
      <c r="J17" s="666"/>
      <c r="K17" s="666"/>
      <c r="L17" s="668"/>
      <c r="M17" s="671"/>
      <c r="N17" s="666"/>
      <c r="O17" s="666">
        <v>0</v>
      </c>
      <c r="P17" s="666"/>
      <c r="Q17" s="666"/>
      <c r="R17" s="666"/>
      <c r="S17" s="668"/>
      <c r="T17" s="673">
        <v>0</v>
      </c>
      <c r="U17" s="673"/>
      <c r="V17" s="674">
        <v>0</v>
      </c>
    </row>
    <row r="18" spans="1:22">
      <c r="A18" s="80">
        <v>12</v>
      </c>
      <c r="B18" s="85" t="s">
        <v>69</v>
      </c>
      <c r="C18" s="671"/>
      <c r="D18" s="666">
        <v>0</v>
      </c>
      <c r="E18" s="666"/>
      <c r="F18" s="666"/>
      <c r="G18" s="666"/>
      <c r="H18" s="666"/>
      <c r="I18" s="666"/>
      <c r="J18" s="666"/>
      <c r="K18" s="666"/>
      <c r="L18" s="668"/>
      <c r="M18" s="671"/>
      <c r="N18" s="666"/>
      <c r="O18" s="666">
        <v>0</v>
      </c>
      <c r="P18" s="666"/>
      <c r="Q18" s="666"/>
      <c r="R18" s="666"/>
      <c r="S18" s="668"/>
      <c r="T18" s="673">
        <v>0</v>
      </c>
      <c r="U18" s="673"/>
      <c r="V18" s="674">
        <v>0</v>
      </c>
    </row>
    <row r="19" spans="1:22">
      <c r="A19" s="80">
        <v>13</v>
      </c>
      <c r="B19" s="85" t="s">
        <v>70</v>
      </c>
      <c r="C19" s="671"/>
      <c r="D19" s="666">
        <v>0</v>
      </c>
      <c r="E19" s="666"/>
      <c r="F19" s="666"/>
      <c r="G19" s="666"/>
      <c r="H19" s="666"/>
      <c r="I19" s="666"/>
      <c r="J19" s="666"/>
      <c r="K19" s="666"/>
      <c r="L19" s="668"/>
      <c r="M19" s="671"/>
      <c r="N19" s="666"/>
      <c r="O19" s="666">
        <v>0</v>
      </c>
      <c r="P19" s="666"/>
      <c r="Q19" s="666"/>
      <c r="R19" s="666"/>
      <c r="S19" s="668"/>
      <c r="T19" s="673">
        <v>0</v>
      </c>
      <c r="U19" s="673"/>
      <c r="V19" s="674">
        <v>0</v>
      </c>
    </row>
    <row r="20" spans="1:22">
      <c r="A20" s="80">
        <v>14</v>
      </c>
      <c r="B20" s="85" t="s">
        <v>143</v>
      </c>
      <c r="C20" s="671"/>
      <c r="D20" s="666">
        <v>0</v>
      </c>
      <c r="E20" s="666"/>
      <c r="F20" s="666"/>
      <c r="G20" s="666"/>
      <c r="H20" s="666"/>
      <c r="I20" s="666"/>
      <c r="J20" s="666"/>
      <c r="K20" s="666"/>
      <c r="L20" s="668"/>
      <c r="M20" s="671"/>
      <c r="N20" s="666"/>
      <c r="O20" s="666">
        <v>0</v>
      </c>
      <c r="P20" s="666"/>
      <c r="Q20" s="666"/>
      <c r="R20" s="666"/>
      <c r="S20" s="668"/>
      <c r="T20" s="673">
        <v>0</v>
      </c>
      <c r="U20" s="673"/>
      <c r="V20" s="674">
        <v>0</v>
      </c>
    </row>
    <row r="21" spans="1:22" ht="13.5" thickBot="1">
      <c r="A21" s="51"/>
      <c r="B21" s="52" t="s">
        <v>66</v>
      </c>
      <c r="C21" s="675">
        <v>0</v>
      </c>
      <c r="D21" s="669">
        <v>21983166.917300001</v>
      </c>
      <c r="E21" s="669">
        <v>0</v>
      </c>
      <c r="F21" s="669">
        <v>0</v>
      </c>
      <c r="G21" s="669">
        <v>0</v>
      </c>
      <c r="H21" s="669">
        <v>0</v>
      </c>
      <c r="I21" s="669">
        <v>0</v>
      </c>
      <c r="J21" s="669">
        <v>0</v>
      </c>
      <c r="K21" s="669">
        <v>0</v>
      </c>
      <c r="L21" s="670">
        <v>0</v>
      </c>
      <c r="M21" s="675">
        <v>0</v>
      </c>
      <c r="N21" s="669">
        <v>0</v>
      </c>
      <c r="O21" s="669">
        <v>244016789.90460798</v>
      </c>
      <c r="P21" s="669">
        <v>0</v>
      </c>
      <c r="Q21" s="669">
        <v>0</v>
      </c>
      <c r="R21" s="669">
        <v>0</v>
      </c>
      <c r="S21" s="670">
        <v>0</v>
      </c>
      <c r="T21" s="670">
        <v>257292733.50570801</v>
      </c>
      <c r="U21" s="670">
        <v>8707223.3162000012</v>
      </c>
      <c r="V21" s="676">
        <v>265999956.821908</v>
      </c>
    </row>
    <row r="24" spans="1:22">
      <c r="C24" s="30"/>
      <c r="D24" s="30"/>
      <c r="E24" s="30"/>
    </row>
    <row r="25" spans="1:22">
      <c r="A25" s="26"/>
      <c r="B25" s="26"/>
      <c r="C25" s="741"/>
      <c r="D25" s="741"/>
      <c r="E25" s="741"/>
      <c r="F25" s="741"/>
      <c r="G25" s="741"/>
      <c r="H25" s="741"/>
      <c r="I25" s="741"/>
      <c r="J25" s="741"/>
      <c r="K25" s="741"/>
      <c r="L25" s="741"/>
      <c r="M25" s="741"/>
      <c r="N25" s="741"/>
      <c r="O25" s="741"/>
      <c r="P25" s="741"/>
      <c r="Q25" s="741"/>
      <c r="R25" s="741"/>
      <c r="S25" s="741"/>
      <c r="T25" s="741"/>
      <c r="U25" s="741"/>
      <c r="V25" s="741"/>
    </row>
    <row r="26" spans="1:22">
      <c r="A26" s="26"/>
      <c r="B26" s="45"/>
      <c r="C26" s="741"/>
      <c r="D26" s="741"/>
      <c r="E26" s="741"/>
      <c r="F26" s="741"/>
      <c r="G26" s="741"/>
      <c r="H26" s="741"/>
      <c r="I26" s="741"/>
      <c r="J26" s="741"/>
      <c r="K26" s="741"/>
      <c r="L26" s="741"/>
      <c r="M26" s="741"/>
      <c r="N26" s="741"/>
      <c r="O26" s="741"/>
      <c r="P26" s="741"/>
      <c r="Q26" s="741"/>
      <c r="R26" s="741"/>
      <c r="S26" s="741"/>
      <c r="T26" s="741"/>
      <c r="U26" s="741"/>
      <c r="V26" s="741"/>
    </row>
    <row r="27" spans="1:22">
      <c r="A27" s="26"/>
      <c r="B27" s="26"/>
      <c r="C27" s="741"/>
      <c r="D27" s="741"/>
      <c r="E27" s="741"/>
      <c r="F27" s="741"/>
      <c r="G27" s="741"/>
      <c r="H27" s="741"/>
      <c r="I27" s="741"/>
      <c r="J27" s="741"/>
      <c r="K27" s="741"/>
      <c r="L27" s="741"/>
      <c r="M27" s="741"/>
      <c r="N27" s="741"/>
      <c r="O27" s="741"/>
      <c r="P27" s="741"/>
      <c r="Q27" s="741"/>
      <c r="R27" s="741"/>
      <c r="S27" s="741"/>
      <c r="T27" s="741"/>
      <c r="U27" s="741"/>
      <c r="V27" s="741"/>
    </row>
    <row r="28" spans="1:22">
      <c r="A28" s="26"/>
      <c r="B28" s="45"/>
      <c r="C28" s="741"/>
      <c r="D28" s="741"/>
      <c r="E28" s="741"/>
      <c r="F28" s="741"/>
      <c r="G28" s="741"/>
      <c r="H28" s="741"/>
      <c r="I28" s="741"/>
      <c r="J28" s="741"/>
      <c r="K28" s="741"/>
      <c r="L28" s="741"/>
      <c r="M28" s="741"/>
      <c r="N28" s="741"/>
      <c r="O28" s="741"/>
      <c r="P28" s="741"/>
      <c r="Q28" s="741"/>
      <c r="R28" s="741"/>
      <c r="S28" s="741"/>
      <c r="T28" s="741"/>
      <c r="U28" s="741"/>
      <c r="V28" s="741"/>
    </row>
    <row r="29" spans="1:22">
      <c r="C29" s="741"/>
      <c r="D29" s="741"/>
      <c r="E29" s="741"/>
      <c r="F29" s="741"/>
      <c r="G29" s="741"/>
      <c r="H29" s="741"/>
      <c r="I29" s="741"/>
      <c r="J29" s="741"/>
      <c r="K29" s="741"/>
      <c r="L29" s="741"/>
      <c r="M29" s="741"/>
      <c r="N29" s="741"/>
      <c r="O29" s="741"/>
      <c r="P29" s="741"/>
      <c r="Q29" s="741"/>
      <c r="R29" s="741"/>
      <c r="S29" s="741"/>
      <c r="T29" s="741"/>
      <c r="U29" s="741"/>
      <c r="V29" s="741"/>
    </row>
    <row r="30" spans="1:22">
      <c r="C30" s="741"/>
      <c r="D30" s="741"/>
      <c r="E30" s="741"/>
      <c r="F30" s="741"/>
      <c r="G30" s="741"/>
      <c r="H30" s="741"/>
      <c r="I30" s="741"/>
      <c r="J30" s="741"/>
      <c r="K30" s="741"/>
      <c r="L30" s="741"/>
      <c r="M30" s="741"/>
      <c r="N30" s="741"/>
      <c r="O30" s="741"/>
      <c r="P30" s="741"/>
      <c r="Q30" s="741"/>
      <c r="R30" s="741"/>
      <c r="S30" s="741"/>
      <c r="T30" s="741"/>
      <c r="U30" s="741"/>
      <c r="V30" s="741"/>
    </row>
    <row r="31" spans="1:22">
      <c r="C31" s="741"/>
      <c r="D31" s="741"/>
      <c r="E31" s="741"/>
      <c r="F31" s="741"/>
      <c r="G31" s="741"/>
      <c r="H31" s="741"/>
      <c r="I31" s="741"/>
      <c r="J31" s="741"/>
      <c r="K31" s="741"/>
      <c r="L31" s="741"/>
      <c r="M31" s="741"/>
      <c r="N31" s="741"/>
      <c r="O31" s="741"/>
      <c r="P31" s="741"/>
      <c r="Q31" s="741"/>
      <c r="R31" s="741"/>
      <c r="S31" s="741"/>
      <c r="T31" s="741"/>
      <c r="U31" s="741"/>
      <c r="V31" s="741"/>
    </row>
    <row r="32" spans="1:22">
      <c r="C32" s="741"/>
      <c r="D32" s="741"/>
      <c r="E32" s="741"/>
      <c r="F32" s="741"/>
      <c r="G32" s="741"/>
      <c r="H32" s="741"/>
      <c r="I32" s="741"/>
      <c r="J32" s="741"/>
      <c r="K32" s="741"/>
      <c r="L32" s="741"/>
      <c r="M32" s="741"/>
      <c r="N32" s="741"/>
      <c r="O32" s="741"/>
      <c r="P32" s="741"/>
      <c r="Q32" s="741"/>
      <c r="R32" s="741"/>
      <c r="S32" s="741"/>
      <c r="T32" s="741"/>
      <c r="U32" s="741"/>
      <c r="V32" s="741"/>
    </row>
    <row r="33" spans="3:22">
      <c r="C33" s="741"/>
      <c r="D33" s="741"/>
      <c r="E33" s="741"/>
      <c r="F33" s="741"/>
      <c r="G33" s="741"/>
      <c r="H33" s="741"/>
      <c r="I33" s="741"/>
      <c r="J33" s="741"/>
      <c r="K33" s="741"/>
      <c r="L33" s="741"/>
      <c r="M33" s="741"/>
      <c r="N33" s="741"/>
      <c r="O33" s="741"/>
      <c r="P33" s="741"/>
      <c r="Q33" s="741"/>
      <c r="R33" s="741"/>
      <c r="S33" s="741"/>
      <c r="T33" s="741"/>
      <c r="U33" s="741"/>
      <c r="V33" s="741"/>
    </row>
    <row r="34" spans="3:22">
      <c r="C34" s="741"/>
      <c r="D34" s="741"/>
      <c r="E34" s="741"/>
      <c r="F34" s="741"/>
      <c r="G34" s="741"/>
      <c r="H34" s="741"/>
      <c r="I34" s="741"/>
      <c r="J34" s="741"/>
      <c r="K34" s="741"/>
      <c r="L34" s="741"/>
      <c r="M34" s="741"/>
      <c r="N34" s="741"/>
      <c r="O34" s="741"/>
      <c r="P34" s="741"/>
      <c r="Q34" s="741"/>
      <c r="R34" s="741"/>
      <c r="S34" s="741"/>
      <c r="T34" s="741"/>
      <c r="U34" s="741"/>
      <c r="V34" s="741"/>
    </row>
    <row r="35" spans="3:22">
      <c r="C35" s="741"/>
      <c r="D35" s="741"/>
      <c r="E35" s="741"/>
      <c r="F35" s="741"/>
      <c r="G35" s="741"/>
      <c r="H35" s="741"/>
      <c r="I35" s="741"/>
      <c r="J35" s="741"/>
      <c r="K35" s="741"/>
      <c r="L35" s="741"/>
      <c r="M35" s="741"/>
      <c r="N35" s="741"/>
      <c r="O35" s="741"/>
      <c r="P35" s="741"/>
      <c r="Q35" s="741"/>
      <c r="R35" s="741"/>
      <c r="S35" s="741"/>
      <c r="T35" s="741"/>
      <c r="U35" s="741"/>
      <c r="V35" s="741"/>
    </row>
    <row r="36" spans="3:22">
      <c r="C36" s="741"/>
      <c r="D36" s="741"/>
      <c r="E36" s="741"/>
      <c r="F36" s="741"/>
      <c r="G36" s="741"/>
      <c r="H36" s="741"/>
      <c r="I36" s="741"/>
      <c r="J36" s="741"/>
      <c r="K36" s="741"/>
      <c r="L36" s="741"/>
      <c r="M36" s="741"/>
      <c r="N36" s="741"/>
      <c r="O36" s="741"/>
      <c r="P36" s="741"/>
      <c r="Q36" s="741"/>
      <c r="R36" s="741"/>
      <c r="S36" s="741"/>
      <c r="T36" s="741"/>
      <c r="U36" s="741"/>
      <c r="V36" s="741"/>
    </row>
    <row r="37" spans="3:22">
      <c r="C37" s="741"/>
      <c r="D37" s="741"/>
      <c r="E37" s="741"/>
      <c r="F37" s="741"/>
      <c r="G37" s="741"/>
      <c r="H37" s="741"/>
      <c r="I37" s="741"/>
      <c r="J37" s="741"/>
      <c r="K37" s="741"/>
      <c r="L37" s="741"/>
      <c r="M37" s="741"/>
      <c r="N37" s="741"/>
      <c r="O37" s="741"/>
      <c r="P37" s="741"/>
      <c r="Q37" s="741"/>
      <c r="R37" s="741"/>
      <c r="S37" s="741"/>
      <c r="T37" s="741"/>
      <c r="U37" s="741"/>
      <c r="V37" s="741"/>
    </row>
    <row r="38" spans="3:22">
      <c r="C38" s="741"/>
      <c r="D38" s="741"/>
      <c r="E38" s="741"/>
      <c r="F38" s="741"/>
      <c r="G38" s="741"/>
      <c r="H38" s="741"/>
      <c r="I38" s="741"/>
      <c r="J38" s="741"/>
      <c r="K38" s="741"/>
      <c r="L38" s="741"/>
      <c r="M38" s="741"/>
      <c r="N38" s="741"/>
      <c r="O38" s="741"/>
      <c r="P38" s="741"/>
      <c r="Q38" s="741"/>
      <c r="R38" s="741"/>
      <c r="S38" s="741"/>
      <c r="T38" s="741"/>
      <c r="U38" s="741"/>
      <c r="V38" s="741"/>
    </row>
    <row r="39" spans="3:22">
      <c r="C39" s="741"/>
      <c r="D39" s="741"/>
      <c r="E39" s="741"/>
      <c r="F39" s="741"/>
      <c r="G39" s="741"/>
      <c r="H39" s="741"/>
      <c r="I39" s="741"/>
      <c r="J39" s="741"/>
      <c r="K39" s="741"/>
      <c r="L39" s="741"/>
      <c r="M39" s="741"/>
      <c r="N39" s="741"/>
      <c r="O39" s="741"/>
      <c r="P39" s="741"/>
      <c r="Q39" s="741"/>
      <c r="R39" s="741"/>
      <c r="S39" s="741"/>
      <c r="T39" s="741"/>
      <c r="U39" s="741"/>
      <c r="V39" s="741"/>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O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F37" sqref="F37"/>
    </sheetView>
  </sheetViews>
  <sheetFormatPr defaultColWidth="9.140625" defaultRowHeight="12.75"/>
  <cols>
    <col min="1" max="1" width="10.5703125" style="1" bestFit="1" customWidth="1"/>
    <col min="2" max="2" width="101.85546875" style="1" customWidth="1"/>
    <col min="3" max="3" width="13.85546875" style="1" customWidth="1"/>
    <col min="4" max="4" width="14.85546875" style="1" bestFit="1" customWidth="1"/>
    <col min="5" max="5" width="17.85546875" style="1" customWidth="1"/>
    <col min="6" max="6" width="15.85546875" style="1" customWidth="1"/>
    <col min="7" max="7" width="17.42578125" style="1" customWidth="1"/>
    <col min="8" max="8" width="15.140625" style="1" customWidth="1"/>
    <col min="9" max="16384" width="9.140625" style="6"/>
  </cols>
  <sheetData>
    <row r="1" spans="1:15">
      <c r="A1" s="1" t="s">
        <v>97</v>
      </c>
      <c r="B1" s="1" t="str">
        <f>Info!C2</f>
        <v>სს პროკრედიტ ბანკი</v>
      </c>
    </row>
    <row r="2" spans="1:15">
      <c r="A2" s="1" t="s">
        <v>98</v>
      </c>
      <c r="B2" s="272">
        <f>'1. key ratios'!B2</f>
        <v>46203</v>
      </c>
    </row>
    <row r="4" spans="1:15" ht="13.5" thickBot="1">
      <c r="A4" s="1" t="s">
        <v>250</v>
      </c>
      <c r="B4" s="19" t="s">
        <v>284</v>
      </c>
    </row>
    <row r="5" spans="1:15">
      <c r="A5" s="49"/>
      <c r="B5" s="78"/>
      <c r="C5" s="82" t="s">
        <v>0</v>
      </c>
      <c r="D5" s="82" t="s">
        <v>1</v>
      </c>
      <c r="E5" s="82" t="s">
        <v>2</v>
      </c>
      <c r="F5" s="82" t="s">
        <v>3</v>
      </c>
      <c r="G5" s="153" t="s">
        <v>4</v>
      </c>
      <c r="H5" s="83" t="s">
        <v>5</v>
      </c>
      <c r="I5" s="15"/>
    </row>
    <row r="6" spans="1:15" ht="15" customHeight="1">
      <c r="A6" s="77"/>
      <c r="B6" s="13"/>
      <c r="C6" s="793" t="s">
        <v>276</v>
      </c>
      <c r="D6" s="804" t="s">
        <v>297</v>
      </c>
      <c r="E6" s="805"/>
      <c r="F6" s="793" t="s">
        <v>303</v>
      </c>
      <c r="G6" s="793" t="s">
        <v>304</v>
      </c>
      <c r="H6" s="802" t="s">
        <v>278</v>
      </c>
      <c r="I6" s="15"/>
    </row>
    <row r="7" spans="1:15" ht="63.75">
      <c r="A7" s="77"/>
      <c r="B7" s="13"/>
      <c r="C7" s="794"/>
      <c r="D7" s="154" t="s">
        <v>279</v>
      </c>
      <c r="E7" s="154" t="s">
        <v>277</v>
      </c>
      <c r="F7" s="794"/>
      <c r="G7" s="794"/>
      <c r="H7" s="803"/>
      <c r="I7" s="15"/>
    </row>
    <row r="8" spans="1:15">
      <c r="A8" s="42">
        <v>1</v>
      </c>
      <c r="B8" s="85" t="s">
        <v>123</v>
      </c>
      <c r="C8" s="149">
        <v>473825909.29370803</v>
      </c>
      <c r="D8" s="149"/>
      <c r="E8" s="149"/>
      <c r="F8" s="149">
        <v>217981769.89370799</v>
      </c>
      <c r="G8" s="152">
        <v>0</v>
      </c>
      <c r="H8" s="157">
        <v>0</v>
      </c>
      <c r="I8" s="742"/>
      <c r="J8" s="742"/>
      <c r="K8" s="742"/>
      <c r="L8" s="742"/>
      <c r="M8" s="742"/>
      <c r="N8" s="742"/>
      <c r="O8" s="742"/>
    </row>
    <row r="9" spans="1:15" ht="15" customHeight="1">
      <c r="A9" s="42">
        <v>2</v>
      </c>
      <c r="B9" s="85" t="s">
        <v>124</v>
      </c>
      <c r="C9" s="149">
        <v>0</v>
      </c>
      <c r="D9" s="149"/>
      <c r="E9" s="149"/>
      <c r="F9" s="149">
        <v>0</v>
      </c>
      <c r="G9" s="152">
        <v>0</v>
      </c>
      <c r="H9" s="157"/>
      <c r="I9" s="742"/>
      <c r="J9" s="742"/>
      <c r="K9" s="742"/>
      <c r="L9" s="742"/>
      <c r="M9" s="742"/>
      <c r="N9" s="742"/>
      <c r="O9" s="742"/>
    </row>
    <row r="10" spans="1:15">
      <c r="A10" s="42">
        <v>3</v>
      </c>
      <c r="B10" s="85" t="s">
        <v>125</v>
      </c>
      <c r="C10" s="149">
        <v>0</v>
      </c>
      <c r="D10" s="149"/>
      <c r="E10" s="149"/>
      <c r="F10" s="149">
        <v>0</v>
      </c>
      <c r="G10" s="152">
        <v>0</v>
      </c>
      <c r="H10" s="157"/>
      <c r="I10" s="742"/>
      <c r="J10" s="742"/>
      <c r="K10" s="742"/>
      <c r="L10" s="742"/>
      <c r="M10" s="742"/>
      <c r="N10" s="742"/>
      <c r="O10" s="742"/>
    </row>
    <row r="11" spans="1:15">
      <c r="A11" s="42">
        <v>4</v>
      </c>
      <c r="B11" s="85" t="s">
        <v>126</v>
      </c>
      <c r="C11" s="149">
        <v>0</v>
      </c>
      <c r="D11" s="149"/>
      <c r="E11" s="149"/>
      <c r="F11" s="149">
        <v>0</v>
      </c>
      <c r="G11" s="152">
        <v>0</v>
      </c>
      <c r="H11" s="157"/>
      <c r="I11" s="742"/>
      <c r="J11" s="742"/>
      <c r="K11" s="742"/>
      <c r="L11" s="742"/>
      <c r="M11" s="742"/>
      <c r="N11" s="742"/>
      <c r="O11" s="742"/>
    </row>
    <row r="12" spans="1:15">
      <c r="A12" s="42">
        <v>5</v>
      </c>
      <c r="B12" s="85" t="s">
        <v>912</v>
      </c>
      <c r="C12" s="149">
        <v>0</v>
      </c>
      <c r="D12" s="149"/>
      <c r="E12" s="149"/>
      <c r="F12" s="149">
        <v>0</v>
      </c>
      <c r="G12" s="152">
        <v>0</v>
      </c>
      <c r="H12" s="157"/>
      <c r="I12" s="742"/>
      <c r="J12" s="742"/>
      <c r="K12" s="742"/>
      <c r="L12" s="742"/>
      <c r="M12" s="742"/>
      <c r="N12" s="742"/>
      <c r="O12" s="742"/>
    </row>
    <row r="13" spans="1:15">
      <c r="A13" s="42">
        <v>6</v>
      </c>
      <c r="B13" s="85" t="s">
        <v>127</v>
      </c>
      <c r="C13" s="149">
        <v>190736999.79691339</v>
      </c>
      <c r="D13" s="149"/>
      <c r="E13" s="149"/>
      <c r="F13" s="149">
        <v>42830495.590341702</v>
      </c>
      <c r="G13" s="152">
        <v>42830495.590341702</v>
      </c>
      <c r="H13" s="157">
        <v>0.22455263339543632</v>
      </c>
      <c r="I13" s="742"/>
      <c r="J13" s="742"/>
      <c r="K13" s="742"/>
      <c r="L13" s="742"/>
      <c r="M13" s="742"/>
      <c r="N13" s="742"/>
      <c r="O13" s="742"/>
    </row>
    <row r="14" spans="1:15">
      <c r="A14" s="42">
        <v>7</v>
      </c>
      <c r="B14" s="85" t="s">
        <v>71</v>
      </c>
      <c r="C14" s="149">
        <v>913079346.5553</v>
      </c>
      <c r="D14" s="149">
        <v>186647621.41369998</v>
      </c>
      <c r="E14" s="149">
        <v>94517715.924800009</v>
      </c>
      <c r="F14" s="149">
        <v>1007597062.4801</v>
      </c>
      <c r="G14" s="152">
        <v>966815102.27830005</v>
      </c>
      <c r="H14" s="157">
        <v>0.9595255268991959</v>
      </c>
      <c r="I14" s="742"/>
      <c r="J14" s="742"/>
      <c r="K14" s="742"/>
      <c r="L14" s="742"/>
      <c r="M14" s="742"/>
      <c r="N14" s="742"/>
      <c r="O14" s="742"/>
    </row>
    <row r="15" spans="1:15">
      <c r="A15" s="42">
        <v>8</v>
      </c>
      <c r="B15" s="85" t="s">
        <v>72</v>
      </c>
      <c r="C15" s="149">
        <v>460265510.35439998</v>
      </c>
      <c r="D15" s="149"/>
      <c r="E15" s="149"/>
      <c r="F15" s="149">
        <v>345199132.7658</v>
      </c>
      <c r="G15" s="152">
        <v>338462811.94840002</v>
      </c>
      <c r="H15" s="157">
        <v>0.735364271999844</v>
      </c>
      <c r="I15" s="742"/>
      <c r="J15" s="742"/>
      <c r="K15" s="742"/>
      <c r="L15" s="742"/>
      <c r="M15" s="742"/>
      <c r="N15" s="742"/>
      <c r="O15" s="742"/>
    </row>
    <row r="16" spans="1:15">
      <c r="A16" s="42">
        <v>9</v>
      </c>
      <c r="B16" s="85" t="s">
        <v>913</v>
      </c>
      <c r="C16" s="149">
        <v>114763470.786</v>
      </c>
      <c r="D16" s="149"/>
      <c r="E16" s="149"/>
      <c r="F16" s="149">
        <v>40167214.7751</v>
      </c>
      <c r="G16" s="152">
        <v>40167214.7751</v>
      </c>
      <c r="H16" s="157">
        <v>0.35000000000000003</v>
      </c>
      <c r="I16" s="742"/>
      <c r="J16" s="742"/>
      <c r="K16" s="742"/>
      <c r="L16" s="742"/>
      <c r="M16" s="742"/>
      <c r="N16" s="742"/>
      <c r="O16" s="742"/>
    </row>
    <row r="17" spans="1:15">
      <c r="A17" s="42">
        <v>10</v>
      </c>
      <c r="B17" s="85" t="s">
        <v>67</v>
      </c>
      <c r="C17" s="149">
        <v>9316347.2741</v>
      </c>
      <c r="D17" s="149"/>
      <c r="E17" s="149"/>
      <c r="F17" s="149">
        <v>11178469.5579</v>
      </c>
      <c r="G17" s="152">
        <v>10678563.6489</v>
      </c>
      <c r="H17" s="157">
        <v>1.1462178614344962</v>
      </c>
      <c r="I17" s="742"/>
      <c r="J17" s="742"/>
      <c r="K17" s="742"/>
      <c r="L17" s="742"/>
      <c r="M17" s="742"/>
      <c r="N17" s="742"/>
      <c r="O17" s="742"/>
    </row>
    <row r="18" spans="1:15">
      <c r="A18" s="42">
        <v>11</v>
      </c>
      <c r="B18" s="85" t="s">
        <v>68</v>
      </c>
      <c r="C18" s="149">
        <v>3918376.47</v>
      </c>
      <c r="D18" s="149"/>
      <c r="E18" s="149"/>
      <c r="F18" s="149">
        <v>9795941.1750000007</v>
      </c>
      <c r="G18" s="152">
        <v>9795941.1750000007</v>
      </c>
      <c r="H18" s="157">
        <v>2.5</v>
      </c>
      <c r="I18" s="742"/>
      <c r="J18" s="742"/>
      <c r="K18" s="742"/>
      <c r="L18" s="742"/>
      <c r="M18" s="742"/>
      <c r="N18" s="742"/>
      <c r="O18" s="742"/>
    </row>
    <row r="19" spans="1:15">
      <c r="A19" s="42">
        <v>12</v>
      </c>
      <c r="B19" s="85" t="s">
        <v>69</v>
      </c>
      <c r="C19" s="149">
        <v>0</v>
      </c>
      <c r="D19" s="149"/>
      <c r="E19" s="149"/>
      <c r="F19" s="149">
        <v>0</v>
      </c>
      <c r="G19" s="152">
        <v>0</v>
      </c>
      <c r="H19" s="157"/>
      <c r="I19" s="742"/>
      <c r="J19" s="742"/>
      <c r="K19" s="742"/>
      <c r="L19" s="742"/>
      <c r="M19" s="742"/>
      <c r="N19" s="742"/>
      <c r="O19" s="742"/>
    </row>
    <row r="20" spans="1:15">
      <c r="A20" s="42">
        <v>13</v>
      </c>
      <c r="B20" s="85" t="s">
        <v>70</v>
      </c>
      <c r="C20" s="149">
        <v>0</v>
      </c>
      <c r="D20" s="149"/>
      <c r="E20" s="149"/>
      <c r="F20" s="149">
        <v>0</v>
      </c>
      <c r="G20" s="152">
        <v>0</v>
      </c>
      <c r="H20" s="157"/>
      <c r="I20" s="742"/>
      <c r="J20" s="742"/>
      <c r="K20" s="742"/>
      <c r="L20" s="742"/>
      <c r="M20" s="742"/>
      <c r="N20" s="742"/>
      <c r="O20" s="742"/>
    </row>
    <row r="21" spans="1:15">
      <c r="A21" s="42">
        <v>14</v>
      </c>
      <c r="B21" s="85" t="s">
        <v>143</v>
      </c>
      <c r="C21" s="149">
        <v>110226652.30406961</v>
      </c>
      <c r="D21" s="149"/>
      <c r="E21" s="149"/>
      <c r="F21" s="149">
        <v>55495885.324069604</v>
      </c>
      <c r="G21" s="152">
        <v>55495885.324069604</v>
      </c>
      <c r="H21" s="157">
        <v>0.50347065944613356</v>
      </c>
      <c r="I21" s="742"/>
      <c r="J21" s="742"/>
      <c r="K21" s="742"/>
      <c r="L21" s="742"/>
      <c r="M21" s="742"/>
      <c r="N21" s="742"/>
      <c r="O21" s="742"/>
    </row>
    <row r="22" spans="1:15" ht="13.5" thickBot="1">
      <c r="A22" s="79"/>
      <c r="B22" s="84" t="s">
        <v>66</v>
      </c>
      <c r="C22" s="150">
        <v>2276132612.8344903</v>
      </c>
      <c r="D22" s="150">
        <v>186647621.41369998</v>
      </c>
      <c r="E22" s="150">
        <v>94517715.924800009</v>
      </c>
      <c r="F22" s="150">
        <v>1730245971.5620191</v>
      </c>
      <c r="G22" s="150">
        <v>1464246014.7401114</v>
      </c>
      <c r="H22" s="158">
        <v>0.61765583771540145</v>
      </c>
      <c r="I22" s="742"/>
      <c r="J22" s="742"/>
      <c r="K22" s="742"/>
      <c r="L22" s="742"/>
      <c r="M22" s="742"/>
      <c r="N22" s="742"/>
      <c r="O22" s="742"/>
    </row>
    <row r="28" spans="1:15" ht="10.5" customHeight="1"/>
  </sheetData>
  <mergeCells count="5">
    <mergeCell ref="C6:C7"/>
    <mergeCell ref="F6:F7"/>
    <mergeCell ref="G6:G7"/>
    <mergeCell ref="H6:H7"/>
    <mergeCell ref="D6:E6"/>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T28"/>
  <sheetViews>
    <sheetView zoomScale="80" zoomScaleNormal="80" workbookViewId="0">
      <pane xSplit="2" ySplit="6" topLeftCell="C7" activePane="bottomRight" state="frozen"/>
      <selection pane="topRight" activeCell="C1" sqref="C1"/>
      <selection pane="bottomLeft" activeCell="A6" sqref="A6"/>
      <selection pane="bottomRight" activeCell="L29" sqref="L29"/>
    </sheetView>
  </sheetViews>
  <sheetFormatPr defaultColWidth="9.140625" defaultRowHeight="12.75"/>
  <cols>
    <col min="1" max="1" width="10.5703125" style="1" bestFit="1" customWidth="1"/>
    <col min="2" max="2" width="104.140625" style="1" customWidth="1"/>
    <col min="3" max="11" width="15.42578125" style="1" customWidth="1"/>
    <col min="12" max="16384" width="9.140625" style="1"/>
  </cols>
  <sheetData>
    <row r="1" spans="1:20">
      <c r="A1" s="1" t="s">
        <v>97</v>
      </c>
      <c r="B1" s="1" t="str">
        <f>Info!C2</f>
        <v>სს პროკრედიტ ბანკი</v>
      </c>
    </row>
    <row r="2" spans="1:20">
      <c r="A2" s="1" t="s">
        <v>98</v>
      </c>
      <c r="B2" s="272">
        <f>'1. key ratios'!B2</f>
        <v>46203</v>
      </c>
    </row>
    <row r="4" spans="1:20" ht="13.5" thickBot="1">
      <c r="A4" s="1" t="s">
        <v>340</v>
      </c>
      <c r="B4" s="19" t="s">
        <v>339</v>
      </c>
    </row>
    <row r="5" spans="1:20" ht="30" customHeight="1">
      <c r="A5" s="809"/>
      <c r="B5" s="810"/>
      <c r="C5" s="807" t="s">
        <v>372</v>
      </c>
      <c r="D5" s="807"/>
      <c r="E5" s="807"/>
      <c r="F5" s="807" t="s">
        <v>373</v>
      </c>
      <c r="G5" s="807"/>
      <c r="H5" s="807"/>
      <c r="I5" s="807" t="s">
        <v>374</v>
      </c>
      <c r="J5" s="807"/>
      <c r="K5" s="808"/>
    </row>
    <row r="6" spans="1:20">
      <c r="A6" s="180"/>
      <c r="B6" s="181"/>
      <c r="C6" s="182" t="s">
        <v>26</v>
      </c>
      <c r="D6" s="182" t="s">
        <v>79</v>
      </c>
      <c r="E6" s="182" t="s">
        <v>66</v>
      </c>
      <c r="F6" s="182" t="s">
        <v>26</v>
      </c>
      <c r="G6" s="182" t="s">
        <v>79</v>
      </c>
      <c r="H6" s="182" t="s">
        <v>66</v>
      </c>
      <c r="I6" s="182" t="s">
        <v>26</v>
      </c>
      <c r="J6" s="182" t="s">
        <v>79</v>
      </c>
      <c r="K6" s="184" t="s">
        <v>66</v>
      </c>
    </row>
    <row r="7" spans="1:20">
      <c r="A7" s="185" t="s">
        <v>310</v>
      </c>
      <c r="B7" s="179"/>
      <c r="C7" s="179"/>
      <c r="D7" s="179"/>
      <c r="E7" s="179"/>
      <c r="F7" s="179"/>
      <c r="G7" s="179"/>
      <c r="H7" s="179"/>
      <c r="I7" s="179"/>
      <c r="J7" s="179"/>
      <c r="K7" s="186"/>
    </row>
    <row r="8" spans="1:20">
      <c r="A8" s="178">
        <v>1</v>
      </c>
      <c r="B8" s="164" t="s">
        <v>310</v>
      </c>
      <c r="C8" s="677"/>
      <c r="D8" s="677"/>
      <c r="E8" s="677"/>
      <c r="F8" s="678">
        <v>264167966.23538467</v>
      </c>
      <c r="G8" s="678">
        <v>455890923.76944435</v>
      </c>
      <c r="H8" s="678">
        <v>720058890.00482905</v>
      </c>
      <c r="I8" s="678">
        <v>228919702.11692312</v>
      </c>
      <c r="J8" s="678">
        <v>312573432.53379589</v>
      </c>
      <c r="K8" s="679">
        <v>541493134.65071905</v>
      </c>
      <c r="L8" s="741"/>
      <c r="M8" s="741"/>
      <c r="N8" s="741"/>
      <c r="O8" s="741"/>
      <c r="P8" s="741"/>
      <c r="Q8" s="741"/>
      <c r="R8" s="741"/>
      <c r="S8" s="741"/>
      <c r="T8" s="741"/>
    </row>
    <row r="9" spans="1:20">
      <c r="A9" s="185" t="s">
        <v>311</v>
      </c>
      <c r="B9" s="179"/>
      <c r="C9" s="680"/>
      <c r="D9" s="680"/>
      <c r="E9" s="680"/>
      <c r="F9" s="680"/>
      <c r="G9" s="680"/>
      <c r="H9" s="680"/>
      <c r="I9" s="680"/>
      <c r="J9" s="680"/>
      <c r="K9" s="681"/>
      <c r="L9" s="741"/>
      <c r="M9" s="741"/>
      <c r="N9" s="741"/>
      <c r="O9" s="741"/>
      <c r="P9" s="741"/>
      <c r="Q9" s="741"/>
      <c r="R9" s="741"/>
      <c r="S9" s="741"/>
      <c r="T9" s="741"/>
    </row>
    <row r="10" spans="1:20">
      <c r="A10" s="187">
        <v>2</v>
      </c>
      <c r="B10" s="165" t="s">
        <v>312</v>
      </c>
      <c r="C10" s="682">
        <v>85211672.689846143</v>
      </c>
      <c r="D10" s="683">
        <v>506850273.1392715</v>
      </c>
      <c r="E10" s="683">
        <v>592061945.82911766</v>
      </c>
      <c r="F10" s="683">
        <v>16192580.081344707</v>
      </c>
      <c r="G10" s="683">
        <v>76884940.016292959</v>
      </c>
      <c r="H10" s="683">
        <v>93077520.097637668</v>
      </c>
      <c r="I10" s="683">
        <v>3730950.0011071977</v>
      </c>
      <c r="J10" s="683">
        <v>16300503.950431591</v>
      </c>
      <c r="K10" s="684">
        <v>20031453.95153879</v>
      </c>
      <c r="L10" s="741"/>
      <c r="M10" s="741"/>
      <c r="N10" s="741"/>
      <c r="O10" s="741"/>
      <c r="P10" s="741"/>
      <c r="Q10" s="741"/>
      <c r="R10" s="741"/>
      <c r="S10" s="741"/>
      <c r="T10" s="741"/>
    </row>
    <row r="11" spans="1:20">
      <c r="A11" s="187">
        <v>3</v>
      </c>
      <c r="B11" s="165" t="s">
        <v>313</v>
      </c>
      <c r="C11" s="682">
        <v>407545046.71383518</v>
      </c>
      <c r="D11" s="683">
        <v>822808691.66308522</v>
      </c>
      <c r="E11" s="683">
        <v>1230353738.3769205</v>
      </c>
      <c r="F11" s="683">
        <v>104196378.52512804</v>
      </c>
      <c r="G11" s="683">
        <v>131312485.95168325</v>
      </c>
      <c r="H11" s="683">
        <v>235508864.47681129</v>
      </c>
      <c r="I11" s="683">
        <v>97475147.427420437</v>
      </c>
      <c r="J11" s="683">
        <v>120950113.7374768</v>
      </c>
      <c r="K11" s="684">
        <v>218425261.16489723</v>
      </c>
      <c r="L11" s="741"/>
      <c r="M11" s="741"/>
      <c r="N11" s="741"/>
      <c r="O11" s="741"/>
      <c r="P11" s="741"/>
      <c r="Q11" s="741"/>
      <c r="R11" s="741"/>
      <c r="S11" s="741"/>
      <c r="T11" s="741"/>
    </row>
    <row r="12" spans="1:20">
      <c r="A12" s="187">
        <v>4</v>
      </c>
      <c r="B12" s="165" t="s">
        <v>314</v>
      </c>
      <c r="C12" s="682">
        <v>1098.901098901099</v>
      </c>
      <c r="D12" s="683">
        <v>0</v>
      </c>
      <c r="E12" s="683">
        <v>1098.901098901099</v>
      </c>
      <c r="F12" s="683">
        <v>0</v>
      </c>
      <c r="G12" s="683">
        <v>0</v>
      </c>
      <c r="H12" s="683">
        <v>0</v>
      </c>
      <c r="I12" s="683">
        <v>0</v>
      </c>
      <c r="J12" s="683">
        <v>0</v>
      </c>
      <c r="K12" s="684">
        <v>0</v>
      </c>
      <c r="L12" s="741"/>
      <c r="M12" s="741"/>
      <c r="N12" s="741"/>
      <c r="O12" s="741"/>
      <c r="P12" s="741"/>
      <c r="Q12" s="741"/>
      <c r="R12" s="741"/>
      <c r="S12" s="741"/>
      <c r="T12" s="741"/>
    </row>
    <row r="13" spans="1:20">
      <c r="A13" s="187">
        <v>5</v>
      </c>
      <c r="B13" s="165" t="s">
        <v>315</v>
      </c>
      <c r="C13" s="682">
        <v>105705835.0720879</v>
      </c>
      <c r="D13" s="683">
        <v>65661780.940879121</v>
      </c>
      <c r="E13" s="683">
        <v>171367616.01296702</v>
      </c>
      <c r="F13" s="683">
        <v>19309472.584220327</v>
      </c>
      <c r="G13" s="683">
        <v>18901467.97828022</v>
      </c>
      <c r="H13" s="683">
        <v>38210940.562500551</v>
      </c>
      <c r="I13" s="683">
        <v>7303024.0156978033</v>
      </c>
      <c r="J13" s="683">
        <v>6205544.2542637363</v>
      </c>
      <c r="K13" s="684">
        <v>13508568.26996154</v>
      </c>
      <c r="L13" s="741"/>
      <c r="M13" s="741"/>
      <c r="N13" s="741"/>
      <c r="O13" s="741"/>
      <c r="P13" s="741"/>
      <c r="Q13" s="741"/>
      <c r="R13" s="741"/>
      <c r="S13" s="741"/>
      <c r="T13" s="741"/>
    </row>
    <row r="14" spans="1:20">
      <c r="A14" s="187">
        <v>6</v>
      </c>
      <c r="B14" s="165" t="s">
        <v>330</v>
      </c>
      <c r="C14" s="682">
        <v>0</v>
      </c>
      <c r="D14" s="683">
        <v>0</v>
      </c>
      <c r="E14" s="683">
        <v>0</v>
      </c>
      <c r="F14" s="683">
        <v>0</v>
      </c>
      <c r="G14" s="683">
        <v>0</v>
      </c>
      <c r="H14" s="683">
        <v>0</v>
      </c>
      <c r="I14" s="683">
        <v>0</v>
      </c>
      <c r="J14" s="683">
        <v>0</v>
      </c>
      <c r="K14" s="684">
        <v>0</v>
      </c>
      <c r="L14" s="741"/>
      <c r="M14" s="741"/>
      <c r="N14" s="741"/>
      <c r="O14" s="741"/>
      <c r="P14" s="741"/>
      <c r="Q14" s="741"/>
      <c r="R14" s="741"/>
      <c r="S14" s="741"/>
      <c r="T14" s="741"/>
    </row>
    <row r="15" spans="1:20">
      <c r="A15" s="187">
        <v>7</v>
      </c>
      <c r="B15" s="165" t="s">
        <v>317</v>
      </c>
      <c r="C15" s="682">
        <v>15954863.87978022</v>
      </c>
      <c r="D15" s="683">
        <v>28910975.088918507</v>
      </c>
      <c r="E15" s="683">
        <v>44865838.968698725</v>
      </c>
      <c r="F15" s="683">
        <v>4156886.1821978027</v>
      </c>
      <c r="G15" s="683">
        <v>15020248.686923074</v>
      </c>
      <c r="H15" s="683">
        <v>19177134.869120877</v>
      </c>
      <c r="I15" s="683">
        <v>4156886.1821978027</v>
      </c>
      <c r="J15" s="683">
        <v>15020248.686923074</v>
      </c>
      <c r="K15" s="684">
        <v>19177134.869120877</v>
      </c>
      <c r="L15" s="741"/>
      <c r="M15" s="741"/>
      <c r="N15" s="741"/>
      <c r="O15" s="741"/>
      <c r="P15" s="741"/>
      <c r="Q15" s="741"/>
      <c r="R15" s="741"/>
      <c r="S15" s="741"/>
      <c r="T15" s="741"/>
    </row>
    <row r="16" spans="1:20">
      <c r="A16" s="187">
        <v>8</v>
      </c>
      <c r="B16" s="166" t="s">
        <v>318</v>
      </c>
      <c r="C16" s="682">
        <v>614418517.2566483</v>
      </c>
      <c r="D16" s="683">
        <v>1424231720.8321543</v>
      </c>
      <c r="E16" s="683">
        <v>2038650238.0888026</v>
      </c>
      <c r="F16" s="683">
        <v>143855317.37289089</v>
      </c>
      <c r="G16" s="683">
        <v>242119142.63317952</v>
      </c>
      <c r="H16" s="683">
        <v>385974460.00607038</v>
      </c>
      <c r="I16" s="683">
        <v>112666007.62642325</v>
      </c>
      <c r="J16" s="683">
        <v>158476410.6290952</v>
      </c>
      <c r="K16" s="684">
        <v>271142418.25551844</v>
      </c>
      <c r="L16" s="741"/>
      <c r="M16" s="741"/>
      <c r="N16" s="741"/>
      <c r="O16" s="741"/>
      <c r="P16" s="741"/>
      <c r="Q16" s="741"/>
      <c r="R16" s="741"/>
      <c r="S16" s="741"/>
      <c r="T16" s="741"/>
    </row>
    <row r="17" spans="1:20">
      <c r="A17" s="185" t="s">
        <v>319</v>
      </c>
      <c r="B17" s="179"/>
      <c r="C17" s="680"/>
      <c r="D17" s="680"/>
      <c r="E17" s="680"/>
      <c r="F17" s="680"/>
      <c r="G17" s="680"/>
      <c r="H17" s="680"/>
      <c r="I17" s="680"/>
      <c r="J17" s="680"/>
      <c r="K17" s="681"/>
      <c r="L17" s="741"/>
      <c r="M17" s="741"/>
      <c r="N17" s="741"/>
      <c r="O17" s="741"/>
      <c r="P17" s="741"/>
      <c r="Q17" s="741"/>
      <c r="R17" s="741"/>
      <c r="S17" s="741"/>
      <c r="T17" s="741"/>
    </row>
    <row r="18" spans="1:20">
      <c r="A18" s="187">
        <v>9</v>
      </c>
      <c r="B18" s="165" t="s">
        <v>320</v>
      </c>
      <c r="C18" s="682">
        <v>0</v>
      </c>
      <c r="D18" s="683">
        <v>0</v>
      </c>
      <c r="E18" s="683">
        <v>0</v>
      </c>
      <c r="F18" s="683">
        <v>0</v>
      </c>
      <c r="G18" s="683">
        <v>0</v>
      </c>
      <c r="H18" s="683">
        <v>0</v>
      </c>
      <c r="I18" s="683">
        <v>0</v>
      </c>
      <c r="J18" s="683">
        <v>0</v>
      </c>
      <c r="K18" s="684">
        <v>0</v>
      </c>
      <c r="L18" s="741"/>
      <c r="M18" s="741"/>
      <c r="N18" s="741"/>
      <c r="O18" s="741"/>
      <c r="P18" s="741"/>
      <c r="Q18" s="741"/>
      <c r="R18" s="741"/>
      <c r="S18" s="741"/>
      <c r="T18" s="741"/>
    </row>
    <row r="19" spans="1:20">
      <c r="A19" s="187">
        <v>10</v>
      </c>
      <c r="B19" s="165" t="s">
        <v>321</v>
      </c>
      <c r="C19" s="682">
        <v>508617402.40896696</v>
      </c>
      <c r="D19" s="683">
        <v>1029391726.0066046</v>
      </c>
      <c r="E19" s="683">
        <v>1538009128.4155715</v>
      </c>
      <c r="F19" s="683">
        <v>7865143.5165164825</v>
      </c>
      <c r="G19" s="683">
        <v>12271905.779838463</v>
      </c>
      <c r="H19" s="683">
        <v>20137049.296354946</v>
      </c>
      <c r="I19" s="683">
        <v>43113407.634978026</v>
      </c>
      <c r="J19" s="683">
        <v>155589397.01548687</v>
      </c>
      <c r="K19" s="684">
        <v>198702804.65046489</v>
      </c>
      <c r="L19" s="741"/>
      <c r="M19" s="741"/>
      <c r="N19" s="741"/>
      <c r="O19" s="741"/>
      <c r="P19" s="741"/>
      <c r="Q19" s="741"/>
      <c r="R19" s="741"/>
      <c r="S19" s="741"/>
      <c r="T19" s="741"/>
    </row>
    <row r="20" spans="1:20">
      <c r="A20" s="187">
        <v>11</v>
      </c>
      <c r="B20" s="165" t="s">
        <v>322</v>
      </c>
      <c r="C20" s="682">
        <v>9138865.3525274824</v>
      </c>
      <c r="D20" s="683">
        <v>42626544.395604394</v>
      </c>
      <c r="E20" s="683">
        <v>51765409.748131879</v>
      </c>
      <c r="F20" s="683">
        <v>3059796.057032967</v>
      </c>
      <c r="G20" s="683">
        <v>0</v>
      </c>
      <c r="H20" s="683">
        <v>3059796.057032967</v>
      </c>
      <c r="I20" s="683">
        <v>3059796.057032967</v>
      </c>
      <c r="J20" s="683">
        <v>0</v>
      </c>
      <c r="K20" s="684">
        <v>3059796.057032967</v>
      </c>
      <c r="L20" s="741"/>
      <c r="M20" s="741"/>
      <c r="N20" s="741"/>
      <c r="O20" s="741"/>
      <c r="P20" s="741"/>
      <c r="Q20" s="741"/>
      <c r="R20" s="741"/>
      <c r="S20" s="741"/>
      <c r="T20" s="741"/>
    </row>
    <row r="21" spans="1:20" ht="13.5" thickBot="1">
      <c r="A21" s="119">
        <v>12</v>
      </c>
      <c r="B21" s="188" t="s">
        <v>323</v>
      </c>
      <c r="C21" s="685">
        <v>517756267.76149446</v>
      </c>
      <c r="D21" s="686">
        <v>1072018270.4022089</v>
      </c>
      <c r="E21" s="685">
        <v>1589774538.1637034</v>
      </c>
      <c r="F21" s="686">
        <v>10924939.573549449</v>
      </c>
      <c r="G21" s="686">
        <v>12271905.779838463</v>
      </c>
      <c r="H21" s="686">
        <v>23196845.353387915</v>
      </c>
      <c r="I21" s="686">
        <v>46173203.692010991</v>
      </c>
      <c r="J21" s="686">
        <v>155589397.01548687</v>
      </c>
      <c r="K21" s="687">
        <v>201762600.70749786</v>
      </c>
      <c r="L21" s="741"/>
      <c r="M21" s="741"/>
      <c r="N21" s="741"/>
      <c r="O21" s="741"/>
      <c r="P21" s="741"/>
      <c r="Q21" s="741"/>
      <c r="R21" s="741"/>
      <c r="S21" s="741"/>
      <c r="T21" s="741"/>
    </row>
    <row r="22" spans="1:20" ht="38.25" customHeight="1" thickBot="1">
      <c r="A22" s="176"/>
      <c r="B22" s="177"/>
      <c r="C22" s="177"/>
      <c r="D22" s="177"/>
      <c r="E22" s="177"/>
      <c r="F22" s="806" t="s">
        <v>324</v>
      </c>
      <c r="G22" s="807"/>
      <c r="H22" s="807"/>
      <c r="I22" s="806" t="s">
        <v>325</v>
      </c>
      <c r="J22" s="807"/>
      <c r="K22" s="808"/>
      <c r="L22" s="741"/>
      <c r="M22" s="741"/>
      <c r="N22" s="741"/>
      <c r="O22" s="741"/>
      <c r="P22" s="741"/>
      <c r="Q22" s="741"/>
      <c r="R22" s="741"/>
      <c r="S22" s="741"/>
      <c r="T22" s="741"/>
    </row>
    <row r="23" spans="1:20">
      <c r="A23" s="170">
        <v>13</v>
      </c>
      <c r="B23" s="167" t="s">
        <v>310</v>
      </c>
      <c r="C23" s="175"/>
      <c r="D23" s="175"/>
      <c r="E23" s="175"/>
      <c r="F23" s="688">
        <v>264167966.23538467</v>
      </c>
      <c r="G23" s="688">
        <v>455890923.76944435</v>
      </c>
      <c r="H23" s="688">
        <v>720058890.00482893</v>
      </c>
      <c r="I23" s="688">
        <v>228919702.11692312</v>
      </c>
      <c r="J23" s="688">
        <v>312573432.53379589</v>
      </c>
      <c r="K23" s="689">
        <v>541493134.65071893</v>
      </c>
      <c r="L23" s="741"/>
      <c r="M23" s="741"/>
      <c r="N23" s="741"/>
      <c r="O23" s="741"/>
      <c r="P23" s="741"/>
      <c r="Q23" s="741"/>
      <c r="R23" s="741"/>
      <c r="S23" s="741"/>
      <c r="T23" s="741"/>
    </row>
    <row r="24" spans="1:20" ht="13.5" thickBot="1">
      <c r="A24" s="171">
        <v>14</v>
      </c>
      <c r="B24" s="168" t="s">
        <v>326</v>
      </c>
      <c r="C24" s="189"/>
      <c r="D24" s="174"/>
      <c r="E24" s="307"/>
      <c r="F24" s="690">
        <v>132930377.79934144</v>
      </c>
      <c r="G24" s="690">
        <v>229847236.85334104</v>
      </c>
      <c r="H24" s="690">
        <v>362777614.65268248</v>
      </c>
      <c r="I24" s="690">
        <v>66492803.934412241</v>
      </c>
      <c r="J24" s="690">
        <v>39619102.657273799</v>
      </c>
      <c r="K24" s="691">
        <v>69379817.548020571</v>
      </c>
      <c r="L24" s="741"/>
      <c r="M24" s="741"/>
      <c r="N24" s="741"/>
      <c r="O24" s="741"/>
      <c r="P24" s="741"/>
      <c r="Q24" s="741"/>
      <c r="R24" s="741"/>
      <c r="S24" s="741"/>
      <c r="T24" s="741"/>
    </row>
    <row r="25" spans="1:20" ht="13.5" thickBot="1">
      <c r="A25" s="172">
        <v>15</v>
      </c>
      <c r="B25" s="169" t="s">
        <v>327</v>
      </c>
      <c r="C25" s="173"/>
      <c r="D25" s="173"/>
      <c r="E25" s="173"/>
      <c r="F25" s="692">
        <v>1.9872655942808386</v>
      </c>
      <c r="G25" s="692">
        <v>1.9834518352741186</v>
      </c>
      <c r="H25" s="692">
        <v>1.9848492876116457</v>
      </c>
      <c r="I25" s="692">
        <v>3.4427740833839247</v>
      </c>
      <c r="J25" s="692">
        <v>7.8894626977728768</v>
      </c>
      <c r="K25" s="693">
        <v>7.804764465918776</v>
      </c>
      <c r="L25" s="741"/>
      <c r="M25" s="741"/>
      <c r="N25" s="741"/>
      <c r="O25" s="741"/>
      <c r="P25" s="741"/>
      <c r="Q25" s="741"/>
      <c r="R25" s="741"/>
      <c r="S25" s="741"/>
      <c r="T25" s="741"/>
    </row>
    <row r="28" spans="1:20" ht="38.25">
      <c r="B28" s="14" t="s">
        <v>371</v>
      </c>
    </row>
  </sheetData>
  <mergeCells count="6">
    <mergeCell ref="F22:H22"/>
    <mergeCell ref="I22:K22"/>
    <mergeCell ref="A5:B5"/>
    <mergeCell ref="C5:E5"/>
    <mergeCell ref="F5:H5"/>
    <mergeCell ref="I5:K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16" activePane="bottomRight" state="frozen"/>
      <selection pane="topRight" activeCell="B1" sqref="B1"/>
      <selection pane="bottomLeft" activeCell="A5" sqref="A5"/>
      <selection pane="bottomRight" activeCell="B2" sqref="B2"/>
    </sheetView>
  </sheetViews>
  <sheetFormatPr defaultColWidth="9.140625" defaultRowHeight="15"/>
  <cols>
    <col min="1" max="1" width="10.5703125" style="28" bestFit="1" customWidth="1"/>
    <col min="2" max="2" width="95" style="28" customWidth="1"/>
    <col min="3" max="9" width="15" style="28" customWidth="1"/>
    <col min="10" max="14" width="18.5703125" style="28" customWidth="1"/>
    <col min="15" max="17" width="18.5703125" style="6" customWidth="1"/>
    <col min="18" max="16384" width="9.140625" style="6"/>
  </cols>
  <sheetData>
    <row r="1" spans="1:17">
      <c r="A1" s="9" t="s">
        <v>97</v>
      </c>
      <c r="B1" s="28" t="str">
        <f>'1. key ratios'!B1</f>
        <v>სს პროკრედიტ ბანკი</v>
      </c>
    </row>
    <row r="2" spans="1:17">
      <c r="A2" s="28" t="s">
        <v>98</v>
      </c>
      <c r="B2" s="272">
        <f>'1. key ratios'!B2</f>
        <v>46203</v>
      </c>
    </row>
    <row r="3" spans="1:17">
      <c r="B3" s="6"/>
      <c r="C3" s="6"/>
      <c r="D3" s="6"/>
      <c r="E3" s="6"/>
      <c r="F3" s="6"/>
      <c r="G3" s="6"/>
      <c r="H3" s="6"/>
      <c r="I3" s="6"/>
      <c r="J3" s="6"/>
      <c r="K3" s="6"/>
      <c r="L3" s="6"/>
      <c r="M3" s="6"/>
      <c r="N3" s="6"/>
    </row>
    <row r="4" spans="1:17">
      <c r="B4" s="604" t="s">
        <v>980</v>
      </c>
      <c r="C4" s="6"/>
      <c r="D4" s="6"/>
      <c r="E4" s="6"/>
      <c r="F4" s="6"/>
      <c r="G4" s="6"/>
      <c r="H4" s="6"/>
      <c r="I4" s="6"/>
      <c r="J4" s="6"/>
      <c r="K4" s="6"/>
      <c r="L4" s="6"/>
      <c r="M4" s="6"/>
      <c r="N4" s="6"/>
    </row>
    <row r="5" spans="1:17" ht="105">
      <c r="B5" s="605" t="s">
        <v>981</v>
      </c>
      <c r="C5" s="606" t="s">
        <v>982</v>
      </c>
      <c r="D5" s="606" t="s">
        <v>983</v>
      </c>
      <c r="E5" s="606" t="s">
        <v>984</v>
      </c>
      <c r="F5" s="606" t="s">
        <v>985</v>
      </c>
      <c r="G5" s="606" t="s">
        <v>986</v>
      </c>
      <c r="H5" s="606" t="s">
        <v>987</v>
      </c>
      <c r="I5" s="607" t="s">
        <v>988</v>
      </c>
      <c r="J5" s="608">
        <v>0.02</v>
      </c>
      <c r="K5" s="608">
        <v>0.2</v>
      </c>
      <c r="L5" s="608">
        <v>0.35</v>
      </c>
      <c r="M5" s="608">
        <v>0.5</v>
      </c>
      <c r="N5" s="608">
        <v>0.75</v>
      </c>
      <c r="O5" s="608">
        <v>1</v>
      </c>
      <c r="P5" s="608">
        <v>1.5</v>
      </c>
      <c r="Q5" s="609" t="s">
        <v>73</v>
      </c>
    </row>
    <row r="6" spans="1:17" ht="15.75">
      <c r="B6" s="610"/>
      <c r="C6" s="576">
        <f>C9</f>
        <v>0</v>
      </c>
      <c r="D6" s="576">
        <f t="shared" ref="D6:G6" si="0">D9</f>
        <v>0</v>
      </c>
      <c r="E6" s="576">
        <f t="shared" si="0"/>
        <v>0</v>
      </c>
      <c r="F6" s="576">
        <f t="shared" si="0"/>
        <v>0</v>
      </c>
      <c r="G6" s="576">
        <f t="shared" si="0"/>
        <v>0</v>
      </c>
      <c r="H6" s="576"/>
      <c r="I6" s="576" t="b">
        <f t="shared" ref="I6:Q6" si="1">IF(I7&gt;0,I7,IF(I8&gt;0,I8,IF(I9&gt;0,I9)))</f>
        <v>0</v>
      </c>
      <c r="J6" s="576">
        <f t="shared" ref="J6:P6" si="2">J9</f>
        <v>0</v>
      </c>
      <c r="K6" s="576">
        <f t="shared" si="2"/>
        <v>0</v>
      </c>
      <c r="L6" s="576">
        <f t="shared" si="2"/>
        <v>0</v>
      </c>
      <c r="M6" s="576">
        <f t="shared" si="2"/>
        <v>0</v>
      </c>
      <c r="N6" s="576">
        <f t="shared" si="2"/>
        <v>0</v>
      </c>
      <c r="O6" s="576">
        <f t="shared" si="2"/>
        <v>0</v>
      </c>
      <c r="P6" s="576">
        <f t="shared" si="2"/>
        <v>0</v>
      </c>
      <c r="Q6" s="576" t="b">
        <f t="shared" si="1"/>
        <v>0</v>
      </c>
    </row>
    <row r="7" spans="1:17" ht="15.75">
      <c r="B7" s="611" t="s">
        <v>976</v>
      </c>
      <c r="C7" s="576">
        <f>C11+C15+C19+C23+C27+C31</f>
        <v>0</v>
      </c>
      <c r="D7" s="576"/>
      <c r="E7" s="576"/>
      <c r="F7" s="576">
        <f t="shared" ref="F7:G9" si="3">F11+F15+F19+F23+F27+F31</f>
        <v>0</v>
      </c>
      <c r="G7" s="576">
        <f t="shared" si="3"/>
        <v>0</v>
      </c>
      <c r="H7" s="612">
        <v>1.4</v>
      </c>
      <c r="I7" s="613">
        <f t="shared" ref="I7:I9" si="4">(F7+G7)*H7</f>
        <v>0</v>
      </c>
      <c r="J7" s="576">
        <f>J11+J15+J19+J23+J27+J31</f>
        <v>0</v>
      </c>
      <c r="K7" s="576">
        <f t="shared" ref="J7:Q9" si="5">K11+K15+K19+K23+K27+K31</f>
        <v>0</v>
      </c>
      <c r="L7" s="576">
        <f t="shared" si="5"/>
        <v>0</v>
      </c>
      <c r="M7" s="576">
        <f t="shared" si="5"/>
        <v>0</v>
      </c>
      <c r="N7" s="576">
        <f t="shared" si="5"/>
        <v>0</v>
      </c>
      <c r="O7" s="576">
        <f t="shared" si="5"/>
        <v>0</v>
      </c>
      <c r="P7" s="576">
        <f t="shared" si="5"/>
        <v>0</v>
      </c>
      <c r="Q7" s="576">
        <f>Q11+Q15+Q19+Q23+Q27+Q31</f>
        <v>0</v>
      </c>
    </row>
    <row r="8" spans="1:17" ht="15.75">
      <c r="B8" s="611" t="s">
        <v>977</v>
      </c>
      <c r="C8" s="576">
        <f>C12+C16+C20+C24+C28+C32</f>
        <v>0</v>
      </c>
      <c r="D8" s="576"/>
      <c r="E8" s="576"/>
      <c r="F8" s="576">
        <f t="shared" si="3"/>
        <v>0</v>
      </c>
      <c r="G8" s="576">
        <f t="shared" si="3"/>
        <v>0</v>
      </c>
      <c r="H8" s="612">
        <v>1.4</v>
      </c>
      <c r="I8" s="613">
        <f t="shared" si="4"/>
        <v>0</v>
      </c>
      <c r="J8" s="576">
        <f t="shared" si="5"/>
        <v>0</v>
      </c>
      <c r="K8" s="576">
        <f t="shared" si="5"/>
        <v>0</v>
      </c>
      <c r="L8" s="576">
        <f t="shared" si="5"/>
        <v>0</v>
      </c>
      <c r="M8" s="576">
        <f t="shared" si="5"/>
        <v>0</v>
      </c>
      <c r="N8" s="576">
        <f t="shared" si="5"/>
        <v>0</v>
      </c>
      <c r="O8" s="576">
        <f t="shared" si="5"/>
        <v>0</v>
      </c>
      <c r="P8" s="576">
        <f t="shared" si="5"/>
        <v>0</v>
      </c>
      <c r="Q8" s="576">
        <f>Q12+Q16+Q20+Q24+Q28+Q32</f>
        <v>0</v>
      </c>
    </row>
    <row r="9" spans="1:17" ht="15.75">
      <c r="B9" s="611" t="s">
        <v>978</v>
      </c>
      <c r="C9" s="576">
        <f>C13+C17+C21+C25+C29+C33</f>
        <v>0</v>
      </c>
      <c r="D9" s="576"/>
      <c r="E9" s="576"/>
      <c r="F9" s="576">
        <f t="shared" si="3"/>
        <v>0</v>
      </c>
      <c r="G9" s="576">
        <f t="shared" si="3"/>
        <v>0</v>
      </c>
      <c r="H9" s="612">
        <v>1.4</v>
      </c>
      <c r="I9" s="613">
        <f t="shared" si="4"/>
        <v>0</v>
      </c>
      <c r="J9" s="576">
        <f t="shared" si="5"/>
        <v>0</v>
      </c>
      <c r="K9" s="576">
        <f t="shared" si="5"/>
        <v>0</v>
      </c>
      <c r="L9" s="576">
        <f t="shared" si="5"/>
        <v>0</v>
      </c>
      <c r="M9" s="576">
        <f t="shared" si="5"/>
        <v>0</v>
      </c>
      <c r="N9" s="576">
        <f t="shared" si="5"/>
        <v>0</v>
      </c>
      <c r="O9" s="576">
        <f t="shared" si="5"/>
        <v>0</v>
      </c>
      <c r="P9" s="576">
        <f t="shared" si="5"/>
        <v>0</v>
      </c>
      <c r="Q9" s="576">
        <f t="shared" si="5"/>
        <v>0</v>
      </c>
    </row>
    <row r="10" spans="1:17" ht="15.75">
      <c r="B10" s="614" t="s">
        <v>989</v>
      </c>
      <c r="C10" s="615"/>
      <c r="D10" s="615"/>
      <c r="E10" s="615"/>
      <c r="F10" s="615"/>
      <c r="G10" s="615"/>
      <c r="H10" s="612">
        <v>1.4</v>
      </c>
      <c r="I10" s="613">
        <v>0</v>
      </c>
      <c r="J10" s="573"/>
      <c r="K10" s="573"/>
      <c r="L10" s="573"/>
      <c r="M10" s="573"/>
      <c r="N10" s="573"/>
      <c r="O10" s="573"/>
      <c r="P10" s="573"/>
      <c r="Q10" s="576">
        <f>SUM(Q11:Q13)</f>
        <v>0</v>
      </c>
    </row>
    <row r="11" spans="1:17" ht="15.75">
      <c r="B11" s="616" t="s">
        <v>976</v>
      </c>
      <c r="C11" s="615"/>
      <c r="D11" s="615"/>
      <c r="E11" s="615"/>
      <c r="F11" s="615"/>
      <c r="G11" s="615"/>
      <c r="H11" s="612">
        <v>1.4</v>
      </c>
      <c r="I11" s="613">
        <v>0</v>
      </c>
      <c r="J11" s="573"/>
      <c r="K11" s="573"/>
      <c r="L11" s="573"/>
      <c r="M11" s="573"/>
      <c r="N11" s="573"/>
      <c r="O11" s="573"/>
      <c r="P11" s="573"/>
      <c r="Q11" s="576">
        <f>SUMPRODUCT($J$5:$P$5,J11:P11)</f>
        <v>0</v>
      </c>
    </row>
    <row r="12" spans="1:17" ht="15.75">
      <c r="B12" s="616" t="s">
        <v>977</v>
      </c>
      <c r="C12" s="615"/>
      <c r="D12" s="615"/>
      <c r="E12" s="615"/>
      <c r="F12" s="615"/>
      <c r="G12" s="615"/>
      <c r="H12" s="612">
        <v>1.4</v>
      </c>
      <c r="I12" s="613">
        <v>0</v>
      </c>
      <c r="J12" s="573"/>
      <c r="K12" s="573"/>
      <c r="L12" s="573"/>
      <c r="M12" s="573"/>
      <c r="N12" s="573"/>
      <c r="O12" s="573"/>
      <c r="P12" s="573"/>
      <c r="Q12" s="576">
        <f t="shared" ref="Q12:Q13" si="6">SUMPRODUCT($J$5:$P$5,J12:P12)</f>
        <v>0</v>
      </c>
    </row>
    <row r="13" spans="1:17" ht="15.75">
      <c r="B13" s="616" t="s">
        <v>978</v>
      </c>
      <c r="C13" s="615"/>
      <c r="D13" s="615"/>
      <c r="E13" s="615"/>
      <c r="F13" s="615"/>
      <c r="G13" s="615"/>
      <c r="H13" s="612">
        <v>1.4</v>
      </c>
      <c r="I13" s="613">
        <v>0</v>
      </c>
      <c r="J13" s="573"/>
      <c r="K13" s="573"/>
      <c r="L13" s="573"/>
      <c r="M13" s="573"/>
      <c r="N13" s="573"/>
      <c r="O13" s="573"/>
      <c r="P13" s="573"/>
      <c r="Q13" s="576">
        <f t="shared" si="6"/>
        <v>0</v>
      </c>
    </row>
    <row r="14" spans="1:17" ht="15.75">
      <c r="B14" s="614" t="s">
        <v>990</v>
      </c>
      <c r="C14" s="615"/>
      <c r="D14" s="615"/>
      <c r="E14" s="615"/>
      <c r="F14" s="615"/>
      <c r="G14" s="615"/>
      <c r="H14" s="612">
        <v>1.4</v>
      </c>
      <c r="I14" s="613">
        <v>0</v>
      </c>
      <c r="J14" s="573"/>
      <c r="K14" s="573"/>
      <c r="L14" s="573"/>
      <c r="M14" s="573"/>
      <c r="N14" s="573"/>
      <c r="O14" s="573"/>
      <c r="P14" s="573"/>
      <c r="Q14" s="576">
        <f>SUM(Q15:Q17)</f>
        <v>0</v>
      </c>
    </row>
    <row r="15" spans="1:17" ht="15.75">
      <c r="B15" s="616" t="s">
        <v>976</v>
      </c>
      <c r="C15" s="615"/>
      <c r="D15" s="615"/>
      <c r="E15" s="615"/>
      <c r="F15" s="615"/>
      <c r="G15" s="615"/>
      <c r="H15" s="612">
        <v>1.4</v>
      </c>
      <c r="I15" s="613">
        <v>0</v>
      </c>
      <c r="J15" s="573"/>
      <c r="K15" s="573"/>
      <c r="L15" s="573"/>
      <c r="M15" s="573"/>
      <c r="N15" s="573"/>
      <c r="O15" s="573"/>
      <c r="P15" s="573"/>
      <c r="Q15" s="576">
        <f>SUMPRODUCT($J$5:$P$5,J15:P15)</f>
        <v>0</v>
      </c>
    </row>
    <row r="16" spans="1:17" ht="15.75">
      <c r="B16" s="616" t="s">
        <v>977</v>
      </c>
      <c r="C16" s="615"/>
      <c r="D16" s="615"/>
      <c r="E16" s="615"/>
      <c r="F16" s="615"/>
      <c r="G16" s="615"/>
      <c r="H16" s="612">
        <v>1.4</v>
      </c>
      <c r="I16" s="613">
        <v>0</v>
      </c>
      <c r="J16" s="573"/>
      <c r="K16" s="573"/>
      <c r="L16" s="573"/>
      <c r="M16" s="573"/>
      <c r="N16" s="573"/>
      <c r="O16" s="573"/>
      <c r="P16" s="573"/>
      <c r="Q16" s="576">
        <f t="shared" ref="Q16:Q17" si="7">SUMPRODUCT($J$5:$P$5,J16:P16)</f>
        <v>0</v>
      </c>
    </row>
    <row r="17" spans="2:17" ht="15.75">
      <c r="B17" s="616" t="s">
        <v>978</v>
      </c>
      <c r="C17" s="615"/>
      <c r="D17" s="615"/>
      <c r="E17" s="615"/>
      <c r="F17" s="615"/>
      <c r="G17" s="615"/>
      <c r="H17" s="612">
        <v>1.4</v>
      </c>
      <c r="I17" s="613">
        <v>0</v>
      </c>
      <c r="J17" s="573"/>
      <c r="K17" s="573"/>
      <c r="L17" s="573"/>
      <c r="M17" s="573"/>
      <c r="N17" s="573"/>
      <c r="O17" s="573"/>
      <c r="P17" s="573"/>
      <c r="Q17" s="576">
        <f t="shared" si="7"/>
        <v>0</v>
      </c>
    </row>
    <row r="18" spans="2:17" ht="15.75">
      <c r="B18" s="614" t="s">
        <v>991</v>
      </c>
      <c r="C18" s="615">
        <v>0</v>
      </c>
      <c r="D18" s="615">
        <v>0</v>
      </c>
      <c r="E18" s="615">
        <v>0</v>
      </c>
      <c r="F18" s="615">
        <v>0</v>
      </c>
      <c r="G18" s="615">
        <v>0</v>
      </c>
      <c r="H18" s="612">
        <v>1.4</v>
      </c>
      <c r="I18" s="613">
        <v>0</v>
      </c>
      <c r="J18" s="573">
        <v>0</v>
      </c>
      <c r="K18" s="573">
        <v>0</v>
      </c>
      <c r="L18" s="573">
        <v>0</v>
      </c>
      <c r="M18" s="573">
        <v>0</v>
      </c>
      <c r="N18" s="573">
        <v>0</v>
      </c>
      <c r="O18" s="573">
        <v>0</v>
      </c>
      <c r="P18" s="573">
        <v>0</v>
      </c>
      <c r="Q18" s="576">
        <f>SUM(Q19:Q21)</f>
        <v>0</v>
      </c>
    </row>
    <row r="19" spans="2:17" ht="15.75">
      <c r="B19" s="616" t="s">
        <v>976</v>
      </c>
      <c r="C19" s="615"/>
      <c r="D19" s="615"/>
      <c r="E19" s="615"/>
      <c r="F19" s="615"/>
      <c r="G19" s="615"/>
      <c r="H19" s="612">
        <v>1.4</v>
      </c>
      <c r="I19" s="613">
        <v>0</v>
      </c>
      <c r="J19" s="573"/>
      <c r="K19" s="573"/>
      <c r="L19" s="573"/>
      <c r="M19" s="573"/>
      <c r="N19" s="573"/>
      <c r="O19" s="573"/>
      <c r="P19" s="573"/>
      <c r="Q19" s="576">
        <f>SUMPRODUCT($J$5:$P$5,J19:P19)</f>
        <v>0</v>
      </c>
    </row>
    <row r="20" spans="2:17" ht="15.75">
      <c r="B20" s="616" t="s">
        <v>977</v>
      </c>
      <c r="C20" s="615"/>
      <c r="D20" s="615"/>
      <c r="E20" s="615"/>
      <c r="F20" s="615"/>
      <c r="G20" s="615"/>
      <c r="H20" s="612">
        <v>1.4</v>
      </c>
      <c r="I20" s="613">
        <v>0</v>
      </c>
      <c r="J20" s="573"/>
      <c r="K20" s="573"/>
      <c r="L20" s="573"/>
      <c r="M20" s="573"/>
      <c r="N20" s="573"/>
      <c r="O20" s="573"/>
      <c r="P20" s="573"/>
      <c r="Q20" s="576">
        <f t="shared" ref="Q20:Q21" si="8">SUMPRODUCT($J$5:$P$5,J20:P20)</f>
        <v>0</v>
      </c>
    </row>
    <row r="21" spans="2:17" ht="15.75">
      <c r="B21" s="616" t="s">
        <v>978</v>
      </c>
      <c r="C21" s="615">
        <v>0</v>
      </c>
      <c r="D21" s="615">
        <v>0</v>
      </c>
      <c r="E21" s="615">
        <v>0</v>
      </c>
      <c r="F21" s="615">
        <v>0</v>
      </c>
      <c r="G21" s="615">
        <v>0</v>
      </c>
      <c r="H21" s="612">
        <v>1.4</v>
      </c>
      <c r="I21" s="613">
        <v>0</v>
      </c>
      <c r="J21" s="573">
        <v>0</v>
      </c>
      <c r="K21" s="573">
        <v>0</v>
      </c>
      <c r="L21" s="573"/>
      <c r="M21" s="573">
        <v>0</v>
      </c>
      <c r="N21" s="573"/>
      <c r="O21" s="573">
        <v>0</v>
      </c>
      <c r="P21" s="573"/>
      <c r="Q21" s="576">
        <f t="shared" si="8"/>
        <v>0</v>
      </c>
    </row>
    <row r="22" spans="2:17" ht="15.75">
      <c r="B22" s="614" t="s">
        <v>992</v>
      </c>
      <c r="C22" s="615"/>
      <c r="D22" s="615"/>
      <c r="E22" s="615"/>
      <c r="F22" s="615"/>
      <c r="G22" s="615"/>
      <c r="H22" s="612">
        <v>1.4</v>
      </c>
      <c r="I22" s="613">
        <v>0</v>
      </c>
      <c r="J22" s="573"/>
      <c r="K22" s="573"/>
      <c r="L22" s="573"/>
      <c r="M22" s="573"/>
      <c r="N22" s="573"/>
      <c r="O22" s="573"/>
      <c r="P22" s="573"/>
      <c r="Q22" s="576">
        <f>SUM(Q23:Q25)</f>
        <v>0</v>
      </c>
    </row>
    <row r="23" spans="2:17" ht="15.75">
      <c r="B23" s="616" t="s">
        <v>976</v>
      </c>
      <c r="C23" s="615"/>
      <c r="D23" s="615"/>
      <c r="E23" s="615"/>
      <c r="F23" s="615"/>
      <c r="G23" s="615"/>
      <c r="H23" s="612">
        <v>1.4</v>
      </c>
      <c r="I23" s="613">
        <v>0</v>
      </c>
      <c r="J23" s="573"/>
      <c r="K23" s="573"/>
      <c r="L23" s="573"/>
      <c r="M23" s="573"/>
      <c r="N23" s="573"/>
      <c r="O23" s="573"/>
      <c r="P23" s="573"/>
      <c r="Q23" s="576">
        <f>SUMPRODUCT($J$5:$P$5,J23:P23)</f>
        <v>0</v>
      </c>
    </row>
    <row r="24" spans="2:17" ht="15.75">
      <c r="B24" s="616" t="s">
        <v>977</v>
      </c>
      <c r="C24" s="615"/>
      <c r="D24" s="615"/>
      <c r="E24" s="615"/>
      <c r="F24" s="615"/>
      <c r="G24" s="615"/>
      <c r="H24" s="612">
        <v>1.4</v>
      </c>
      <c r="I24" s="613">
        <v>0</v>
      </c>
      <c r="J24" s="573"/>
      <c r="K24" s="573"/>
      <c r="L24" s="573"/>
      <c r="M24" s="573"/>
      <c r="N24" s="573"/>
      <c r="O24" s="573"/>
      <c r="P24" s="573"/>
      <c r="Q24" s="576">
        <f t="shared" ref="Q24:Q25" si="9">SUMPRODUCT($J$5:$P$5,J24:P24)</f>
        <v>0</v>
      </c>
    </row>
    <row r="25" spans="2:17" ht="15.75">
      <c r="B25" s="616" t="s">
        <v>978</v>
      </c>
      <c r="C25" s="615"/>
      <c r="D25" s="615"/>
      <c r="E25" s="615"/>
      <c r="F25" s="615"/>
      <c r="G25" s="615"/>
      <c r="H25" s="612">
        <v>1.4</v>
      </c>
      <c r="I25" s="613">
        <v>0</v>
      </c>
      <c r="J25" s="573"/>
      <c r="K25" s="573"/>
      <c r="L25" s="573"/>
      <c r="M25" s="573"/>
      <c r="N25" s="573"/>
      <c r="O25" s="573"/>
      <c r="P25" s="573"/>
      <c r="Q25" s="576">
        <f t="shared" si="9"/>
        <v>0</v>
      </c>
    </row>
    <row r="26" spans="2:17" ht="15.75">
      <c r="B26" s="614" t="s">
        <v>993</v>
      </c>
      <c r="C26" s="615"/>
      <c r="D26" s="615"/>
      <c r="E26" s="615"/>
      <c r="F26" s="615"/>
      <c r="G26" s="615"/>
      <c r="H26" s="612">
        <v>1.4</v>
      </c>
      <c r="I26" s="613">
        <v>0</v>
      </c>
      <c r="J26" s="573"/>
      <c r="K26" s="573"/>
      <c r="L26" s="573"/>
      <c r="M26" s="573"/>
      <c r="N26" s="573"/>
      <c r="O26" s="573"/>
      <c r="P26" s="573"/>
      <c r="Q26" s="576">
        <f>SUM(Q27:Q29)</f>
        <v>0</v>
      </c>
    </row>
    <row r="27" spans="2:17" ht="15.75">
      <c r="B27" s="616" t="s">
        <v>976</v>
      </c>
      <c r="C27" s="615"/>
      <c r="D27" s="615"/>
      <c r="E27" s="615"/>
      <c r="F27" s="615"/>
      <c r="G27" s="615"/>
      <c r="H27" s="612">
        <v>1.4</v>
      </c>
      <c r="I27" s="613">
        <v>0</v>
      </c>
      <c r="J27" s="573"/>
      <c r="K27" s="573"/>
      <c r="L27" s="573"/>
      <c r="M27" s="573"/>
      <c r="N27" s="573"/>
      <c r="O27" s="573"/>
      <c r="P27" s="573"/>
      <c r="Q27" s="576">
        <f>SUMPRODUCT($J$5:$P$5,J27:P27)</f>
        <v>0</v>
      </c>
    </row>
    <row r="28" spans="2:17" ht="15.75">
      <c r="B28" s="616" t="s">
        <v>977</v>
      </c>
      <c r="C28" s="615"/>
      <c r="D28" s="615"/>
      <c r="E28" s="615"/>
      <c r="F28" s="615"/>
      <c r="G28" s="615"/>
      <c r="H28" s="612">
        <v>1.4</v>
      </c>
      <c r="I28" s="613">
        <v>0</v>
      </c>
      <c r="J28" s="573"/>
      <c r="K28" s="573"/>
      <c r="L28" s="573"/>
      <c r="M28" s="573"/>
      <c r="N28" s="573"/>
      <c r="O28" s="573"/>
      <c r="P28" s="573"/>
      <c r="Q28" s="576">
        <f t="shared" ref="Q28:Q29" si="10">SUMPRODUCT($J$5:$P$5,J28:P28)</f>
        <v>0</v>
      </c>
    </row>
    <row r="29" spans="2:17" ht="15.75">
      <c r="B29" s="616" t="s">
        <v>978</v>
      </c>
      <c r="C29" s="615"/>
      <c r="D29" s="615"/>
      <c r="E29" s="615"/>
      <c r="F29" s="615"/>
      <c r="G29" s="615"/>
      <c r="H29" s="612">
        <v>1.4</v>
      </c>
      <c r="I29" s="613">
        <v>0</v>
      </c>
      <c r="J29" s="573"/>
      <c r="K29" s="573"/>
      <c r="L29" s="573"/>
      <c r="M29" s="573"/>
      <c r="N29" s="573"/>
      <c r="O29" s="573"/>
      <c r="P29" s="573"/>
      <c r="Q29" s="576">
        <f t="shared" si="10"/>
        <v>0</v>
      </c>
    </row>
    <row r="30" spans="2:17" ht="15.75">
      <c r="B30" s="617" t="s">
        <v>994</v>
      </c>
      <c r="C30" s="615"/>
      <c r="D30" s="615"/>
      <c r="E30" s="615"/>
      <c r="F30" s="615"/>
      <c r="G30" s="615"/>
      <c r="H30" s="612">
        <v>1.4</v>
      </c>
      <c r="I30" s="613">
        <v>0</v>
      </c>
      <c r="J30" s="573"/>
      <c r="K30" s="573"/>
      <c r="L30" s="573"/>
      <c r="M30" s="573"/>
      <c r="N30" s="573"/>
      <c r="O30" s="573"/>
      <c r="P30" s="573"/>
      <c r="Q30" s="576">
        <f>SUM(Q31:Q33)</f>
        <v>0</v>
      </c>
    </row>
    <row r="31" spans="2:17" ht="15.75">
      <c r="B31" s="616" t="s">
        <v>976</v>
      </c>
      <c r="C31" s="615"/>
      <c r="D31" s="615"/>
      <c r="E31" s="615"/>
      <c r="F31" s="615"/>
      <c r="G31" s="615"/>
      <c r="H31" s="612">
        <v>1.4</v>
      </c>
      <c r="I31" s="613">
        <v>0</v>
      </c>
      <c r="J31" s="573"/>
      <c r="K31" s="573"/>
      <c r="L31" s="573"/>
      <c r="M31" s="573"/>
      <c r="N31" s="573"/>
      <c r="O31" s="573"/>
      <c r="P31" s="573"/>
      <c r="Q31" s="576">
        <f>SUMPRODUCT($J$5:$P$5,J31:P31)</f>
        <v>0</v>
      </c>
    </row>
    <row r="32" spans="2:17" ht="15.75">
      <c r="B32" s="616" t="s">
        <v>977</v>
      </c>
      <c r="C32" s="615"/>
      <c r="D32" s="615"/>
      <c r="E32" s="615"/>
      <c r="F32" s="615"/>
      <c r="G32" s="615"/>
      <c r="H32" s="612">
        <v>1.4</v>
      </c>
      <c r="I32" s="613">
        <v>0</v>
      </c>
      <c r="J32" s="573"/>
      <c r="K32" s="573"/>
      <c r="L32" s="573"/>
      <c r="M32" s="573"/>
      <c r="N32" s="573"/>
      <c r="O32" s="573"/>
      <c r="P32" s="573"/>
      <c r="Q32" s="576">
        <f t="shared" ref="Q32:Q33" si="11">SUMPRODUCT($J$5:$P$5,J32:P32)</f>
        <v>0</v>
      </c>
    </row>
    <row r="33" spans="2:17" ht="15.75">
      <c r="B33" s="616" t="s">
        <v>978</v>
      </c>
      <c r="C33" s="615"/>
      <c r="D33" s="615"/>
      <c r="E33" s="615"/>
      <c r="F33" s="615"/>
      <c r="G33" s="615"/>
      <c r="H33" s="612">
        <v>1.4</v>
      </c>
      <c r="I33" s="613">
        <v>0</v>
      </c>
      <c r="J33" s="573"/>
      <c r="K33" s="573"/>
      <c r="L33" s="573"/>
      <c r="M33" s="573"/>
      <c r="N33" s="573"/>
      <c r="O33" s="573"/>
      <c r="P33" s="573"/>
      <c r="Q33" s="576">
        <f t="shared" si="11"/>
        <v>0</v>
      </c>
    </row>
    <row r="34" spans="2:17" ht="15.75">
      <c r="B34" s="618" t="s">
        <v>66</v>
      </c>
      <c r="C34" s="619">
        <f>C6</f>
        <v>0</v>
      </c>
      <c r="D34" s="619">
        <f t="shared" ref="D34:G34" si="12">D6</f>
        <v>0</v>
      </c>
      <c r="E34" s="619">
        <f t="shared" si="12"/>
        <v>0</v>
      </c>
      <c r="F34" s="619">
        <f t="shared" si="12"/>
        <v>0</v>
      </c>
      <c r="G34" s="619">
        <f t="shared" si="12"/>
        <v>0</v>
      </c>
      <c r="H34" s="612">
        <v>1.4</v>
      </c>
      <c r="I34" s="613">
        <f>(F34+G34)*H34</f>
        <v>0</v>
      </c>
      <c r="J34" s="619">
        <f t="shared" ref="J34:Q34" si="13">J6</f>
        <v>0</v>
      </c>
      <c r="K34" s="619">
        <f t="shared" si="13"/>
        <v>0</v>
      </c>
      <c r="L34" s="619">
        <f t="shared" si="13"/>
        <v>0</v>
      </c>
      <c r="M34" s="619">
        <f t="shared" si="13"/>
        <v>0</v>
      </c>
      <c r="N34" s="619">
        <f t="shared" si="13"/>
        <v>0</v>
      </c>
      <c r="O34" s="619">
        <f t="shared" si="13"/>
        <v>0</v>
      </c>
      <c r="P34" s="619">
        <f t="shared" si="13"/>
        <v>0</v>
      </c>
      <c r="Q34" s="619" t="b">
        <f t="shared" si="13"/>
        <v>0</v>
      </c>
    </row>
  </sheetData>
  <conditionalFormatting sqref="I7:I34">
    <cfRule type="expression" dxfId="26" priority="1">
      <formula>(C7*#REF!)&lt;&gt;SUM(#REF!)</formula>
    </cfRule>
  </conditionalFormatting>
  <pageMargins left="0.7" right="0.7" top="0.75" bottom="0.75" header="0.3" footer="0.3"/>
  <headerFooter>
    <oddHeader>&amp;C&amp;"Calibri"&amp;10&amp;K0078D7 Classification: Restricted to Partners&amp;1#_x000D_</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L53"/>
  <sheetViews>
    <sheetView zoomScale="80" zoomScaleNormal="80" workbookViewId="0">
      <pane xSplit="1" ySplit="5" topLeftCell="B6" activePane="bottomRight" state="frozen"/>
      <selection pane="topRight" activeCell="B1" sqref="B1"/>
      <selection pane="bottomLeft" activeCell="A6" sqref="A6"/>
      <selection pane="bottomRight" activeCell="C19" sqref="C19"/>
    </sheetView>
  </sheetViews>
  <sheetFormatPr defaultRowHeight="15.75"/>
  <cols>
    <col min="1" max="1" width="9.5703125" style="11" bestFit="1" customWidth="1"/>
    <col min="2" max="2" width="88.42578125" style="9" customWidth="1"/>
    <col min="3" max="3" width="14.28515625" style="9" bestFit="1" customWidth="1"/>
    <col min="4" max="7" width="14.28515625" style="1" bestFit="1" customWidth="1"/>
    <col min="8" max="9" width="6.85546875" customWidth="1"/>
  </cols>
  <sheetData>
    <row r="1" spans="1:12">
      <c r="A1" s="10" t="s">
        <v>97</v>
      </c>
      <c r="B1" s="236" t="str">
        <f>Info!C2</f>
        <v>სს პროკრედიტ ბანკი</v>
      </c>
    </row>
    <row r="2" spans="1:12">
      <c r="A2" s="10" t="s">
        <v>98</v>
      </c>
      <c r="B2" s="272">
        <v>46203</v>
      </c>
    </row>
    <row r="3" spans="1:12" ht="16.5" thickBot="1">
      <c r="A3" s="10"/>
    </row>
    <row r="4" spans="1:12" ht="15" customHeight="1" thickBot="1">
      <c r="A4" s="29" t="s">
        <v>241</v>
      </c>
      <c r="B4" s="112" t="s">
        <v>128</v>
      </c>
      <c r="C4" s="113"/>
      <c r="D4" s="747" t="s">
        <v>904</v>
      </c>
      <c r="E4" s="748"/>
      <c r="F4" s="748"/>
      <c r="G4" s="749"/>
    </row>
    <row r="5" spans="1:12" ht="15">
      <c r="A5" s="160" t="s">
        <v>25</v>
      </c>
      <c r="B5" s="161"/>
      <c r="C5" s="256" t="str">
        <f>INT((MONTH($B$2))/3)&amp;"Q"&amp;"-"&amp;YEAR($B$2)</f>
        <v>2Q-2026</v>
      </c>
      <c r="D5" s="256" t="str">
        <f>IF(INT(MONTH($B$2))=3, "4"&amp;"Q"&amp;"-"&amp;YEAR($B$2)-1, IF(INT(MONTH($B$2))=6, "1"&amp;"Q"&amp;"-"&amp;YEAR($B$2), IF(INT(MONTH($B$2))=9, "2"&amp;"Q"&amp;"-"&amp;YEAR($B$2),IF(INT(MONTH($B$2))=12, "3"&amp;"Q"&amp;"-"&amp;YEAR($B$2), 0))))</f>
        <v>1Q-2026</v>
      </c>
      <c r="E5" s="256" t="str">
        <f>IF(INT(MONTH($B$2))=3, "3"&amp;"Q"&amp;"-"&amp;YEAR($B$2)-1, IF(INT(MONTH($B$2))=6, "4"&amp;"Q"&amp;"-"&amp;YEAR($B$2)-1, IF(INT(MONTH($B$2))=9, "1"&amp;"Q"&amp;"-"&amp;YEAR($B$2),IF(INT(MONTH($B$2))=12, "2"&amp;"Q"&amp;"-"&amp;YEAR($B$2), 0))))</f>
        <v>4Q-2025</v>
      </c>
      <c r="F5" s="256" t="str">
        <f>IF(INT(MONTH($B$2))=3, "2"&amp;"Q"&amp;"-"&amp;YEAR($B$2)-1, IF(INT(MONTH($B$2))=6, "3"&amp;"Q"&amp;"-"&amp;YEAR($B$2)-1, IF(INT(MONTH($B$2))=9, "4"&amp;"Q"&amp;"-"&amp;YEAR($B$2)-1,IF(INT(MONTH($B$2))=12, "1"&amp;"Q"&amp;"-"&amp;YEAR($B$2), 0))))</f>
        <v>3Q-2025</v>
      </c>
      <c r="G5" s="257" t="str">
        <f>IF(INT(MONTH($B$2))=3, "1"&amp;"Q"&amp;"-"&amp;YEAR($B$2)-1, IF(INT(MONTH($B$2))=6, "2"&amp;"Q"&amp;"-"&amp;YEAR($B$2)-1, IF(INT(MONTH($B$2))=9, "3"&amp;"Q"&amp;"-"&amp;YEAR($B$2)-1,IF(INT(MONTH($B$2))=12, "4"&amp;"Q"&amp;"-"&amp;YEAR($B$2)-1, 0))))</f>
        <v>2Q-2025</v>
      </c>
    </row>
    <row r="6" spans="1:12" ht="15">
      <c r="A6" s="258"/>
      <c r="B6" s="259" t="s">
        <v>95</v>
      </c>
      <c r="C6" s="162"/>
      <c r="D6" s="162"/>
      <c r="E6" s="162"/>
      <c r="F6" s="162"/>
      <c r="G6" s="163"/>
    </row>
    <row r="7" spans="1:12" ht="15">
      <c r="A7" s="258"/>
      <c r="B7" s="260" t="s">
        <v>99</v>
      </c>
      <c r="C7" s="162"/>
      <c r="D7" s="162"/>
      <c r="E7" s="162"/>
      <c r="F7" s="162"/>
      <c r="G7" s="163"/>
    </row>
    <row r="8" spans="1:12" ht="15">
      <c r="A8" s="240">
        <v>1</v>
      </c>
      <c r="B8" s="241" t="s">
        <v>22</v>
      </c>
      <c r="C8" s="261">
        <v>327729332.76686573</v>
      </c>
      <c r="D8" s="262">
        <v>321108983.82276577</v>
      </c>
      <c r="E8" s="262">
        <v>311083274.74191421</v>
      </c>
      <c r="F8" s="262">
        <v>324538128.36414802</v>
      </c>
      <c r="G8" s="263">
        <v>318755802.75034606</v>
      </c>
      <c r="H8" s="736"/>
      <c r="I8" s="736"/>
      <c r="J8" s="736"/>
      <c r="K8" s="736"/>
      <c r="L8" s="736"/>
    </row>
    <row r="9" spans="1:12" ht="15">
      <c r="A9" s="240">
        <v>2</v>
      </c>
      <c r="B9" s="241" t="s">
        <v>75</v>
      </c>
      <c r="C9" s="261">
        <v>327729332.76686573</v>
      </c>
      <c r="D9" s="262">
        <v>321108983.82276577</v>
      </c>
      <c r="E9" s="262">
        <v>311083274.74191421</v>
      </c>
      <c r="F9" s="262">
        <v>324538128.36414802</v>
      </c>
      <c r="G9" s="263">
        <v>318755802.75034606</v>
      </c>
      <c r="H9" s="736"/>
      <c r="I9" s="736"/>
      <c r="J9" s="736"/>
      <c r="K9" s="736"/>
      <c r="L9" s="736"/>
    </row>
    <row r="10" spans="1:12" ht="15">
      <c r="A10" s="240">
        <v>3</v>
      </c>
      <c r="B10" s="241" t="s">
        <v>74</v>
      </c>
      <c r="C10" s="261">
        <v>385445032.76686573</v>
      </c>
      <c r="D10" s="262">
        <v>380489883.82276577</v>
      </c>
      <c r="E10" s="262">
        <v>370987074.74191421</v>
      </c>
      <c r="F10" s="262">
        <v>366032828.36414802</v>
      </c>
      <c r="G10" s="263">
        <v>341083702.75034606</v>
      </c>
      <c r="H10" s="736"/>
      <c r="I10" s="736"/>
      <c r="J10" s="736"/>
      <c r="K10" s="736"/>
      <c r="L10" s="736"/>
    </row>
    <row r="11" spans="1:12" ht="15">
      <c r="A11" s="240">
        <v>4</v>
      </c>
      <c r="B11" s="241" t="s">
        <v>414</v>
      </c>
      <c r="C11" s="261">
        <v>216055154.02776217</v>
      </c>
      <c r="D11" s="262">
        <v>207986899.39426336</v>
      </c>
      <c r="E11" s="262">
        <v>196743145.15668181</v>
      </c>
      <c r="F11" s="262">
        <v>199399695.80950013</v>
      </c>
      <c r="G11" s="263">
        <v>194874709.91571534</v>
      </c>
      <c r="H11" s="736"/>
      <c r="I11" s="736"/>
      <c r="J11" s="736"/>
      <c r="K11" s="736"/>
      <c r="L11" s="736"/>
    </row>
    <row r="12" spans="1:12" ht="15">
      <c r="A12" s="240">
        <v>5</v>
      </c>
      <c r="B12" s="241" t="s">
        <v>415</v>
      </c>
      <c r="C12" s="261">
        <v>260868118.70569378</v>
      </c>
      <c r="D12" s="262">
        <v>251159829.28837803</v>
      </c>
      <c r="E12" s="262">
        <v>238987574.71889156</v>
      </c>
      <c r="F12" s="262">
        <v>241842832.83921999</v>
      </c>
      <c r="G12" s="263">
        <v>236551555.59378558</v>
      </c>
      <c r="H12" s="736"/>
      <c r="I12" s="736"/>
      <c r="J12" s="736"/>
      <c r="K12" s="736"/>
      <c r="L12" s="736"/>
    </row>
    <row r="13" spans="1:12" ht="15">
      <c r="A13" s="240">
        <v>6</v>
      </c>
      <c r="B13" s="241" t="s">
        <v>416</v>
      </c>
      <c r="C13" s="261">
        <v>320266108.66551322</v>
      </c>
      <c r="D13" s="262">
        <v>308393138.31605333</v>
      </c>
      <c r="E13" s="262">
        <v>294992621.82573819</v>
      </c>
      <c r="F13" s="262">
        <v>298117285.88109416</v>
      </c>
      <c r="G13" s="263">
        <v>291802459.33266073</v>
      </c>
      <c r="H13" s="736"/>
      <c r="I13" s="736"/>
      <c r="J13" s="736"/>
      <c r="K13" s="736"/>
      <c r="L13" s="736"/>
    </row>
    <row r="14" spans="1:12" ht="15">
      <c r="A14" s="258"/>
      <c r="B14" s="259" t="s">
        <v>418</v>
      </c>
      <c r="C14" s="162"/>
      <c r="D14" s="162"/>
      <c r="E14" s="162"/>
      <c r="F14" s="162"/>
      <c r="G14" s="163"/>
      <c r="H14" s="736"/>
      <c r="I14" s="736"/>
      <c r="J14" s="736"/>
      <c r="K14" s="736"/>
      <c r="L14" s="736"/>
    </row>
    <row r="15" spans="1:12" ht="21.95" customHeight="1">
      <c r="A15" s="240">
        <v>7</v>
      </c>
      <c r="B15" s="241" t="s">
        <v>417</v>
      </c>
      <c r="C15" s="264">
        <v>1647538457.6557755</v>
      </c>
      <c r="D15" s="262">
        <v>1621924834.592736</v>
      </c>
      <c r="E15" s="262">
        <v>1597031194.9684794</v>
      </c>
      <c r="F15" s="262">
        <v>1627236410.5224457</v>
      </c>
      <c r="G15" s="263">
        <v>1569205817.3745394</v>
      </c>
      <c r="H15" s="736"/>
      <c r="I15" s="736"/>
      <c r="J15" s="736"/>
      <c r="K15" s="736"/>
      <c r="L15" s="736"/>
    </row>
    <row r="16" spans="1:12" ht="15">
      <c r="A16" s="258"/>
      <c r="B16" s="259" t="s">
        <v>421</v>
      </c>
      <c r="C16" s="162"/>
      <c r="D16" s="162"/>
      <c r="E16" s="162"/>
      <c r="F16" s="162"/>
      <c r="G16" s="163"/>
      <c r="H16" s="736"/>
      <c r="I16" s="736"/>
      <c r="J16" s="736"/>
      <c r="K16" s="736"/>
      <c r="L16" s="736"/>
    </row>
    <row r="17" spans="1:12" ht="15">
      <c r="A17" s="240"/>
      <c r="B17" s="260" t="s">
        <v>967</v>
      </c>
      <c r="C17" s="162"/>
      <c r="D17" s="162"/>
      <c r="E17" s="162"/>
      <c r="F17" s="162"/>
      <c r="G17" s="163"/>
      <c r="H17" s="736"/>
      <c r="I17" s="736"/>
      <c r="J17" s="736"/>
      <c r="K17" s="736"/>
      <c r="L17" s="736"/>
    </row>
    <row r="18" spans="1:12" ht="15">
      <c r="A18" s="240">
        <v>8</v>
      </c>
      <c r="B18" s="241" t="s">
        <v>412</v>
      </c>
      <c r="C18" s="273">
        <v>0.1989205965080659</v>
      </c>
      <c r="D18" s="274">
        <v>0.19798018809138956</v>
      </c>
      <c r="E18" s="274">
        <v>0.19478847734596322</v>
      </c>
      <c r="F18" s="274">
        <v>0.1994412897016917</v>
      </c>
      <c r="G18" s="275">
        <v>0.20313192776946298</v>
      </c>
      <c r="H18" s="736"/>
      <c r="I18" s="736"/>
      <c r="J18" s="736"/>
      <c r="K18" s="736"/>
      <c r="L18" s="736"/>
    </row>
    <row r="19" spans="1:12" ht="15" customHeight="1">
      <c r="A19" s="240">
        <v>9</v>
      </c>
      <c r="B19" s="241" t="s">
        <v>411</v>
      </c>
      <c r="C19" s="273">
        <v>0.1989205965080659</v>
      </c>
      <c r="D19" s="274">
        <v>0.19798018809138956</v>
      </c>
      <c r="E19" s="274">
        <v>0.19478847734596322</v>
      </c>
      <c r="F19" s="274">
        <v>0.1994412897016917</v>
      </c>
      <c r="G19" s="275">
        <v>0.20313192776946298</v>
      </c>
      <c r="H19" s="736"/>
      <c r="I19" s="736"/>
      <c r="J19" s="736"/>
      <c r="K19" s="736"/>
      <c r="L19" s="736"/>
    </row>
    <row r="20" spans="1:12" ht="15">
      <c r="A20" s="240">
        <v>10</v>
      </c>
      <c r="B20" s="241" t="s">
        <v>413</v>
      </c>
      <c r="C20" s="273">
        <v>0.23395207011756308</v>
      </c>
      <c r="D20" s="274">
        <v>0.23459156411419427</v>
      </c>
      <c r="E20" s="274">
        <v>0.23229795129282768</v>
      </c>
      <c r="F20" s="274">
        <v>0.22494139511457242</v>
      </c>
      <c r="G20" s="275">
        <v>0.21736071774256999</v>
      </c>
      <c r="H20" s="736"/>
      <c r="I20" s="736"/>
      <c r="J20" s="736"/>
      <c r="K20" s="736"/>
      <c r="L20" s="736"/>
    </row>
    <row r="21" spans="1:12" ht="15">
      <c r="A21" s="240">
        <v>11</v>
      </c>
      <c r="B21" s="241" t="s">
        <v>414</v>
      </c>
      <c r="C21" s="273">
        <v>0.13113815524232403</v>
      </c>
      <c r="D21" s="274">
        <v>0.1282346104814954</v>
      </c>
      <c r="E21" s="274">
        <v>0.12319305081612068</v>
      </c>
      <c r="F21" s="274">
        <v>0.12253886068434287</v>
      </c>
      <c r="G21" s="275">
        <v>0.12418683881873635</v>
      </c>
      <c r="H21" s="736"/>
      <c r="I21" s="736"/>
      <c r="J21" s="736"/>
      <c r="K21" s="736"/>
      <c r="L21" s="736"/>
    </row>
    <row r="22" spans="1:12" ht="15">
      <c r="A22" s="240">
        <v>12</v>
      </c>
      <c r="B22" s="241" t="s">
        <v>415</v>
      </c>
      <c r="C22" s="273">
        <v>0.15833810585330665</v>
      </c>
      <c r="D22" s="274">
        <v>0.15485294011879661</v>
      </c>
      <c r="E22" s="274">
        <v>0.14964490078329901</v>
      </c>
      <c r="F22" s="274">
        <v>0.14862181750319436</v>
      </c>
      <c r="G22" s="275">
        <v>0.15074603533497177</v>
      </c>
      <c r="H22" s="736"/>
      <c r="I22" s="736"/>
      <c r="J22" s="736"/>
      <c r="K22" s="736"/>
      <c r="L22" s="736"/>
    </row>
    <row r="23" spans="1:12" ht="15">
      <c r="A23" s="240">
        <v>13</v>
      </c>
      <c r="B23" s="241" t="s">
        <v>416</v>
      </c>
      <c r="C23" s="273">
        <v>0.19439067244670488</v>
      </c>
      <c r="D23" s="274">
        <v>0.19014021595735081</v>
      </c>
      <c r="E23" s="274">
        <v>0.18471312442432314</v>
      </c>
      <c r="F23" s="274">
        <v>0.18320465542273584</v>
      </c>
      <c r="G23" s="275">
        <v>0.18595550443528153</v>
      </c>
      <c r="H23" s="736"/>
      <c r="I23" s="736"/>
      <c r="J23" s="736"/>
      <c r="K23" s="736"/>
      <c r="L23" s="736"/>
    </row>
    <row r="24" spans="1:12" ht="15">
      <c r="A24" s="258"/>
      <c r="B24" s="259" t="s">
        <v>952</v>
      </c>
      <c r="C24" s="162"/>
      <c r="D24" s="162"/>
      <c r="E24" s="162"/>
      <c r="F24" s="162"/>
      <c r="G24" s="163"/>
      <c r="H24" s="736"/>
      <c r="I24" s="736"/>
      <c r="J24" s="736"/>
      <c r="K24" s="736"/>
      <c r="L24" s="736"/>
    </row>
    <row r="25" spans="1:12" ht="25.5">
      <c r="A25" s="240">
        <v>14</v>
      </c>
      <c r="B25" s="241" t="s">
        <v>953</v>
      </c>
      <c r="C25" s="273"/>
      <c r="D25" s="274"/>
      <c r="E25" s="274"/>
      <c r="F25" s="274"/>
      <c r="G25" s="275"/>
      <c r="H25" s="736"/>
      <c r="I25" s="736"/>
      <c r="J25" s="736"/>
      <c r="K25" s="736"/>
      <c r="L25" s="736"/>
    </row>
    <row r="26" spans="1:12" ht="15">
      <c r="A26" s="258"/>
      <c r="B26" s="259" t="s">
        <v>6</v>
      </c>
      <c r="C26" s="162"/>
      <c r="D26" s="162"/>
      <c r="E26" s="162"/>
      <c r="F26" s="162"/>
      <c r="G26" s="163"/>
      <c r="H26" s="736"/>
      <c r="I26" s="736"/>
      <c r="J26" s="736"/>
      <c r="K26" s="736"/>
      <c r="L26" s="736"/>
    </row>
    <row r="27" spans="1:12" ht="15" customHeight="1">
      <c r="A27" s="265">
        <v>15</v>
      </c>
      <c r="B27" s="266" t="s">
        <v>7</v>
      </c>
      <c r="C27" s="629">
        <v>7.2885133321195186E-2</v>
      </c>
      <c r="D27" s="630">
        <v>7.108211236471064E-2</v>
      </c>
      <c r="E27" s="630">
        <v>7.1323788597767321E-2</v>
      </c>
      <c r="F27" s="630">
        <v>7.0614177613413737E-2</v>
      </c>
      <c r="G27" s="631">
        <v>6.9621950121203063E-2</v>
      </c>
      <c r="H27" s="736"/>
      <c r="I27" s="736"/>
      <c r="J27" s="736"/>
      <c r="K27" s="736"/>
      <c r="L27" s="736"/>
    </row>
    <row r="28" spans="1:12" ht="15">
      <c r="A28" s="265">
        <v>16</v>
      </c>
      <c r="B28" s="266" t="s">
        <v>8</v>
      </c>
      <c r="C28" s="629">
        <v>3.6623508810682069E-2</v>
      </c>
      <c r="D28" s="630">
        <v>3.6427033230795693E-2</v>
      </c>
      <c r="E28" s="630">
        <v>3.4531855102917237E-2</v>
      </c>
      <c r="F28" s="630">
        <v>3.3840342999102484E-2</v>
      </c>
      <c r="G28" s="631">
        <v>3.2972608026123208E-2</v>
      </c>
      <c r="H28" s="736"/>
      <c r="I28" s="736"/>
      <c r="J28" s="736"/>
      <c r="K28" s="736"/>
      <c r="L28" s="736"/>
    </row>
    <row r="29" spans="1:12" ht="15">
      <c r="A29" s="265">
        <v>17</v>
      </c>
      <c r="B29" s="266" t="s">
        <v>9</v>
      </c>
      <c r="C29" s="629">
        <v>3.5829761165568956E-2</v>
      </c>
      <c r="D29" s="630">
        <v>3.1485894082640388E-2</v>
      </c>
      <c r="E29" s="630">
        <v>3.2964446844524875E-2</v>
      </c>
      <c r="F29" s="630">
        <v>3.3551005715772936E-2</v>
      </c>
      <c r="G29" s="631">
        <v>3.2960718661162833E-2</v>
      </c>
      <c r="H29" s="736"/>
      <c r="I29" s="736"/>
      <c r="J29" s="736"/>
      <c r="K29" s="736"/>
      <c r="L29" s="736"/>
    </row>
    <row r="30" spans="1:12" ht="15">
      <c r="A30" s="265">
        <v>18</v>
      </c>
      <c r="B30" s="266" t="s">
        <v>129</v>
      </c>
      <c r="C30" s="629">
        <v>3.626162451051311E-2</v>
      </c>
      <c r="D30" s="630">
        <v>3.4655079133914947E-2</v>
      </c>
      <c r="E30" s="630">
        <v>3.6791933494850083E-2</v>
      </c>
      <c r="F30" s="630">
        <v>3.6773834614311253E-2</v>
      </c>
      <c r="G30" s="631">
        <v>3.6649342095079855E-2</v>
      </c>
      <c r="H30" s="736"/>
      <c r="I30" s="736"/>
      <c r="J30" s="736"/>
      <c r="K30" s="736"/>
      <c r="L30" s="736"/>
    </row>
    <row r="31" spans="1:12" ht="15">
      <c r="A31" s="265">
        <v>19</v>
      </c>
      <c r="B31" s="266" t="s">
        <v>10</v>
      </c>
      <c r="C31" s="629">
        <v>1.5897728625203365E-2</v>
      </c>
      <c r="D31" s="630">
        <v>1.698087308769446E-2</v>
      </c>
      <c r="E31" s="630">
        <v>1.3908084855300793E-2</v>
      </c>
      <c r="F31" s="630">
        <v>1.4430891977140843E-2</v>
      </c>
      <c r="G31" s="631">
        <v>1.5460470219658734E-2</v>
      </c>
      <c r="H31" s="736"/>
      <c r="I31" s="736"/>
      <c r="J31" s="736"/>
      <c r="K31" s="736"/>
      <c r="L31" s="736"/>
    </row>
    <row r="32" spans="1:12" ht="15">
      <c r="A32" s="265">
        <v>20</v>
      </c>
      <c r="B32" s="266" t="s">
        <v>11</v>
      </c>
      <c r="C32" s="629">
        <v>0.1076465491575745</v>
      </c>
      <c r="D32" s="630">
        <v>0.11632489659045203</v>
      </c>
      <c r="E32" s="630">
        <v>8.7430228791326378E-2</v>
      </c>
      <c r="F32" s="630">
        <v>8.9280096223297287E-2</v>
      </c>
      <c r="G32" s="631">
        <v>9.4690398685658789E-2</v>
      </c>
      <c r="H32" s="736"/>
      <c r="I32" s="736"/>
      <c r="J32" s="736"/>
      <c r="K32" s="736"/>
      <c r="L32" s="736"/>
    </row>
    <row r="33" spans="1:12" ht="15">
      <c r="A33" s="258"/>
      <c r="B33" s="259" t="s">
        <v>12</v>
      </c>
      <c r="C33" s="162"/>
      <c r="D33" s="162"/>
      <c r="E33" s="162"/>
      <c r="F33" s="162"/>
      <c r="G33" s="163"/>
      <c r="H33" s="736"/>
      <c r="I33" s="736"/>
      <c r="J33" s="736"/>
      <c r="K33" s="736"/>
      <c r="L33" s="736"/>
    </row>
    <row r="34" spans="1:12" ht="15">
      <c r="A34" s="265">
        <v>21</v>
      </c>
      <c r="B34" s="266" t="s">
        <v>13</v>
      </c>
      <c r="C34" s="629">
        <v>2.1503001123867656E-2</v>
      </c>
      <c r="D34" s="630">
        <v>2.2707001123070607E-2</v>
      </c>
      <c r="E34" s="630">
        <v>2.3987361494589896E-2</v>
      </c>
      <c r="F34" s="630">
        <v>2.3960365520297067E-2</v>
      </c>
      <c r="G34" s="631">
        <v>2.5280807833232308E-2</v>
      </c>
      <c r="H34" s="736"/>
      <c r="I34" s="736"/>
      <c r="J34" s="736"/>
      <c r="K34" s="736"/>
      <c r="L34" s="736"/>
    </row>
    <row r="35" spans="1:12" ht="15" customHeight="1">
      <c r="A35" s="265">
        <v>22</v>
      </c>
      <c r="B35" s="266" t="s">
        <v>917</v>
      </c>
      <c r="C35" s="629">
        <v>1.8328722815618887E-2</v>
      </c>
      <c r="D35" s="630">
        <v>1.9146485468025526E-2</v>
      </c>
      <c r="E35" s="630">
        <v>2.160303385508823E-2</v>
      </c>
      <c r="F35" s="630">
        <v>2.0607151662197804E-2</v>
      </c>
      <c r="G35" s="631">
        <v>2.0534034583830664E-2</v>
      </c>
      <c r="H35" s="736"/>
      <c r="I35" s="736"/>
      <c r="J35" s="736"/>
      <c r="K35" s="736"/>
      <c r="L35" s="736"/>
    </row>
    <row r="36" spans="1:12" ht="15">
      <c r="A36" s="265">
        <v>23</v>
      </c>
      <c r="B36" s="266" t="s">
        <v>14</v>
      </c>
      <c r="C36" s="629">
        <v>0.6455423309607079</v>
      </c>
      <c r="D36" s="630">
        <v>0.63799332341496551</v>
      </c>
      <c r="E36" s="630">
        <v>0.62821522798593232</v>
      </c>
      <c r="F36" s="630">
        <v>0.62958830675012312</v>
      </c>
      <c r="G36" s="631">
        <v>0.65031741100192997</v>
      </c>
      <c r="H36" s="736"/>
      <c r="I36" s="736"/>
      <c r="J36" s="736"/>
      <c r="K36" s="736"/>
      <c r="L36" s="736"/>
    </row>
    <row r="37" spans="1:12" ht="15" customHeight="1">
      <c r="A37" s="265">
        <v>24</v>
      </c>
      <c r="B37" s="266" t="s">
        <v>15</v>
      </c>
      <c r="C37" s="629">
        <v>0.6117957039669828</v>
      </c>
      <c r="D37" s="630">
        <v>0.63625336422363554</v>
      </c>
      <c r="E37" s="630">
        <v>0.63422127987425514</v>
      </c>
      <c r="F37" s="630">
        <v>0.6404639160129445</v>
      </c>
      <c r="G37" s="631">
        <v>0.6389921245045681</v>
      </c>
      <c r="H37" s="736"/>
      <c r="I37" s="736"/>
      <c r="J37" s="736"/>
      <c r="K37" s="736"/>
      <c r="L37" s="736"/>
    </row>
    <row r="38" spans="1:12" ht="15">
      <c r="A38" s="265">
        <v>25</v>
      </c>
      <c r="B38" s="266" t="s">
        <v>16</v>
      </c>
      <c r="C38" s="629">
        <v>8.2156403133634689E-2</v>
      </c>
      <c r="D38" s="630">
        <v>2.0796650181822689E-2</v>
      </c>
      <c r="E38" s="630">
        <v>5.0396015228621277E-2</v>
      </c>
      <c r="F38" s="630">
        <v>5.9632761609239721E-2</v>
      </c>
      <c r="G38" s="631">
        <v>4.5285497523498669E-2</v>
      </c>
      <c r="H38" s="736"/>
      <c r="I38" s="736"/>
      <c r="J38" s="736"/>
      <c r="K38" s="736"/>
      <c r="L38" s="736"/>
    </row>
    <row r="39" spans="1:12" ht="15" customHeight="1">
      <c r="A39" s="258"/>
      <c r="B39" s="259" t="s">
        <v>17</v>
      </c>
      <c r="C39" s="162"/>
      <c r="D39" s="162"/>
      <c r="E39" s="162"/>
      <c r="F39" s="162"/>
      <c r="G39" s="163"/>
      <c r="H39" s="736"/>
      <c r="I39" s="736"/>
      <c r="J39" s="736"/>
      <c r="K39" s="736"/>
      <c r="L39" s="736"/>
    </row>
    <row r="40" spans="1:12" ht="15" customHeight="1">
      <c r="A40" s="265">
        <v>26</v>
      </c>
      <c r="B40" s="266" t="s">
        <v>18</v>
      </c>
      <c r="C40" s="629">
        <v>0.31127651631163739</v>
      </c>
      <c r="D40" s="629">
        <v>0.35135304863142136</v>
      </c>
      <c r="E40" s="629">
        <v>0.35790500773476924</v>
      </c>
      <c r="F40" s="629">
        <v>0.33825570233706653</v>
      </c>
      <c r="G40" s="632">
        <v>0.28218290648486394</v>
      </c>
      <c r="H40" s="736"/>
      <c r="I40" s="736"/>
      <c r="J40" s="736"/>
      <c r="K40" s="736"/>
      <c r="L40" s="736"/>
    </row>
    <row r="41" spans="1:12" ht="15" customHeight="1">
      <c r="A41" s="265">
        <v>27</v>
      </c>
      <c r="B41" s="266" t="s">
        <v>19</v>
      </c>
      <c r="C41" s="629">
        <v>0.71198950256596505</v>
      </c>
      <c r="D41" s="629">
        <v>0.74780243564888593</v>
      </c>
      <c r="E41" s="629">
        <v>0.74036798397460379</v>
      </c>
      <c r="F41" s="629">
        <v>0.76206285215036162</v>
      </c>
      <c r="G41" s="632">
        <v>0.75134389474157226</v>
      </c>
      <c r="H41" s="736"/>
      <c r="I41" s="736"/>
      <c r="J41" s="736"/>
      <c r="K41" s="736"/>
      <c r="L41" s="736"/>
    </row>
    <row r="42" spans="1:12" ht="15" customHeight="1">
      <c r="A42" s="265">
        <v>28</v>
      </c>
      <c r="B42" s="267" t="s">
        <v>20</v>
      </c>
      <c r="C42" s="629">
        <v>0.35534803575859225</v>
      </c>
      <c r="D42" s="629">
        <v>0.36323218240432703</v>
      </c>
      <c r="E42" s="629">
        <v>0.36140293227806614</v>
      </c>
      <c r="F42" s="629">
        <v>0.36488199714451236</v>
      </c>
      <c r="G42" s="632">
        <v>0.35243459259915222</v>
      </c>
      <c r="H42" s="736"/>
      <c r="I42" s="736"/>
      <c r="J42" s="736"/>
      <c r="K42" s="736"/>
      <c r="L42" s="736"/>
    </row>
    <row r="43" spans="1:12" ht="15" customHeight="1">
      <c r="A43" s="271"/>
      <c r="B43" s="259" t="s">
        <v>344</v>
      </c>
      <c r="C43" s="162"/>
      <c r="D43" s="162"/>
      <c r="E43" s="162"/>
      <c r="F43" s="162"/>
      <c r="G43" s="163"/>
      <c r="H43" s="736"/>
      <c r="I43" s="736"/>
      <c r="J43" s="736"/>
      <c r="K43" s="736"/>
      <c r="L43" s="736"/>
    </row>
    <row r="44" spans="1:12" ht="15" customHeight="1">
      <c r="A44" s="265">
        <v>29</v>
      </c>
      <c r="B44" s="314" t="s">
        <v>328</v>
      </c>
      <c r="C44" s="267">
        <v>698921314.31933415</v>
      </c>
      <c r="D44" s="267">
        <v>788426724.0303371</v>
      </c>
      <c r="E44" s="267">
        <v>807984378.90080702</v>
      </c>
      <c r="F44" s="267">
        <v>732471155.686867</v>
      </c>
      <c r="G44" s="270">
        <v>559272608.18237603</v>
      </c>
      <c r="H44" s="736"/>
      <c r="I44" s="736"/>
      <c r="J44" s="736"/>
      <c r="K44" s="736"/>
      <c r="L44" s="736"/>
    </row>
    <row r="45" spans="1:12" ht="15">
      <c r="A45" s="265">
        <v>30</v>
      </c>
      <c r="B45" s="266" t="s">
        <v>329</v>
      </c>
      <c r="C45" s="267">
        <v>381560050.30845994</v>
      </c>
      <c r="D45" s="268">
        <v>381560847.89492798</v>
      </c>
      <c r="E45" s="268">
        <v>381691708.90164661</v>
      </c>
      <c r="F45" s="268">
        <v>350650292.40548497</v>
      </c>
      <c r="G45" s="269">
        <v>300738249.94808704</v>
      </c>
      <c r="H45" s="736"/>
      <c r="I45" s="736"/>
      <c r="J45" s="736"/>
      <c r="K45" s="736"/>
      <c r="L45" s="736"/>
    </row>
    <row r="46" spans="1:12" ht="15">
      <c r="A46" s="309">
        <v>31</v>
      </c>
      <c r="B46" s="310" t="s">
        <v>327</v>
      </c>
      <c r="C46" s="629">
        <v>1.8317465724053494</v>
      </c>
      <c r="D46" s="629">
        <v>2.0663197714862229</v>
      </c>
      <c r="E46" s="629">
        <v>2.1168507464462802</v>
      </c>
      <c r="F46" s="629">
        <v>2.0888936115297803</v>
      </c>
      <c r="G46" s="632">
        <v>1.8596657002523516</v>
      </c>
      <c r="H46" s="736"/>
      <c r="I46" s="736"/>
      <c r="J46" s="736"/>
      <c r="K46" s="736"/>
      <c r="L46" s="736"/>
    </row>
    <row r="47" spans="1:12" ht="15">
      <c r="A47" s="309"/>
      <c r="B47" s="259" t="s">
        <v>422</v>
      </c>
      <c r="C47" s="162">
        <v>0</v>
      </c>
      <c r="D47" s="162"/>
      <c r="E47" s="162"/>
      <c r="F47" s="162"/>
      <c r="G47" s="163"/>
      <c r="H47" s="736"/>
      <c r="I47" s="736"/>
      <c r="J47" s="736"/>
      <c r="K47" s="736"/>
      <c r="L47" s="736"/>
    </row>
    <row r="48" spans="1:12" ht="15">
      <c r="A48" s="309">
        <v>32</v>
      </c>
      <c r="B48" s="310" t="s">
        <v>429</v>
      </c>
      <c r="C48" s="311">
        <v>1674936448.3836236</v>
      </c>
      <c r="D48" s="312">
        <v>1670064680.6958745</v>
      </c>
      <c r="E48" s="312">
        <v>1683756534.65977</v>
      </c>
      <c r="F48" s="312">
        <v>1629925660.8939877</v>
      </c>
      <c r="G48" s="313">
        <v>1510029376.9355621</v>
      </c>
      <c r="H48" s="736"/>
      <c r="I48" s="736"/>
      <c r="J48" s="736"/>
      <c r="K48" s="736"/>
      <c r="L48" s="736"/>
    </row>
    <row r="49" spans="1:12" ht="15">
      <c r="A49" s="309">
        <v>33</v>
      </c>
      <c r="B49" s="310" t="s">
        <v>442</v>
      </c>
      <c r="C49" s="311">
        <v>1173586040.0060432</v>
      </c>
      <c r="D49" s="312">
        <v>1094294023.8650494</v>
      </c>
      <c r="E49" s="312">
        <v>1068910411.5093459</v>
      </c>
      <c r="F49" s="312">
        <v>1077889197.4399605</v>
      </c>
      <c r="G49" s="313">
        <v>1078292221.5848043</v>
      </c>
      <c r="H49" s="736"/>
      <c r="I49" s="736"/>
      <c r="J49" s="736"/>
      <c r="K49" s="736"/>
      <c r="L49" s="736"/>
    </row>
    <row r="50" spans="1:12" thickBot="1">
      <c r="A50" s="58">
        <v>34</v>
      </c>
      <c r="B50" s="135" t="s">
        <v>456</v>
      </c>
      <c r="C50" s="633">
        <v>1.4271952726832016</v>
      </c>
      <c r="D50" s="634">
        <v>1.5261571792169728</v>
      </c>
      <c r="E50" s="634">
        <v>1.5752082836224186</v>
      </c>
      <c r="F50" s="634">
        <v>1.5121458353652126</v>
      </c>
      <c r="G50" s="635">
        <v>1.4003897521547717</v>
      </c>
      <c r="H50" s="736"/>
      <c r="I50" s="736"/>
      <c r="J50" s="736"/>
      <c r="K50" s="736"/>
      <c r="L50" s="736"/>
    </row>
    <row r="51" spans="1:12">
      <c r="A51" s="12"/>
    </row>
    <row r="52" spans="1:12">
      <c r="B52" s="14"/>
    </row>
    <row r="53" spans="1:12" ht="65.25">
      <c r="B53" s="198" t="s">
        <v>343</v>
      </c>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D39"/>
  <sheetViews>
    <sheetView topLeftCell="A21" zoomScale="80" zoomScaleNormal="80" workbookViewId="0">
      <selection activeCell="N26" sqref="N26"/>
    </sheetView>
  </sheetViews>
  <sheetFormatPr defaultRowHeight="15"/>
  <cols>
    <col min="1" max="1" width="11.42578125" customWidth="1"/>
    <col min="2" max="2" width="76.85546875" style="2" customWidth="1"/>
    <col min="3" max="3" width="22.85546875" customWidth="1"/>
  </cols>
  <sheetData>
    <row r="1" spans="1:4">
      <c r="A1" s="1" t="s">
        <v>97</v>
      </c>
      <c r="B1" t="str">
        <f>Info!C2</f>
        <v>სს პროკრედიტ ბანკი</v>
      </c>
    </row>
    <row r="2" spans="1:4">
      <c r="A2" s="1" t="s">
        <v>98</v>
      </c>
      <c r="B2" s="272">
        <f>'1. key ratios'!B2</f>
        <v>46203</v>
      </c>
    </row>
    <row r="3" spans="1:4">
      <c r="A3" s="1"/>
      <c r="B3"/>
    </row>
    <row r="4" spans="1:4">
      <c r="A4" s="1" t="s">
        <v>406</v>
      </c>
      <c r="B4" t="s">
        <v>375</v>
      </c>
    </row>
    <row r="5" spans="1:4">
      <c r="A5" s="580"/>
      <c r="B5" s="580" t="s">
        <v>376</v>
      </c>
      <c r="C5" s="581"/>
    </row>
    <row r="6" spans="1:4">
      <c r="A6" s="582">
        <v>1</v>
      </c>
      <c r="B6" s="583" t="s">
        <v>376</v>
      </c>
      <c r="C6" s="584">
        <v>2291368317.3444905</v>
      </c>
      <c r="D6" s="737"/>
    </row>
    <row r="7" spans="1:4">
      <c r="A7" s="582">
        <v>2</v>
      </c>
      <c r="B7" s="583" t="s">
        <v>377</v>
      </c>
      <c r="C7" s="584">
        <v>-15659482.747334249</v>
      </c>
      <c r="D7" s="737"/>
    </row>
    <row r="8" spans="1:4">
      <c r="A8" s="585">
        <v>3</v>
      </c>
      <c r="B8" s="586" t="s">
        <v>378</v>
      </c>
      <c r="C8" s="587">
        <v>2275708834.597156</v>
      </c>
      <c r="D8" s="737"/>
    </row>
    <row r="9" spans="1:4">
      <c r="A9" s="588"/>
      <c r="B9" s="588" t="s">
        <v>379</v>
      </c>
      <c r="C9" s="589"/>
      <c r="D9" s="737"/>
    </row>
    <row r="10" spans="1:4">
      <c r="A10" s="590">
        <v>4</v>
      </c>
      <c r="B10" s="591" t="s">
        <v>380</v>
      </c>
      <c r="C10" s="584">
        <v>0</v>
      </c>
      <c r="D10" s="737"/>
    </row>
    <row r="11" spans="1:4">
      <c r="A11" s="590">
        <v>5</v>
      </c>
      <c r="B11" s="592" t="s">
        <v>381</v>
      </c>
      <c r="C11" s="584">
        <v>0</v>
      </c>
      <c r="D11" s="737"/>
    </row>
    <row r="12" spans="1:4">
      <c r="A12" s="590">
        <v>6</v>
      </c>
      <c r="B12" s="593" t="s">
        <v>979</v>
      </c>
      <c r="C12" s="587">
        <v>0</v>
      </c>
      <c r="D12" s="737"/>
    </row>
    <row r="13" spans="1:4">
      <c r="A13" s="594">
        <v>7</v>
      </c>
      <c r="B13" s="595" t="s">
        <v>382</v>
      </c>
      <c r="C13" s="584">
        <v>0</v>
      </c>
      <c r="D13" s="737"/>
    </row>
    <row r="14" spans="1:4">
      <c r="A14" s="596">
        <v>8</v>
      </c>
      <c r="B14" s="597" t="s">
        <v>383</v>
      </c>
      <c r="C14" s="587">
        <v>0</v>
      </c>
      <c r="D14" s="737"/>
    </row>
    <row r="15" spans="1:4">
      <c r="A15" s="588"/>
      <c r="B15" s="588" t="s">
        <v>384</v>
      </c>
      <c r="C15" s="598"/>
      <c r="D15" s="737"/>
    </row>
    <row r="16" spans="1:4">
      <c r="A16" s="594">
        <v>9</v>
      </c>
      <c r="B16" s="599" t="s">
        <v>385</v>
      </c>
      <c r="C16" s="584">
        <v>0</v>
      </c>
      <c r="D16" s="737"/>
    </row>
    <row r="17" spans="1:4">
      <c r="A17" s="590">
        <v>10</v>
      </c>
      <c r="B17" s="583" t="s">
        <v>386</v>
      </c>
      <c r="C17" s="584">
        <v>0</v>
      </c>
      <c r="D17" s="737"/>
    </row>
    <row r="18" spans="1:4">
      <c r="A18" s="590">
        <v>11</v>
      </c>
      <c r="B18" s="583" t="s">
        <v>387</v>
      </c>
      <c r="C18" s="584">
        <v>0</v>
      </c>
      <c r="D18" s="737"/>
    </row>
    <row r="19" spans="1:4" ht="24">
      <c r="A19" s="594">
        <v>12</v>
      </c>
      <c r="B19" s="599" t="s">
        <v>388</v>
      </c>
      <c r="C19" s="584">
        <v>0</v>
      </c>
      <c r="D19" s="737"/>
    </row>
    <row r="20" spans="1:4">
      <c r="A20" s="594">
        <v>13</v>
      </c>
      <c r="B20" s="599" t="s">
        <v>389</v>
      </c>
      <c r="C20" s="584">
        <v>0</v>
      </c>
      <c r="D20" s="737"/>
    </row>
    <row r="21" spans="1:4">
      <c r="A21" s="594">
        <v>14</v>
      </c>
      <c r="B21" s="583" t="s">
        <v>390</v>
      </c>
      <c r="C21" s="584">
        <v>0</v>
      </c>
      <c r="D21" s="737"/>
    </row>
    <row r="22" spans="1:4">
      <c r="A22" s="596">
        <v>15</v>
      </c>
      <c r="B22" s="597" t="s">
        <v>391</v>
      </c>
      <c r="C22" s="587">
        <v>0</v>
      </c>
      <c r="D22" s="737"/>
    </row>
    <row r="23" spans="1:4">
      <c r="A23" s="588"/>
      <c r="B23" s="588" t="s">
        <v>392</v>
      </c>
      <c r="C23" s="589"/>
      <c r="D23" s="737"/>
    </row>
    <row r="24" spans="1:4">
      <c r="A24" s="590">
        <v>16</v>
      </c>
      <c r="B24" s="583" t="s">
        <v>393</v>
      </c>
      <c r="C24" s="584">
        <v>186647621.41369998</v>
      </c>
      <c r="D24" s="737"/>
    </row>
    <row r="25" spans="1:4">
      <c r="A25" s="590">
        <v>17</v>
      </c>
      <c r="B25" s="583" t="s">
        <v>394</v>
      </c>
      <c r="C25" s="584">
        <v>-92129905.488899976</v>
      </c>
      <c r="D25" s="737"/>
    </row>
    <row r="26" spans="1:4">
      <c r="A26" s="596">
        <v>18</v>
      </c>
      <c r="B26" s="597" t="s">
        <v>395</v>
      </c>
      <c r="C26" s="587">
        <v>94517715.924800009</v>
      </c>
      <c r="D26" s="737"/>
    </row>
    <row r="27" spans="1:4">
      <c r="A27" s="588"/>
      <c r="B27" s="588" t="s">
        <v>396</v>
      </c>
      <c r="C27" s="598"/>
      <c r="D27" s="737"/>
    </row>
    <row r="28" spans="1:4">
      <c r="A28" s="590">
        <v>19</v>
      </c>
      <c r="B28" s="583" t="s">
        <v>397</v>
      </c>
      <c r="C28" s="584">
        <v>0</v>
      </c>
      <c r="D28" s="737"/>
    </row>
    <row r="29" spans="1:4">
      <c r="A29" s="590">
        <v>20</v>
      </c>
      <c r="B29" s="583" t="s">
        <v>398</v>
      </c>
      <c r="C29" s="584">
        <v>0</v>
      </c>
      <c r="D29" s="737"/>
    </row>
    <row r="30" spans="1:4">
      <c r="A30" s="588"/>
      <c r="B30" s="588" t="s">
        <v>399</v>
      </c>
      <c r="C30" s="589"/>
      <c r="D30" s="737"/>
    </row>
    <row r="31" spans="1:4">
      <c r="A31" s="596">
        <v>21</v>
      </c>
      <c r="B31" s="597" t="s">
        <v>75</v>
      </c>
      <c r="C31" s="587">
        <v>327729332.76686573</v>
      </c>
      <c r="D31" s="737"/>
    </row>
    <row r="32" spans="1:4">
      <c r="A32" s="596">
        <v>22</v>
      </c>
      <c r="B32" s="597" t="s">
        <v>400</v>
      </c>
      <c r="C32" s="587">
        <v>2370226550.521956</v>
      </c>
      <c r="D32" s="737"/>
    </row>
    <row r="33" spans="1:4">
      <c r="A33" s="600"/>
      <c r="B33" s="600" t="s">
        <v>375</v>
      </c>
      <c r="C33" s="589"/>
      <c r="D33" s="737"/>
    </row>
    <row r="34" spans="1:4">
      <c r="A34" s="596">
        <v>23</v>
      </c>
      <c r="B34" s="597" t="s">
        <v>375</v>
      </c>
      <c r="C34" s="694">
        <v>0.13826920160635922</v>
      </c>
      <c r="D34" s="737"/>
    </row>
    <row r="35" spans="1:4">
      <c r="A35" s="600"/>
      <c r="B35" s="600" t="s">
        <v>401</v>
      </c>
      <c r="C35" s="589"/>
      <c r="D35" s="737"/>
    </row>
    <row r="36" spans="1:4">
      <c r="A36" s="594" t="s">
        <v>402</v>
      </c>
      <c r="B36" s="599" t="s">
        <v>403</v>
      </c>
      <c r="C36" s="601">
        <v>0</v>
      </c>
      <c r="D36" s="737"/>
    </row>
    <row r="37" spans="1:4">
      <c r="A37" s="602" t="s">
        <v>404</v>
      </c>
      <c r="B37" s="603" t="s">
        <v>405</v>
      </c>
      <c r="C37" s="601">
        <v>0</v>
      </c>
      <c r="D37" s="737"/>
    </row>
    <row r="39" spans="1:4">
      <c r="B39" s="237"/>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3" sqref="B3"/>
    </sheetView>
  </sheetViews>
  <sheetFormatPr defaultRowHeight="15"/>
  <cols>
    <col min="1" max="1" width="11.42578125" customWidth="1"/>
    <col min="2" max="2" width="76.85546875" style="2" customWidth="1"/>
    <col min="3" max="6" width="24.42578125" customWidth="1"/>
  </cols>
  <sheetData>
    <row r="1" spans="1:6">
      <c r="A1" s="9" t="s">
        <v>97</v>
      </c>
      <c r="B1" t="str">
        <f>'1. key ratios'!B1</f>
        <v>სს პროკრედიტ ბანკი</v>
      </c>
    </row>
    <row r="2" spans="1:6">
      <c r="A2" s="1" t="s">
        <v>98</v>
      </c>
      <c r="B2" s="272">
        <f>'1. key ratios'!B2</f>
        <v>46203</v>
      </c>
    </row>
    <row r="3" spans="1:6">
      <c r="A3" s="1"/>
      <c r="B3"/>
    </row>
    <row r="4" spans="1:6">
      <c r="A4" s="579" t="s">
        <v>971</v>
      </c>
    </row>
    <row r="5" spans="1:6" ht="105">
      <c r="B5" s="573"/>
      <c r="C5" s="574" t="s">
        <v>972</v>
      </c>
      <c r="D5" s="574" t="s">
        <v>973</v>
      </c>
      <c r="E5" s="574" t="s">
        <v>974</v>
      </c>
      <c r="F5" s="574" t="s">
        <v>975</v>
      </c>
    </row>
    <row r="6" spans="1:6">
      <c r="B6" s="575" t="s">
        <v>970</v>
      </c>
      <c r="C6" s="576" t="b">
        <f>IF(C7&gt;0,C7,IF(C8&gt;0,C8,IF(C9&gt;0,C9)))</f>
        <v>0</v>
      </c>
      <c r="D6" s="576" t="b">
        <f>IF(D7&gt;0,D7,IF(D8&gt;0,D8,IF(D9&gt;0,D9)))</f>
        <v>0</v>
      </c>
      <c r="E6" s="576" t="b">
        <f>IF(E7&gt;0,E7,IF(E8&gt;0,E8,IF(E9&gt;0,E9)))</f>
        <v>0</v>
      </c>
      <c r="F6" s="576" t="b">
        <f>IF(F7&gt;0,F7,IF(F8&gt;0,F8,IF(F9&gt;0,F9)))</f>
        <v>0</v>
      </c>
    </row>
    <row r="7" spans="1:6">
      <c r="B7" s="577" t="s">
        <v>976</v>
      </c>
      <c r="C7" s="578"/>
      <c r="D7" s="578"/>
      <c r="E7" s="578"/>
      <c r="F7" s="578"/>
    </row>
    <row r="8" spans="1:6">
      <c r="B8" s="577" t="s">
        <v>977</v>
      </c>
      <c r="C8" s="578"/>
      <c r="D8" s="578"/>
      <c r="E8" s="578"/>
      <c r="F8" s="578"/>
    </row>
    <row r="9" spans="1:6">
      <c r="B9" s="577" t="s">
        <v>978</v>
      </c>
      <c r="C9" s="578">
        <v>0</v>
      </c>
      <c r="D9" s="578">
        <v>0</v>
      </c>
      <c r="E9" s="578">
        <v>0</v>
      </c>
      <c r="F9" s="578">
        <v>0</v>
      </c>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O42"/>
  <sheetViews>
    <sheetView zoomScale="80" zoomScaleNormal="80" workbookViewId="0">
      <pane xSplit="2" ySplit="6" topLeftCell="C23" activePane="bottomRight" state="frozen"/>
      <selection pane="topRight" activeCell="C1" sqref="C1"/>
      <selection pane="bottomLeft" activeCell="A7" sqref="A7"/>
      <selection pane="bottomRight" activeCell="Q8" sqref="Q8"/>
    </sheetView>
  </sheetViews>
  <sheetFormatPr defaultRowHeight="15"/>
  <cols>
    <col min="1" max="1" width="9.85546875" style="1" bestFit="1" customWidth="1"/>
    <col min="2" max="2" width="82.5703125" style="14" customWidth="1"/>
    <col min="3" max="7" width="17.5703125" style="1" customWidth="1"/>
    <col min="8" max="8" width="14.28515625" bestFit="1" customWidth="1"/>
  </cols>
  <sheetData>
    <row r="1" spans="1:15">
      <c r="A1" s="1" t="s">
        <v>97</v>
      </c>
      <c r="B1" s="1" t="str">
        <f>Info!C2</f>
        <v>სს პროკრედიტ ბანკი</v>
      </c>
    </row>
    <row r="2" spans="1:15">
      <c r="A2" s="1" t="s">
        <v>98</v>
      </c>
      <c r="B2" s="272">
        <f>'1. key ratios'!B2</f>
        <v>46203</v>
      </c>
    </row>
    <row r="3" spans="1:15">
      <c r="B3" s="272"/>
    </row>
    <row r="4" spans="1:15" ht="15.75" thickBot="1">
      <c r="A4" s="1" t="s">
        <v>457</v>
      </c>
      <c r="B4" s="156" t="s">
        <v>422</v>
      </c>
    </row>
    <row r="5" spans="1:15">
      <c r="A5" s="276"/>
      <c r="B5" s="277"/>
      <c r="C5" s="811" t="s">
        <v>423</v>
      </c>
      <c r="D5" s="811"/>
      <c r="E5" s="811"/>
      <c r="F5" s="811"/>
      <c r="G5" s="812" t="s">
        <v>424</v>
      </c>
    </row>
    <row r="6" spans="1:15">
      <c r="A6" s="278"/>
      <c r="B6" s="279"/>
      <c r="C6" s="280" t="s">
        <v>425</v>
      </c>
      <c r="D6" s="280" t="s">
        <v>426</v>
      </c>
      <c r="E6" s="280" t="s">
        <v>427</v>
      </c>
      <c r="F6" s="280" t="s">
        <v>428</v>
      </c>
      <c r="G6" s="813"/>
    </row>
    <row r="7" spans="1:15">
      <c r="A7" s="281"/>
      <c r="B7" s="282" t="s">
        <v>429</v>
      </c>
      <c r="C7" s="283"/>
      <c r="D7" s="283"/>
      <c r="E7" s="283"/>
      <c r="F7" s="283"/>
      <c r="G7" s="284"/>
    </row>
    <row r="8" spans="1:15">
      <c r="A8" s="285">
        <v>1</v>
      </c>
      <c r="B8" s="286" t="s">
        <v>430</v>
      </c>
      <c r="C8" s="287">
        <v>327729332.76686573</v>
      </c>
      <c r="D8" s="287">
        <v>0</v>
      </c>
      <c r="E8" s="287">
        <v>0</v>
      </c>
      <c r="F8" s="287">
        <v>365751110.15237498</v>
      </c>
      <c r="G8" s="288">
        <v>693480442.91924071</v>
      </c>
      <c r="H8" s="737"/>
      <c r="I8" s="737"/>
      <c r="J8" s="737"/>
      <c r="K8" s="737"/>
      <c r="L8" s="737"/>
      <c r="M8" s="737"/>
      <c r="N8" s="737"/>
      <c r="O8" s="737"/>
    </row>
    <row r="9" spans="1:15">
      <c r="A9" s="285">
        <v>2</v>
      </c>
      <c r="B9" s="289" t="s">
        <v>74</v>
      </c>
      <c r="C9" s="287">
        <v>327729332.76686573</v>
      </c>
      <c r="D9" s="287">
        <v>0</v>
      </c>
      <c r="E9" s="287">
        <v>0</v>
      </c>
      <c r="F9" s="287">
        <v>57715700</v>
      </c>
      <c r="G9" s="288">
        <v>385445032.76686573</v>
      </c>
      <c r="H9" s="737"/>
      <c r="I9" s="737"/>
      <c r="J9" s="737"/>
      <c r="K9" s="737"/>
      <c r="L9" s="737"/>
      <c r="M9" s="737"/>
      <c r="N9" s="737"/>
      <c r="O9" s="737"/>
    </row>
    <row r="10" spans="1:15">
      <c r="A10" s="285">
        <v>3</v>
      </c>
      <c r="B10" s="289" t="s">
        <v>431</v>
      </c>
      <c r="C10" s="290"/>
      <c r="D10" s="290"/>
      <c r="E10" s="290"/>
      <c r="F10" s="287">
        <v>308035410.15237498</v>
      </c>
      <c r="G10" s="288">
        <v>308035410.15237498</v>
      </c>
      <c r="H10" s="737"/>
      <c r="I10" s="737"/>
      <c r="J10" s="737"/>
      <c r="K10" s="737"/>
      <c r="L10" s="737"/>
      <c r="M10" s="737"/>
      <c r="N10" s="737"/>
      <c r="O10" s="737"/>
    </row>
    <row r="11" spans="1:15" ht="26.25">
      <c r="A11" s="285">
        <v>4</v>
      </c>
      <c r="B11" s="286" t="s">
        <v>432</v>
      </c>
      <c r="C11" s="287">
        <v>266233561.18359998</v>
      </c>
      <c r="D11" s="287">
        <v>203236915.2841</v>
      </c>
      <c r="E11" s="287">
        <v>121921703.54615</v>
      </c>
      <c r="F11" s="287">
        <v>15682632.2564</v>
      </c>
      <c r="G11" s="288">
        <v>562170407.15318251</v>
      </c>
      <c r="H11" s="737"/>
      <c r="I11" s="737"/>
      <c r="J11" s="737"/>
      <c r="K11" s="737"/>
      <c r="L11" s="737"/>
      <c r="M11" s="737"/>
      <c r="N11" s="737"/>
      <c r="O11" s="737"/>
    </row>
    <row r="12" spans="1:15">
      <c r="A12" s="285">
        <v>5</v>
      </c>
      <c r="B12" s="289" t="s">
        <v>433</v>
      </c>
      <c r="C12" s="287">
        <v>248977059.96939999</v>
      </c>
      <c r="D12" s="291">
        <v>196131280.99329999</v>
      </c>
      <c r="E12" s="287">
        <v>117191832.22965001</v>
      </c>
      <c r="F12" s="287">
        <v>12439829.07</v>
      </c>
      <c r="G12" s="288">
        <v>546003002.14923251</v>
      </c>
      <c r="H12" s="737"/>
      <c r="I12" s="737"/>
      <c r="J12" s="737"/>
      <c r="K12" s="737"/>
      <c r="L12" s="737"/>
      <c r="M12" s="737"/>
      <c r="N12" s="737"/>
      <c r="O12" s="737"/>
    </row>
    <row r="13" spans="1:15">
      <c r="A13" s="285">
        <v>6</v>
      </c>
      <c r="B13" s="289" t="s">
        <v>434</v>
      </c>
      <c r="C13" s="287">
        <v>17256501.214200001</v>
      </c>
      <c r="D13" s="291">
        <v>7105634.2907999996</v>
      </c>
      <c r="E13" s="287">
        <v>4729871.3164999997</v>
      </c>
      <c r="F13" s="287">
        <v>3242803.1864</v>
      </c>
      <c r="G13" s="288">
        <v>16167405.00395</v>
      </c>
      <c r="H13" s="737"/>
      <c r="I13" s="737"/>
      <c r="J13" s="737"/>
      <c r="K13" s="737"/>
      <c r="L13" s="737"/>
      <c r="M13" s="737"/>
      <c r="N13" s="737"/>
      <c r="O13" s="737"/>
    </row>
    <row r="14" spans="1:15">
      <c r="A14" s="285">
        <v>7</v>
      </c>
      <c r="B14" s="286" t="s">
        <v>435</v>
      </c>
      <c r="C14" s="287">
        <v>537779850.19529998</v>
      </c>
      <c r="D14" s="287">
        <v>205108118.01230001</v>
      </c>
      <c r="E14" s="287">
        <v>140718559.04589999</v>
      </c>
      <c r="F14" s="287">
        <v>7537.2502000000004</v>
      </c>
      <c r="G14" s="288">
        <v>419285598.31120014</v>
      </c>
      <c r="H14" s="737"/>
      <c r="I14" s="737"/>
      <c r="J14" s="737"/>
      <c r="K14" s="737"/>
      <c r="L14" s="737"/>
      <c r="M14" s="737"/>
      <c r="N14" s="737"/>
      <c r="O14" s="737"/>
    </row>
    <row r="15" spans="1:15" ht="51.75">
      <c r="A15" s="285">
        <v>8</v>
      </c>
      <c r="B15" s="289" t="s">
        <v>436</v>
      </c>
      <c r="C15" s="287">
        <v>509232335.05400002</v>
      </c>
      <c r="D15" s="291">
        <v>188612765.2723</v>
      </c>
      <c r="E15" s="287">
        <v>95662556.189300001</v>
      </c>
      <c r="F15" s="287">
        <v>7537.2502000000004</v>
      </c>
      <c r="G15" s="288">
        <v>396757596.88290012</v>
      </c>
      <c r="H15" s="737"/>
      <c r="I15" s="737"/>
      <c r="J15" s="737"/>
      <c r="K15" s="737"/>
      <c r="L15" s="737"/>
      <c r="M15" s="737"/>
      <c r="N15" s="737"/>
      <c r="O15" s="737"/>
    </row>
    <row r="16" spans="1:15" ht="26.25">
      <c r="A16" s="285">
        <v>9</v>
      </c>
      <c r="B16" s="289" t="s">
        <v>437</v>
      </c>
      <c r="C16" s="287">
        <v>28547515.1413</v>
      </c>
      <c r="D16" s="291">
        <v>16495352.74</v>
      </c>
      <c r="E16" s="287">
        <v>45056002.856600001</v>
      </c>
      <c r="F16" s="287">
        <v>0</v>
      </c>
      <c r="G16" s="288">
        <v>22528001.428300001</v>
      </c>
      <c r="H16" s="737"/>
      <c r="I16" s="737"/>
      <c r="J16" s="737"/>
      <c r="K16" s="737"/>
      <c r="L16" s="737"/>
      <c r="M16" s="737"/>
      <c r="N16" s="737"/>
      <c r="O16" s="737"/>
    </row>
    <row r="17" spans="1:15">
      <c r="A17" s="285">
        <v>10</v>
      </c>
      <c r="B17" s="286" t="s">
        <v>438</v>
      </c>
      <c r="C17" s="287">
        <v>0</v>
      </c>
      <c r="D17" s="291">
        <v>0</v>
      </c>
      <c r="E17" s="287">
        <v>0</v>
      </c>
      <c r="F17" s="287">
        <v>0</v>
      </c>
      <c r="G17" s="288">
        <v>0</v>
      </c>
      <c r="H17" s="737"/>
      <c r="I17" s="737"/>
      <c r="J17" s="737"/>
      <c r="K17" s="737"/>
      <c r="L17" s="737"/>
      <c r="M17" s="737"/>
      <c r="N17" s="737"/>
      <c r="O17" s="737"/>
    </row>
    <row r="18" spans="1:15">
      <c r="A18" s="285">
        <v>11</v>
      </c>
      <c r="B18" s="286" t="s">
        <v>78</v>
      </c>
      <c r="C18" s="287">
        <v>0</v>
      </c>
      <c r="D18" s="291">
        <v>97871104.943166167</v>
      </c>
      <c r="E18" s="287">
        <v>3894240.9909000001</v>
      </c>
      <c r="F18" s="287">
        <v>2119280.9598999992</v>
      </c>
      <c r="G18" s="288">
        <v>0</v>
      </c>
      <c r="H18" s="737"/>
      <c r="I18" s="737"/>
      <c r="J18" s="737"/>
      <c r="K18" s="737"/>
      <c r="L18" s="737"/>
      <c r="M18" s="737"/>
      <c r="N18" s="737"/>
      <c r="O18" s="737"/>
    </row>
    <row r="19" spans="1:15">
      <c r="A19" s="285">
        <v>12</v>
      </c>
      <c r="B19" s="289" t="s">
        <v>439</v>
      </c>
      <c r="C19" s="290">
        <v>0</v>
      </c>
      <c r="D19" s="291">
        <v>12345111.661699999</v>
      </c>
      <c r="E19" s="287">
        <v>0</v>
      </c>
      <c r="F19" s="287">
        <v>0</v>
      </c>
      <c r="G19" s="288">
        <v>0</v>
      </c>
      <c r="H19" s="737"/>
      <c r="I19" s="737"/>
      <c r="J19" s="737"/>
      <c r="K19" s="737"/>
      <c r="L19" s="737"/>
      <c r="M19" s="737"/>
      <c r="N19" s="737"/>
      <c r="O19" s="737"/>
    </row>
    <row r="20" spans="1:15" ht="26.25">
      <c r="A20" s="285">
        <v>13</v>
      </c>
      <c r="B20" s="289" t="s">
        <v>440</v>
      </c>
      <c r="C20" s="287">
        <v>0</v>
      </c>
      <c r="D20" s="287">
        <v>85525993.281466171</v>
      </c>
      <c r="E20" s="287">
        <v>3894240.9909000001</v>
      </c>
      <c r="F20" s="287">
        <v>2119280.9598999992</v>
      </c>
      <c r="G20" s="288">
        <v>0</v>
      </c>
      <c r="H20" s="737"/>
      <c r="I20" s="737"/>
      <c r="J20" s="737"/>
      <c r="K20" s="737"/>
      <c r="L20" s="737"/>
      <c r="M20" s="737"/>
      <c r="N20" s="737"/>
      <c r="O20" s="737"/>
    </row>
    <row r="21" spans="1:15">
      <c r="A21" s="292">
        <v>14</v>
      </c>
      <c r="B21" s="293" t="s">
        <v>441</v>
      </c>
      <c r="C21" s="290"/>
      <c r="D21" s="290"/>
      <c r="E21" s="290"/>
      <c r="F21" s="290"/>
      <c r="G21" s="294">
        <v>1674936448.3836234</v>
      </c>
      <c r="H21" s="737"/>
      <c r="I21" s="737"/>
      <c r="J21" s="737"/>
      <c r="K21" s="737"/>
      <c r="L21" s="737"/>
      <c r="M21" s="737"/>
      <c r="N21" s="737"/>
      <c r="O21" s="737"/>
    </row>
    <row r="22" spans="1:15">
      <c r="A22" s="295"/>
      <c r="B22" s="315" t="s">
        <v>442</v>
      </c>
      <c r="C22" s="296"/>
      <c r="D22" s="297"/>
      <c r="E22" s="296"/>
      <c r="F22" s="296"/>
      <c r="G22" s="298"/>
      <c r="H22" s="737"/>
      <c r="I22" s="737"/>
      <c r="J22" s="737"/>
      <c r="K22" s="737"/>
      <c r="L22" s="737"/>
      <c r="M22" s="737"/>
      <c r="N22" s="737"/>
      <c r="O22" s="737"/>
    </row>
    <row r="23" spans="1:15">
      <c r="A23" s="285">
        <v>15</v>
      </c>
      <c r="B23" s="286" t="s">
        <v>310</v>
      </c>
      <c r="C23" s="299">
        <v>383824854.86119998</v>
      </c>
      <c r="D23" s="300">
        <v>322316772.8247</v>
      </c>
      <c r="E23" s="299">
        <v>0</v>
      </c>
      <c r="F23" s="299">
        <v>0</v>
      </c>
      <c r="G23" s="288">
        <v>16823718.641235001</v>
      </c>
      <c r="H23" s="737"/>
      <c r="I23" s="737"/>
      <c r="J23" s="737"/>
      <c r="K23" s="737"/>
      <c r="L23" s="737"/>
      <c r="M23" s="737"/>
      <c r="N23" s="737"/>
      <c r="O23" s="737"/>
    </row>
    <row r="24" spans="1:15">
      <c r="A24" s="285">
        <v>16</v>
      </c>
      <c r="B24" s="286" t="s">
        <v>443</v>
      </c>
      <c r="C24" s="287">
        <v>46608.65</v>
      </c>
      <c r="D24" s="291">
        <v>115182966.8246</v>
      </c>
      <c r="E24" s="287">
        <v>280943539.82720006</v>
      </c>
      <c r="F24" s="287">
        <v>995408519.40970004</v>
      </c>
      <c r="G24" s="288">
        <v>993064800.48110998</v>
      </c>
      <c r="H24" s="737"/>
      <c r="I24" s="737"/>
      <c r="J24" s="737"/>
      <c r="K24" s="737"/>
      <c r="L24" s="737"/>
      <c r="M24" s="737"/>
      <c r="N24" s="737"/>
      <c r="O24" s="737"/>
    </row>
    <row r="25" spans="1:15" ht="26.25">
      <c r="A25" s="285">
        <v>17</v>
      </c>
      <c r="B25" s="289" t="s">
        <v>444</v>
      </c>
      <c r="C25" s="287">
        <v>0</v>
      </c>
      <c r="D25" s="291">
        <v>0</v>
      </c>
      <c r="E25" s="287">
        <v>0</v>
      </c>
      <c r="F25" s="287">
        <v>0</v>
      </c>
      <c r="G25" s="288">
        <v>0</v>
      </c>
      <c r="H25" s="737"/>
      <c r="I25" s="737"/>
      <c r="J25" s="737"/>
      <c r="K25" s="737"/>
      <c r="L25" s="737"/>
      <c r="M25" s="737"/>
      <c r="N25" s="737"/>
      <c r="O25" s="737"/>
    </row>
    <row r="26" spans="1:15" ht="26.25">
      <c r="A26" s="285">
        <v>18</v>
      </c>
      <c r="B26" s="289" t="s">
        <v>445</v>
      </c>
      <c r="C26" s="287">
        <v>0</v>
      </c>
      <c r="D26" s="291">
        <v>349120.29009999998</v>
      </c>
      <c r="E26" s="287">
        <v>0</v>
      </c>
      <c r="F26" s="287">
        <v>0</v>
      </c>
      <c r="G26" s="288">
        <v>52368.043514999998</v>
      </c>
      <c r="H26" s="737"/>
      <c r="I26" s="737"/>
      <c r="J26" s="737"/>
      <c r="K26" s="737"/>
      <c r="L26" s="737"/>
      <c r="M26" s="737"/>
      <c r="N26" s="737"/>
      <c r="O26" s="737"/>
    </row>
    <row r="27" spans="1:15">
      <c r="A27" s="285">
        <v>19</v>
      </c>
      <c r="B27" s="289" t="s">
        <v>446</v>
      </c>
      <c r="C27" s="287">
        <v>0</v>
      </c>
      <c r="D27" s="291">
        <v>90334691.604100004</v>
      </c>
      <c r="E27" s="287">
        <v>207830913.42720002</v>
      </c>
      <c r="F27" s="287">
        <v>815762034.19660008</v>
      </c>
      <c r="G27" s="288">
        <v>811830062.72043002</v>
      </c>
      <c r="H27" s="737"/>
      <c r="I27" s="737"/>
      <c r="J27" s="737"/>
      <c r="K27" s="737"/>
      <c r="L27" s="737"/>
      <c r="M27" s="737"/>
      <c r="N27" s="737"/>
      <c r="O27" s="737"/>
    </row>
    <row r="28" spans="1:15">
      <c r="A28" s="285">
        <v>20</v>
      </c>
      <c r="B28" s="301" t="s">
        <v>447</v>
      </c>
      <c r="C28" s="287">
        <v>0</v>
      </c>
      <c r="D28" s="291">
        <v>0</v>
      </c>
      <c r="E28" s="287">
        <v>0</v>
      </c>
      <c r="F28" s="287">
        <v>0</v>
      </c>
      <c r="G28" s="288">
        <v>0</v>
      </c>
      <c r="H28" s="737"/>
      <c r="I28" s="737"/>
      <c r="J28" s="737"/>
      <c r="K28" s="737"/>
      <c r="L28" s="737"/>
      <c r="M28" s="737"/>
      <c r="N28" s="737"/>
      <c r="O28" s="737"/>
    </row>
    <row r="29" spans="1:15">
      <c r="A29" s="285">
        <v>21</v>
      </c>
      <c r="B29" s="289" t="s">
        <v>448</v>
      </c>
      <c r="C29" s="287">
        <v>0</v>
      </c>
      <c r="D29" s="291">
        <v>21807872.512400001</v>
      </c>
      <c r="E29" s="287">
        <v>70640369.922499999</v>
      </c>
      <c r="F29" s="287">
        <v>177811223.0036</v>
      </c>
      <c r="G29" s="288">
        <v>177268450.86984003</v>
      </c>
      <c r="H29" s="737"/>
      <c r="I29" s="737"/>
      <c r="J29" s="737"/>
      <c r="K29" s="737"/>
      <c r="L29" s="737"/>
      <c r="M29" s="737"/>
      <c r="N29" s="737"/>
      <c r="O29" s="737"/>
    </row>
    <row r="30" spans="1:15">
      <c r="A30" s="285">
        <v>22</v>
      </c>
      <c r="B30" s="301" t="s">
        <v>447</v>
      </c>
      <c r="C30" s="287">
        <v>0</v>
      </c>
      <c r="D30" s="291">
        <v>8009003.3080000002</v>
      </c>
      <c r="E30" s="287">
        <v>17775926.995700002</v>
      </c>
      <c r="F30" s="287">
        <v>73912666.7685</v>
      </c>
      <c r="G30" s="288">
        <v>63292948.883885004</v>
      </c>
      <c r="H30" s="737"/>
      <c r="I30" s="737"/>
      <c r="J30" s="737"/>
      <c r="K30" s="737"/>
      <c r="L30" s="737"/>
      <c r="M30" s="737"/>
      <c r="N30" s="737"/>
      <c r="O30" s="737"/>
    </row>
    <row r="31" spans="1:15" ht="26.25">
      <c r="A31" s="285">
        <v>23</v>
      </c>
      <c r="B31" s="289" t="s">
        <v>449</v>
      </c>
      <c r="C31" s="287">
        <v>46608.65</v>
      </c>
      <c r="D31" s="291">
        <v>2691282.4180000001</v>
      </c>
      <c r="E31" s="287">
        <v>2472256.4775</v>
      </c>
      <c r="F31" s="287">
        <v>1835262.2095000001</v>
      </c>
      <c r="G31" s="288">
        <v>3913918.847325</v>
      </c>
      <c r="H31" s="737"/>
      <c r="I31" s="737"/>
      <c r="J31" s="737"/>
      <c r="K31" s="737"/>
      <c r="L31" s="737"/>
      <c r="M31" s="737"/>
      <c r="N31" s="737"/>
      <c r="O31" s="737"/>
    </row>
    <row r="32" spans="1:15">
      <c r="A32" s="285">
        <v>24</v>
      </c>
      <c r="B32" s="286" t="s">
        <v>450</v>
      </c>
      <c r="C32" s="287">
        <v>0</v>
      </c>
      <c r="D32" s="291">
        <v>0</v>
      </c>
      <c r="E32" s="287">
        <v>0</v>
      </c>
      <c r="F32" s="287">
        <v>0</v>
      </c>
      <c r="G32" s="288">
        <v>0</v>
      </c>
      <c r="H32" s="737"/>
      <c r="I32" s="737"/>
      <c r="J32" s="737"/>
      <c r="K32" s="737"/>
      <c r="L32" s="737"/>
      <c r="M32" s="737"/>
      <c r="N32" s="737"/>
      <c r="O32" s="737"/>
    </row>
    <row r="33" spans="1:15">
      <c r="A33" s="285">
        <v>25</v>
      </c>
      <c r="B33" s="286" t="s">
        <v>88</v>
      </c>
      <c r="C33" s="287">
        <v>4639989.6189185483</v>
      </c>
      <c r="D33" s="287">
        <v>52990434.908613048</v>
      </c>
      <c r="E33" s="287">
        <v>25384310.330287728</v>
      </c>
      <c r="F33" s="287">
        <v>108024634.97340001</v>
      </c>
      <c r="G33" s="288">
        <v>149129692.13834894</v>
      </c>
      <c r="H33" s="737"/>
      <c r="I33" s="737"/>
      <c r="J33" s="737"/>
      <c r="K33" s="737"/>
      <c r="L33" s="737"/>
      <c r="M33" s="737"/>
      <c r="N33" s="737"/>
      <c r="O33" s="737"/>
    </row>
    <row r="34" spans="1:15">
      <c r="A34" s="285">
        <v>26</v>
      </c>
      <c r="B34" s="289" t="s">
        <v>451</v>
      </c>
      <c r="C34" s="290"/>
      <c r="D34" s="291">
        <v>12335990</v>
      </c>
      <c r="E34" s="287">
        <v>0</v>
      </c>
      <c r="F34" s="287">
        <v>0</v>
      </c>
      <c r="G34" s="288">
        <v>12335990</v>
      </c>
      <c r="H34" s="737"/>
      <c r="I34" s="737"/>
      <c r="J34" s="737"/>
      <c r="K34" s="737"/>
      <c r="L34" s="737"/>
      <c r="M34" s="737"/>
      <c r="N34" s="737"/>
      <c r="O34" s="737"/>
    </row>
    <row r="35" spans="1:15">
      <c r="A35" s="285">
        <v>27</v>
      </c>
      <c r="B35" s="289" t="s">
        <v>452</v>
      </c>
      <c r="C35" s="287">
        <v>4639989.6189185483</v>
      </c>
      <c r="D35" s="291">
        <v>40654444.908613048</v>
      </c>
      <c r="E35" s="287">
        <v>25384310.330287728</v>
      </c>
      <c r="F35" s="287">
        <v>108024634.97340001</v>
      </c>
      <c r="G35" s="288">
        <v>136793702.13834894</v>
      </c>
      <c r="H35" s="737"/>
      <c r="I35" s="737"/>
      <c r="J35" s="737"/>
      <c r="K35" s="737"/>
      <c r="L35" s="737"/>
      <c r="M35" s="737"/>
      <c r="N35" s="737"/>
      <c r="O35" s="737"/>
    </row>
    <row r="36" spans="1:15">
      <c r="A36" s="285">
        <v>28</v>
      </c>
      <c r="B36" s="286" t="s">
        <v>453</v>
      </c>
      <c r="C36" s="287">
        <v>0</v>
      </c>
      <c r="D36" s="291">
        <v>117940299.63060004</v>
      </c>
      <c r="E36" s="287">
        <v>24838940.237599995</v>
      </c>
      <c r="F36" s="287">
        <v>43868381.545499995</v>
      </c>
      <c r="G36" s="288">
        <v>14567828.745310005</v>
      </c>
      <c r="H36" s="737"/>
      <c r="I36" s="737"/>
      <c r="J36" s="737"/>
      <c r="K36" s="737"/>
      <c r="L36" s="737"/>
      <c r="M36" s="737"/>
      <c r="N36" s="737"/>
      <c r="O36" s="737"/>
    </row>
    <row r="37" spans="1:15">
      <c r="A37" s="292">
        <v>29</v>
      </c>
      <c r="B37" s="293" t="s">
        <v>454</v>
      </c>
      <c r="C37" s="290"/>
      <c r="D37" s="290"/>
      <c r="E37" s="290"/>
      <c r="F37" s="290"/>
      <c r="G37" s="294">
        <v>1173586040.0060041</v>
      </c>
      <c r="H37" s="737"/>
      <c r="I37" s="737"/>
      <c r="J37" s="737"/>
      <c r="K37" s="737"/>
      <c r="L37" s="737"/>
      <c r="M37" s="737"/>
      <c r="N37" s="737"/>
      <c r="O37" s="737"/>
    </row>
    <row r="38" spans="1:15">
      <c r="A38" s="281"/>
      <c r="B38" s="302"/>
      <c r="C38" s="303"/>
      <c r="D38" s="303"/>
      <c r="E38" s="303"/>
      <c r="F38" s="303"/>
      <c r="G38" s="304"/>
    </row>
    <row r="39" spans="1:15" ht="15.75" thickBot="1">
      <c r="A39" s="305">
        <v>30</v>
      </c>
      <c r="B39" s="306" t="s">
        <v>422</v>
      </c>
      <c r="C39" s="189"/>
      <c r="D39" s="174"/>
      <c r="E39" s="174"/>
      <c r="F39" s="307"/>
      <c r="G39" s="308">
        <v>1.4271952726832491</v>
      </c>
    </row>
    <row r="42" spans="1:15" ht="39">
      <c r="B42" s="14" t="s">
        <v>455</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Q26"/>
  <sheetViews>
    <sheetView showGridLines="0" zoomScale="80" zoomScaleNormal="80" workbookViewId="0">
      <selection activeCell="G41" sqref="G41"/>
    </sheetView>
  </sheetViews>
  <sheetFormatPr defaultColWidth="9.140625" defaultRowHeight="12.75"/>
  <cols>
    <col min="1" max="1" width="11.85546875" style="320" bestFit="1" customWidth="1"/>
    <col min="2" max="2" width="105.140625" style="320" bestFit="1" customWidth="1"/>
    <col min="3" max="4" width="15.85546875" style="320" bestFit="1" customWidth="1"/>
    <col min="5" max="5" width="20" style="320" bestFit="1" customWidth="1"/>
    <col min="6" max="6" width="15.85546875" style="320" bestFit="1" customWidth="1"/>
    <col min="7" max="7" width="36" style="320" bestFit="1" customWidth="1"/>
    <col min="8" max="8" width="17.140625" style="320" bestFit="1" customWidth="1"/>
    <col min="9" max="16384" width="9.140625" style="320"/>
  </cols>
  <sheetData>
    <row r="1" spans="1:17" ht="13.5">
      <c r="A1" s="319" t="s">
        <v>97</v>
      </c>
      <c r="B1" s="236" t="str">
        <f>Info!C2</f>
        <v>სს პროკრედიტ ბანკი</v>
      </c>
    </row>
    <row r="2" spans="1:17">
      <c r="A2" s="319" t="s">
        <v>98</v>
      </c>
      <c r="B2" s="322">
        <f>'1. key ratios'!B2</f>
        <v>46203</v>
      </c>
    </row>
    <row r="3" spans="1:17">
      <c r="A3" s="321" t="s">
        <v>462</v>
      </c>
    </row>
    <row r="5" spans="1:17">
      <c r="A5" s="814" t="s">
        <v>463</v>
      </c>
      <c r="B5" s="815"/>
      <c r="C5" s="820" t="s">
        <v>464</v>
      </c>
      <c r="D5" s="821"/>
      <c r="E5" s="821"/>
      <c r="F5" s="821"/>
      <c r="G5" s="821"/>
      <c r="H5" s="822"/>
    </row>
    <row r="6" spans="1:17">
      <c r="A6" s="816"/>
      <c r="B6" s="817"/>
      <c r="C6" s="823"/>
      <c r="D6" s="824"/>
      <c r="E6" s="824"/>
      <c r="F6" s="824"/>
      <c r="G6" s="824"/>
      <c r="H6" s="825"/>
    </row>
    <row r="7" spans="1:17">
      <c r="A7" s="818"/>
      <c r="B7" s="819"/>
      <c r="C7" s="412" t="s">
        <v>465</v>
      </c>
      <c r="D7" s="412" t="s">
        <v>466</v>
      </c>
      <c r="E7" s="412" t="s">
        <v>467</v>
      </c>
      <c r="F7" s="412" t="s">
        <v>468</v>
      </c>
      <c r="G7" s="412" t="s">
        <v>648</v>
      </c>
      <c r="H7" s="412" t="s">
        <v>66</v>
      </c>
    </row>
    <row r="8" spans="1:17">
      <c r="A8" s="408">
        <v>1</v>
      </c>
      <c r="B8" s="407" t="s">
        <v>123</v>
      </c>
      <c r="C8" s="695">
        <v>242987039.23340005</v>
      </c>
      <c r="D8" s="695">
        <v>208483786.07010001</v>
      </c>
      <c r="E8" s="695">
        <v>22355083.989999998</v>
      </c>
      <c r="F8" s="695">
        <v>0</v>
      </c>
      <c r="G8" s="695">
        <v>0</v>
      </c>
      <c r="H8" s="695">
        <v>473825909.29350007</v>
      </c>
      <c r="I8" s="743"/>
      <c r="J8" s="743"/>
      <c r="K8" s="743"/>
      <c r="L8" s="743"/>
      <c r="M8" s="743"/>
      <c r="N8" s="743"/>
      <c r="O8" s="743"/>
      <c r="P8" s="743"/>
      <c r="Q8" s="743"/>
    </row>
    <row r="9" spans="1:17">
      <c r="A9" s="408">
        <v>2</v>
      </c>
      <c r="B9" s="407" t="s">
        <v>124</v>
      </c>
      <c r="C9" s="695"/>
      <c r="D9" s="695">
        <v>0</v>
      </c>
      <c r="E9" s="695">
        <v>0</v>
      </c>
      <c r="F9" s="695">
        <v>0</v>
      </c>
      <c r="G9" s="695">
        <v>0</v>
      </c>
      <c r="H9" s="695">
        <v>0</v>
      </c>
      <c r="I9" s="743"/>
      <c r="J9" s="743"/>
      <c r="K9" s="743"/>
      <c r="L9" s="743"/>
      <c r="M9" s="743"/>
      <c r="N9" s="743"/>
      <c r="O9" s="743"/>
      <c r="P9" s="743"/>
      <c r="Q9" s="743"/>
    </row>
    <row r="10" spans="1:17">
      <c r="A10" s="408">
        <v>3</v>
      </c>
      <c r="B10" s="407" t="s">
        <v>125</v>
      </c>
      <c r="C10" s="695"/>
      <c r="D10" s="695">
        <v>0</v>
      </c>
      <c r="E10" s="695">
        <v>0</v>
      </c>
      <c r="F10" s="695">
        <v>0</v>
      </c>
      <c r="G10" s="695">
        <v>0</v>
      </c>
      <c r="H10" s="695">
        <v>0</v>
      </c>
      <c r="I10" s="743"/>
      <c r="J10" s="743"/>
      <c r="K10" s="743"/>
      <c r="L10" s="743"/>
      <c r="M10" s="743"/>
      <c r="N10" s="743"/>
      <c r="O10" s="743"/>
      <c r="P10" s="743"/>
      <c r="Q10" s="743"/>
    </row>
    <row r="11" spans="1:17">
      <c r="A11" s="408">
        <v>4</v>
      </c>
      <c r="B11" s="407" t="s">
        <v>126</v>
      </c>
      <c r="C11" s="695"/>
      <c r="D11" s="695">
        <v>0</v>
      </c>
      <c r="E11" s="695">
        <v>0</v>
      </c>
      <c r="F11" s="695">
        <v>0</v>
      </c>
      <c r="G11" s="695">
        <v>0</v>
      </c>
      <c r="H11" s="695">
        <v>0</v>
      </c>
      <c r="I11" s="743"/>
      <c r="J11" s="743"/>
      <c r="K11" s="743"/>
      <c r="L11" s="743"/>
      <c r="M11" s="743"/>
      <c r="N11" s="743"/>
      <c r="O11" s="743"/>
      <c r="P11" s="743"/>
      <c r="Q11" s="743"/>
    </row>
    <row r="12" spans="1:17">
      <c r="A12" s="408">
        <v>5</v>
      </c>
      <c r="B12" s="407" t="s">
        <v>912</v>
      </c>
      <c r="C12" s="695"/>
      <c r="D12" s="695">
        <v>0</v>
      </c>
      <c r="E12" s="695">
        <v>0</v>
      </c>
      <c r="F12" s="695">
        <v>0</v>
      </c>
      <c r="G12" s="695">
        <v>0</v>
      </c>
      <c r="H12" s="695">
        <v>0</v>
      </c>
      <c r="I12" s="743"/>
      <c r="J12" s="743"/>
      <c r="K12" s="743"/>
      <c r="L12" s="743"/>
      <c r="M12" s="743"/>
      <c r="N12" s="743"/>
      <c r="O12" s="743"/>
      <c r="P12" s="743"/>
      <c r="Q12" s="743"/>
    </row>
    <row r="13" spans="1:17">
      <c r="A13" s="408">
        <v>6</v>
      </c>
      <c r="B13" s="407" t="s">
        <v>127</v>
      </c>
      <c r="C13" s="695">
        <v>76803579.154913381</v>
      </c>
      <c r="D13" s="695">
        <v>113933420.642</v>
      </c>
      <c r="E13" s="695">
        <v>0</v>
      </c>
      <c r="F13" s="695">
        <v>0</v>
      </c>
      <c r="G13" s="695">
        <v>0</v>
      </c>
      <c r="H13" s="695">
        <v>190736999.79691339</v>
      </c>
      <c r="I13" s="743"/>
      <c r="J13" s="743"/>
      <c r="K13" s="743"/>
      <c r="L13" s="743"/>
      <c r="M13" s="743"/>
      <c r="N13" s="743"/>
      <c r="O13" s="743"/>
      <c r="P13" s="743"/>
      <c r="Q13" s="743"/>
    </row>
    <row r="14" spans="1:17">
      <c r="A14" s="408">
        <v>7</v>
      </c>
      <c r="B14" s="407" t="s">
        <v>71</v>
      </c>
      <c r="C14" s="695"/>
      <c r="D14" s="695">
        <v>238026986.47923401</v>
      </c>
      <c r="E14" s="695">
        <v>265243243.62223819</v>
      </c>
      <c r="F14" s="695">
        <v>412162251.05695188</v>
      </c>
      <c r="G14" s="695">
        <v>2642100.6732999999</v>
      </c>
      <c r="H14" s="695">
        <v>918074581.83172417</v>
      </c>
      <c r="I14" s="743"/>
      <c r="J14" s="743"/>
      <c r="K14" s="743"/>
      <c r="L14" s="743"/>
      <c r="M14" s="743"/>
      <c r="N14" s="743"/>
      <c r="O14" s="743"/>
      <c r="P14" s="743"/>
      <c r="Q14" s="743"/>
    </row>
    <row r="15" spans="1:17">
      <c r="A15" s="408">
        <v>8</v>
      </c>
      <c r="B15" s="409" t="s">
        <v>72</v>
      </c>
      <c r="C15" s="695"/>
      <c r="D15" s="695">
        <v>77399433.630958363</v>
      </c>
      <c r="E15" s="695">
        <v>177394807.20620683</v>
      </c>
      <c r="F15" s="695">
        <v>209779167.87228012</v>
      </c>
      <c r="G15" s="695">
        <v>13213.640000000001</v>
      </c>
      <c r="H15" s="695">
        <v>464586622.34944528</v>
      </c>
      <c r="I15" s="743"/>
      <c r="J15" s="743"/>
      <c r="K15" s="743"/>
      <c r="L15" s="743"/>
      <c r="M15" s="743"/>
      <c r="N15" s="743"/>
      <c r="O15" s="743"/>
      <c r="P15" s="743"/>
      <c r="Q15" s="743"/>
    </row>
    <row r="16" spans="1:17">
      <c r="A16" s="408">
        <v>9</v>
      </c>
      <c r="B16" s="407" t="s">
        <v>913</v>
      </c>
      <c r="C16" s="695"/>
      <c r="D16" s="695">
        <v>23540226.261908092</v>
      </c>
      <c r="E16" s="695">
        <v>35514690.8287545</v>
      </c>
      <c r="F16" s="695">
        <v>55708548.853167899</v>
      </c>
      <c r="G16" s="695">
        <v>4.8421000000000003</v>
      </c>
      <c r="H16" s="695">
        <v>114763470.78593048</v>
      </c>
      <c r="I16" s="743"/>
      <c r="J16" s="743"/>
      <c r="K16" s="743"/>
      <c r="L16" s="743"/>
      <c r="M16" s="743"/>
      <c r="N16" s="743"/>
      <c r="O16" s="743"/>
      <c r="P16" s="743"/>
      <c r="Q16" s="743"/>
    </row>
    <row r="17" spans="1:17">
      <c r="A17" s="408">
        <v>10</v>
      </c>
      <c r="B17" s="411" t="s">
        <v>483</v>
      </c>
      <c r="C17" s="695"/>
      <c r="D17" s="695">
        <v>364206.89600000001</v>
      </c>
      <c r="E17" s="695">
        <v>7539761.2259000018</v>
      </c>
      <c r="F17" s="695">
        <v>1038589.8472000001</v>
      </c>
      <c r="G17" s="695">
        <v>373789.30530000001</v>
      </c>
      <c r="H17" s="695">
        <v>9316347.2744000014</v>
      </c>
      <c r="I17" s="743"/>
      <c r="J17" s="743"/>
      <c r="K17" s="743"/>
      <c r="L17" s="743"/>
      <c r="M17" s="743"/>
      <c r="N17" s="743"/>
      <c r="O17" s="743"/>
      <c r="P17" s="743"/>
      <c r="Q17" s="743"/>
    </row>
    <row r="18" spans="1:17">
      <c r="A18" s="408">
        <v>11</v>
      </c>
      <c r="B18" s="407" t="s">
        <v>68</v>
      </c>
      <c r="C18" s="695"/>
      <c r="D18" s="695">
        <v>0</v>
      </c>
      <c r="E18" s="695">
        <v>0</v>
      </c>
      <c r="F18" s="695">
        <v>0</v>
      </c>
      <c r="G18" s="695">
        <v>3918376.47</v>
      </c>
      <c r="H18" s="695">
        <v>3918376.47</v>
      </c>
      <c r="I18" s="743"/>
      <c r="J18" s="743"/>
      <c r="K18" s="743"/>
      <c r="L18" s="743"/>
      <c r="M18" s="743"/>
      <c r="N18" s="743"/>
      <c r="O18" s="743"/>
      <c r="P18" s="743"/>
      <c r="Q18" s="743"/>
    </row>
    <row r="19" spans="1:17">
      <c r="A19" s="408">
        <v>12</v>
      </c>
      <c r="B19" s="407" t="s">
        <v>69</v>
      </c>
      <c r="C19" s="695"/>
      <c r="D19" s="695">
        <v>0</v>
      </c>
      <c r="E19" s="695">
        <v>0</v>
      </c>
      <c r="F19" s="695">
        <v>0</v>
      </c>
      <c r="G19" s="695">
        <v>0</v>
      </c>
      <c r="H19" s="695">
        <v>0</v>
      </c>
      <c r="I19" s="743"/>
      <c r="J19" s="743"/>
      <c r="K19" s="743"/>
      <c r="L19" s="743"/>
      <c r="M19" s="743"/>
      <c r="N19" s="743"/>
      <c r="O19" s="743"/>
      <c r="P19" s="743"/>
      <c r="Q19" s="743"/>
    </row>
    <row r="20" spans="1:17">
      <c r="A20" s="410">
        <v>13</v>
      </c>
      <c r="B20" s="409" t="s">
        <v>70</v>
      </c>
      <c r="C20" s="695"/>
      <c r="D20" s="695">
        <v>0</v>
      </c>
      <c r="E20" s="695">
        <v>0</v>
      </c>
      <c r="F20" s="695">
        <v>0</v>
      </c>
      <c r="G20" s="695">
        <v>0</v>
      </c>
      <c r="H20" s="695">
        <v>0</v>
      </c>
      <c r="I20" s="743"/>
      <c r="J20" s="743"/>
      <c r="K20" s="743"/>
      <c r="L20" s="743"/>
      <c r="M20" s="743"/>
      <c r="N20" s="743"/>
      <c r="O20" s="743"/>
      <c r="P20" s="743"/>
      <c r="Q20" s="743"/>
    </row>
    <row r="21" spans="1:17">
      <c r="A21" s="408">
        <v>14</v>
      </c>
      <c r="B21" s="407" t="s">
        <v>469</v>
      </c>
      <c r="C21" s="695">
        <v>54730766.979999997</v>
      </c>
      <c r="D21" s="695">
        <v>1948463.6497507228</v>
      </c>
      <c r="E21" s="695">
        <v>0</v>
      </c>
      <c r="F21" s="695">
        <v>0</v>
      </c>
      <c r="G21" s="695">
        <v>53547421.674318887</v>
      </c>
      <c r="H21" s="695">
        <v>110226652.30406961</v>
      </c>
      <c r="I21" s="743"/>
      <c r="J21" s="743"/>
      <c r="K21" s="743"/>
      <c r="L21" s="743"/>
      <c r="M21" s="743"/>
      <c r="N21" s="743"/>
      <c r="O21" s="743"/>
      <c r="P21" s="743"/>
      <c r="Q21" s="743"/>
    </row>
    <row r="22" spans="1:17">
      <c r="A22" s="406">
        <v>15</v>
      </c>
      <c r="B22" s="405" t="s">
        <v>66</v>
      </c>
      <c r="C22" s="695">
        <v>374521385.36831343</v>
      </c>
      <c r="D22" s="695">
        <v>663332316.73395109</v>
      </c>
      <c r="E22" s="695">
        <v>500507825.64719945</v>
      </c>
      <c r="F22" s="695">
        <v>677649967.78239989</v>
      </c>
      <c r="G22" s="695">
        <v>60121117.299718887</v>
      </c>
      <c r="H22" s="695">
        <v>2276132612.8315835</v>
      </c>
      <c r="I22" s="743"/>
      <c r="J22" s="743"/>
      <c r="K22" s="743"/>
      <c r="L22" s="743"/>
      <c r="M22" s="743"/>
      <c r="N22" s="743"/>
      <c r="O22" s="743"/>
      <c r="P22" s="743"/>
      <c r="Q22" s="743"/>
    </row>
    <row r="26" spans="1:17" ht="38.25">
      <c r="B26" s="337"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R26"/>
  <sheetViews>
    <sheetView showGridLines="0" topLeftCell="B1" zoomScale="80" zoomScaleNormal="80" workbookViewId="0">
      <selection activeCell="G38" sqref="G38"/>
    </sheetView>
  </sheetViews>
  <sheetFormatPr defaultColWidth="9.140625" defaultRowHeight="12.75"/>
  <cols>
    <col min="1" max="1" width="11.85546875" style="323" bestFit="1" customWidth="1"/>
    <col min="2" max="2" width="86.85546875" style="320" customWidth="1"/>
    <col min="3" max="4" width="31.5703125" style="320" customWidth="1"/>
    <col min="5" max="5" width="16.42578125" style="320" bestFit="1" customWidth="1"/>
    <col min="6" max="6" width="14.140625" style="320" bestFit="1" customWidth="1"/>
    <col min="7" max="7" width="20" style="320" bestFit="1" customWidth="1"/>
    <col min="8" max="8" width="25.140625" style="320" bestFit="1" customWidth="1"/>
    <col min="9" max="16384" width="9.140625" style="320"/>
  </cols>
  <sheetData>
    <row r="1" spans="1:18" ht="13.5">
      <c r="A1" s="319" t="s">
        <v>97</v>
      </c>
      <c r="B1" s="236" t="str">
        <f>Info!C2</f>
        <v>სს პროკრედიტ ბანკი</v>
      </c>
      <c r="C1" s="423"/>
      <c r="D1" s="423"/>
      <c r="E1" s="423"/>
      <c r="F1" s="423"/>
      <c r="G1" s="423"/>
      <c r="H1" s="423"/>
    </row>
    <row r="2" spans="1:18">
      <c r="A2" s="319" t="s">
        <v>98</v>
      </c>
      <c r="B2" s="322">
        <f>'1. key ratios'!B2</f>
        <v>46203</v>
      </c>
      <c r="C2" s="423"/>
      <c r="D2" s="423"/>
      <c r="E2" s="423"/>
      <c r="F2" s="423"/>
      <c r="G2" s="423"/>
      <c r="H2" s="423"/>
    </row>
    <row r="3" spans="1:18">
      <c r="A3" s="321" t="s">
        <v>470</v>
      </c>
      <c r="B3" s="423"/>
      <c r="C3" s="423"/>
      <c r="D3" s="423"/>
      <c r="E3" s="423"/>
      <c r="F3" s="423"/>
      <c r="G3" s="423"/>
      <c r="H3" s="423"/>
    </row>
    <row r="4" spans="1:18">
      <c r="A4" s="424"/>
      <c r="B4" s="423"/>
      <c r="C4" s="422" t="s">
        <v>471</v>
      </c>
      <c r="D4" s="422" t="s">
        <v>472</v>
      </c>
      <c r="E4" s="422" t="s">
        <v>473</v>
      </c>
      <c r="F4" s="422" t="s">
        <v>474</v>
      </c>
      <c r="G4" s="422" t="s">
        <v>475</v>
      </c>
      <c r="H4" s="422" t="s">
        <v>476</v>
      </c>
    </row>
    <row r="5" spans="1:18" ht="33.950000000000003" customHeight="1">
      <c r="A5" s="814" t="s">
        <v>835</v>
      </c>
      <c r="B5" s="815"/>
      <c r="C5" s="828" t="s">
        <v>565</v>
      </c>
      <c r="D5" s="828"/>
      <c r="E5" s="828" t="s">
        <v>834</v>
      </c>
      <c r="F5" s="826" t="s">
        <v>833</v>
      </c>
      <c r="G5" s="826" t="s">
        <v>480</v>
      </c>
      <c r="H5" s="420" t="s">
        <v>832</v>
      </c>
    </row>
    <row r="6" spans="1:18" ht="25.5">
      <c r="A6" s="818"/>
      <c r="B6" s="819"/>
      <c r="C6" s="421" t="s">
        <v>481</v>
      </c>
      <c r="D6" s="421" t="s">
        <v>482</v>
      </c>
      <c r="E6" s="828"/>
      <c r="F6" s="827"/>
      <c r="G6" s="827"/>
      <c r="H6" s="420" t="s">
        <v>831</v>
      </c>
    </row>
    <row r="7" spans="1:18">
      <c r="A7" s="418">
        <v>1</v>
      </c>
      <c r="B7" s="407" t="s">
        <v>123</v>
      </c>
      <c r="C7" s="696"/>
      <c r="D7" s="696">
        <v>473919705.21370006</v>
      </c>
      <c r="E7" s="696">
        <v>93795.920199999993</v>
      </c>
      <c r="F7" s="696"/>
      <c r="G7" s="696"/>
      <c r="H7" s="697">
        <v>473825909.29350007</v>
      </c>
      <c r="I7" s="743"/>
      <c r="J7" s="743"/>
      <c r="K7" s="743"/>
      <c r="L7" s="743"/>
      <c r="M7" s="743"/>
      <c r="N7" s="743"/>
      <c r="O7" s="743"/>
      <c r="P7" s="743"/>
      <c r="Q7" s="743"/>
      <c r="R7" s="743"/>
    </row>
    <row r="8" spans="1:18" ht="14.45" customHeight="1">
      <c r="A8" s="418">
        <v>2</v>
      </c>
      <c r="B8" s="407" t="s">
        <v>124</v>
      </c>
      <c r="C8" s="696"/>
      <c r="D8" s="696"/>
      <c r="E8" s="696"/>
      <c r="F8" s="696"/>
      <c r="G8" s="696"/>
      <c r="H8" s="697">
        <v>0</v>
      </c>
      <c r="I8" s="743"/>
      <c r="J8" s="743"/>
      <c r="K8" s="743"/>
      <c r="L8" s="743"/>
      <c r="M8" s="743"/>
      <c r="N8" s="743"/>
      <c r="O8" s="743"/>
      <c r="P8" s="743"/>
      <c r="Q8" s="743"/>
      <c r="R8" s="743"/>
    </row>
    <row r="9" spans="1:18">
      <c r="A9" s="418">
        <v>3</v>
      </c>
      <c r="B9" s="407" t="s">
        <v>125</v>
      </c>
      <c r="C9" s="696"/>
      <c r="D9" s="696"/>
      <c r="E9" s="696"/>
      <c r="F9" s="696"/>
      <c r="G9" s="696"/>
      <c r="H9" s="697">
        <v>0</v>
      </c>
      <c r="I9" s="743"/>
      <c r="J9" s="743"/>
      <c r="K9" s="743"/>
      <c r="L9" s="743"/>
      <c r="M9" s="743"/>
      <c r="N9" s="743"/>
      <c r="O9" s="743"/>
      <c r="P9" s="743"/>
      <c r="Q9" s="743"/>
      <c r="R9" s="743"/>
    </row>
    <row r="10" spans="1:18">
      <c r="A10" s="418">
        <v>4</v>
      </c>
      <c r="B10" s="407" t="s">
        <v>126</v>
      </c>
      <c r="C10" s="696"/>
      <c r="D10" s="696"/>
      <c r="E10" s="696"/>
      <c r="F10" s="696"/>
      <c r="G10" s="696"/>
      <c r="H10" s="697">
        <v>0</v>
      </c>
      <c r="I10" s="743"/>
      <c r="J10" s="743"/>
      <c r="K10" s="743"/>
      <c r="L10" s="743"/>
      <c r="M10" s="743"/>
      <c r="N10" s="743"/>
      <c r="O10" s="743"/>
      <c r="P10" s="743"/>
      <c r="Q10" s="743"/>
      <c r="R10" s="743"/>
    </row>
    <row r="11" spans="1:18">
      <c r="A11" s="418">
        <v>5</v>
      </c>
      <c r="B11" s="407" t="s">
        <v>912</v>
      </c>
      <c r="C11" s="696"/>
      <c r="D11" s="696"/>
      <c r="E11" s="696"/>
      <c r="F11" s="696"/>
      <c r="G11" s="696"/>
      <c r="H11" s="697">
        <v>0</v>
      </c>
      <c r="I11" s="743"/>
      <c r="J11" s="743"/>
      <c r="K11" s="743"/>
      <c r="L11" s="743"/>
      <c r="M11" s="743"/>
      <c r="N11" s="743"/>
      <c r="O11" s="743"/>
      <c r="P11" s="743"/>
      <c r="Q11" s="743"/>
      <c r="R11" s="743"/>
    </row>
    <row r="12" spans="1:18">
      <c r="A12" s="418">
        <v>6</v>
      </c>
      <c r="B12" s="407" t="s">
        <v>127</v>
      </c>
      <c r="C12" s="696"/>
      <c r="D12" s="696">
        <v>190742607.20809999</v>
      </c>
      <c r="E12" s="696">
        <v>5607.4120000000003</v>
      </c>
      <c r="F12" s="696"/>
      <c r="G12" s="696"/>
      <c r="H12" s="697">
        <v>190736999.79609999</v>
      </c>
      <c r="I12" s="743"/>
      <c r="J12" s="743"/>
      <c r="K12" s="743"/>
      <c r="L12" s="743"/>
      <c r="M12" s="743"/>
      <c r="N12" s="743"/>
      <c r="O12" s="743"/>
      <c r="P12" s="743"/>
      <c r="Q12" s="743"/>
      <c r="R12" s="743"/>
    </row>
    <row r="13" spans="1:18">
      <c r="A13" s="418">
        <v>7</v>
      </c>
      <c r="B13" s="407" t="s">
        <v>71</v>
      </c>
      <c r="C13" s="696">
        <v>26551349.942899998</v>
      </c>
      <c r="D13" s="696">
        <v>912755437.81000006</v>
      </c>
      <c r="E13" s="696">
        <v>21232205.9212</v>
      </c>
      <c r="F13" s="696"/>
      <c r="G13" s="696"/>
      <c r="H13" s="697">
        <v>918074581.83169997</v>
      </c>
      <c r="I13" s="743"/>
      <c r="J13" s="743"/>
      <c r="K13" s="743"/>
      <c r="L13" s="743"/>
      <c r="M13" s="743"/>
      <c r="N13" s="743"/>
      <c r="O13" s="743"/>
      <c r="P13" s="743"/>
      <c r="Q13" s="743"/>
      <c r="R13" s="743"/>
    </row>
    <row r="14" spans="1:18">
      <c r="A14" s="418">
        <v>8</v>
      </c>
      <c r="B14" s="409" t="s">
        <v>72</v>
      </c>
      <c r="C14" s="696">
        <v>5953760.5820000004</v>
      </c>
      <c r="D14" s="696">
        <v>464697836.75559998</v>
      </c>
      <c r="E14" s="696">
        <v>6064974.9881999996</v>
      </c>
      <c r="F14" s="696"/>
      <c r="G14" s="696">
        <v>385167.47</v>
      </c>
      <c r="H14" s="697">
        <v>464586622.34939998</v>
      </c>
      <c r="I14" s="743"/>
      <c r="J14" s="743"/>
      <c r="K14" s="743"/>
      <c r="L14" s="743"/>
      <c r="M14" s="743"/>
      <c r="N14" s="743"/>
      <c r="O14" s="743"/>
      <c r="P14" s="743"/>
      <c r="Q14" s="743"/>
      <c r="R14" s="743"/>
    </row>
    <row r="15" spans="1:18">
      <c r="A15" s="418">
        <v>9</v>
      </c>
      <c r="B15" s="407" t="s">
        <v>913</v>
      </c>
      <c r="C15" s="696">
        <v>295201.77630000003</v>
      </c>
      <c r="D15" s="696">
        <v>115129410.242</v>
      </c>
      <c r="E15" s="696">
        <v>661141.23239999998</v>
      </c>
      <c r="F15" s="696"/>
      <c r="G15" s="696"/>
      <c r="H15" s="697">
        <v>114763470.7859</v>
      </c>
      <c r="I15" s="743"/>
      <c r="J15" s="743"/>
      <c r="K15" s="743"/>
      <c r="L15" s="743"/>
      <c r="M15" s="743"/>
      <c r="N15" s="743"/>
      <c r="O15" s="743"/>
      <c r="P15" s="743"/>
      <c r="Q15" s="743"/>
      <c r="R15" s="743"/>
    </row>
    <row r="16" spans="1:18">
      <c r="A16" s="418">
        <v>10</v>
      </c>
      <c r="B16" s="411" t="s">
        <v>483</v>
      </c>
      <c r="C16" s="696">
        <v>27780411.842300002</v>
      </c>
      <c r="D16" s="696"/>
      <c r="E16" s="696">
        <v>18464064.567899998</v>
      </c>
      <c r="F16" s="696"/>
      <c r="G16" s="696"/>
      <c r="H16" s="697">
        <v>9316347.2744000033</v>
      </c>
      <c r="I16" s="743"/>
      <c r="J16" s="743"/>
      <c r="K16" s="743"/>
      <c r="L16" s="743"/>
      <c r="M16" s="743"/>
      <c r="N16" s="743"/>
      <c r="O16" s="743"/>
      <c r="P16" s="743"/>
      <c r="Q16" s="743"/>
      <c r="R16" s="743"/>
    </row>
    <row r="17" spans="1:18">
      <c r="A17" s="418">
        <v>11</v>
      </c>
      <c r="B17" s="407" t="s">
        <v>68</v>
      </c>
      <c r="C17" s="696"/>
      <c r="D17" s="696">
        <v>3918376.47</v>
      </c>
      <c r="E17" s="696">
        <v>0</v>
      </c>
      <c r="F17" s="696"/>
      <c r="G17" s="696"/>
      <c r="H17" s="697">
        <v>3918376.47</v>
      </c>
      <c r="I17" s="743"/>
      <c r="J17" s="743"/>
      <c r="K17" s="743"/>
      <c r="L17" s="743"/>
      <c r="M17" s="743"/>
      <c r="N17" s="743"/>
      <c r="O17" s="743"/>
      <c r="P17" s="743"/>
      <c r="Q17" s="743"/>
      <c r="R17" s="743"/>
    </row>
    <row r="18" spans="1:18">
      <c r="A18" s="418">
        <v>12</v>
      </c>
      <c r="B18" s="407" t="s">
        <v>69</v>
      </c>
      <c r="C18" s="696"/>
      <c r="D18" s="696"/>
      <c r="E18" s="696"/>
      <c r="F18" s="696"/>
      <c r="G18" s="696"/>
      <c r="H18" s="697">
        <v>0</v>
      </c>
      <c r="I18" s="743"/>
      <c r="J18" s="743"/>
      <c r="K18" s="743"/>
      <c r="L18" s="743"/>
      <c r="M18" s="743"/>
      <c r="N18" s="743"/>
      <c r="O18" s="743"/>
      <c r="P18" s="743"/>
      <c r="Q18" s="743"/>
      <c r="R18" s="743"/>
    </row>
    <row r="19" spans="1:18">
      <c r="A19" s="419">
        <v>13</v>
      </c>
      <c r="B19" s="409" t="s">
        <v>70</v>
      </c>
      <c r="C19" s="696"/>
      <c r="D19" s="696"/>
      <c r="E19" s="696"/>
      <c r="F19" s="696"/>
      <c r="G19" s="696"/>
      <c r="H19" s="697">
        <v>0</v>
      </c>
      <c r="I19" s="743"/>
      <c r="J19" s="743"/>
      <c r="K19" s="743"/>
      <c r="L19" s="743"/>
      <c r="M19" s="743"/>
      <c r="N19" s="743"/>
      <c r="O19" s="743"/>
      <c r="P19" s="743"/>
      <c r="Q19" s="743"/>
      <c r="R19" s="743"/>
    </row>
    <row r="20" spans="1:18">
      <c r="A20" s="418">
        <v>14</v>
      </c>
      <c r="B20" s="407" t="s">
        <v>469</v>
      </c>
      <c r="C20" s="696"/>
      <c r="D20" s="696">
        <v>125487148.10429999</v>
      </c>
      <c r="E20" s="696">
        <v>24791.297430390601</v>
      </c>
      <c r="F20" s="696"/>
      <c r="G20" s="696">
        <v>0</v>
      </c>
      <c r="H20" s="697">
        <v>125462356.8068696</v>
      </c>
      <c r="I20" s="743"/>
      <c r="J20" s="743"/>
      <c r="K20" s="743"/>
      <c r="L20" s="743"/>
      <c r="M20" s="743"/>
      <c r="N20" s="743"/>
      <c r="O20" s="743"/>
      <c r="P20" s="743"/>
      <c r="Q20" s="743"/>
      <c r="R20" s="743"/>
    </row>
    <row r="21" spans="1:18" s="324" customFormat="1">
      <c r="A21" s="417">
        <v>15</v>
      </c>
      <c r="B21" s="416" t="s">
        <v>66</v>
      </c>
      <c r="C21" s="698">
        <v>32800312.301199995</v>
      </c>
      <c r="D21" s="698">
        <v>2286650521.8037</v>
      </c>
      <c r="E21" s="698">
        <v>28082516.771430392</v>
      </c>
      <c r="F21" s="698">
        <v>0</v>
      </c>
      <c r="G21" s="698">
        <v>385167.47</v>
      </c>
      <c r="H21" s="699">
        <v>2291368317.3334699</v>
      </c>
      <c r="I21" s="743"/>
      <c r="J21" s="743"/>
      <c r="K21" s="743"/>
      <c r="L21" s="743"/>
      <c r="M21" s="743"/>
      <c r="N21" s="743"/>
      <c r="O21" s="743"/>
      <c r="P21" s="743"/>
      <c r="Q21" s="743"/>
      <c r="R21" s="743"/>
    </row>
    <row r="22" spans="1:18">
      <c r="A22" s="415">
        <v>16</v>
      </c>
      <c r="B22" s="414" t="s">
        <v>484</v>
      </c>
      <c r="C22" s="696">
        <v>32800312.301199995</v>
      </c>
      <c r="D22" s="696">
        <v>1492582684.8076</v>
      </c>
      <c r="E22" s="696">
        <v>27958322.141800001</v>
      </c>
      <c r="F22" s="696">
        <v>0</v>
      </c>
      <c r="G22" s="696">
        <v>385167.47</v>
      </c>
      <c r="H22" s="697">
        <v>1497424674.967</v>
      </c>
      <c r="I22" s="743"/>
      <c r="J22" s="743"/>
      <c r="K22" s="743"/>
      <c r="L22" s="743"/>
      <c r="M22" s="743"/>
      <c r="N22" s="743"/>
      <c r="O22" s="743"/>
      <c r="P22" s="743"/>
      <c r="Q22" s="743"/>
      <c r="R22" s="743"/>
    </row>
    <row r="23" spans="1:18">
      <c r="A23" s="415">
        <v>17</v>
      </c>
      <c r="B23" s="414" t="s">
        <v>485</v>
      </c>
      <c r="C23" s="696"/>
      <c r="D23" s="696">
        <v>140914193.27000001</v>
      </c>
      <c r="E23" s="696">
        <v>44578.14</v>
      </c>
      <c r="F23" s="696"/>
      <c r="G23" s="696"/>
      <c r="H23" s="697">
        <v>140869615.13000003</v>
      </c>
      <c r="I23" s="743"/>
      <c r="J23" s="743"/>
      <c r="K23" s="743"/>
      <c r="L23" s="743"/>
      <c r="M23" s="743"/>
      <c r="N23" s="743"/>
      <c r="O23" s="743"/>
      <c r="P23" s="743"/>
      <c r="Q23" s="743"/>
      <c r="R23" s="743"/>
    </row>
    <row r="26" spans="1:18" ht="42.6" customHeight="1">
      <c r="B26" s="337"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X36"/>
  <sheetViews>
    <sheetView showGridLines="0" zoomScale="80" zoomScaleNormal="80" workbookViewId="0">
      <selection activeCell="H39" sqref="H39"/>
    </sheetView>
  </sheetViews>
  <sheetFormatPr defaultColWidth="9.140625" defaultRowHeight="12.75"/>
  <cols>
    <col min="1" max="1" width="11" style="320" bestFit="1" customWidth="1"/>
    <col min="2" max="2" width="93.42578125" style="320" customWidth="1"/>
    <col min="3" max="4" width="35" style="320" customWidth="1"/>
    <col min="5" max="7" width="22" style="320" customWidth="1"/>
    <col min="8" max="8" width="42.140625" style="320" bestFit="1" customWidth="1"/>
    <col min="9" max="16384" width="9.140625" style="320"/>
  </cols>
  <sheetData>
    <row r="1" spans="1:24" ht="13.5">
      <c r="A1" s="319" t="s">
        <v>97</v>
      </c>
      <c r="B1" s="236" t="str">
        <f>Info!C2</f>
        <v>სს პროკრედიტ ბანკი</v>
      </c>
      <c r="C1" s="423"/>
      <c r="D1" s="423"/>
      <c r="E1" s="423"/>
      <c r="F1" s="423"/>
      <c r="G1" s="423"/>
      <c r="H1" s="423"/>
    </row>
    <row r="2" spans="1:24">
      <c r="A2" s="319" t="s">
        <v>98</v>
      </c>
      <c r="B2" s="322">
        <f>'1. key ratios'!B2</f>
        <v>46203</v>
      </c>
      <c r="C2" s="423"/>
      <c r="D2" s="423"/>
      <c r="E2" s="423"/>
      <c r="F2" s="423"/>
      <c r="G2" s="423"/>
      <c r="H2" s="423"/>
    </row>
    <row r="3" spans="1:24">
      <c r="A3" s="321" t="s">
        <v>486</v>
      </c>
      <c r="B3" s="423"/>
      <c r="C3" s="423"/>
      <c r="D3" s="423"/>
      <c r="E3" s="423"/>
      <c r="F3" s="423"/>
      <c r="G3" s="423"/>
      <c r="H3" s="423"/>
    </row>
    <row r="4" spans="1:24">
      <c r="A4" s="423"/>
      <c r="B4" s="423"/>
      <c r="C4" s="422" t="s">
        <v>471</v>
      </c>
      <c r="D4" s="422" t="s">
        <v>472</v>
      </c>
      <c r="E4" s="422" t="s">
        <v>473</v>
      </c>
      <c r="F4" s="422" t="s">
        <v>474</v>
      </c>
      <c r="G4" s="422" t="s">
        <v>475</v>
      </c>
      <c r="H4" s="422" t="s">
        <v>476</v>
      </c>
    </row>
    <row r="5" spans="1:24" ht="41.45" customHeight="1">
      <c r="A5" s="814" t="s">
        <v>837</v>
      </c>
      <c r="B5" s="815"/>
      <c r="C5" s="829" t="s">
        <v>565</v>
      </c>
      <c r="D5" s="830"/>
      <c r="E5" s="826" t="s">
        <v>834</v>
      </c>
      <c r="F5" s="826" t="s">
        <v>833</v>
      </c>
      <c r="G5" s="826" t="s">
        <v>480</v>
      </c>
      <c r="H5" s="420" t="s">
        <v>832</v>
      </c>
    </row>
    <row r="6" spans="1:24" ht="25.5">
      <c r="A6" s="818"/>
      <c r="B6" s="819"/>
      <c r="C6" s="421" t="s">
        <v>481</v>
      </c>
      <c r="D6" s="421" t="s">
        <v>482</v>
      </c>
      <c r="E6" s="827"/>
      <c r="F6" s="827"/>
      <c r="G6" s="827"/>
      <c r="H6" s="420" t="s">
        <v>831</v>
      </c>
    </row>
    <row r="7" spans="1:24">
      <c r="A7" s="413">
        <v>1</v>
      </c>
      <c r="B7" s="426" t="s">
        <v>487</v>
      </c>
      <c r="C7" s="696"/>
      <c r="D7" s="696">
        <v>456688783.16360003</v>
      </c>
      <c r="E7" s="696">
        <v>103575.30100000001</v>
      </c>
      <c r="F7" s="696"/>
      <c r="G7" s="696"/>
      <c r="H7" s="697">
        <v>456585207.86260003</v>
      </c>
      <c r="I7" s="743"/>
      <c r="J7" s="743"/>
      <c r="K7" s="743"/>
      <c r="L7" s="743"/>
      <c r="M7" s="743"/>
      <c r="N7" s="743"/>
      <c r="O7" s="743"/>
      <c r="P7" s="743"/>
      <c r="Q7" s="743"/>
      <c r="R7" s="743"/>
      <c r="S7" s="743"/>
      <c r="T7" s="743"/>
      <c r="U7" s="743"/>
      <c r="V7" s="743"/>
      <c r="W7" s="743"/>
      <c r="X7" s="743"/>
    </row>
    <row r="8" spans="1:24">
      <c r="A8" s="413">
        <v>2</v>
      </c>
      <c r="B8" s="426" t="s">
        <v>488</v>
      </c>
      <c r="C8" s="696"/>
      <c r="D8" s="696">
        <v>202517722.36660001</v>
      </c>
      <c r="E8" s="696">
        <v>23667.8236</v>
      </c>
      <c r="F8" s="696"/>
      <c r="G8" s="696"/>
      <c r="H8" s="697">
        <v>202494054.54300001</v>
      </c>
      <c r="I8" s="743"/>
      <c r="J8" s="743"/>
      <c r="K8" s="743"/>
      <c r="L8" s="743"/>
      <c r="M8" s="743"/>
      <c r="N8" s="743"/>
      <c r="O8" s="743"/>
      <c r="P8" s="743"/>
      <c r="Q8" s="743"/>
      <c r="R8" s="743"/>
      <c r="S8" s="743"/>
      <c r="T8" s="743"/>
      <c r="U8" s="743"/>
      <c r="V8" s="743"/>
      <c r="W8" s="743"/>
      <c r="X8" s="743"/>
    </row>
    <row r="9" spans="1:24">
      <c r="A9" s="413">
        <v>3</v>
      </c>
      <c r="B9" s="426" t="s">
        <v>836</v>
      </c>
      <c r="C9" s="696"/>
      <c r="D9" s="696"/>
      <c r="E9" s="696"/>
      <c r="F9" s="696"/>
      <c r="G9" s="696"/>
      <c r="H9" s="697">
        <v>0</v>
      </c>
      <c r="I9" s="743"/>
      <c r="J9" s="743"/>
      <c r="K9" s="743"/>
      <c r="L9" s="743"/>
      <c r="M9" s="743"/>
      <c r="N9" s="743"/>
      <c r="O9" s="743"/>
      <c r="P9" s="743"/>
      <c r="Q9" s="743"/>
      <c r="R9" s="743"/>
      <c r="S9" s="743"/>
      <c r="T9" s="743"/>
      <c r="U9" s="743"/>
      <c r="V9" s="743"/>
      <c r="W9" s="743"/>
      <c r="X9" s="743"/>
    </row>
    <row r="10" spans="1:24">
      <c r="A10" s="413">
        <v>4</v>
      </c>
      <c r="B10" s="426" t="s">
        <v>489</v>
      </c>
      <c r="C10" s="696"/>
      <c r="D10" s="696">
        <v>64105767.196999997</v>
      </c>
      <c r="E10" s="696">
        <v>315215.25150000001</v>
      </c>
      <c r="F10" s="696"/>
      <c r="G10" s="696"/>
      <c r="H10" s="697">
        <v>63790551.945499994</v>
      </c>
      <c r="I10" s="743"/>
      <c r="J10" s="743"/>
      <c r="K10" s="743"/>
      <c r="L10" s="743"/>
      <c r="M10" s="743"/>
      <c r="N10" s="743"/>
      <c r="O10" s="743"/>
      <c r="P10" s="743"/>
      <c r="Q10" s="743"/>
      <c r="R10" s="743"/>
      <c r="S10" s="743"/>
      <c r="T10" s="743"/>
      <c r="U10" s="743"/>
      <c r="V10" s="743"/>
      <c r="W10" s="743"/>
      <c r="X10" s="743"/>
    </row>
    <row r="11" spans="1:24">
      <c r="A11" s="413">
        <v>5</v>
      </c>
      <c r="B11" s="426" t="s">
        <v>490</v>
      </c>
      <c r="C11" s="696"/>
      <c r="D11" s="696">
        <v>170627174.90979999</v>
      </c>
      <c r="E11" s="696">
        <v>831232.81180000002</v>
      </c>
      <c r="F11" s="696"/>
      <c r="G11" s="696"/>
      <c r="H11" s="697">
        <v>169795942.09799999</v>
      </c>
      <c r="I11" s="743"/>
      <c r="J11" s="743"/>
      <c r="K11" s="743"/>
      <c r="L11" s="743"/>
      <c r="M11" s="743"/>
      <c r="N11" s="743"/>
      <c r="O11" s="743"/>
      <c r="P11" s="743"/>
      <c r="Q11" s="743"/>
      <c r="R11" s="743"/>
      <c r="S11" s="743"/>
      <c r="T11" s="743"/>
      <c r="U11" s="743"/>
      <c r="V11" s="743"/>
      <c r="W11" s="743"/>
      <c r="X11" s="743"/>
    </row>
    <row r="12" spans="1:24">
      <c r="A12" s="413">
        <v>6</v>
      </c>
      <c r="B12" s="426" t="s">
        <v>491</v>
      </c>
      <c r="C12" s="696">
        <v>4958864.1437999997</v>
      </c>
      <c r="D12" s="696">
        <v>40506408.037799999</v>
      </c>
      <c r="E12" s="696">
        <v>4579027.9230000004</v>
      </c>
      <c r="F12" s="696"/>
      <c r="G12" s="696">
        <v>33133.78</v>
      </c>
      <c r="H12" s="697">
        <v>40886244.258599997</v>
      </c>
      <c r="I12" s="743"/>
      <c r="J12" s="743"/>
      <c r="K12" s="743"/>
      <c r="L12" s="743"/>
      <c r="M12" s="743"/>
      <c r="N12" s="743"/>
      <c r="O12" s="743"/>
      <c r="P12" s="743"/>
      <c r="Q12" s="743"/>
      <c r="R12" s="743"/>
      <c r="S12" s="743"/>
      <c r="T12" s="743"/>
      <c r="U12" s="743"/>
      <c r="V12" s="743"/>
      <c r="W12" s="743"/>
      <c r="X12" s="743"/>
    </row>
    <row r="13" spans="1:24">
      <c r="A13" s="413">
        <v>7</v>
      </c>
      <c r="B13" s="426" t="s">
        <v>492</v>
      </c>
      <c r="C13" s="696">
        <v>497227.67</v>
      </c>
      <c r="D13" s="696">
        <v>165659063.90290001</v>
      </c>
      <c r="E13" s="696">
        <v>731063.42960000003</v>
      </c>
      <c r="F13" s="696"/>
      <c r="G13" s="696"/>
      <c r="H13" s="697">
        <v>165425228.1433</v>
      </c>
      <c r="I13" s="743"/>
      <c r="J13" s="743"/>
      <c r="K13" s="743"/>
      <c r="L13" s="743"/>
      <c r="M13" s="743"/>
      <c r="N13" s="743"/>
      <c r="O13" s="743"/>
      <c r="P13" s="743"/>
      <c r="Q13" s="743"/>
      <c r="R13" s="743"/>
      <c r="S13" s="743"/>
      <c r="T13" s="743"/>
      <c r="U13" s="743"/>
      <c r="V13" s="743"/>
      <c r="W13" s="743"/>
      <c r="X13" s="743"/>
    </row>
    <row r="14" spans="1:24">
      <c r="A14" s="413">
        <v>8</v>
      </c>
      <c r="B14" s="426" t="s">
        <v>493</v>
      </c>
      <c r="C14" s="696">
        <v>213271.89629999999</v>
      </c>
      <c r="D14" s="696">
        <v>114143372.728</v>
      </c>
      <c r="E14" s="696">
        <v>452023.60849999997</v>
      </c>
      <c r="F14" s="696"/>
      <c r="G14" s="696"/>
      <c r="H14" s="697">
        <v>113904621.0158</v>
      </c>
      <c r="I14" s="743"/>
      <c r="J14" s="743"/>
      <c r="K14" s="743"/>
      <c r="L14" s="743"/>
      <c r="M14" s="743"/>
      <c r="N14" s="743"/>
      <c r="O14" s="743"/>
      <c r="P14" s="743"/>
      <c r="Q14" s="743"/>
      <c r="R14" s="743"/>
      <c r="S14" s="743"/>
      <c r="T14" s="743"/>
      <c r="U14" s="743"/>
      <c r="V14" s="743"/>
      <c r="W14" s="743"/>
      <c r="X14" s="743"/>
    </row>
    <row r="15" spans="1:24">
      <c r="A15" s="413">
        <v>9</v>
      </c>
      <c r="B15" s="426" t="s">
        <v>494</v>
      </c>
      <c r="C15" s="696">
        <v>12280083.698999999</v>
      </c>
      <c r="D15" s="696">
        <v>82567689.186399996</v>
      </c>
      <c r="E15" s="696">
        <v>8148858.0012999997</v>
      </c>
      <c r="F15" s="696"/>
      <c r="G15" s="696"/>
      <c r="H15" s="697">
        <v>86698914.88409999</v>
      </c>
      <c r="I15" s="743"/>
      <c r="J15" s="743"/>
      <c r="K15" s="743"/>
      <c r="L15" s="743"/>
      <c r="M15" s="743"/>
      <c r="N15" s="743"/>
      <c r="O15" s="743"/>
      <c r="P15" s="743"/>
      <c r="Q15" s="743"/>
      <c r="R15" s="743"/>
      <c r="S15" s="743"/>
      <c r="T15" s="743"/>
      <c r="U15" s="743"/>
      <c r="V15" s="743"/>
      <c r="W15" s="743"/>
      <c r="X15" s="743"/>
    </row>
    <row r="16" spans="1:24">
      <c r="A16" s="413">
        <v>10</v>
      </c>
      <c r="B16" s="426" t="s">
        <v>495</v>
      </c>
      <c r="C16" s="696"/>
      <c r="D16" s="696">
        <v>76589197.358199999</v>
      </c>
      <c r="E16" s="696">
        <v>684777.78449999995</v>
      </c>
      <c r="F16" s="696"/>
      <c r="G16" s="696"/>
      <c r="H16" s="697">
        <v>75904419.573699996</v>
      </c>
      <c r="I16" s="743"/>
      <c r="J16" s="743"/>
      <c r="K16" s="743"/>
      <c r="L16" s="743"/>
      <c r="M16" s="743"/>
      <c r="N16" s="743"/>
      <c r="O16" s="743"/>
      <c r="P16" s="743"/>
      <c r="Q16" s="743"/>
      <c r="R16" s="743"/>
      <c r="S16" s="743"/>
      <c r="T16" s="743"/>
      <c r="U16" s="743"/>
      <c r="V16" s="743"/>
      <c r="W16" s="743"/>
      <c r="X16" s="743"/>
    </row>
    <row r="17" spans="1:24">
      <c r="A17" s="413">
        <v>11</v>
      </c>
      <c r="B17" s="426" t="s">
        <v>496</v>
      </c>
      <c r="C17" s="696"/>
      <c r="D17" s="696">
        <v>17493816.300999999</v>
      </c>
      <c r="E17" s="696">
        <v>63181.7091</v>
      </c>
      <c r="F17" s="696"/>
      <c r="G17" s="696">
        <v>56465.09</v>
      </c>
      <c r="H17" s="697">
        <v>17430634.591899998</v>
      </c>
      <c r="I17" s="743"/>
      <c r="J17" s="743"/>
      <c r="K17" s="743"/>
      <c r="L17" s="743"/>
      <c r="M17" s="743"/>
      <c r="N17" s="743"/>
      <c r="O17" s="743"/>
      <c r="P17" s="743"/>
      <c r="Q17" s="743"/>
      <c r="R17" s="743"/>
      <c r="S17" s="743"/>
      <c r="T17" s="743"/>
      <c r="U17" s="743"/>
      <c r="V17" s="743"/>
      <c r="W17" s="743"/>
      <c r="X17" s="743"/>
    </row>
    <row r="18" spans="1:24">
      <c r="A18" s="413">
        <v>12</v>
      </c>
      <c r="B18" s="426" t="s">
        <v>497</v>
      </c>
      <c r="C18" s="696">
        <v>120912.12</v>
      </c>
      <c r="D18" s="696">
        <v>135707565.54319999</v>
      </c>
      <c r="E18" s="696">
        <v>383527.07949999999</v>
      </c>
      <c r="F18" s="696"/>
      <c r="G18" s="696">
        <v>100632.87</v>
      </c>
      <c r="H18" s="697">
        <v>135444950.5837</v>
      </c>
      <c r="I18" s="743"/>
      <c r="J18" s="743"/>
      <c r="K18" s="743"/>
      <c r="L18" s="743"/>
      <c r="M18" s="743"/>
      <c r="N18" s="743"/>
      <c r="O18" s="743"/>
      <c r="P18" s="743"/>
      <c r="Q18" s="743"/>
      <c r="R18" s="743"/>
      <c r="S18" s="743"/>
      <c r="T18" s="743"/>
      <c r="U18" s="743"/>
      <c r="V18" s="743"/>
      <c r="W18" s="743"/>
      <c r="X18" s="743"/>
    </row>
    <row r="19" spans="1:24">
      <c r="A19" s="413">
        <v>13</v>
      </c>
      <c r="B19" s="426" t="s">
        <v>498</v>
      </c>
      <c r="C19" s="696">
        <v>129212.3</v>
      </c>
      <c r="D19" s="696">
        <v>66321748.579800002</v>
      </c>
      <c r="E19" s="696">
        <v>389498.37390000001</v>
      </c>
      <c r="F19" s="696"/>
      <c r="G19" s="696"/>
      <c r="H19" s="697">
        <v>66061462.505899996</v>
      </c>
      <c r="I19" s="743"/>
      <c r="J19" s="743"/>
      <c r="K19" s="743"/>
      <c r="L19" s="743"/>
      <c r="M19" s="743"/>
      <c r="N19" s="743"/>
      <c r="O19" s="743"/>
      <c r="P19" s="743"/>
      <c r="Q19" s="743"/>
      <c r="R19" s="743"/>
      <c r="S19" s="743"/>
      <c r="T19" s="743"/>
      <c r="U19" s="743"/>
      <c r="V19" s="743"/>
      <c r="W19" s="743"/>
      <c r="X19" s="743"/>
    </row>
    <row r="20" spans="1:24">
      <c r="A20" s="413">
        <v>14</v>
      </c>
      <c r="B20" s="426" t="s">
        <v>499</v>
      </c>
      <c r="C20" s="696">
        <v>4803412.6653000005</v>
      </c>
      <c r="D20" s="696">
        <v>61615103.019199997</v>
      </c>
      <c r="E20" s="696">
        <v>3093450.0813000002</v>
      </c>
      <c r="F20" s="696"/>
      <c r="G20" s="696"/>
      <c r="H20" s="697">
        <v>63325065.603199996</v>
      </c>
      <c r="I20" s="743"/>
      <c r="J20" s="743"/>
      <c r="K20" s="743"/>
      <c r="L20" s="743"/>
      <c r="M20" s="743"/>
      <c r="N20" s="743"/>
      <c r="O20" s="743"/>
      <c r="P20" s="743"/>
      <c r="Q20" s="743"/>
      <c r="R20" s="743"/>
      <c r="S20" s="743"/>
      <c r="T20" s="743"/>
      <c r="U20" s="743"/>
      <c r="V20" s="743"/>
      <c r="W20" s="743"/>
      <c r="X20" s="743"/>
    </row>
    <row r="21" spans="1:24">
      <c r="A21" s="413">
        <v>15</v>
      </c>
      <c r="B21" s="426" t="s">
        <v>500</v>
      </c>
      <c r="C21" s="696">
        <v>145042.79</v>
      </c>
      <c r="D21" s="696">
        <v>20808684.5568</v>
      </c>
      <c r="E21" s="696">
        <v>184193.89629999999</v>
      </c>
      <c r="F21" s="696"/>
      <c r="G21" s="696">
        <v>42038.05</v>
      </c>
      <c r="H21" s="697">
        <v>20769533.4505</v>
      </c>
      <c r="I21" s="743"/>
      <c r="J21" s="743"/>
      <c r="K21" s="743"/>
      <c r="L21" s="743"/>
      <c r="M21" s="743"/>
      <c r="N21" s="743"/>
      <c r="O21" s="743"/>
      <c r="P21" s="743"/>
      <c r="Q21" s="743"/>
      <c r="R21" s="743"/>
      <c r="S21" s="743"/>
      <c r="T21" s="743"/>
      <c r="U21" s="743"/>
      <c r="V21" s="743"/>
      <c r="W21" s="743"/>
      <c r="X21" s="743"/>
    </row>
    <row r="22" spans="1:24">
      <c r="A22" s="413">
        <v>16</v>
      </c>
      <c r="B22" s="426" t="s">
        <v>501</v>
      </c>
      <c r="C22" s="696"/>
      <c r="D22" s="696">
        <v>918829.17570000002</v>
      </c>
      <c r="E22" s="696">
        <v>4691.3434999999999</v>
      </c>
      <c r="F22" s="696"/>
      <c r="G22" s="696"/>
      <c r="H22" s="697">
        <v>914137.83220000006</v>
      </c>
      <c r="I22" s="743"/>
      <c r="J22" s="743"/>
      <c r="K22" s="743"/>
      <c r="L22" s="743"/>
      <c r="M22" s="743"/>
      <c r="N22" s="743"/>
      <c r="O22" s="743"/>
      <c r="P22" s="743"/>
      <c r="Q22" s="743"/>
      <c r="R22" s="743"/>
      <c r="S22" s="743"/>
      <c r="T22" s="743"/>
      <c r="U22" s="743"/>
      <c r="V22" s="743"/>
      <c r="W22" s="743"/>
      <c r="X22" s="743"/>
    </row>
    <row r="23" spans="1:24">
      <c r="A23" s="413">
        <v>17</v>
      </c>
      <c r="B23" s="426" t="s">
        <v>502</v>
      </c>
      <c r="C23" s="696"/>
      <c r="D23" s="696">
        <v>1159360.26</v>
      </c>
      <c r="E23" s="696">
        <v>5861.91</v>
      </c>
      <c r="F23" s="696"/>
      <c r="G23" s="696"/>
      <c r="H23" s="697">
        <v>1153498.3500000001</v>
      </c>
      <c r="I23" s="743"/>
      <c r="J23" s="743"/>
      <c r="K23" s="743"/>
      <c r="L23" s="743"/>
      <c r="M23" s="743"/>
      <c r="N23" s="743"/>
      <c r="O23" s="743"/>
      <c r="P23" s="743"/>
      <c r="Q23" s="743"/>
      <c r="R23" s="743"/>
      <c r="S23" s="743"/>
      <c r="T23" s="743"/>
      <c r="U23" s="743"/>
      <c r="V23" s="743"/>
      <c r="W23" s="743"/>
      <c r="X23" s="743"/>
    </row>
    <row r="24" spans="1:24">
      <c r="A24" s="413">
        <v>18</v>
      </c>
      <c r="B24" s="426" t="s">
        <v>503</v>
      </c>
      <c r="C24" s="696"/>
      <c r="D24" s="696">
        <v>16847410.895300001</v>
      </c>
      <c r="E24" s="696">
        <v>16913.8603</v>
      </c>
      <c r="F24" s="696"/>
      <c r="G24" s="696"/>
      <c r="H24" s="697">
        <v>16830497.035</v>
      </c>
      <c r="I24" s="743"/>
      <c r="J24" s="743"/>
      <c r="K24" s="743"/>
      <c r="L24" s="743"/>
      <c r="M24" s="743"/>
      <c r="N24" s="743"/>
      <c r="O24" s="743"/>
      <c r="P24" s="743"/>
      <c r="Q24" s="743"/>
      <c r="R24" s="743"/>
      <c r="S24" s="743"/>
      <c r="T24" s="743"/>
      <c r="U24" s="743"/>
      <c r="V24" s="743"/>
      <c r="W24" s="743"/>
      <c r="X24" s="743"/>
    </row>
    <row r="25" spans="1:24">
      <c r="A25" s="413">
        <v>19</v>
      </c>
      <c r="B25" s="426" t="s">
        <v>504</v>
      </c>
      <c r="C25" s="696"/>
      <c r="D25" s="696">
        <v>1815033.7087999999</v>
      </c>
      <c r="E25" s="696">
        <v>880.27170000000001</v>
      </c>
      <c r="F25" s="696"/>
      <c r="G25" s="696"/>
      <c r="H25" s="697">
        <v>1814153.4371</v>
      </c>
      <c r="I25" s="743"/>
      <c r="J25" s="743"/>
      <c r="K25" s="743"/>
      <c r="L25" s="743"/>
      <c r="M25" s="743"/>
      <c r="N25" s="743"/>
      <c r="O25" s="743"/>
      <c r="P25" s="743"/>
      <c r="Q25" s="743"/>
      <c r="R25" s="743"/>
      <c r="S25" s="743"/>
      <c r="T25" s="743"/>
      <c r="U25" s="743"/>
      <c r="V25" s="743"/>
      <c r="W25" s="743"/>
      <c r="X25" s="743"/>
    </row>
    <row r="26" spans="1:24">
      <c r="A26" s="413">
        <v>20</v>
      </c>
      <c r="B26" s="426" t="s">
        <v>505</v>
      </c>
      <c r="C26" s="696"/>
      <c r="D26" s="696">
        <v>72312541.036899999</v>
      </c>
      <c r="E26" s="696">
        <v>161227.1911</v>
      </c>
      <c r="F26" s="696"/>
      <c r="G26" s="696"/>
      <c r="H26" s="697">
        <v>72151313.845799997</v>
      </c>
      <c r="I26" s="743"/>
      <c r="J26" s="743"/>
      <c r="K26" s="743"/>
      <c r="L26" s="743"/>
      <c r="M26" s="743"/>
      <c r="N26" s="743"/>
      <c r="O26" s="743"/>
      <c r="P26" s="743"/>
      <c r="Q26" s="743"/>
      <c r="R26" s="743"/>
      <c r="S26" s="743"/>
      <c r="T26" s="743"/>
      <c r="U26" s="743"/>
      <c r="V26" s="743"/>
      <c r="W26" s="743"/>
      <c r="X26" s="743"/>
    </row>
    <row r="27" spans="1:24">
      <c r="A27" s="413">
        <v>21</v>
      </c>
      <c r="B27" s="426" t="s">
        <v>506</v>
      </c>
      <c r="C27" s="696">
        <v>615897.11690000002</v>
      </c>
      <c r="D27" s="696">
        <v>31187046.919100001</v>
      </c>
      <c r="E27" s="696">
        <v>241840.9528</v>
      </c>
      <c r="F27" s="696"/>
      <c r="G27" s="696"/>
      <c r="H27" s="697">
        <v>31561103.083200004</v>
      </c>
      <c r="I27" s="743"/>
      <c r="J27" s="743"/>
      <c r="K27" s="743"/>
      <c r="L27" s="743"/>
      <c r="M27" s="743"/>
      <c r="N27" s="743"/>
      <c r="O27" s="743"/>
      <c r="P27" s="743"/>
      <c r="Q27" s="743"/>
      <c r="R27" s="743"/>
      <c r="S27" s="743"/>
      <c r="T27" s="743"/>
      <c r="U27" s="743"/>
      <c r="V27" s="743"/>
      <c r="W27" s="743"/>
      <c r="X27" s="743"/>
    </row>
    <row r="28" spans="1:24">
      <c r="A28" s="413">
        <v>22</v>
      </c>
      <c r="B28" s="426" t="s">
        <v>507</v>
      </c>
      <c r="C28" s="696"/>
      <c r="D28" s="696">
        <v>19093365.7302</v>
      </c>
      <c r="E28" s="696">
        <v>13497.1695</v>
      </c>
      <c r="F28" s="696"/>
      <c r="G28" s="696"/>
      <c r="H28" s="697">
        <v>19079868.560699999</v>
      </c>
      <c r="I28" s="743"/>
      <c r="J28" s="743"/>
      <c r="K28" s="743"/>
      <c r="L28" s="743"/>
      <c r="M28" s="743"/>
      <c r="N28" s="743"/>
      <c r="O28" s="743"/>
      <c r="P28" s="743"/>
      <c r="Q28" s="743"/>
      <c r="R28" s="743"/>
      <c r="S28" s="743"/>
      <c r="T28" s="743"/>
      <c r="U28" s="743"/>
      <c r="V28" s="743"/>
      <c r="W28" s="743"/>
      <c r="X28" s="743"/>
    </row>
    <row r="29" spans="1:24">
      <c r="A29" s="413">
        <v>23</v>
      </c>
      <c r="B29" s="426" t="s">
        <v>508</v>
      </c>
      <c r="C29" s="696">
        <v>6070327.3235999998</v>
      </c>
      <c r="D29" s="696">
        <v>182287025.90419999</v>
      </c>
      <c r="E29" s="696">
        <v>4224769.6624999996</v>
      </c>
      <c r="F29" s="696"/>
      <c r="G29" s="696">
        <v>31274.3</v>
      </c>
      <c r="H29" s="697">
        <v>184132583.56529999</v>
      </c>
      <c r="I29" s="743"/>
      <c r="J29" s="743"/>
      <c r="K29" s="743"/>
      <c r="L29" s="743"/>
      <c r="M29" s="743"/>
      <c r="N29" s="743"/>
      <c r="O29" s="743"/>
      <c r="P29" s="743"/>
      <c r="Q29" s="743"/>
      <c r="R29" s="743"/>
      <c r="S29" s="743"/>
      <c r="T29" s="743"/>
      <c r="U29" s="743"/>
      <c r="V29" s="743"/>
      <c r="W29" s="743"/>
      <c r="X29" s="743"/>
    </row>
    <row r="30" spans="1:24">
      <c r="A30" s="413">
        <v>24</v>
      </c>
      <c r="B30" s="426" t="s">
        <v>509</v>
      </c>
      <c r="C30" s="696">
        <v>1833490.0728</v>
      </c>
      <c r="D30" s="696">
        <v>40824669.3939</v>
      </c>
      <c r="E30" s="696">
        <v>2171390.8459000001</v>
      </c>
      <c r="F30" s="696"/>
      <c r="G30" s="696"/>
      <c r="H30" s="697">
        <v>40486768.620800003</v>
      </c>
      <c r="I30" s="743"/>
      <c r="J30" s="743"/>
      <c r="K30" s="743"/>
      <c r="L30" s="743"/>
      <c r="M30" s="743"/>
      <c r="N30" s="743"/>
      <c r="O30" s="743"/>
      <c r="P30" s="743"/>
      <c r="Q30" s="743"/>
      <c r="R30" s="743"/>
      <c r="S30" s="743"/>
      <c r="T30" s="743"/>
      <c r="U30" s="743"/>
      <c r="V30" s="743"/>
      <c r="W30" s="743"/>
      <c r="X30" s="743"/>
    </row>
    <row r="31" spans="1:24">
      <c r="A31" s="413">
        <v>25</v>
      </c>
      <c r="B31" s="426" t="s">
        <v>510</v>
      </c>
      <c r="C31" s="696"/>
      <c r="D31" s="696">
        <v>8043010.9479</v>
      </c>
      <c r="E31" s="696">
        <v>32431.758399999999</v>
      </c>
      <c r="F31" s="696"/>
      <c r="G31" s="696"/>
      <c r="H31" s="697">
        <v>8010579.1895000003</v>
      </c>
      <c r="I31" s="743"/>
      <c r="J31" s="743"/>
      <c r="K31" s="743"/>
      <c r="L31" s="743"/>
      <c r="M31" s="743"/>
      <c r="N31" s="743"/>
      <c r="O31" s="743"/>
      <c r="P31" s="743"/>
      <c r="Q31" s="743"/>
      <c r="R31" s="743"/>
      <c r="S31" s="743"/>
      <c r="T31" s="743"/>
      <c r="U31" s="743"/>
      <c r="V31" s="743"/>
      <c r="W31" s="743"/>
      <c r="X31" s="743"/>
    </row>
    <row r="32" spans="1:24">
      <c r="A32" s="413">
        <v>26</v>
      </c>
      <c r="B32" s="426" t="s">
        <v>511</v>
      </c>
      <c r="C32" s="696">
        <v>1132570.5035000001</v>
      </c>
      <c r="D32" s="696">
        <v>89369043.222399995</v>
      </c>
      <c r="E32" s="696">
        <v>1153396.0933999999</v>
      </c>
      <c r="F32" s="696"/>
      <c r="G32" s="696">
        <v>121623.38</v>
      </c>
      <c r="H32" s="697">
        <v>89348217.632499993</v>
      </c>
      <c r="I32" s="743"/>
      <c r="J32" s="743"/>
      <c r="K32" s="743"/>
      <c r="L32" s="743"/>
      <c r="M32" s="743"/>
      <c r="N32" s="743"/>
      <c r="O32" s="743"/>
      <c r="P32" s="743"/>
      <c r="Q32" s="743"/>
      <c r="R32" s="743"/>
      <c r="S32" s="743"/>
      <c r="T32" s="743"/>
      <c r="U32" s="743"/>
      <c r="V32" s="743"/>
      <c r="W32" s="743"/>
      <c r="X32" s="743"/>
    </row>
    <row r="33" spans="1:24">
      <c r="A33" s="413">
        <v>27</v>
      </c>
      <c r="B33" s="413" t="s">
        <v>88</v>
      </c>
      <c r="C33" s="696">
        <v>0</v>
      </c>
      <c r="D33" s="696">
        <v>147441087.75900006</v>
      </c>
      <c r="E33" s="696">
        <v>72322.63743038848</v>
      </c>
      <c r="F33" s="696"/>
      <c r="G33" s="696">
        <v>0</v>
      </c>
      <c r="H33" s="697">
        <v>147368765.12156966</v>
      </c>
      <c r="I33" s="743"/>
      <c r="J33" s="743"/>
      <c r="K33" s="743"/>
      <c r="L33" s="743"/>
      <c r="M33" s="743"/>
      <c r="N33" s="743"/>
      <c r="O33" s="743"/>
      <c r="P33" s="743"/>
      <c r="Q33" s="743"/>
      <c r="R33" s="743"/>
      <c r="S33" s="743"/>
      <c r="T33" s="743"/>
      <c r="U33" s="743"/>
      <c r="V33" s="743"/>
      <c r="W33" s="743"/>
      <c r="X33" s="743"/>
    </row>
    <row r="34" spans="1:24">
      <c r="A34" s="413">
        <v>28</v>
      </c>
      <c r="B34" s="416" t="s">
        <v>66</v>
      </c>
      <c r="C34" s="698">
        <v>32800312.301199999</v>
      </c>
      <c r="D34" s="698">
        <v>2286650521.8037</v>
      </c>
      <c r="E34" s="698">
        <v>28082516.771430392</v>
      </c>
      <c r="F34" s="698">
        <v>0</v>
      </c>
      <c r="G34" s="698">
        <v>385167.47</v>
      </c>
      <c r="H34" s="699">
        <v>2291368317.3334694</v>
      </c>
      <c r="I34" s="743"/>
      <c r="J34" s="743"/>
      <c r="K34" s="743"/>
      <c r="L34" s="743"/>
      <c r="M34" s="743"/>
      <c r="N34" s="743"/>
      <c r="O34" s="743"/>
      <c r="P34" s="743"/>
      <c r="Q34" s="743"/>
      <c r="R34" s="743"/>
      <c r="S34" s="743"/>
      <c r="T34" s="743"/>
      <c r="U34" s="743"/>
      <c r="V34" s="743"/>
      <c r="W34" s="743"/>
      <c r="X34" s="743"/>
    </row>
    <row r="35" spans="1:24">
      <c r="C35" s="700"/>
      <c r="D35" s="700"/>
      <c r="E35" s="700"/>
      <c r="F35" s="700"/>
      <c r="G35" s="700"/>
      <c r="H35" s="700"/>
    </row>
    <row r="36" spans="1:24">
      <c r="B36" s="325"/>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E15"/>
  <sheetViews>
    <sheetView showGridLines="0" zoomScale="80" zoomScaleNormal="80" workbookViewId="0">
      <selection activeCell="D51" sqref="D51"/>
    </sheetView>
  </sheetViews>
  <sheetFormatPr defaultColWidth="9.140625" defaultRowHeight="12.75"/>
  <cols>
    <col min="1" max="1" width="11.85546875" style="320" bestFit="1" customWidth="1"/>
    <col min="2" max="2" width="108" style="320" bestFit="1" customWidth="1"/>
    <col min="3" max="3" width="35.5703125" style="320" customWidth="1"/>
    <col min="4" max="4" width="38.42578125" style="320" customWidth="1"/>
    <col min="5" max="16384" width="9.140625" style="320"/>
  </cols>
  <sheetData>
    <row r="1" spans="1:5" ht="13.5">
      <c r="A1" s="319" t="s">
        <v>97</v>
      </c>
      <c r="B1" s="236" t="str">
        <f>Info!C2</f>
        <v>სს პროკრედიტ ბანკი</v>
      </c>
    </row>
    <row r="2" spans="1:5">
      <c r="A2" s="319" t="s">
        <v>98</v>
      </c>
      <c r="B2" s="322">
        <f>'1. key ratios'!B2</f>
        <v>46203</v>
      </c>
    </row>
    <row r="3" spans="1:5">
      <c r="A3" s="321" t="s">
        <v>512</v>
      </c>
    </row>
    <row r="5" spans="1:5">
      <c r="A5" s="831" t="s">
        <v>848</v>
      </c>
      <c r="B5" s="831"/>
      <c r="C5" s="434" t="s">
        <v>531</v>
      </c>
      <c r="D5" s="434" t="s">
        <v>847</v>
      </c>
    </row>
    <row r="6" spans="1:5">
      <c r="A6" s="433">
        <v>1</v>
      </c>
      <c r="B6" s="427" t="s">
        <v>846</v>
      </c>
      <c r="C6" s="701">
        <v>27549718.796300001</v>
      </c>
      <c r="D6" s="701"/>
      <c r="E6" s="743"/>
    </row>
    <row r="7" spans="1:5">
      <c r="A7" s="430">
        <v>2</v>
      </c>
      <c r="B7" s="427" t="s">
        <v>845</v>
      </c>
      <c r="C7" s="701">
        <v>6226834.470900001</v>
      </c>
      <c r="D7" s="701">
        <v>0</v>
      </c>
      <c r="E7" s="743"/>
    </row>
    <row r="8" spans="1:5">
      <c r="A8" s="432">
        <v>2.1</v>
      </c>
      <c r="B8" s="431" t="s">
        <v>844</v>
      </c>
      <c r="C8" s="701">
        <v>774775.93229999999</v>
      </c>
      <c r="D8" s="701"/>
      <c r="E8" s="743"/>
    </row>
    <row r="9" spans="1:5">
      <c r="A9" s="432">
        <v>2.2000000000000002</v>
      </c>
      <c r="B9" s="431" t="s">
        <v>843</v>
      </c>
      <c r="C9" s="701">
        <v>5452058.5386000006</v>
      </c>
      <c r="D9" s="701"/>
      <c r="E9" s="743"/>
    </row>
    <row r="10" spans="1:5">
      <c r="A10" s="433">
        <v>3</v>
      </c>
      <c r="B10" s="427" t="s">
        <v>842</v>
      </c>
      <c r="C10" s="701">
        <v>5341048.4665000001</v>
      </c>
      <c r="D10" s="701">
        <v>0</v>
      </c>
      <c r="E10" s="743"/>
    </row>
    <row r="11" spans="1:5">
      <c r="A11" s="432">
        <v>3.1</v>
      </c>
      <c r="B11" s="431" t="s">
        <v>513</v>
      </c>
      <c r="C11" s="701">
        <v>385167.47</v>
      </c>
      <c r="D11" s="701"/>
      <c r="E11" s="743"/>
    </row>
    <row r="12" spans="1:5">
      <c r="A12" s="432">
        <v>3.2</v>
      </c>
      <c r="B12" s="431" t="s">
        <v>841</v>
      </c>
      <c r="C12" s="701">
        <v>4051486.1309000002</v>
      </c>
      <c r="D12" s="701"/>
      <c r="E12" s="743"/>
    </row>
    <row r="13" spans="1:5">
      <c r="A13" s="432">
        <v>3.3</v>
      </c>
      <c r="B13" s="431" t="s">
        <v>840</v>
      </c>
      <c r="C13" s="701">
        <v>904394.86560000002</v>
      </c>
      <c r="D13" s="701"/>
      <c r="E13" s="743"/>
    </row>
    <row r="14" spans="1:5">
      <c r="A14" s="430">
        <v>4</v>
      </c>
      <c r="B14" s="429" t="s">
        <v>839</v>
      </c>
      <c r="C14" s="701">
        <v>-477182.65919999999</v>
      </c>
      <c r="D14" s="701"/>
      <c r="E14" s="743"/>
    </row>
    <row r="15" spans="1:5">
      <c r="A15" s="428">
        <v>5</v>
      </c>
      <c r="B15" s="427" t="s">
        <v>838</v>
      </c>
      <c r="C15" s="702">
        <v>27958322.1415</v>
      </c>
      <c r="D15" s="702">
        <v>0</v>
      </c>
      <c r="E15" s="743"/>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7" sqref="C7:C18"/>
    </sheetView>
  </sheetViews>
  <sheetFormatPr defaultColWidth="9.140625" defaultRowHeight="12.75"/>
  <cols>
    <col min="1" max="1" width="11.85546875" style="423" bestFit="1" customWidth="1"/>
    <col min="2" max="2" width="128.85546875" style="423" bestFit="1" customWidth="1"/>
    <col min="3" max="3" width="37" style="423" customWidth="1"/>
    <col min="4" max="4" width="50.5703125" style="423" customWidth="1"/>
    <col min="5" max="16384" width="9.140625" style="423"/>
  </cols>
  <sheetData>
    <row r="1" spans="1:4" ht="13.5">
      <c r="A1" s="319" t="s">
        <v>97</v>
      </c>
      <c r="B1" s="236" t="str">
        <f>Info!C2</f>
        <v>სს პროკრედიტ ბანკი</v>
      </c>
    </row>
    <row r="2" spans="1:4">
      <c r="A2" s="319" t="s">
        <v>98</v>
      </c>
      <c r="B2" s="322">
        <f>'1. key ratios'!B2</f>
        <v>46203</v>
      </c>
    </row>
    <row r="3" spans="1:4">
      <c r="A3" s="321" t="s">
        <v>514</v>
      </c>
    </row>
    <row r="4" spans="1:4">
      <c r="A4" s="321"/>
    </row>
    <row r="5" spans="1:4" ht="15" customHeight="1">
      <c r="A5" s="832" t="s">
        <v>515</v>
      </c>
      <c r="B5" s="833"/>
      <c r="C5" s="836" t="s">
        <v>516</v>
      </c>
      <c r="D5" s="836" t="s">
        <v>517</v>
      </c>
    </row>
    <row r="6" spans="1:4">
      <c r="A6" s="834"/>
      <c r="B6" s="835"/>
      <c r="C6" s="836"/>
      <c r="D6" s="836"/>
    </row>
    <row r="7" spans="1:4">
      <c r="A7" s="416">
        <v>1</v>
      </c>
      <c r="B7" s="416" t="s">
        <v>518</v>
      </c>
      <c r="C7" s="696">
        <v>32672915.177700002</v>
      </c>
      <c r="D7" s="435"/>
    </row>
    <row r="8" spans="1:4">
      <c r="A8" s="413">
        <v>2</v>
      </c>
      <c r="B8" s="413" t="s">
        <v>519</v>
      </c>
      <c r="C8" s="696">
        <v>1651425.0802</v>
      </c>
      <c r="D8" s="435"/>
    </row>
    <row r="9" spans="1:4">
      <c r="A9" s="413">
        <v>3</v>
      </c>
      <c r="B9" s="438" t="s">
        <v>520</v>
      </c>
      <c r="C9" s="696"/>
      <c r="D9" s="435"/>
    </row>
    <row r="10" spans="1:4">
      <c r="A10" s="413">
        <v>4</v>
      </c>
      <c r="B10" s="413" t="s">
        <v>521</v>
      </c>
      <c r="C10" s="696">
        <v>1524027.9567</v>
      </c>
      <c r="D10" s="435"/>
    </row>
    <row r="11" spans="1:4">
      <c r="A11" s="413">
        <v>5</v>
      </c>
      <c r="B11" s="437" t="s">
        <v>849</v>
      </c>
      <c r="C11" s="696"/>
      <c r="D11" s="435"/>
    </row>
    <row r="12" spans="1:4">
      <c r="A12" s="413">
        <v>6</v>
      </c>
      <c r="B12" s="437" t="s">
        <v>522</v>
      </c>
      <c r="C12" s="696">
        <v>495408.61729999998</v>
      </c>
      <c r="D12" s="435"/>
    </row>
    <row r="13" spans="1:4">
      <c r="A13" s="413">
        <v>7</v>
      </c>
      <c r="B13" s="437" t="s">
        <v>525</v>
      </c>
      <c r="C13" s="696">
        <v>385167.47</v>
      </c>
      <c r="D13" s="435"/>
    </row>
    <row r="14" spans="1:4">
      <c r="A14" s="413">
        <v>8</v>
      </c>
      <c r="B14" s="437" t="s">
        <v>523</v>
      </c>
      <c r="C14" s="696"/>
      <c r="D14" s="413"/>
    </row>
    <row r="15" spans="1:4">
      <c r="A15" s="413">
        <v>9</v>
      </c>
      <c r="B15" s="437" t="s">
        <v>524</v>
      </c>
      <c r="C15" s="696"/>
      <c r="D15" s="413"/>
    </row>
    <row r="16" spans="1:4">
      <c r="A16" s="413">
        <v>10</v>
      </c>
      <c r="B16" s="437" t="s">
        <v>526</v>
      </c>
      <c r="C16" s="696"/>
      <c r="D16" s="413"/>
    </row>
    <row r="17" spans="1:4" ht="25.5">
      <c r="A17" s="413">
        <v>11</v>
      </c>
      <c r="B17" s="437" t="s">
        <v>527</v>
      </c>
      <c r="C17" s="696">
        <v>643451.86939999997</v>
      </c>
      <c r="D17" s="435"/>
    </row>
    <row r="18" spans="1:4">
      <c r="A18" s="416">
        <v>12</v>
      </c>
      <c r="B18" s="436" t="s">
        <v>528</v>
      </c>
      <c r="C18" s="698">
        <v>32800312.301199999</v>
      </c>
      <c r="D18" s="435"/>
    </row>
    <row r="21" spans="1:4">
      <c r="B21" s="319"/>
    </row>
    <row r="22" spans="1:4">
      <c r="B22" s="319"/>
    </row>
    <row r="23" spans="1:4">
      <c r="B23" s="321"/>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52"/>
  <sheetViews>
    <sheetView showGridLines="0" topLeftCell="N3" zoomScale="80" zoomScaleNormal="80" workbookViewId="0">
      <selection activeCell="N3" sqref="A1:XFD1048576"/>
    </sheetView>
  </sheetViews>
  <sheetFormatPr defaultColWidth="9.140625" defaultRowHeight="12.75"/>
  <cols>
    <col min="1" max="1" width="11.85546875" style="423" bestFit="1" customWidth="1"/>
    <col min="2" max="2" width="63.85546875" style="423" customWidth="1"/>
    <col min="3" max="3" width="17.42578125" style="423" bestFit="1" customWidth="1"/>
    <col min="4" max="18" width="22.140625" style="423" customWidth="1"/>
    <col min="19" max="19" width="23.140625" style="423" bestFit="1" customWidth="1"/>
    <col min="20" max="26" width="22.140625" style="423" customWidth="1"/>
    <col min="27" max="27" width="23.140625" style="423" bestFit="1" customWidth="1"/>
    <col min="28" max="28" width="20" style="423" customWidth="1"/>
    <col min="29" max="16384" width="9.140625" style="423"/>
  </cols>
  <sheetData>
    <row r="1" spans="1:28" ht="13.5">
      <c r="A1" s="319" t="s">
        <v>97</v>
      </c>
      <c r="B1" s="236" t="str">
        <f>Info!C2</f>
        <v>სს პროკრედიტ ბანკი</v>
      </c>
    </row>
    <row r="2" spans="1:28">
      <c r="A2" s="319" t="s">
        <v>98</v>
      </c>
      <c r="B2" s="322">
        <f>'1. key ratios'!B2</f>
        <v>46203</v>
      </c>
      <c r="C2" s="424"/>
    </row>
    <row r="3" spans="1:28">
      <c r="A3" s="321" t="s">
        <v>529</v>
      </c>
    </row>
    <row r="5" spans="1:28" ht="15" customHeight="1">
      <c r="A5" s="837" t="s">
        <v>862</v>
      </c>
      <c r="B5" s="838"/>
      <c r="C5" s="829" t="s">
        <v>861</v>
      </c>
      <c r="D5" s="843"/>
      <c r="E5" s="843"/>
      <c r="F5" s="843"/>
      <c r="G5" s="843"/>
      <c r="H5" s="843"/>
      <c r="I5" s="843"/>
      <c r="J5" s="843"/>
      <c r="K5" s="843"/>
      <c r="L5" s="843"/>
      <c r="M5" s="843"/>
      <c r="N5" s="843"/>
      <c r="O5" s="843"/>
      <c r="P5" s="843"/>
      <c r="Q5" s="843"/>
      <c r="R5" s="843"/>
      <c r="S5" s="843"/>
      <c r="T5" s="448"/>
      <c r="U5" s="448"/>
      <c r="V5" s="448"/>
      <c r="W5" s="448"/>
      <c r="X5" s="448"/>
      <c r="Y5" s="448"/>
      <c r="Z5" s="448"/>
      <c r="AA5" s="447"/>
      <c r="AB5" s="440"/>
    </row>
    <row r="6" spans="1:28">
      <c r="A6" s="839"/>
      <c r="B6" s="840"/>
      <c r="C6" s="844" t="s">
        <v>66</v>
      </c>
      <c r="D6" s="846" t="s">
        <v>860</v>
      </c>
      <c r="E6" s="846"/>
      <c r="F6" s="846"/>
      <c r="G6" s="846"/>
      <c r="H6" s="847" t="s">
        <v>859</v>
      </c>
      <c r="I6" s="848"/>
      <c r="J6" s="848"/>
      <c r="K6" s="849"/>
      <c r="L6" s="445"/>
      <c r="M6" s="850" t="s">
        <v>858</v>
      </c>
      <c r="N6" s="850"/>
      <c r="O6" s="850"/>
      <c r="P6" s="850"/>
      <c r="Q6" s="850"/>
      <c r="R6" s="850"/>
      <c r="S6" s="827"/>
      <c r="T6" s="446"/>
      <c r="U6" s="830" t="s">
        <v>857</v>
      </c>
      <c r="V6" s="830"/>
      <c r="W6" s="830"/>
      <c r="X6" s="830"/>
      <c r="Y6" s="830"/>
      <c r="Z6" s="830"/>
      <c r="AA6" s="828"/>
      <c r="AB6" s="445"/>
    </row>
    <row r="7" spans="1:28" ht="25.5">
      <c r="A7" s="841"/>
      <c r="B7" s="842"/>
      <c r="C7" s="845"/>
      <c r="D7" s="444"/>
      <c r="E7" s="420" t="s">
        <v>530</v>
      </c>
      <c r="F7" s="420" t="s">
        <v>855</v>
      </c>
      <c r="G7" s="420" t="s">
        <v>856</v>
      </c>
      <c r="H7" s="443"/>
      <c r="I7" s="420" t="s">
        <v>530</v>
      </c>
      <c r="J7" s="420" t="s">
        <v>855</v>
      </c>
      <c r="K7" s="420" t="s">
        <v>856</v>
      </c>
      <c r="L7" s="442"/>
      <c r="M7" s="420" t="s">
        <v>530</v>
      </c>
      <c r="N7" s="420" t="s">
        <v>855</v>
      </c>
      <c r="O7" s="420" t="s">
        <v>854</v>
      </c>
      <c r="P7" s="420" t="s">
        <v>853</v>
      </c>
      <c r="Q7" s="420" t="s">
        <v>852</v>
      </c>
      <c r="R7" s="420" t="s">
        <v>851</v>
      </c>
      <c r="S7" s="420" t="s">
        <v>850</v>
      </c>
      <c r="T7" s="441"/>
      <c r="U7" s="420" t="s">
        <v>530</v>
      </c>
      <c r="V7" s="420" t="s">
        <v>855</v>
      </c>
      <c r="W7" s="420" t="s">
        <v>854</v>
      </c>
      <c r="X7" s="420" t="s">
        <v>853</v>
      </c>
      <c r="Y7" s="420" t="s">
        <v>852</v>
      </c>
      <c r="Z7" s="420" t="s">
        <v>851</v>
      </c>
      <c r="AA7" s="420" t="s">
        <v>850</v>
      </c>
      <c r="AB7" s="440"/>
    </row>
    <row r="8" spans="1:28">
      <c r="A8" s="439">
        <v>1</v>
      </c>
      <c r="B8" s="416" t="s">
        <v>531</v>
      </c>
      <c r="C8" s="698">
        <v>1525382997.1107001</v>
      </c>
      <c r="D8" s="698">
        <v>1402213455.9396999</v>
      </c>
      <c r="E8" s="698">
        <v>11176968.4727</v>
      </c>
      <c r="F8" s="698">
        <v>0</v>
      </c>
      <c r="G8" s="698">
        <v>0</v>
      </c>
      <c r="H8" s="698">
        <v>90369228.869800001</v>
      </c>
      <c r="I8" s="698">
        <v>7737900.2818999998</v>
      </c>
      <c r="J8" s="698">
        <v>7889002.1472000005</v>
      </c>
      <c r="K8" s="698">
        <v>0</v>
      </c>
      <c r="L8" s="698">
        <v>32675640.446699999</v>
      </c>
      <c r="M8" s="698">
        <v>547043.25939999998</v>
      </c>
      <c r="N8" s="698">
        <v>94607.44</v>
      </c>
      <c r="O8" s="698">
        <v>3240041.9834000003</v>
      </c>
      <c r="P8" s="698">
        <v>6345826.0895999996</v>
      </c>
      <c r="Q8" s="698">
        <v>5030417.5071999999</v>
      </c>
      <c r="R8" s="698">
        <v>10064991.536800001</v>
      </c>
      <c r="S8" s="698">
        <v>0</v>
      </c>
      <c r="T8" s="698">
        <v>124671.8545</v>
      </c>
      <c r="U8" s="698">
        <v>0</v>
      </c>
      <c r="V8" s="698">
        <v>0</v>
      </c>
      <c r="W8" s="698">
        <v>0</v>
      </c>
      <c r="X8" s="698">
        <v>0</v>
      </c>
      <c r="Y8" s="698">
        <v>0</v>
      </c>
      <c r="Z8" s="698">
        <v>0</v>
      </c>
      <c r="AA8" s="698">
        <v>0</v>
      </c>
    </row>
    <row r="9" spans="1:28">
      <c r="A9" s="413">
        <v>1.1000000000000001</v>
      </c>
      <c r="B9" s="430" t="s">
        <v>532</v>
      </c>
      <c r="C9" s="703">
        <v>0</v>
      </c>
      <c r="D9" s="696"/>
      <c r="E9" s="696"/>
      <c r="F9" s="696"/>
      <c r="G9" s="696"/>
      <c r="H9" s="696"/>
      <c r="I9" s="696"/>
      <c r="J9" s="696"/>
      <c r="K9" s="696"/>
      <c r="L9" s="696"/>
      <c r="M9" s="696"/>
      <c r="N9" s="696"/>
      <c r="O9" s="696"/>
      <c r="P9" s="696"/>
      <c r="Q9" s="696"/>
      <c r="R9" s="696"/>
      <c r="S9" s="696"/>
      <c r="T9" s="696"/>
      <c r="U9" s="696"/>
      <c r="V9" s="696"/>
      <c r="W9" s="696"/>
      <c r="X9" s="696"/>
      <c r="Y9" s="696"/>
      <c r="Z9" s="696"/>
      <c r="AA9" s="696"/>
    </row>
    <row r="10" spans="1:28">
      <c r="A10" s="413">
        <v>1.2</v>
      </c>
      <c r="B10" s="430" t="s">
        <v>533</v>
      </c>
      <c r="C10" s="703">
        <v>0</v>
      </c>
      <c r="D10" s="696"/>
      <c r="E10" s="696"/>
      <c r="F10" s="696"/>
      <c r="G10" s="696"/>
      <c r="H10" s="696"/>
      <c r="I10" s="696"/>
      <c r="J10" s="696"/>
      <c r="K10" s="696"/>
      <c r="L10" s="696"/>
      <c r="M10" s="696"/>
      <c r="N10" s="696"/>
      <c r="O10" s="696"/>
      <c r="P10" s="696"/>
      <c r="Q10" s="696"/>
      <c r="R10" s="696"/>
      <c r="S10" s="696"/>
      <c r="T10" s="696"/>
      <c r="U10" s="696"/>
      <c r="V10" s="696"/>
      <c r="W10" s="696"/>
      <c r="X10" s="696"/>
      <c r="Y10" s="696"/>
      <c r="Z10" s="696"/>
      <c r="AA10" s="696"/>
    </row>
    <row r="11" spans="1:28">
      <c r="A11" s="413">
        <v>1.3</v>
      </c>
      <c r="B11" s="430" t="s">
        <v>534</v>
      </c>
      <c r="C11" s="703">
        <v>0</v>
      </c>
      <c r="D11" s="696"/>
      <c r="E11" s="696"/>
      <c r="F11" s="696"/>
      <c r="G11" s="696"/>
      <c r="H11" s="696"/>
      <c r="I11" s="696"/>
      <c r="J11" s="696"/>
      <c r="K11" s="696"/>
      <c r="L11" s="696"/>
      <c r="M11" s="696"/>
      <c r="N11" s="696"/>
      <c r="O11" s="696"/>
      <c r="P11" s="696"/>
      <c r="Q11" s="696"/>
      <c r="R11" s="696"/>
      <c r="S11" s="696"/>
      <c r="T11" s="696"/>
      <c r="U11" s="696"/>
      <c r="V11" s="696"/>
      <c r="W11" s="696"/>
      <c r="X11" s="696"/>
      <c r="Y11" s="696"/>
      <c r="Z11" s="696"/>
      <c r="AA11" s="696"/>
    </row>
    <row r="12" spans="1:28">
      <c r="A12" s="413">
        <v>1.4</v>
      </c>
      <c r="B12" s="430" t="s">
        <v>535</v>
      </c>
      <c r="C12" s="703">
        <v>350000</v>
      </c>
      <c r="D12" s="696">
        <v>350000</v>
      </c>
      <c r="E12" s="696"/>
      <c r="F12" s="696"/>
      <c r="G12" s="696"/>
      <c r="H12" s="696"/>
      <c r="I12" s="696"/>
      <c r="J12" s="696"/>
      <c r="K12" s="696"/>
      <c r="L12" s="696"/>
      <c r="M12" s="696"/>
      <c r="N12" s="696"/>
      <c r="O12" s="696"/>
      <c r="P12" s="696"/>
      <c r="Q12" s="696"/>
      <c r="R12" s="696"/>
      <c r="S12" s="696"/>
      <c r="T12" s="696"/>
      <c r="U12" s="696"/>
      <c r="V12" s="696"/>
      <c r="W12" s="696"/>
      <c r="X12" s="696"/>
      <c r="Y12" s="696"/>
      <c r="Z12" s="696"/>
      <c r="AA12" s="696"/>
    </row>
    <row r="13" spans="1:28">
      <c r="A13" s="413">
        <v>1.5</v>
      </c>
      <c r="B13" s="430" t="s">
        <v>536</v>
      </c>
      <c r="C13" s="703">
        <v>1187270684.1361001</v>
      </c>
      <c r="D13" s="696">
        <v>1079936557.9157</v>
      </c>
      <c r="E13" s="696">
        <v>7556653.4398999996</v>
      </c>
      <c r="F13" s="696"/>
      <c r="G13" s="696"/>
      <c r="H13" s="696">
        <v>76696102.802200004</v>
      </c>
      <c r="I13" s="696">
        <v>4393618.6161000002</v>
      </c>
      <c r="J13" s="696">
        <v>7047001.9625000004</v>
      </c>
      <c r="K13" s="696"/>
      <c r="L13" s="696">
        <v>30638023.418200001</v>
      </c>
      <c r="M13" s="696">
        <v>527765.11939999997</v>
      </c>
      <c r="N13" s="696"/>
      <c r="O13" s="696">
        <v>1989709.4405</v>
      </c>
      <c r="P13" s="696">
        <v>6190022.4495999999</v>
      </c>
      <c r="Q13" s="696">
        <v>4840928.9771999996</v>
      </c>
      <c r="R13" s="696">
        <v>10064991.536800001</v>
      </c>
      <c r="S13" s="696"/>
      <c r="T13" s="696"/>
      <c r="U13" s="696"/>
      <c r="V13" s="696"/>
      <c r="W13" s="696"/>
      <c r="X13" s="696"/>
      <c r="Y13" s="696"/>
      <c r="Z13" s="696"/>
      <c r="AA13" s="696"/>
    </row>
    <row r="14" spans="1:28">
      <c r="A14" s="413">
        <v>1.6</v>
      </c>
      <c r="B14" s="430" t="s">
        <v>537</v>
      </c>
      <c r="C14" s="703">
        <v>337762312.97459996</v>
      </c>
      <c r="D14" s="696">
        <v>321926898.02399999</v>
      </c>
      <c r="E14" s="696">
        <v>3620315.0328000002</v>
      </c>
      <c r="F14" s="696"/>
      <c r="G14" s="696"/>
      <c r="H14" s="696">
        <v>13673126.067600001</v>
      </c>
      <c r="I14" s="696">
        <v>3344281.6658000001</v>
      </c>
      <c r="J14" s="696">
        <v>842000.18469999998</v>
      </c>
      <c r="K14" s="696"/>
      <c r="L14" s="696">
        <v>2037617.0285</v>
      </c>
      <c r="M14" s="696">
        <v>19278.14</v>
      </c>
      <c r="N14" s="696">
        <v>94607.44</v>
      </c>
      <c r="O14" s="696">
        <v>1250332.5429</v>
      </c>
      <c r="P14" s="696">
        <v>155803.64000000001</v>
      </c>
      <c r="Q14" s="696">
        <v>189488.53</v>
      </c>
      <c r="R14" s="696"/>
      <c r="S14" s="696"/>
      <c r="T14" s="696">
        <v>124671.8545</v>
      </c>
      <c r="U14" s="696"/>
      <c r="V14" s="696"/>
      <c r="W14" s="696"/>
      <c r="X14" s="696"/>
      <c r="Y14" s="696"/>
      <c r="Z14" s="696"/>
      <c r="AA14" s="696"/>
    </row>
    <row r="15" spans="1:28">
      <c r="A15" s="439">
        <v>2</v>
      </c>
      <c r="B15" s="416" t="s">
        <v>538</v>
      </c>
      <c r="C15" s="698">
        <v>140867584.90000001</v>
      </c>
      <c r="D15" s="698">
        <v>140867584.90000001</v>
      </c>
      <c r="E15" s="698">
        <v>0</v>
      </c>
      <c r="F15" s="698">
        <v>0</v>
      </c>
      <c r="G15" s="698">
        <v>0</v>
      </c>
      <c r="H15" s="698">
        <v>0</v>
      </c>
      <c r="I15" s="698">
        <v>0</v>
      </c>
      <c r="J15" s="698">
        <v>0</v>
      </c>
      <c r="K15" s="698">
        <v>0</v>
      </c>
      <c r="L15" s="698">
        <v>0</v>
      </c>
      <c r="M15" s="698">
        <v>0</v>
      </c>
      <c r="N15" s="698">
        <v>0</v>
      </c>
      <c r="O15" s="698">
        <v>0</v>
      </c>
      <c r="P15" s="698">
        <v>0</v>
      </c>
      <c r="Q15" s="698">
        <v>0</v>
      </c>
      <c r="R15" s="698">
        <v>0</v>
      </c>
      <c r="S15" s="698">
        <v>0</v>
      </c>
      <c r="T15" s="698">
        <v>0</v>
      </c>
      <c r="U15" s="698">
        <v>0</v>
      </c>
      <c r="V15" s="698">
        <v>0</v>
      </c>
      <c r="W15" s="698">
        <v>0</v>
      </c>
      <c r="X15" s="698">
        <v>0</v>
      </c>
      <c r="Y15" s="698">
        <v>0</v>
      </c>
      <c r="Z15" s="698">
        <v>0</v>
      </c>
      <c r="AA15" s="698">
        <v>0</v>
      </c>
    </row>
    <row r="16" spans="1:28">
      <c r="A16" s="413">
        <v>2.1</v>
      </c>
      <c r="B16" s="430" t="s">
        <v>532</v>
      </c>
      <c r="C16" s="703">
        <v>25919715.699999999</v>
      </c>
      <c r="D16" s="696">
        <v>25919715.699999999</v>
      </c>
      <c r="E16" s="696"/>
      <c r="F16" s="696"/>
      <c r="G16" s="696"/>
      <c r="H16" s="696"/>
      <c r="I16" s="696"/>
      <c r="J16" s="696"/>
      <c r="K16" s="696"/>
      <c r="L16" s="696"/>
      <c r="M16" s="696"/>
      <c r="N16" s="696"/>
      <c r="O16" s="696"/>
      <c r="P16" s="696"/>
      <c r="Q16" s="696"/>
      <c r="R16" s="696"/>
      <c r="S16" s="696"/>
      <c r="T16" s="696"/>
      <c r="U16" s="696"/>
      <c r="V16" s="696"/>
      <c r="W16" s="696"/>
      <c r="X16" s="696"/>
      <c r="Y16" s="696"/>
      <c r="Z16" s="696"/>
      <c r="AA16" s="696"/>
    </row>
    <row r="17" spans="1:28">
      <c r="A17" s="413">
        <v>2.2000000000000002</v>
      </c>
      <c r="B17" s="430" t="s">
        <v>533</v>
      </c>
      <c r="C17" s="703">
        <v>114947869.2</v>
      </c>
      <c r="D17" s="696">
        <v>114947869.2</v>
      </c>
      <c r="E17" s="696"/>
      <c r="F17" s="696"/>
      <c r="G17" s="696"/>
      <c r="H17" s="696"/>
      <c r="I17" s="696"/>
      <c r="J17" s="696"/>
      <c r="K17" s="696"/>
      <c r="L17" s="696"/>
      <c r="M17" s="696"/>
      <c r="N17" s="696"/>
      <c r="O17" s="696"/>
      <c r="P17" s="696"/>
      <c r="Q17" s="696"/>
      <c r="R17" s="696"/>
      <c r="S17" s="696"/>
      <c r="T17" s="696"/>
      <c r="U17" s="696"/>
      <c r="V17" s="696"/>
      <c r="W17" s="696"/>
      <c r="X17" s="696"/>
      <c r="Y17" s="696"/>
      <c r="Z17" s="696"/>
      <c r="AA17" s="696"/>
    </row>
    <row r="18" spans="1:28">
      <c r="A18" s="413">
        <v>2.2999999999999998</v>
      </c>
      <c r="B18" s="430" t="s">
        <v>534</v>
      </c>
      <c r="C18" s="703"/>
      <c r="D18" s="696"/>
      <c r="E18" s="696"/>
      <c r="F18" s="696"/>
      <c r="G18" s="696"/>
      <c r="H18" s="696"/>
      <c r="I18" s="696"/>
      <c r="J18" s="696"/>
      <c r="K18" s="696"/>
      <c r="L18" s="696"/>
      <c r="M18" s="696"/>
      <c r="N18" s="696"/>
      <c r="O18" s="696"/>
      <c r="P18" s="696"/>
      <c r="Q18" s="696"/>
      <c r="R18" s="696"/>
      <c r="S18" s="696"/>
      <c r="T18" s="696"/>
      <c r="U18" s="696"/>
      <c r="V18" s="696"/>
      <c r="W18" s="696"/>
      <c r="X18" s="696"/>
      <c r="Y18" s="696"/>
      <c r="Z18" s="696"/>
      <c r="AA18" s="696"/>
    </row>
    <row r="19" spans="1:28">
      <c r="A19" s="413">
        <v>2.4</v>
      </c>
      <c r="B19" s="430" t="s">
        <v>535</v>
      </c>
      <c r="C19" s="703"/>
      <c r="D19" s="696"/>
      <c r="E19" s="696"/>
      <c r="F19" s="696"/>
      <c r="G19" s="696"/>
      <c r="H19" s="696"/>
      <c r="I19" s="696"/>
      <c r="J19" s="696"/>
      <c r="K19" s="696"/>
      <c r="L19" s="696"/>
      <c r="M19" s="696"/>
      <c r="N19" s="696"/>
      <c r="O19" s="696"/>
      <c r="P19" s="696"/>
      <c r="Q19" s="696"/>
      <c r="R19" s="696"/>
      <c r="S19" s="696"/>
      <c r="T19" s="696"/>
      <c r="U19" s="696"/>
      <c r="V19" s="696"/>
      <c r="W19" s="696"/>
      <c r="X19" s="696"/>
      <c r="Y19" s="696"/>
      <c r="Z19" s="696"/>
      <c r="AA19" s="696"/>
    </row>
    <row r="20" spans="1:28">
      <c r="A20" s="413">
        <v>2.5</v>
      </c>
      <c r="B20" s="430" t="s">
        <v>536</v>
      </c>
      <c r="C20" s="703"/>
      <c r="D20" s="696"/>
      <c r="E20" s="696"/>
      <c r="F20" s="696"/>
      <c r="G20" s="696"/>
      <c r="H20" s="696"/>
      <c r="I20" s="696"/>
      <c r="J20" s="696"/>
      <c r="K20" s="696"/>
      <c r="L20" s="696"/>
      <c r="M20" s="696"/>
      <c r="N20" s="696"/>
      <c r="O20" s="696"/>
      <c r="P20" s="696"/>
      <c r="Q20" s="696"/>
      <c r="R20" s="696"/>
      <c r="S20" s="696"/>
      <c r="T20" s="696"/>
      <c r="U20" s="696"/>
      <c r="V20" s="696"/>
      <c r="W20" s="696"/>
      <c r="X20" s="696"/>
      <c r="Y20" s="696"/>
      <c r="Z20" s="696"/>
      <c r="AA20" s="696"/>
    </row>
    <row r="21" spans="1:28">
      <c r="A21" s="413">
        <v>2.6</v>
      </c>
      <c r="B21" s="430" t="s">
        <v>537</v>
      </c>
      <c r="C21" s="703"/>
      <c r="D21" s="696"/>
      <c r="E21" s="696"/>
      <c r="F21" s="696"/>
      <c r="G21" s="696"/>
      <c r="H21" s="696"/>
      <c r="I21" s="696"/>
      <c r="J21" s="696"/>
      <c r="K21" s="696"/>
      <c r="L21" s="696"/>
      <c r="M21" s="696"/>
      <c r="N21" s="696"/>
      <c r="O21" s="696"/>
      <c r="P21" s="696"/>
      <c r="Q21" s="696"/>
      <c r="R21" s="696"/>
      <c r="S21" s="696"/>
      <c r="T21" s="696"/>
      <c r="U21" s="696"/>
      <c r="V21" s="696"/>
      <c r="W21" s="696"/>
      <c r="X21" s="696"/>
      <c r="Y21" s="696"/>
      <c r="Z21" s="696"/>
      <c r="AA21" s="696"/>
    </row>
    <row r="22" spans="1:28">
      <c r="A22" s="439">
        <v>3</v>
      </c>
      <c r="B22" s="416" t="s">
        <v>539</v>
      </c>
      <c r="C22" s="698">
        <v>186720505.46579999</v>
      </c>
      <c r="D22" s="698">
        <v>118685088.02079999</v>
      </c>
      <c r="E22" s="704"/>
      <c r="F22" s="704"/>
      <c r="G22" s="704"/>
      <c r="H22" s="698">
        <v>2889374.7807</v>
      </c>
      <c r="I22" s="704"/>
      <c r="J22" s="704"/>
      <c r="K22" s="704"/>
      <c r="L22" s="698">
        <v>0</v>
      </c>
      <c r="M22" s="704"/>
      <c r="N22" s="704"/>
      <c r="O22" s="704"/>
      <c r="P22" s="704"/>
      <c r="Q22" s="704"/>
      <c r="R22" s="704"/>
      <c r="S22" s="704"/>
      <c r="T22" s="698">
        <v>0</v>
      </c>
      <c r="U22" s="704"/>
      <c r="V22" s="704"/>
      <c r="W22" s="704"/>
      <c r="X22" s="704"/>
      <c r="Y22" s="704"/>
      <c r="Z22" s="704"/>
      <c r="AA22" s="704"/>
    </row>
    <row r="23" spans="1:28">
      <c r="A23" s="413">
        <v>3.1</v>
      </c>
      <c r="B23" s="430" t="s">
        <v>532</v>
      </c>
      <c r="C23" s="703"/>
      <c r="D23" s="698"/>
      <c r="E23" s="704"/>
      <c r="F23" s="704"/>
      <c r="G23" s="704"/>
      <c r="H23" s="698"/>
      <c r="I23" s="704"/>
      <c r="J23" s="704"/>
      <c r="K23" s="704"/>
      <c r="L23" s="698"/>
      <c r="M23" s="704"/>
      <c r="N23" s="704"/>
      <c r="O23" s="704"/>
      <c r="P23" s="704"/>
      <c r="Q23" s="704"/>
      <c r="R23" s="704"/>
      <c r="S23" s="704"/>
      <c r="T23" s="698"/>
      <c r="U23" s="704"/>
      <c r="V23" s="704"/>
      <c r="W23" s="704"/>
      <c r="X23" s="704"/>
      <c r="Y23" s="704"/>
      <c r="Z23" s="704"/>
      <c r="AA23" s="704"/>
    </row>
    <row r="24" spans="1:28">
      <c r="A24" s="413">
        <v>3.2</v>
      </c>
      <c r="B24" s="430" t="s">
        <v>533</v>
      </c>
      <c r="C24" s="703"/>
      <c r="D24" s="698"/>
      <c r="E24" s="704"/>
      <c r="F24" s="704"/>
      <c r="G24" s="704"/>
      <c r="H24" s="698"/>
      <c r="I24" s="704"/>
      <c r="J24" s="704"/>
      <c r="K24" s="704"/>
      <c r="L24" s="698"/>
      <c r="M24" s="704"/>
      <c r="N24" s="704"/>
      <c r="O24" s="704"/>
      <c r="P24" s="704"/>
      <c r="Q24" s="704"/>
      <c r="R24" s="704"/>
      <c r="S24" s="704"/>
      <c r="T24" s="698"/>
      <c r="U24" s="704"/>
      <c r="V24" s="704"/>
      <c r="W24" s="704"/>
      <c r="X24" s="704"/>
      <c r="Y24" s="704"/>
      <c r="Z24" s="704"/>
      <c r="AA24" s="704"/>
    </row>
    <row r="25" spans="1:28">
      <c r="A25" s="413">
        <v>3.3</v>
      </c>
      <c r="B25" s="430" t="s">
        <v>534</v>
      </c>
      <c r="C25" s="703"/>
      <c r="D25" s="698"/>
      <c r="E25" s="704"/>
      <c r="F25" s="704"/>
      <c r="G25" s="704"/>
      <c r="H25" s="698"/>
      <c r="I25" s="704"/>
      <c r="J25" s="704"/>
      <c r="K25" s="704"/>
      <c r="L25" s="698"/>
      <c r="M25" s="704"/>
      <c r="N25" s="704"/>
      <c r="O25" s="704"/>
      <c r="P25" s="704"/>
      <c r="Q25" s="704"/>
      <c r="R25" s="704"/>
      <c r="S25" s="704"/>
      <c r="T25" s="698"/>
      <c r="U25" s="704"/>
      <c r="V25" s="704"/>
      <c r="W25" s="704"/>
      <c r="X25" s="704"/>
      <c r="Y25" s="704"/>
      <c r="Z25" s="704"/>
      <c r="AA25" s="704"/>
    </row>
    <row r="26" spans="1:28">
      <c r="A26" s="413">
        <v>3.4</v>
      </c>
      <c r="B26" s="430" t="s">
        <v>535</v>
      </c>
      <c r="C26" s="703">
        <v>2532687.69</v>
      </c>
      <c r="D26" s="698">
        <v>2000000</v>
      </c>
      <c r="E26" s="704"/>
      <c r="F26" s="704"/>
      <c r="G26" s="704"/>
      <c r="H26" s="698"/>
      <c r="I26" s="704"/>
      <c r="J26" s="704"/>
      <c r="K26" s="704"/>
      <c r="L26" s="698"/>
      <c r="M26" s="704"/>
      <c r="N26" s="704"/>
      <c r="O26" s="704"/>
      <c r="P26" s="704"/>
      <c r="Q26" s="704"/>
      <c r="R26" s="704"/>
      <c r="S26" s="704"/>
      <c r="T26" s="698"/>
      <c r="U26" s="704"/>
      <c r="V26" s="704"/>
      <c r="W26" s="704"/>
      <c r="X26" s="704"/>
      <c r="Y26" s="704"/>
      <c r="Z26" s="704"/>
      <c r="AA26" s="704"/>
    </row>
    <row r="27" spans="1:28">
      <c r="A27" s="413">
        <v>3.5</v>
      </c>
      <c r="B27" s="430" t="s">
        <v>536</v>
      </c>
      <c r="C27" s="703">
        <v>182722499.40239999</v>
      </c>
      <c r="D27" s="698">
        <v>115427819.64739999</v>
      </c>
      <c r="E27" s="704"/>
      <c r="F27" s="704"/>
      <c r="G27" s="704"/>
      <c r="H27" s="698">
        <v>2885324.7807</v>
      </c>
      <c r="I27" s="704"/>
      <c r="J27" s="704"/>
      <c r="K27" s="704"/>
      <c r="L27" s="698"/>
      <c r="M27" s="704"/>
      <c r="N27" s="704"/>
      <c r="O27" s="704"/>
      <c r="P27" s="704"/>
      <c r="Q27" s="704"/>
      <c r="R27" s="704"/>
      <c r="S27" s="704"/>
      <c r="T27" s="698"/>
      <c r="U27" s="704"/>
      <c r="V27" s="704"/>
      <c r="W27" s="704"/>
      <c r="X27" s="704"/>
      <c r="Y27" s="704"/>
      <c r="Z27" s="704"/>
      <c r="AA27" s="704"/>
    </row>
    <row r="28" spans="1:28">
      <c r="A28" s="413">
        <v>3.6</v>
      </c>
      <c r="B28" s="430" t="s">
        <v>537</v>
      </c>
      <c r="C28" s="703">
        <v>1465318.3733999999</v>
      </c>
      <c r="D28" s="698">
        <v>1257268.3733999999</v>
      </c>
      <c r="E28" s="704"/>
      <c r="F28" s="704"/>
      <c r="G28" s="704"/>
      <c r="H28" s="698">
        <v>4050</v>
      </c>
      <c r="I28" s="704"/>
      <c r="J28" s="704"/>
      <c r="K28" s="704"/>
      <c r="L28" s="698">
        <v>0</v>
      </c>
      <c r="M28" s="704"/>
      <c r="N28" s="704"/>
      <c r="O28" s="704"/>
      <c r="P28" s="704"/>
      <c r="Q28" s="704"/>
      <c r="R28" s="704"/>
      <c r="S28" s="704"/>
      <c r="T28" s="698"/>
      <c r="U28" s="704"/>
      <c r="V28" s="704"/>
      <c r="W28" s="704"/>
      <c r="X28" s="704"/>
      <c r="Y28" s="704"/>
      <c r="Z28" s="704"/>
      <c r="AA28" s="704"/>
    </row>
    <row r="32" spans="1:28">
      <c r="C32" s="744"/>
      <c r="D32" s="744"/>
      <c r="E32" s="744"/>
      <c r="F32" s="744"/>
      <c r="G32" s="744"/>
      <c r="H32" s="744"/>
      <c r="I32" s="744"/>
      <c r="J32" s="744"/>
      <c r="K32" s="744"/>
      <c r="L32" s="744"/>
      <c r="M32" s="744"/>
      <c r="N32" s="744"/>
      <c r="O32" s="744"/>
      <c r="P32" s="744"/>
      <c r="Q32" s="744"/>
      <c r="R32" s="744"/>
      <c r="S32" s="744"/>
      <c r="T32" s="744"/>
      <c r="U32" s="744"/>
      <c r="V32" s="744"/>
      <c r="W32" s="744"/>
      <c r="X32" s="744"/>
      <c r="Y32" s="744"/>
      <c r="Z32" s="744"/>
      <c r="AA32" s="744"/>
      <c r="AB32" s="744"/>
    </row>
    <row r="33" spans="3:28">
      <c r="C33" s="744"/>
      <c r="D33" s="744"/>
      <c r="E33" s="744"/>
      <c r="F33" s="744"/>
      <c r="G33" s="744"/>
      <c r="H33" s="744"/>
      <c r="I33" s="744"/>
      <c r="J33" s="744"/>
      <c r="K33" s="744"/>
      <c r="L33" s="744"/>
      <c r="M33" s="744"/>
      <c r="N33" s="744"/>
      <c r="O33" s="744"/>
      <c r="P33" s="744"/>
      <c r="Q33" s="744"/>
      <c r="R33" s="744"/>
      <c r="S33" s="744"/>
      <c r="T33" s="744"/>
      <c r="U33" s="744"/>
      <c r="V33" s="744"/>
      <c r="W33" s="744"/>
      <c r="X33" s="744"/>
      <c r="Y33" s="744"/>
      <c r="Z33" s="744"/>
      <c r="AA33" s="744"/>
      <c r="AB33" s="744"/>
    </row>
    <row r="34" spans="3:28">
      <c r="C34" s="744"/>
      <c r="D34" s="744"/>
      <c r="E34" s="744"/>
      <c r="F34" s="744"/>
      <c r="G34" s="744"/>
      <c r="H34" s="744"/>
      <c r="I34" s="744"/>
      <c r="J34" s="744"/>
      <c r="K34" s="744"/>
      <c r="L34" s="744"/>
      <c r="M34" s="744"/>
      <c r="N34" s="744"/>
      <c r="O34" s="744"/>
      <c r="P34" s="744"/>
      <c r="Q34" s="744"/>
      <c r="R34" s="744"/>
      <c r="S34" s="744"/>
      <c r="T34" s="744"/>
      <c r="U34" s="744"/>
      <c r="V34" s="744"/>
      <c r="W34" s="744"/>
      <c r="X34" s="744"/>
      <c r="Y34" s="744"/>
      <c r="Z34" s="744"/>
      <c r="AA34" s="744"/>
      <c r="AB34" s="744"/>
    </row>
    <row r="35" spans="3:28">
      <c r="C35" s="744"/>
      <c r="D35" s="744"/>
      <c r="E35" s="744"/>
      <c r="F35" s="744"/>
      <c r="G35" s="744"/>
      <c r="H35" s="744"/>
      <c r="I35" s="744"/>
      <c r="J35" s="744"/>
      <c r="K35" s="744"/>
      <c r="L35" s="744"/>
      <c r="M35" s="744"/>
      <c r="N35" s="744"/>
      <c r="O35" s="744"/>
      <c r="P35" s="744"/>
      <c r="Q35" s="744"/>
      <c r="R35" s="744"/>
      <c r="S35" s="744"/>
      <c r="T35" s="744"/>
      <c r="U35" s="744"/>
      <c r="V35" s="744"/>
      <c r="W35" s="744"/>
      <c r="X35" s="744"/>
      <c r="Y35" s="744"/>
      <c r="Z35" s="744"/>
      <c r="AA35" s="744"/>
      <c r="AB35" s="744"/>
    </row>
    <row r="36" spans="3:28">
      <c r="C36" s="744"/>
      <c r="D36" s="744"/>
      <c r="E36" s="744"/>
      <c r="F36" s="744"/>
      <c r="G36" s="744"/>
      <c r="H36" s="744"/>
      <c r="I36" s="744"/>
      <c r="J36" s="744"/>
      <c r="K36" s="744"/>
      <c r="L36" s="744"/>
      <c r="M36" s="744"/>
      <c r="N36" s="744"/>
      <c r="O36" s="744"/>
      <c r="P36" s="744"/>
      <c r="Q36" s="744"/>
      <c r="R36" s="744"/>
      <c r="S36" s="744"/>
      <c r="T36" s="744"/>
      <c r="U36" s="744"/>
      <c r="V36" s="744"/>
      <c r="W36" s="744"/>
      <c r="X36" s="744"/>
      <c r="Y36" s="744"/>
      <c r="Z36" s="744"/>
      <c r="AA36" s="744"/>
      <c r="AB36" s="744"/>
    </row>
    <row r="37" spans="3:28">
      <c r="C37" s="744"/>
      <c r="D37" s="744"/>
      <c r="E37" s="744"/>
      <c r="F37" s="744"/>
      <c r="G37" s="744"/>
      <c r="H37" s="744"/>
      <c r="I37" s="744"/>
      <c r="J37" s="744"/>
      <c r="K37" s="744"/>
      <c r="L37" s="744"/>
      <c r="M37" s="744"/>
      <c r="N37" s="744"/>
      <c r="O37" s="744"/>
      <c r="P37" s="744"/>
      <c r="Q37" s="744"/>
      <c r="R37" s="744"/>
      <c r="S37" s="744"/>
      <c r="T37" s="744"/>
      <c r="U37" s="744"/>
      <c r="V37" s="744"/>
      <c r="W37" s="744"/>
      <c r="X37" s="744"/>
      <c r="Y37" s="744"/>
      <c r="Z37" s="744"/>
      <c r="AA37" s="744"/>
      <c r="AB37" s="744"/>
    </row>
    <row r="38" spans="3:28">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row>
    <row r="39" spans="3:28">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row>
    <row r="40" spans="3:28">
      <c r="C40" s="744"/>
      <c r="D40" s="744"/>
      <c r="E40" s="744"/>
      <c r="F40" s="744"/>
      <c r="G40" s="744"/>
      <c r="H40" s="744"/>
      <c r="I40" s="744"/>
      <c r="J40" s="744"/>
      <c r="K40" s="744"/>
      <c r="L40" s="744"/>
      <c r="M40" s="744"/>
      <c r="N40" s="744"/>
      <c r="O40" s="744"/>
      <c r="P40" s="744"/>
      <c r="Q40" s="744"/>
      <c r="R40" s="744"/>
      <c r="S40" s="744"/>
      <c r="T40" s="744"/>
      <c r="U40" s="744"/>
      <c r="V40" s="744"/>
      <c r="W40" s="744"/>
      <c r="X40" s="744"/>
      <c r="Y40" s="744"/>
      <c r="Z40" s="744"/>
      <c r="AA40" s="744"/>
      <c r="AB40" s="744"/>
    </row>
    <row r="41" spans="3:28">
      <c r="C41" s="744"/>
      <c r="D41" s="744"/>
      <c r="E41" s="744"/>
      <c r="F41" s="744"/>
      <c r="G41" s="744"/>
      <c r="H41" s="744"/>
      <c r="I41" s="744"/>
      <c r="J41" s="744"/>
      <c r="K41" s="744"/>
      <c r="L41" s="744"/>
      <c r="M41" s="744"/>
      <c r="N41" s="744"/>
      <c r="O41" s="744"/>
      <c r="P41" s="744"/>
      <c r="Q41" s="744"/>
      <c r="R41" s="744"/>
      <c r="S41" s="744"/>
      <c r="T41" s="744"/>
      <c r="U41" s="744"/>
      <c r="V41" s="744"/>
      <c r="W41" s="744"/>
      <c r="X41" s="744"/>
      <c r="Y41" s="744"/>
      <c r="Z41" s="744"/>
      <c r="AA41" s="744"/>
      <c r="AB41" s="744"/>
    </row>
    <row r="42" spans="3:28">
      <c r="C42" s="744"/>
      <c r="D42" s="744"/>
      <c r="E42" s="744"/>
      <c r="F42" s="744"/>
      <c r="G42" s="744"/>
      <c r="H42" s="744"/>
      <c r="I42" s="744"/>
      <c r="J42" s="744"/>
      <c r="K42" s="744"/>
      <c r="L42" s="744"/>
      <c r="M42" s="744"/>
      <c r="N42" s="744"/>
      <c r="O42" s="744"/>
      <c r="P42" s="744"/>
      <c r="Q42" s="744"/>
      <c r="R42" s="744"/>
      <c r="S42" s="744"/>
      <c r="T42" s="744"/>
      <c r="U42" s="744"/>
      <c r="V42" s="744"/>
      <c r="W42" s="744"/>
      <c r="X42" s="744"/>
      <c r="Y42" s="744"/>
      <c r="Z42" s="744"/>
      <c r="AA42" s="744"/>
      <c r="AB42" s="744"/>
    </row>
    <row r="43" spans="3:28">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row>
    <row r="44" spans="3:28">
      <c r="C44" s="744"/>
      <c r="D44" s="744"/>
      <c r="E44" s="744"/>
      <c r="F44" s="744"/>
      <c r="G44" s="744"/>
      <c r="H44" s="744"/>
      <c r="I44" s="744"/>
      <c r="J44" s="744"/>
      <c r="K44" s="744"/>
      <c r="L44" s="744"/>
      <c r="M44" s="744"/>
      <c r="N44" s="744"/>
      <c r="O44" s="744"/>
      <c r="P44" s="744"/>
      <c r="Q44" s="744"/>
      <c r="R44" s="744"/>
      <c r="S44" s="744"/>
      <c r="T44" s="744"/>
      <c r="U44" s="744"/>
      <c r="V44" s="744"/>
      <c r="W44" s="744"/>
      <c r="X44" s="744"/>
      <c r="Y44" s="744"/>
      <c r="Z44" s="744"/>
      <c r="AA44" s="744"/>
      <c r="AB44" s="744"/>
    </row>
    <row r="45" spans="3:28">
      <c r="C45" s="744"/>
      <c r="D45" s="744"/>
      <c r="E45" s="744"/>
      <c r="F45" s="744"/>
      <c r="G45" s="744"/>
      <c r="H45" s="744"/>
      <c r="I45" s="744"/>
      <c r="J45" s="744"/>
      <c r="K45" s="744"/>
      <c r="L45" s="744"/>
      <c r="M45" s="744"/>
      <c r="N45" s="744"/>
      <c r="O45" s="744"/>
      <c r="P45" s="744"/>
      <c r="Q45" s="744"/>
      <c r="R45" s="744"/>
      <c r="S45" s="744"/>
      <c r="T45" s="744"/>
      <c r="U45" s="744"/>
      <c r="V45" s="744"/>
      <c r="W45" s="744"/>
      <c r="X45" s="744"/>
      <c r="Y45" s="744"/>
      <c r="Z45" s="744"/>
      <c r="AA45" s="744"/>
      <c r="AB45" s="744"/>
    </row>
    <row r="46" spans="3:28">
      <c r="C46" s="744"/>
      <c r="D46" s="744"/>
      <c r="E46" s="744"/>
      <c r="F46" s="744"/>
      <c r="G46" s="744"/>
      <c r="H46" s="744"/>
      <c r="I46" s="744"/>
      <c r="J46" s="744"/>
      <c r="K46" s="744"/>
      <c r="L46" s="744"/>
      <c r="M46" s="744"/>
      <c r="N46" s="744"/>
      <c r="O46" s="744"/>
      <c r="P46" s="744"/>
      <c r="Q46" s="744"/>
      <c r="R46" s="744"/>
      <c r="S46" s="744"/>
      <c r="T46" s="744"/>
      <c r="U46" s="744"/>
      <c r="V46" s="744"/>
      <c r="W46" s="744"/>
      <c r="X46" s="744"/>
      <c r="Y46" s="744"/>
      <c r="Z46" s="744"/>
      <c r="AA46" s="744"/>
      <c r="AB46" s="744"/>
    </row>
    <row r="47" spans="3:28">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row>
    <row r="48" spans="3:28">
      <c r="C48" s="744"/>
      <c r="D48" s="744"/>
      <c r="E48" s="744"/>
      <c r="F48" s="744"/>
      <c r="G48" s="744"/>
      <c r="H48" s="744"/>
      <c r="I48" s="744"/>
      <c r="J48" s="744"/>
      <c r="K48" s="744"/>
      <c r="L48" s="744"/>
      <c r="M48" s="744"/>
      <c r="N48" s="744"/>
      <c r="O48" s="744"/>
      <c r="P48" s="744"/>
      <c r="Q48" s="744"/>
      <c r="R48" s="744"/>
      <c r="S48" s="744"/>
      <c r="T48" s="744"/>
      <c r="U48" s="744"/>
      <c r="V48" s="744"/>
      <c r="W48" s="744"/>
      <c r="X48" s="744"/>
      <c r="Y48" s="744"/>
      <c r="Z48" s="744"/>
      <c r="AA48" s="744"/>
      <c r="AB48" s="744"/>
    </row>
    <row r="49" spans="3:28">
      <c r="C49" s="744"/>
      <c r="D49" s="744"/>
      <c r="E49" s="744"/>
      <c r="F49" s="744"/>
      <c r="G49" s="744"/>
      <c r="H49" s="744"/>
      <c r="I49" s="744"/>
      <c r="J49" s="744"/>
      <c r="K49" s="744"/>
      <c r="L49" s="744"/>
      <c r="M49" s="744"/>
      <c r="N49" s="744"/>
      <c r="O49" s="744"/>
      <c r="P49" s="744"/>
      <c r="Q49" s="744"/>
      <c r="R49" s="744"/>
      <c r="S49" s="744"/>
      <c r="T49" s="744"/>
      <c r="U49" s="744"/>
      <c r="V49" s="744"/>
      <c r="W49" s="744"/>
      <c r="X49" s="744"/>
      <c r="Y49" s="744"/>
      <c r="Z49" s="744"/>
      <c r="AA49" s="744"/>
      <c r="AB49" s="744"/>
    </row>
    <row r="50" spans="3:28">
      <c r="C50" s="744"/>
      <c r="D50" s="744"/>
      <c r="E50" s="744"/>
      <c r="F50" s="744"/>
      <c r="G50" s="744"/>
      <c r="H50" s="744"/>
      <c r="I50" s="744"/>
      <c r="J50" s="744"/>
      <c r="K50" s="744"/>
      <c r="L50" s="744"/>
      <c r="M50" s="744"/>
      <c r="N50" s="744"/>
      <c r="O50" s="744"/>
      <c r="P50" s="744"/>
      <c r="Q50" s="744"/>
      <c r="R50" s="744"/>
      <c r="S50" s="744"/>
      <c r="T50" s="744"/>
      <c r="U50" s="744"/>
      <c r="V50" s="744"/>
      <c r="W50" s="744"/>
      <c r="X50" s="744"/>
      <c r="Y50" s="744"/>
      <c r="Z50" s="744"/>
      <c r="AA50" s="744"/>
      <c r="AB50" s="744"/>
    </row>
    <row r="51" spans="3:28">
      <c r="C51" s="744"/>
      <c r="D51" s="744"/>
      <c r="E51" s="744"/>
      <c r="F51" s="744"/>
      <c r="G51" s="744"/>
      <c r="H51" s="744"/>
      <c r="I51" s="744"/>
      <c r="J51" s="744"/>
      <c r="K51" s="744"/>
      <c r="L51" s="744"/>
      <c r="M51" s="744"/>
      <c r="N51" s="744"/>
      <c r="O51" s="744"/>
      <c r="P51" s="744"/>
      <c r="Q51" s="744"/>
      <c r="R51" s="744"/>
      <c r="S51" s="744"/>
      <c r="T51" s="744"/>
      <c r="U51" s="744"/>
      <c r="V51" s="744"/>
      <c r="W51" s="744"/>
      <c r="X51" s="744"/>
      <c r="Y51" s="744"/>
      <c r="Z51" s="744"/>
      <c r="AA51" s="744"/>
      <c r="AB51" s="744"/>
    </row>
    <row r="52" spans="3:28">
      <c r="C52" s="744"/>
      <c r="D52" s="744"/>
      <c r="E52" s="744"/>
      <c r="F52" s="744"/>
      <c r="G52" s="744"/>
      <c r="H52" s="744"/>
      <c r="I52" s="744"/>
      <c r="J52" s="744"/>
      <c r="K52" s="744"/>
      <c r="L52" s="744"/>
      <c r="M52" s="744"/>
      <c r="N52" s="744"/>
      <c r="O52" s="744"/>
      <c r="P52" s="744"/>
      <c r="Q52" s="744"/>
      <c r="R52" s="744"/>
      <c r="S52" s="744"/>
      <c r="T52" s="744"/>
      <c r="U52" s="744"/>
      <c r="V52" s="744"/>
      <c r="W52" s="744"/>
      <c r="X52" s="744"/>
      <c r="Y52" s="744"/>
      <c r="Z52" s="744"/>
      <c r="AA52" s="744"/>
      <c r="AB52" s="744"/>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50"/>
  <sheetViews>
    <sheetView showGridLines="0" topLeftCell="M1" zoomScale="80" zoomScaleNormal="80" workbookViewId="0">
      <selection activeCell="G44" sqref="G44"/>
    </sheetView>
  </sheetViews>
  <sheetFormatPr defaultColWidth="9.140625" defaultRowHeight="12.75"/>
  <cols>
    <col min="1" max="1" width="11.85546875" style="423" bestFit="1" customWidth="1"/>
    <col min="2" max="2" width="90.140625" style="423" bestFit="1" customWidth="1"/>
    <col min="3" max="3" width="20.140625" style="423" customWidth="1"/>
    <col min="4" max="4" width="22.140625" style="423" customWidth="1"/>
    <col min="5" max="7" width="17.140625" style="423" customWidth="1"/>
    <col min="8" max="8" width="22.140625" style="423" customWidth="1"/>
    <col min="9" max="10" width="17.140625" style="423" customWidth="1"/>
    <col min="11" max="27" width="22.140625" style="423" customWidth="1"/>
    <col min="28" max="16384" width="9.140625" style="423"/>
  </cols>
  <sheetData>
    <row r="1" spans="1:27" ht="13.5">
      <c r="A1" s="319" t="s">
        <v>97</v>
      </c>
      <c r="B1" s="236" t="str">
        <f>Info!C2</f>
        <v>სს პროკრედიტ ბანკი</v>
      </c>
    </row>
    <row r="2" spans="1:27">
      <c r="A2" s="319" t="s">
        <v>98</v>
      </c>
      <c r="B2" s="322">
        <f>'1. key ratios'!B2</f>
        <v>46203</v>
      </c>
    </row>
    <row r="3" spans="1:27">
      <c r="A3" s="321" t="s">
        <v>540</v>
      </c>
      <c r="C3" s="425"/>
    </row>
    <row r="4" spans="1:27" ht="13.5" thickBot="1">
      <c r="A4" s="321"/>
      <c r="B4" s="425"/>
      <c r="C4" s="425"/>
    </row>
    <row r="5" spans="1:27" ht="13.5" customHeight="1">
      <c r="A5" s="855" t="s">
        <v>869</v>
      </c>
      <c r="B5" s="856"/>
      <c r="C5" s="852" t="s">
        <v>541</v>
      </c>
      <c r="D5" s="853"/>
      <c r="E5" s="853"/>
      <c r="F5" s="853"/>
      <c r="G5" s="853"/>
      <c r="H5" s="853"/>
      <c r="I5" s="853"/>
      <c r="J5" s="853"/>
      <c r="K5" s="853"/>
      <c r="L5" s="853"/>
      <c r="M5" s="853"/>
      <c r="N5" s="853"/>
      <c r="O5" s="853"/>
      <c r="P5" s="853"/>
      <c r="Q5" s="853"/>
      <c r="R5" s="853"/>
      <c r="S5" s="853"/>
      <c r="T5" s="853"/>
      <c r="U5" s="853"/>
      <c r="V5" s="853"/>
      <c r="W5" s="853"/>
      <c r="X5" s="853"/>
      <c r="Y5" s="853"/>
      <c r="Z5" s="853"/>
      <c r="AA5" s="854"/>
    </row>
    <row r="6" spans="1:27" ht="12" customHeight="1">
      <c r="A6" s="857"/>
      <c r="B6" s="858"/>
      <c r="C6" s="861" t="s">
        <v>66</v>
      </c>
      <c r="D6" s="826" t="s">
        <v>860</v>
      </c>
      <c r="E6" s="826"/>
      <c r="F6" s="826"/>
      <c r="G6" s="826"/>
      <c r="H6" s="847" t="s">
        <v>859</v>
      </c>
      <c r="I6" s="848"/>
      <c r="J6" s="848"/>
      <c r="K6" s="848"/>
      <c r="L6" s="446"/>
      <c r="M6" s="830" t="s">
        <v>858</v>
      </c>
      <c r="N6" s="830"/>
      <c r="O6" s="830"/>
      <c r="P6" s="830"/>
      <c r="Q6" s="830"/>
      <c r="R6" s="830"/>
      <c r="S6" s="828"/>
      <c r="T6" s="446"/>
      <c r="U6" s="830" t="s">
        <v>857</v>
      </c>
      <c r="V6" s="830"/>
      <c r="W6" s="830"/>
      <c r="X6" s="830"/>
      <c r="Y6" s="830"/>
      <c r="Z6" s="830"/>
      <c r="AA6" s="851"/>
    </row>
    <row r="7" spans="1:27" ht="38.25">
      <c r="A7" s="859"/>
      <c r="B7" s="860"/>
      <c r="C7" s="862"/>
      <c r="D7" s="444"/>
      <c r="E7" s="420" t="s">
        <v>530</v>
      </c>
      <c r="F7" s="420" t="s">
        <v>855</v>
      </c>
      <c r="G7" s="420" t="s">
        <v>856</v>
      </c>
      <c r="H7" s="424"/>
      <c r="I7" s="420" t="s">
        <v>530</v>
      </c>
      <c r="J7" s="420" t="s">
        <v>855</v>
      </c>
      <c r="K7" s="420" t="s">
        <v>856</v>
      </c>
      <c r="L7" s="441"/>
      <c r="M7" s="420" t="s">
        <v>530</v>
      </c>
      <c r="N7" s="420" t="s">
        <v>868</v>
      </c>
      <c r="O7" s="420" t="s">
        <v>867</v>
      </c>
      <c r="P7" s="420" t="s">
        <v>866</v>
      </c>
      <c r="Q7" s="420" t="s">
        <v>865</v>
      </c>
      <c r="R7" s="420" t="s">
        <v>864</v>
      </c>
      <c r="S7" s="420" t="s">
        <v>850</v>
      </c>
      <c r="T7" s="441"/>
      <c r="U7" s="420" t="s">
        <v>530</v>
      </c>
      <c r="V7" s="420" t="s">
        <v>868</v>
      </c>
      <c r="W7" s="420" t="s">
        <v>867</v>
      </c>
      <c r="X7" s="420" t="s">
        <v>866</v>
      </c>
      <c r="Y7" s="420" t="s">
        <v>865</v>
      </c>
      <c r="Z7" s="420" t="s">
        <v>864</v>
      </c>
      <c r="AA7" s="420" t="s">
        <v>850</v>
      </c>
    </row>
    <row r="8" spans="1:27">
      <c r="A8" s="467">
        <v>1</v>
      </c>
      <c r="B8" s="466" t="s">
        <v>531</v>
      </c>
      <c r="C8" s="705">
        <v>1525382997.1107001</v>
      </c>
      <c r="D8" s="698">
        <v>1402213455.9396999</v>
      </c>
      <c r="E8" s="698">
        <v>11176968.4727</v>
      </c>
      <c r="F8" s="698"/>
      <c r="G8" s="698"/>
      <c r="H8" s="698">
        <v>90369228.869800001</v>
      </c>
      <c r="I8" s="698">
        <v>7737900.2818999998</v>
      </c>
      <c r="J8" s="698">
        <v>7889002.1471999995</v>
      </c>
      <c r="K8" s="698"/>
      <c r="L8" s="698">
        <v>32675640.446699999</v>
      </c>
      <c r="M8" s="698">
        <v>547043.25939999998</v>
      </c>
      <c r="N8" s="698">
        <v>94607.44</v>
      </c>
      <c r="O8" s="698">
        <v>3240041.9833999998</v>
      </c>
      <c r="P8" s="698">
        <v>6345826.0895999996</v>
      </c>
      <c r="Q8" s="698">
        <v>5030417.5071999999</v>
      </c>
      <c r="R8" s="698">
        <v>10064991.536800001</v>
      </c>
      <c r="S8" s="698"/>
      <c r="T8" s="698">
        <v>124671.8545</v>
      </c>
      <c r="U8" s="698"/>
      <c r="V8" s="698"/>
      <c r="W8" s="698"/>
      <c r="X8" s="698"/>
      <c r="Y8" s="698"/>
      <c r="Z8" s="698"/>
      <c r="AA8" s="706"/>
    </row>
    <row r="9" spans="1:27">
      <c r="A9" s="459">
        <v>1.1000000000000001</v>
      </c>
      <c r="B9" s="465" t="s">
        <v>542</v>
      </c>
      <c r="C9" s="707">
        <v>1476683511.5142</v>
      </c>
      <c r="D9" s="696">
        <v>1356957915.4377</v>
      </c>
      <c r="E9" s="696">
        <v>10969940.432700001</v>
      </c>
      <c r="F9" s="696"/>
      <c r="G9" s="696"/>
      <c r="H9" s="696">
        <v>89032298.013099998</v>
      </c>
      <c r="I9" s="696">
        <v>7605978.6352000004</v>
      </c>
      <c r="J9" s="696">
        <v>7691329.0672000004</v>
      </c>
      <c r="K9" s="696"/>
      <c r="L9" s="696">
        <v>30568626.208900001</v>
      </c>
      <c r="M9" s="696">
        <v>527765.11939999997</v>
      </c>
      <c r="N9" s="696">
        <v>32777.08</v>
      </c>
      <c r="O9" s="696">
        <v>2395036.9936000002</v>
      </c>
      <c r="P9" s="696">
        <v>5598954.5414000005</v>
      </c>
      <c r="Q9" s="696">
        <v>5030417.5071999999</v>
      </c>
      <c r="R9" s="696">
        <v>10064991.536800001</v>
      </c>
      <c r="S9" s="696"/>
      <c r="T9" s="696">
        <v>124671.8545</v>
      </c>
      <c r="U9" s="696"/>
      <c r="V9" s="696"/>
      <c r="W9" s="696"/>
      <c r="X9" s="696"/>
      <c r="Y9" s="696"/>
      <c r="Z9" s="696"/>
      <c r="AA9" s="708"/>
    </row>
    <row r="10" spans="1:27">
      <c r="A10" s="463" t="s">
        <v>146</v>
      </c>
      <c r="B10" s="464" t="s">
        <v>543</v>
      </c>
      <c r="C10" s="709">
        <v>1416422962.9817002</v>
      </c>
      <c r="D10" s="696">
        <v>1298467284.3789001</v>
      </c>
      <c r="E10" s="696">
        <v>10811796.2755</v>
      </c>
      <c r="F10" s="696"/>
      <c r="G10" s="696"/>
      <c r="H10" s="696">
        <v>87639144.558699995</v>
      </c>
      <c r="I10" s="696">
        <v>7515782.4652000004</v>
      </c>
      <c r="J10" s="696">
        <v>7691329.0672000004</v>
      </c>
      <c r="K10" s="696"/>
      <c r="L10" s="696">
        <v>30191862.189599998</v>
      </c>
      <c r="M10" s="696">
        <v>527765.11939999997</v>
      </c>
      <c r="N10" s="696">
        <v>32777.08</v>
      </c>
      <c r="O10" s="696">
        <v>2052814.4933</v>
      </c>
      <c r="P10" s="696">
        <v>5598954.5414000005</v>
      </c>
      <c r="Q10" s="696">
        <v>5030417.5071999999</v>
      </c>
      <c r="R10" s="696">
        <v>10064991.536800001</v>
      </c>
      <c r="S10" s="696"/>
      <c r="T10" s="696">
        <v>124671.8545</v>
      </c>
      <c r="U10" s="696"/>
      <c r="V10" s="696"/>
      <c r="W10" s="696"/>
      <c r="X10" s="696"/>
      <c r="Y10" s="696"/>
      <c r="Z10" s="696"/>
      <c r="AA10" s="708"/>
    </row>
    <row r="11" spans="1:27">
      <c r="A11" s="461" t="s">
        <v>544</v>
      </c>
      <c r="B11" s="462" t="s">
        <v>545</v>
      </c>
      <c r="C11" s="710">
        <v>698833976.26380002</v>
      </c>
      <c r="D11" s="696">
        <v>650996246.72619998</v>
      </c>
      <c r="E11" s="696">
        <v>2644427.8598000002</v>
      </c>
      <c r="F11" s="696"/>
      <c r="G11" s="696"/>
      <c r="H11" s="696">
        <v>42808484.437399998</v>
      </c>
      <c r="I11" s="696">
        <v>2843053.4322000002</v>
      </c>
      <c r="J11" s="696">
        <v>5028975.5422999999</v>
      </c>
      <c r="K11" s="696"/>
      <c r="L11" s="696">
        <v>4904573.2456999999</v>
      </c>
      <c r="M11" s="696"/>
      <c r="N11" s="696">
        <v>32777.08</v>
      </c>
      <c r="O11" s="696">
        <v>760133.21490000002</v>
      </c>
      <c r="P11" s="696">
        <v>359572.21149999998</v>
      </c>
      <c r="Q11" s="696">
        <v>594756.81000000006</v>
      </c>
      <c r="R11" s="696">
        <v>531614.51</v>
      </c>
      <c r="S11" s="696"/>
      <c r="T11" s="696">
        <v>124671.8545</v>
      </c>
      <c r="U11" s="696"/>
      <c r="V11" s="696"/>
      <c r="W11" s="696"/>
      <c r="X11" s="696"/>
      <c r="Y11" s="696"/>
      <c r="Z11" s="696"/>
      <c r="AA11" s="708"/>
    </row>
    <row r="12" spans="1:27">
      <c r="A12" s="461" t="s">
        <v>546</v>
      </c>
      <c r="B12" s="462" t="s">
        <v>547</v>
      </c>
      <c r="C12" s="710">
        <v>233381895.62270001</v>
      </c>
      <c r="D12" s="696">
        <v>218499669.50229999</v>
      </c>
      <c r="E12" s="696">
        <v>1268213.5089</v>
      </c>
      <c r="F12" s="696"/>
      <c r="G12" s="696"/>
      <c r="H12" s="696">
        <v>10362990.9937</v>
      </c>
      <c r="I12" s="696">
        <v>484303.21370000002</v>
      </c>
      <c r="J12" s="696"/>
      <c r="K12" s="696"/>
      <c r="L12" s="696">
        <v>4519235.1266999999</v>
      </c>
      <c r="M12" s="696"/>
      <c r="N12" s="696"/>
      <c r="O12" s="696"/>
      <c r="P12" s="696"/>
      <c r="Q12" s="696">
        <v>642887.23719999997</v>
      </c>
      <c r="R12" s="696"/>
      <c r="S12" s="696"/>
      <c r="T12" s="696"/>
      <c r="U12" s="696"/>
      <c r="V12" s="696"/>
      <c r="W12" s="696"/>
      <c r="X12" s="696"/>
      <c r="Y12" s="696"/>
      <c r="Z12" s="696"/>
      <c r="AA12" s="708"/>
    </row>
    <row r="13" spans="1:27">
      <c r="A13" s="461" t="s">
        <v>548</v>
      </c>
      <c r="B13" s="462" t="s">
        <v>549</v>
      </c>
      <c r="C13" s="710">
        <v>159005024.3865</v>
      </c>
      <c r="D13" s="696">
        <v>148149762.09979999</v>
      </c>
      <c r="E13" s="696">
        <v>804694.27560000005</v>
      </c>
      <c r="F13" s="696"/>
      <c r="G13" s="696"/>
      <c r="H13" s="696">
        <v>10761570.546700001</v>
      </c>
      <c r="I13" s="696">
        <v>1177973.44</v>
      </c>
      <c r="J13" s="696"/>
      <c r="K13" s="696"/>
      <c r="L13" s="696">
        <v>93691.74</v>
      </c>
      <c r="M13" s="696"/>
      <c r="N13" s="696"/>
      <c r="O13" s="696"/>
      <c r="P13" s="696"/>
      <c r="Q13" s="696">
        <v>93691.74</v>
      </c>
      <c r="R13" s="696"/>
      <c r="S13" s="696"/>
      <c r="T13" s="696"/>
      <c r="U13" s="696"/>
      <c r="V13" s="696"/>
      <c r="W13" s="696"/>
      <c r="X13" s="696"/>
      <c r="Y13" s="696"/>
      <c r="Z13" s="696"/>
      <c r="AA13" s="708"/>
    </row>
    <row r="14" spans="1:27">
      <c r="A14" s="461" t="s">
        <v>550</v>
      </c>
      <c r="B14" s="462" t="s">
        <v>551</v>
      </c>
      <c r="C14" s="710">
        <v>325202066.7087</v>
      </c>
      <c r="D14" s="696">
        <v>280821606.05059999</v>
      </c>
      <c r="E14" s="696">
        <v>6094460.6311999997</v>
      </c>
      <c r="F14" s="696"/>
      <c r="G14" s="696"/>
      <c r="H14" s="696">
        <v>23706098.580899999</v>
      </c>
      <c r="I14" s="696">
        <v>3010452.3793000001</v>
      </c>
      <c r="J14" s="696">
        <v>2662353.5249000001</v>
      </c>
      <c r="K14" s="696"/>
      <c r="L14" s="696">
        <v>20674362.077199999</v>
      </c>
      <c r="M14" s="696">
        <v>527765.11939999997</v>
      </c>
      <c r="N14" s="696"/>
      <c r="O14" s="696">
        <v>1292681.2784</v>
      </c>
      <c r="P14" s="696">
        <v>5239382.3299000002</v>
      </c>
      <c r="Q14" s="696">
        <v>3699081.72</v>
      </c>
      <c r="R14" s="696">
        <v>9533377.0267999992</v>
      </c>
      <c r="S14" s="696"/>
      <c r="T14" s="696"/>
      <c r="U14" s="696"/>
      <c r="V14" s="696"/>
      <c r="W14" s="696"/>
      <c r="X14" s="696"/>
      <c r="Y14" s="696"/>
      <c r="Z14" s="696"/>
      <c r="AA14" s="708"/>
    </row>
    <row r="15" spans="1:27">
      <c r="A15" s="460">
        <v>1.2</v>
      </c>
      <c r="B15" s="458" t="s">
        <v>863</v>
      </c>
      <c r="C15" s="707">
        <v>26103978.219700001</v>
      </c>
      <c r="D15" s="696">
        <v>3503082.5255999998</v>
      </c>
      <c r="E15" s="696">
        <v>98141.162700000001</v>
      </c>
      <c r="F15" s="696"/>
      <c r="G15" s="696"/>
      <c r="H15" s="696">
        <v>2514706.1266999999</v>
      </c>
      <c r="I15" s="696">
        <v>335199.52059999999</v>
      </c>
      <c r="J15" s="696">
        <v>633074.78570000001</v>
      </c>
      <c r="K15" s="696"/>
      <c r="L15" s="696">
        <v>20086189.556200001</v>
      </c>
      <c r="M15" s="696">
        <v>62608.14</v>
      </c>
      <c r="N15" s="696">
        <v>8358.02</v>
      </c>
      <c r="O15" s="696">
        <v>240339.8634</v>
      </c>
      <c r="P15" s="696">
        <v>3066945.1499000001</v>
      </c>
      <c r="Q15" s="696">
        <v>4148645.64</v>
      </c>
      <c r="R15" s="696">
        <v>9728684.1644000001</v>
      </c>
      <c r="S15" s="696"/>
      <c r="T15" s="696">
        <v>1.12E-2</v>
      </c>
      <c r="U15" s="696"/>
      <c r="V15" s="696"/>
      <c r="W15" s="696"/>
      <c r="X15" s="696"/>
      <c r="Y15" s="696"/>
      <c r="Z15" s="696"/>
      <c r="AA15" s="708"/>
    </row>
    <row r="16" spans="1:27">
      <c r="A16" s="459">
        <v>1.3</v>
      </c>
      <c r="B16" s="458" t="s">
        <v>552</v>
      </c>
      <c r="C16" s="711"/>
      <c r="D16" s="712">
        <v>0</v>
      </c>
      <c r="E16" s="712">
        <v>0</v>
      </c>
      <c r="F16" s="712"/>
      <c r="G16" s="712"/>
      <c r="H16" s="712">
        <v>0</v>
      </c>
      <c r="I16" s="712">
        <v>0</v>
      </c>
      <c r="J16" s="712">
        <v>0</v>
      </c>
      <c r="K16" s="712"/>
      <c r="L16" s="712">
        <v>0</v>
      </c>
      <c r="M16" s="712">
        <v>0</v>
      </c>
      <c r="N16" s="712">
        <v>0</v>
      </c>
      <c r="O16" s="712">
        <v>0</v>
      </c>
      <c r="P16" s="712">
        <v>0</v>
      </c>
      <c r="Q16" s="712">
        <v>0</v>
      </c>
      <c r="R16" s="712">
        <v>0</v>
      </c>
      <c r="S16" s="712"/>
      <c r="T16" s="712">
        <v>0</v>
      </c>
      <c r="U16" s="712"/>
      <c r="V16" s="712"/>
      <c r="W16" s="712"/>
      <c r="X16" s="712"/>
      <c r="Y16" s="712"/>
      <c r="Z16" s="712"/>
      <c r="AA16" s="713"/>
    </row>
    <row r="17" spans="1:27" ht="25.5">
      <c r="A17" s="455" t="s">
        <v>553</v>
      </c>
      <c r="B17" s="457" t="s">
        <v>554</v>
      </c>
      <c r="C17" s="714">
        <v>1409111933.0033</v>
      </c>
      <c r="D17" s="696">
        <v>1300282662.1840999</v>
      </c>
      <c r="E17" s="696">
        <v>9922462.2533999998</v>
      </c>
      <c r="F17" s="696"/>
      <c r="G17" s="696"/>
      <c r="H17" s="696">
        <v>84821301.564099997</v>
      </c>
      <c r="I17" s="696">
        <v>7348055.7744000005</v>
      </c>
      <c r="J17" s="696">
        <v>7267105.3442000002</v>
      </c>
      <c r="K17" s="696"/>
      <c r="L17" s="696">
        <v>23883297.400600001</v>
      </c>
      <c r="M17" s="696">
        <v>125895.99980000001</v>
      </c>
      <c r="N17" s="696">
        <v>32777.08</v>
      </c>
      <c r="O17" s="696">
        <v>1810403.1251000001</v>
      </c>
      <c r="P17" s="696">
        <v>5439975.8937999997</v>
      </c>
      <c r="Q17" s="696">
        <v>4369260.4302000003</v>
      </c>
      <c r="R17" s="696">
        <v>5993571.3295999998</v>
      </c>
      <c r="S17" s="696"/>
      <c r="T17" s="696">
        <v>124671.8545</v>
      </c>
      <c r="U17" s="696"/>
      <c r="V17" s="696"/>
      <c r="W17" s="696"/>
      <c r="X17" s="696"/>
      <c r="Y17" s="696"/>
      <c r="Z17" s="696"/>
      <c r="AA17" s="708"/>
    </row>
    <row r="18" spans="1:27" ht="25.5">
      <c r="A18" s="453" t="s">
        <v>555</v>
      </c>
      <c r="B18" s="454" t="s">
        <v>556</v>
      </c>
      <c r="C18" s="715">
        <v>1282979530.9691999</v>
      </c>
      <c r="D18" s="696">
        <v>1183748821.3125999</v>
      </c>
      <c r="E18" s="696">
        <v>9256695.2478999998</v>
      </c>
      <c r="F18" s="696"/>
      <c r="G18" s="696"/>
      <c r="H18" s="696">
        <v>78400075.680099994</v>
      </c>
      <c r="I18" s="696">
        <v>5598039.1021999996</v>
      </c>
      <c r="J18" s="696">
        <v>6603405.9134999998</v>
      </c>
      <c r="K18" s="696"/>
      <c r="L18" s="696">
        <v>20705962.122000001</v>
      </c>
      <c r="M18" s="696">
        <v>474880.44549999997</v>
      </c>
      <c r="N18" s="696">
        <v>32777.08</v>
      </c>
      <c r="O18" s="696">
        <v>1941807.5758</v>
      </c>
      <c r="P18" s="696">
        <v>505071.97570000001</v>
      </c>
      <c r="Q18" s="696">
        <v>4341284.0360000003</v>
      </c>
      <c r="R18" s="696">
        <v>6498092.3239000002</v>
      </c>
      <c r="S18" s="696"/>
      <c r="T18" s="696">
        <v>124671.8545</v>
      </c>
      <c r="U18" s="696"/>
      <c r="V18" s="696"/>
      <c r="W18" s="696"/>
      <c r="X18" s="696"/>
      <c r="Y18" s="696"/>
      <c r="Z18" s="696"/>
      <c r="AA18" s="708"/>
    </row>
    <row r="19" spans="1:27">
      <c r="A19" s="455" t="s">
        <v>557</v>
      </c>
      <c r="B19" s="456" t="s">
        <v>558</v>
      </c>
      <c r="C19" s="716">
        <v>1647369132.4475002</v>
      </c>
      <c r="D19" s="696">
        <v>1475611892.0197001</v>
      </c>
      <c r="E19" s="696">
        <v>5314009.8492999999</v>
      </c>
      <c r="F19" s="696"/>
      <c r="G19" s="696"/>
      <c r="H19" s="696">
        <v>152419388.79820001</v>
      </c>
      <c r="I19" s="696">
        <v>5248603.8623000002</v>
      </c>
      <c r="J19" s="696">
        <v>5462543.6600000001</v>
      </c>
      <c r="K19" s="696"/>
      <c r="L19" s="696">
        <v>18946553.484099999</v>
      </c>
      <c r="M19" s="696">
        <v>0</v>
      </c>
      <c r="N19" s="696">
        <v>28080.92</v>
      </c>
      <c r="O19" s="696">
        <v>2590386.0373999998</v>
      </c>
      <c r="P19" s="696">
        <v>4557716.4585999995</v>
      </c>
      <c r="Q19" s="696">
        <v>1719487.9667</v>
      </c>
      <c r="R19" s="696">
        <v>822808.89009999996</v>
      </c>
      <c r="S19" s="696"/>
      <c r="T19" s="696">
        <v>391298.14549999998</v>
      </c>
      <c r="U19" s="696"/>
      <c r="V19" s="696"/>
      <c r="W19" s="696"/>
      <c r="X19" s="696"/>
      <c r="Y19" s="696"/>
      <c r="Z19" s="696"/>
      <c r="AA19" s="708"/>
    </row>
    <row r="20" spans="1:27">
      <c r="A20" s="453" t="s">
        <v>559</v>
      </c>
      <c r="B20" s="454" t="s">
        <v>560</v>
      </c>
      <c r="C20" s="715">
        <v>1526797228.3799999</v>
      </c>
      <c r="D20" s="696">
        <v>1363967315.3271999</v>
      </c>
      <c r="E20" s="696">
        <v>4433327.0617000004</v>
      </c>
      <c r="F20" s="696"/>
      <c r="G20" s="696"/>
      <c r="H20" s="696">
        <v>144143136.2392</v>
      </c>
      <c r="I20" s="696">
        <v>3456576.9201000002</v>
      </c>
      <c r="J20" s="696">
        <v>5122931.3801999995</v>
      </c>
      <c r="K20" s="696"/>
      <c r="L20" s="696">
        <v>18295478.668099999</v>
      </c>
      <c r="M20" s="696">
        <v>0</v>
      </c>
      <c r="N20" s="696">
        <v>28080.92</v>
      </c>
      <c r="O20" s="696">
        <v>2635793.8805</v>
      </c>
      <c r="P20" s="696">
        <v>2678035.7884999998</v>
      </c>
      <c r="Q20" s="696">
        <v>1719487.9667</v>
      </c>
      <c r="R20" s="696">
        <v>1048047.49</v>
      </c>
      <c r="S20" s="696"/>
      <c r="T20" s="696">
        <v>391298.14549999998</v>
      </c>
      <c r="U20" s="696"/>
      <c r="V20" s="696"/>
      <c r="W20" s="696"/>
      <c r="X20" s="696"/>
      <c r="Y20" s="696"/>
      <c r="Z20" s="696"/>
      <c r="AA20" s="708"/>
    </row>
    <row r="21" spans="1:27">
      <c r="A21" s="452">
        <v>1.4</v>
      </c>
      <c r="B21" s="451" t="s">
        <v>649</v>
      </c>
      <c r="C21" s="717">
        <v>33619924.968599997</v>
      </c>
      <c r="D21" s="696">
        <v>32013525.478599999</v>
      </c>
      <c r="E21" s="696"/>
      <c r="F21" s="696"/>
      <c r="G21" s="696"/>
      <c r="H21" s="696">
        <v>1606399.49</v>
      </c>
      <c r="I21" s="696">
        <v>591964.67000000004</v>
      </c>
      <c r="J21" s="696">
        <v>488672.38</v>
      </c>
      <c r="K21" s="696"/>
      <c r="L21" s="696"/>
      <c r="M21" s="696"/>
      <c r="N21" s="696"/>
      <c r="O21" s="696"/>
      <c r="P21" s="696"/>
      <c r="Q21" s="696"/>
      <c r="R21" s="696"/>
      <c r="S21" s="696"/>
      <c r="T21" s="696"/>
      <c r="U21" s="696"/>
      <c r="V21" s="696"/>
      <c r="W21" s="696"/>
      <c r="X21" s="696"/>
      <c r="Y21" s="696"/>
      <c r="Z21" s="696"/>
      <c r="AA21" s="708"/>
    </row>
    <row r="22" spans="1:27" ht="13.5" thickBot="1">
      <c r="A22" s="450">
        <v>1.5</v>
      </c>
      <c r="B22" s="449" t="s">
        <v>650</v>
      </c>
      <c r="C22" s="718">
        <v>26953126.381000001</v>
      </c>
      <c r="D22" s="719">
        <v>24922499.454500001</v>
      </c>
      <c r="E22" s="719">
        <v>159780.20310000001</v>
      </c>
      <c r="F22" s="719"/>
      <c r="G22" s="719"/>
      <c r="H22" s="719">
        <v>2030626.9265000001</v>
      </c>
      <c r="I22" s="719">
        <v>393321.94260000001</v>
      </c>
      <c r="J22" s="719">
        <v>51793.389199999998</v>
      </c>
      <c r="K22" s="719"/>
      <c r="L22" s="719"/>
      <c r="M22" s="719"/>
      <c r="N22" s="719"/>
      <c r="O22" s="719"/>
      <c r="P22" s="719"/>
      <c r="Q22" s="719"/>
      <c r="R22" s="719"/>
      <c r="S22" s="719"/>
      <c r="T22" s="719"/>
      <c r="U22" s="719"/>
      <c r="V22" s="719"/>
      <c r="W22" s="719"/>
      <c r="X22" s="719"/>
      <c r="Y22" s="719"/>
      <c r="Z22" s="719"/>
      <c r="AA22" s="720"/>
    </row>
    <row r="25" spans="1:27">
      <c r="C25" s="744"/>
      <c r="D25" s="744"/>
      <c r="E25" s="744"/>
      <c r="F25" s="744"/>
      <c r="G25" s="744"/>
      <c r="H25" s="744"/>
      <c r="I25" s="744"/>
      <c r="J25" s="744"/>
      <c r="K25" s="744"/>
      <c r="L25" s="744"/>
      <c r="M25" s="744"/>
      <c r="N25" s="744"/>
      <c r="O25" s="744"/>
      <c r="P25" s="744"/>
      <c r="Q25" s="744"/>
      <c r="R25" s="744"/>
      <c r="S25" s="744"/>
      <c r="T25" s="744"/>
      <c r="U25" s="744"/>
      <c r="V25" s="744"/>
      <c r="W25" s="744"/>
      <c r="X25" s="744"/>
      <c r="Y25" s="744"/>
      <c r="Z25" s="744"/>
      <c r="AA25" s="744"/>
    </row>
    <row r="26" spans="1:27">
      <c r="C26" s="744"/>
      <c r="D26" s="744"/>
      <c r="E26" s="744"/>
      <c r="F26" s="744"/>
      <c r="G26" s="744"/>
      <c r="H26" s="744"/>
      <c r="I26" s="744"/>
      <c r="J26" s="744"/>
      <c r="K26" s="744"/>
      <c r="L26" s="744"/>
      <c r="M26" s="744"/>
      <c r="N26" s="744"/>
      <c r="O26" s="744"/>
      <c r="P26" s="744"/>
      <c r="Q26" s="744"/>
      <c r="R26" s="744"/>
      <c r="S26" s="744"/>
      <c r="T26" s="744"/>
      <c r="U26" s="744"/>
      <c r="V26" s="744"/>
      <c r="W26" s="744"/>
      <c r="X26" s="744"/>
      <c r="Y26" s="744"/>
      <c r="Z26" s="744"/>
      <c r="AA26" s="744"/>
    </row>
    <row r="27" spans="1:27">
      <c r="C27" s="744"/>
      <c r="D27" s="744"/>
      <c r="E27" s="744"/>
      <c r="F27" s="744"/>
      <c r="G27" s="744"/>
      <c r="H27" s="744"/>
      <c r="I27" s="744"/>
      <c r="J27" s="744"/>
      <c r="K27" s="744"/>
      <c r="L27" s="744"/>
      <c r="M27" s="744"/>
      <c r="N27" s="744"/>
      <c r="O27" s="744"/>
      <c r="P27" s="744"/>
      <c r="Q27" s="744"/>
      <c r="R27" s="744"/>
      <c r="S27" s="744"/>
      <c r="T27" s="744"/>
      <c r="U27" s="744"/>
      <c r="V27" s="744"/>
      <c r="W27" s="744"/>
      <c r="X27" s="744"/>
      <c r="Y27" s="744"/>
      <c r="Z27" s="744"/>
      <c r="AA27" s="744"/>
    </row>
    <row r="28" spans="1:27">
      <c r="C28" s="744"/>
      <c r="D28" s="744"/>
      <c r="E28" s="744"/>
      <c r="F28" s="744"/>
      <c r="G28" s="744"/>
      <c r="H28" s="744"/>
      <c r="I28" s="744"/>
      <c r="J28" s="744"/>
      <c r="K28" s="744"/>
      <c r="L28" s="744"/>
      <c r="M28" s="744"/>
      <c r="N28" s="744"/>
      <c r="O28" s="744"/>
      <c r="P28" s="744"/>
      <c r="Q28" s="744"/>
      <c r="R28" s="744"/>
      <c r="S28" s="744"/>
      <c r="T28" s="744"/>
      <c r="U28" s="744"/>
      <c r="V28" s="744"/>
      <c r="W28" s="744"/>
      <c r="X28" s="744"/>
      <c r="Y28" s="744"/>
      <c r="Z28" s="744"/>
      <c r="AA28" s="744"/>
    </row>
    <row r="29" spans="1:27">
      <c r="C29" s="744"/>
      <c r="D29" s="744"/>
      <c r="E29" s="744"/>
      <c r="F29" s="744"/>
      <c r="G29" s="744"/>
      <c r="H29" s="744"/>
      <c r="I29" s="744"/>
      <c r="J29" s="744"/>
      <c r="K29" s="744"/>
      <c r="L29" s="744"/>
      <c r="M29" s="744"/>
      <c r="N29" s="744"/>
      <c r="O29" s="744"/>
      <c r="P29" s="744"/>
      <c r="Q29" s="744"/>
      <c r="R29" s="744"/>
      <c r="S29" s="744"/>
      <c r="T29" s="744"/>
      <c r="U29" s="744"/>
      <c r="V29" s="744"/>
      <c r="W29" s="744"/>
      <c r="X29" s="744"/>
      <c r="Y29" s="744"/>
      <c r="Z29" s="744"/>
      <c r="AA29" s="744"/>
    </row>
    <row r="30" spans="1:27">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744"/>
    </row>
    <row r="31" spans="1:27">
      <c r="C31" s="744"/>
      <c r="D31" s="744"/>
      <c r="E31" s="744"/>
      <c r="F31" s="744"/>
      <c r="G31" s="744"/>
      <c r="H31" s="744"/>
      <c r="I31" s="744"/>
      <c r="J31" s="744"/>
      <c r="K31" s="744"/>
      <c r="L31" s="744"/>
      <c r="M31" s="744"/>
      <c r="N31" s="744"/>
      <c r="O31" s="744"/>
      <c r="P31" s="744"/>
      <c r="Q31" s="744"/>
      <c r="R31" s="744"/>
      <c r="S31" s="744"/>
      <c r="T31" s="744"/>
      <c r="U31" s="744"/>
      <c r="V31" s="744"/>
      <c r="W31" s="744"/>
      <c r="X31" s="744"/>
      <c r="Y31" s="744"/>
      <c r="Z31" s="744"/>
      <c r="AA31" s="744"/>
    </row>
    <row r="32" spans="1:27">
      <c r="C32" s="744"/>
      <c r="D32" s="744"/>
      <c r="E32" s="744"/>
      <c r="F32" s="744"/>
      <c r="G32" s="744"/>
      <c r="H32" s="744"/>
      <c r="I32" s="744"/>
      <c r="J32" s="744"/>
      <c r="K32" s="744"/>
      <c r="L32" s="744"/>
      <c r="M32" s="744"/>
      <c r="N32" s="744"/>
      <c r="O32" s="744"/>
      <c r="P32" s="744"/>
      <c r="Q32" s="744"/>
      <c r="R32" s="744"/>
      <c r="S32" s="744"/>
      <c r="T32" s="744"/>
      <c r="U32" s="744"/>
      <c r="V32" s="744"/>
      <c r="W32" s="744"/>
      <c r="X32" s="744"/>
      <c r="Y32" s="744"/>
      <c r="Z32" s="744"/>
      <c r="AA32" s="744"/>
    </row>
    <row r="33" spans="3:27">
      <c r="C33" s="744"/>
      <c r="D33" s="744"/>
      <c r="E33" s="744"/>
      <c r="F33" s="744"/>
      <c r="G33" s="744"/>
      <c r="H33" s="744"/>
      <c r="I33" s="744"/>
      <c r="J33" s="744"/>
      <c r="K33" s="744"/>
      <c r="L33" s="744"/>
      <c r="M33" s="744"/>
      <c r="N33" s="744"/>
      <c r="O33" s="744"/>
      <c r="P33" s="744"/>
      <c r="Q33" s="744"/>
      <c r="R33" s="744"/>
      <c r="S33" s="744"/>
      <c r="T33" s="744"/>
      <c r="U33" s="744"/>
      <c r="V33" s="744"/>
      <c r="W33" s="744"/>
      <c r="X33" s="744"/>
      <c r="Y33" s="744"/>
      <c r="Z33" s="744"/>
      <c r="AA33" s="744"/>
    </row>
    <row r="34" spans="3:27">
      <c r="C34" s="744"/>
      <c r="D34" s="744"/>
      <c r="E34" s="744"/>
      <c r="F34" s="744"/>
      <c r="G34" s="744"/>
      <c r="H34" s="744"/>
      <c r="I34" s="744"/>
      <c r="J34" s="744"/>
      <c r="K34" s="744"/>
      <c r="L34" s="744"/>
      <c r="M34" s="744"/>
      <c r="N34" s="744"/>
      <c r="O34" s="744"/>
      <c r="P34" s="744"/>
      <c r="Q34" s="744"/>
      <c r="R34" s="744"/>
      <c r="S34" s="744"/>
      <c r="T34" s="744"/>
      <c r="U34" s="744"/>
      <c r="V34" s="744"/>
      <c r="W34" s="744"/>
      <c r="X34" s="744"/>
      <c r="Y34" s="744"/>
      <c r="Z34" s="744"/>
      <c r="AA34" s="744"/>
    </row>
    <row r="35" spans="3:27">
      <c r="C35" s="744"/>
      <c r="D35" s="744"/>
      <c r="E35" s="744"/>
      <c r="F35" s="744"/>
      <c r="G35" s="744"/>
      <c r="H35" s="744"/>
      <c r="I35" s="744"/>
      <c r="J35" s="744"/>
      <c r="K35" s="744"/>
      <c r="L35" s="744"/>
      <c r="M35" s="744"/>
      <c r="N35" s="744"/>
      <c r="O35" s="744"/>
      <c r="P35" s="744"/>
      <c r="Q35" s="744"/>
      <c r="R35" s="744"/>
      <c r="S35" s="744"/>
      <c r="T35" s="744"/>
      <c r="U35" s="744"/>
      <c r="V35" s="744"/>
      <c r="W35" s="744"/>
      <c r="X35" s="744"/>
      <c r="Y35" s="744"/>
      <c r="Z35" s="744"/>
      <c r="AA35" s="744"/>
    </row>
    <row r="36" spans="3:27">
      <c r="C36" s="744"/>
      <c r="D36" s="744"/>
      <c r="E36" s="744"/>
      <c r="F36" s="744"/>
      <c r="G36" s="744"/>
      <c r="H36" s="744"/>
      <c r="I36" s="744"/>
      <c r="J36" s="744"/>
      <c r="K36" s="744"/>
      <c r="L36" s="744"/>
      <c r="M36" s="744"/>
      <c r="N36" s="744"/>
      <c r="O36" s="744"/>
      <c r="P36" s="744"/>
      <c r="Q36" s="744"/>
      <c r="R36" s="744"/>
      <c r="S36" s="744"/>
      <c r="T36" s="744"/>
      <c r="U36" s="744"/>
      <c r="V36" s="744"/>
      <c r="W36" s="744"/>
      <c r="X36" s="744"/>
      <c r="Y36" s="744"/>
      <c r="Z36" s="744"/>
      <c r="AA36" s="744"/>
    </row>
    <row r="37" spans="3:27">
      <c r="C37" s="744"/>
      <c r="D37" s="744"/>
      <c r="E37" s="744"/>
      <c r="F37" s="744"/>
      <c r="G37" s="744"/>
      <c r="H37" s="744"/>
      <c r="I37" s="744"/>
      <c r="J37" s="744"/>
      <c r="K37" s="744"/>
      <c r="L37" s="744"/>
      <c r="M37" s="744"/>
      <c r="N37" s="744"/>
      <c r="O37" s="744"/>
      <c r="P37" s="744"/>
      <c r="Q37" s="744"/>
      <c r="R37" s="744"/>
      <c r="S37" s="744"/>
      <c r="T37" s="744"/>
      <c r="U37" s="744"/>
      <c r="V37" s="744"/>
      <c r="W37" s="744"/>
      <c r="X37" s="744"/>
      <c r="Y37" s="744"/>
      <c r="Z37" s="744"/>
      <c r="AA37" s="744"/>
    </row>
    <row r="38" spans="3:27">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row>
    <row r="39" spans="3:27">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row>
    <row r="40" spans="3:27">
      <c r="C40" s="744"/>
    </row>
    <row r="41" spans="3:27">
      <c r="C41" s="744"/>
    </row>
    <row r="42" spans="3:27">
      <c r="C42" s="744"/>
    </row>
    <row r="43" spans="3:27">
      <c r="C43" s="744"/>
    </row>
    <row r="44" spans="3:27">
      <c r="C44" s="744"/>
    </row>
    <row r="45" spans="3:27">
      <c r="C45" s="744"/>
    </row>
    <row r="46" spans="3:27">
      <c r="C46" s="744"/>
    </row>
    <row r="47" spans="3:27">
      <c r="C47" s="744"/>
    </row>
    <row r="48" spans="3:27">
      <c r="C48" s="744"/>
    </row>
    <row r="49" spans="3:3">
      <c r="C49" s="744"/>
    </row>
    <row r="50" spans="3:3">
      <c r="C50" s="744"/>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P72"/>
  <sheetViews>
    <sheetView topLeftCell="A65" zoomScale="80" zoomScaleNormal="80" workbookViewId="0">
      <selection activeCell="I7" sqref="I7:N69"/>
    </sheetView>
  </sheetViews>
  <sheetFormatPr defaultRowHeight="15"/>
  <cols>
    <col min="1" max="1" width="8.85546875" style="388"/>
    <col min="2" max="2" width="69.140625" style="365" customWidth="1"/>
    <col min="3" max="3" width="13.42578125" bestFit="1" customWidth="1"/>
    <col min="4" max="5" width="15.140625" bestFit="1" customWidth="1"/>
    <col min="6" max="6" width="13.42578125" bestFit="1" customWidth="1"/>
    <col min="7" max="8" width="15.140625" bestFit="1" customWidth="1"/>
  </cols>
  <sheetData>
    <row r="1" spans="1:16" ht="15.75">
      <c r="A1" s="10" t="s">
        <v>97</v>
      </c>
      <c r="B1" s="236" t="str">
        <f>Info!C2</f>
        <v>სს პროკრედიტ ბანკი</v>
      </c>
      <c r="C1" s="9"/>
      <c r="D1" s="1"/>
      <c r="E1" s="1"/>
      <c r="F1" s="1"/>
      <c r="G1" s="1"/>
    </row>
    <row r="2" spans="1:16" ht="15.75">
      <c r="A2" s="10" t="s">
        <v>98</v>
      </c>
      <c r="B2" s="272">
        <f>'1. key ratios'!B2</f>
        <v>46203</v>
      </c>
      <c r="C2" s="9"/>
      <c r="D2" s="1"/>
      <c r="E2" s="1"/>
      <c r="F2" s="1"/>
      <c r="G2" s="1"/>
    </row>
    <row r="3" spans="1:16" ht="15.75">
      <c r="A3" s="10"/>
      <c r="B3" s="9"/>
      <c r="C3" s="9"/>
      <c r="D3" s="1"/>
      <c r="E3" s="1"/>
      <c r="F3" s="1"/>
      <c r="G3" s="1"/>
    </row>
    <row r="4" spans="1:16" ht="21" customHeight="1">
      <c r="A4" s="758" t="s">
        <v>25</v>
      </c>
      <c r="B4" s="759" t="s">
        <v>697</v>
      </c>
      <c r="C4" s="761" t="s">
        <v>103</v>
      </c>
      <c r="D4" s="761"/>
      <c r="E4" s="761"/>
      <c r="F4" s="761" t="s">
        <v>104</v>
      </c>
      <c r="G4" s="761"/>
      <c r="H4" s="762"/>
    </row>
    <row r="5" spans="1:16" ht="21" customHeight="1">
      <c r="A5" s="758"/>
      <c r="B5" s="760"/>
      <c r="C5" s="339" t="s">
        <v>26</v>
      </c>
      <c r="D5" s="339" t="s">
        <v>77</v>
      </c>
      <c r="E5" s="339" t="s">
        <v>66</v>
      </c>
      <c r="F5" s="339" t="s">
        <v>26</v>
      </c>
      <c r="G5" s="339" t="s">
        <v>77</v>
      </c>
      <c r="H5" s="339" t="s">
        <v>66</v>
      </c>
    </row>
    <row r="6" spans="1:16" ht="26.45" customHeight="1">
      <c r="A6" s="758"/>
      <c r="B6" s="340" t="s">
        <v>84</v>
      </c>
      <c r="C6" s="763"/>
      <c r="D6" s="764"/>
      <c r="E6" s="764"/>
      <c r="F6" s="764"/>
      <c r="G6" s="764"/>
      <c r="H6" s="765"/>
    </row>
    <row r="7" spans="1:16" ht="23.1" customHeight="1">
      <c r="A7" s="380">
        <v>1</v>
      </c>
      <c r="B7" s="341" t="s">
        <v>811</v>
      </c>
      <c r="C7" s="636">
        <v>131090463.73</v>
      </c>
      <c r="D7" s="636">
        <v>427156917.0942511</v>
      </c>
      <c r="E7" s="637">
        <v>558247380.82425106</v>
      </c>
      <c r="F7" s="636">
        <v>71521188.969999999</v>
      </c>
      <c r="G7" s="636">
        <v>392358675.81419504</v>
      </c>
      <c r="H7" s="637">
        <v>463879864.78419507</v>
      </c>
      <c r="I7" s="737"/>
      <c r="J7" s="737"/>
      <c r="K7" s="737"/>
      <c r="L7" s="737"/>
      <c r="M7" s="737"/>
      <c r="N7" s="737"/>
      <c r="O7" s="737"/>
      <c r="P7" s="737"/>
    </row>
    <row r="8" spans="1:16">
      <c r="A8" s="380">
        <v>1.1000000000000001</v>
      </c>
      <c r="B8" s="342" t="s">
        <v>85</v>
      </c>
      <c r="C8" s="636">
        <v>19981703.039999999</v>
      </c>
      <c r="D8" s="636">
        <v>34749063.9375</v>
      </c>
      <c r="E8" s="637">
        <v>54730766.977499999</v>
      </c>
      <c r="F8" s="636">
        <v>18598477.949999999</v>
      </c>
      <c r="G8" s="636">
        <v>29947982.723300006</v>
      </c>
      <c r="H8" s="637">
        <v>48546460.673300005</v>
      </c>
      <c r="I8" s="737"/>
      <c r="J8" s="737"/>
      <c r="K8" s="737"/>
      <c r="L8" s="737"/>
      <c r="M8" s="737"/>
      <c r="N8" s="737"/>
    </row>
    <row r="9" spans="1:16">
      <c r="A9" s="380">
        <v>1.2</v>
      </c>
      <c r="B9" s="342" t="s">
        <v>86</v>
      </c>
      <c r="C9" s="636">
        <v>97016828.269999996</v>
      </c>
      <c r="D9" s="636">
        <v>217981769.89350799</v>
      </c>
      <c r="E9" s="637">
        <v>314998598.163508</v>
      </c>
      <c r="F9" s="636">
        <v>30770876.049999997</v>
      </c>
      <c r="G9" s="636">
        <v>267088728.52159199</v>
      </c>
      <c r="H9" s="637">
        <v>297859604.57159197</v>
      </c>
      <c r="I9" s="737"/>
      <c r="J9" s="737"/>
      <c r="K9" s="737"/>
      <c r="L9" s="737"/>
      <c r="M9" s="737"/>
      <c r="N9" s="737"/>
    </row>
    <row r="10" spans="1:16">
      <c r="A10" s="380">
        <v>1.3</v>
      </c>
      <c r="B10" s="342" t="s">
        <v>87</v>
      </c>
      <c r="C10" s="636">
        <v>14091932.420000002</v>
      </c>
      <c r="D10" s="636">
        <v>174426083.26324311</v>
      </c>
      <c r="E10" s="637">
        <v>188518015.6832431</v>
      </c>
      <c r="F10" s="636">
        <v>22151834.970000003</v>
      </c>
      <c r="G10" s="636">
        <v>95321964.569303006</v>
      </c>
      <c r="H10" s="637">
        <v>117473799.539303</v>
      </c>
      <c r="I10" s="737"/>
      <c r="J10" s="737"/>
      <c r="K10" s="737"/>
      <c r="L10" s="737"/>
      <c r="M10" s="737"/>
      <c r="N10" s="737"/>
    </row>
    <row r="11" spans="1:16">
      <c r="A11" s="380">
        <v>2</v>
      </c>
      <c r="B11" s="343" t="s">
        <v>698</v>
      </c>
      <c r="C11" s="636"/>
      <c r="D11" s="636"/>
      <c r="E11" s="637">
        <v>0</v>
      </c>
      <c r="F11" s="636">
        <v>0</v>
      </c>
      <c r="G11" s="636">
        <v>0</v>
      </c>
      <c r="H11" s="637">
        <v>0</v>
      </c>
      <c r="I11" s="737"/>
      <c r="J11" s="737"/>
      <c r="K11" s="737"/>
      <c r="L11" s="737"/>
      <c r="M11" s="737"/>
      <c r="N11" s="737"/>
    </row>
    <row r="12" spans="1:16">
      <c r="A12" s="380">
        <v>2.1</v>
      </c>
      <c r="B12" s="344" t="s">
        <v>699</v>
      </c>
      <c r="C12" s="636"/>
      <c r="D12" s="636"/>
      <c r="E12" s="637">
        <v>0</v>
      </c>
      <c r="F12" s="636">
        <v>0</v>
      </c>
      <c r="G12" s="636">
        <v>0</v>
      </c>
      <c r="H12" s="637">
        <v>0</v>
      </c>
      <c r="I12" s="737"/>
      <c r="J12" s="737"/>
      <c r="K12" s="737"/>
      <c r="L12" s="737"/>
      <c r="M12" s="737"/>
      <c r="N12" s="737"/>
    </row>
    <row r="13" spans="1:16" ht="26.45" customHeight="1">
      <c r="A13" s="380">
        <v>3</v>
      </c>
      <c r="B13" s="345" t="s">
        <v>700</v>
      </c>
      <c r="C13" s="636"/>
      <c r="D13" s="636"/>
      <c r="E13" s="637">
        <v>0</v>
      </c>
      <c r="F13" s="636">
        <v>0</v>
      </c>
      <c r="G13" s="636">
        <v>0</v>
      </c>
      <c r="H13" s="637">
        <v>0</v>
      </c>
      <c r="I13" s="737"/>
      <c r="J13" s="737"/>
      <c r="K13" s="737"/>
      <c r="L13" s="737"/>
      <c r="M13" s="737"/>
      <c r="N13" s="737"/>
    </row>
    <row r="14" spans="1:16" ht="26.45" customHeight="1">
      <c r="A14" s="380">
        <v>4</v>
      </c>
      <c r="B14" s="346" t="s">
        <v>701</v>
      </c>
      <c r="C14" s="636"/>
      <c r="D14" s="636"/>
      <c r="E14" s="637">
        <v>0</v>
      </c>
      <c r="F14" s="636">
        <v>0</v>
      </c>
      <c r="G14" s="636">
        <v>0</v>
      </c>
      <c r="H14" s="637">
        <v>0</v>
      </c>
      <c r="I14" s="737"/>
      <c r="J14" s="737"/>
      <c r="K14" s="737"/>
      <c r="L14" s="737"/>
      <c r="M14" s="737"/>
      <c r="N14" s="737"/>
    </row>
    <row r="15" spans="1:16" ht="24.6" customHeight="1">
      <c r="A15" s="380">
        <v>5</v>
      </c>
      <c r="B15" s="346" t="s">
        <v>702</v>
      </c>
      <c r="C15" s="638">
        <v>669250.60533084907</v>
      </c>
      <c r="D15" s="638">
        <v>0</v>
      </c>
      <c r="E15" s="639">
        <v>669250.60533084907</v>
      </c>
      <c r="F15" s="638">
        <v>139527.79999999999</v>
      </c>
      <c r="G15" s="638">
        <v>0</v>
      </c>
      <c r="H15" s="639">
        <v>139527.79999999999</v>
      </c>
      <c r="I15" s="737"/>
      <c r="J15" s="737"/>
      <c r="K15" s="737"/>
      <c r="L15" s="737"/>
      <c r="M15" s="737"/>
      <c r="N15" s="737"/>
    </row>
    <row r="16" spans="1:16">
      <c r="A16" s="380">
        <v>5.0999999999999996</v>
      </c>
      <c r="B16" s="347" t="s">
        <v>703</v>
      </c>
      <c r="C16" s="636">
        <v>669250.60533084907</v>
      </c>
      <c r="D16" s="636"/>
      <c r="E16" s="637">
        <v>669250.60533084907</v>
      </c>
      <c r="F16" s="636">
        <v>139527.79999999999</v>
      </c>
      <c r="G16" s="636">
        <v>0</v>
      </c>
      <c r="H16" s="637">
        <v>139527.79999999999</v>
      </c>
      <c r="I16" s="737"/>
      <c r="J16" s="737"/>
      <c r="K16" s="737"/>
      <c r="L16" s="737"/>
      <c r="M16" s="737"/>
      <c r="N16" s="737"/>
    </row>
    <row r="17" spans="1:14">
      <c r="A17" s="380">
        <v>5.2</v>
      </c>
      <c r="B17" s="347" t="s">
        <v>538</v>
      </c>
      <c r="C17" s="636"/>
      <c r="D17" s="636"/>
      <c r="E17" s="637">
        <v>0</v>
      </c>
      <c r="F17" s="636">
        <v>0</v>
      </c>
      <c r="G17" s="636">
        <v>0</v>
      </c>
      <c r="H17" s="637">
        <v>0</v>
      </c>
      <c r="I17" s="737"/>
      <c r="J17" s="737"/>
      <c r="K17" s="737"/>
      <c r="L17" s="737"/>
      <c r="M17" s="737"/>
      <c r="N17" s="737"/>
    </row>
    <row r="18" spans="1:14">
      <c r="A18" s="380">
        <v>5.3</v>
      </c>
      <c r="B18" s="347" t="s">
        <v>704</v>
      </c>
      <c r="C18" s="636"/>
      <c r="D18" s="636"/>
      <c r="E18" s="637">
        <v>0</v>
      </c>
      <c r="F18" s="636">
        <v>0</v>
      </c>
      <c r="G18" s="636">
        <v>0</v>
      </c>
      <c r="H18" s="637">
        <v>0</v>
      </c>
      <c r="I18" s="737"/>
      <c r="J18" s="737"/>
      <c r="K18" s="737"/>
      <c r="L18" s="737"/>
      <c r="M18" s="737"/>
      <c r="N18" s="737"/>
    </row>
    <row r="19" spans="1:14">
      <c r="A19" s="380">
        <v>6</v>
      </c>
      <c r="B19" s="345" t="s">
        <v>705</v>
      </c>
      <c r="C19" s="636">
        <v>671285370.7170589</v>
      </c>
      <c r="D19" s="636">
        <v>973905463.49137402</v>
      </c>
      <c r="E19" s="637">
        <v>1645190834.2084329</v>
      </c>
      <c r="F19" s="636">
        <v>588183280.29377604</v>
      </c>
      <c r="G19" s="636">
        <v>898776266.92584705</v>
      </c>
      <c r="H19" s="637">
        <v>1486959547.2196231</v>
      </c>
      <c r="I19" s="737"/>
      <c r="J19" s="737"/>
      <c r="K19" s="737"/>
      <c r="L19" s="737"/>
      <c r="M19" s="737"/>
      <c r="N19" s="737"/>
    </row>
    <row r="20" spans="1:14">
      <c r="A20" s="380">
        <v>6.1</v>
      </c>
      <c r="B20" s="347" t="s">
        <v>538</v>
      </c>
      <c r="C20" s="636">
        <v>140869615.13</v>
      </c>
      <c r="D20" s="636"/>
      <c r="E20" s="637">
        <v>140869615.13</v>
      </c>
      <c r="F20" s="636">
        <v>107089798.27</v>
      </c>
      <c r="G20" s="636">
        <v>0</v>
      </c>
      <c r="H20" s="637">
        <v>107089798.27</v>
      </c>
      <c r="I20" s="737"/>
      <c r="J20" s="737"/>
      <c r="K20" s="737"/>
      <c r="L20" s="737"/>
      <c r="M20" s="737"/>
      <c r="N20" s="737"/>
    </row>
    <row r="21" spans="1:14">
      <c r="A21" s="380">
        <v>6.2</v>
      </c>
      <c r="B21" s="347" t="s">
        <v>704</v>
      </c>
      <c r="C21" s="636">
        <v>530415755.58705884</v>
      </c>
      <c r="D21" s="636">
        <v>973905463.49137402</v>
      </c>
      <c r="E21" s="637">
        <v>1504321219.0784328</v>
      </c>
      <c r="F21" s="636">
        <v>481093482.02377599</v>
      </c>
      <c r="G21" s="636">
        <v>898776266.92584705</v>
      </c>
      <c r="H21" s="637">
        <v>1379869748.9496231</v>
      </c>
      <c r="I21" s="737"/>
      <c r="J21" s="737"/>
      <c r="K21" s="737"/>
      <c r="L21" s="737"/>
      <c r="M21" s="737"/>
      <c r="N21" s="737"/>
    </row>
    <row r="22" spans="1:14">
      <c r="A22" s="380">
        <v>7</v>
      </c>
      <c r="B22" s="348" t="s">
        <v>706</v>
      </c>
      <c r="C22" s="636">
        <v>9378316.1600000001</v>
      </c>
      <c r="D22" s="636"/>
      <c r="E22" s="637">
        <v>9378316.1600000001</v>
      </c>
      <c r="F22" s="636">
        <v>8994161.3200000003</v>
      </c>
      <c r="G22" s="636">
        <v>0</v>
      </c>
      <c r="H22" s="637">
        <v>8994161.3200000003</v>
      </c>
      <c r="I22" s="737"/>
      <c r="J22" s="737"/>
      <c r="K22" s="737"/>
      <c r="L22" s="737"/>
      <c r="M22" s="737"/>
      <c r="N22" s="737"/>
    </row>
    <row r="23" spans="1:14" ht="21">
      <c r="A23" s="380">
        <v>8</v>
      </c>
      <c r="B23" s="349" t="s">
        <v>707</v>
      </c>
      <c r="C23" s="636"/>
      <c r="D23" s="636"/>
      <c r="E23" s="637">
        <v>0</v>
      </c>
      <c r="F23" s="636">
        <v>0</v>
      </c>
      <c r="G23" s="636">
        <v>0</v>
      </c>
      <c r="H23" s="637">
        <v>0</v>
      </c>
      <c r="I23" s="737"/>
      <c r="J23" s="737"/>
      <c r="K23" s="737"/>
      <c r="L23" s="737"/>
      <c r="M23" s="737"/>
      <c r="N23" s="737"/>
    </row>
    <row r="24" spans="1:14">
      <c r="A24" s="380">
        <v>9</v>
      </c>
      <c r="B24" s="346" t="s">
        <v>708</v>
      </c>
      <c r="C24" s="636">
        <v>47602493.980000012</v>
      </c>
      <c r="D24" s="636">
        <v>0</v>
      </c>
      <c r="E24" s="637">
        <v>47602493.980000012</v>
      </c>
      <c r="F24" s="636">
        <v>48693733.769999981</v>
      </c>
      <c r="G24" s="636">
        <v>0</v>
      </c>
      <c r="H24" s="637">
        <v>48693733.769999981</v>
      </c>
      <c r="I24" s="737"/>
      <c r="J24" s="737"/>
      <c r="K24" s="737"/>
      <c r="L24" s="737"/>
      <c r="M24" s="737"/>
      <c r="N24" s="737"/>
    </row>
    <row r="25" spans="1:14">
      <c r="A25" s="380">
        <v>9.1</v>
      </c>
      <c r="B25" s="350" t="s">
        <v>709</v>
      </c>
      <c r="C25" s="636">
        <v>43684117.510000013</v>
      </c>
      <c r="D25" s="636"/>
      <c r="E25" s="637">
        <v>43684117.510000013</v>
      </c>
      <c r="F25" s="636">
        <v>44633271.05999998</v>
      </c>
      <c r="G25" s="636">
        <v>0</v>
      </c>
      <c r="H25" s="637">
        <v>44633271.05999998</v>
      </c>
      <c r="I25" s="737"/>
      <c r="J25" s="737"/>
      <c r="K25" s="737"/>
      <c r="L25" s="737"/>
      <c r="M25" s="737"/>
      <c r="N25" s="737"/>
    </row>
    <row r="26" spans="1:14">
      <c r="A26" s="380">
        <v>9.1999999999999993</v>
      </c>
      <c r="B26" s="350" t="s">
        <v>710</v>
      </c>
      <c r="C26" s="636">
        <v>3918376.4699999997</v>
      </c>
      <c r="D26" s="636"/>
      <c r="E26" s="637">
        <v>3918376.4699999997</v>
      </c>
      <c r="F26" s="636">
        <v>4060462.71</v>
      </c>
      <c r="G26" s="636">
        <v>0</v>
      </c>
      <c r="H26" s="637">
        <v>4060462.71</v>
      </c>
      <c r="I26" s="737"/>
      <c r="J26" s="737"/>
      <c r="K26" s="737"/>
      <c r="L26" s="737"/>
      <c r="M26" s="737"/>
      <c r="N26" s="737"/>
    </row>
    <row r="27" spans="1:14">
      <c r="A27" s="380">
        <v>10</v>
      </c>
      <c r="B27" s="346" t="s">
        <v>36</v>
      </c>
      <c r="C27" s="636">
        <v>5857388.3499999996</v>
      </c>
      <c r="D27" s="636">
        <v>0</v>
      </c>
      <c r="E27" s="637">
        <v>5857388.3499999996</v>
      </c>
      <c r="F27" s="636">
        <v>2784712.9</v>
      </c>
      <c r="G27" s="636">
        <v>0</v>
      </c>
      <c r="H27" s="637">
        <v>2784712.9</v>
      </c>
      <c r="I27" s="737"/>
      <c r="J27" s="737"/>
      <c r="K27" s="737"/>
      <c r="L27" s="737"/>
      <c r="M27" s="737"/>
      <c r="N27" s="737"/>
    </row>
    <row r="28" spans="1:14">
      <c r="A28" s="380">
        <v>10.1</v>
      </c>
      <c r="B28" s="350" t="s">
        <v>711</v>
      </c>
      <c r="C28" s="636"/>
      <c r="D28" s="636"/>
      <c r="E28" s="637">
        <v>0</v>
      </c>
      <c r="F28" s="636">
        <v>0</v>
      </c>
      <c r="G28" s="636">
        <v>0</v>
      </c>
      <c r="H28" s="637">
        <v>0</v>
      </c>
      <c r="I28" s="737"/>
      <c r="J28" s="737"/>
      <c r="K28" s="737"/>
      <c r="L28" s="737"/>
      <c r="M28" s="737"/>
      <c r="N28" s="737"/>
    </row>
    <row r="29" spans="1:14">
      <c r="A29" s="380">
        <v>10.199999999999999</v>
      </c>
      <c r="B29" s="350" t="s">
        <v>712</v>
      </c>
      <c r="C29" s="636">
        <v>5857388.3499999996</v>
      </c>
      <c r="D29" s="636"/>
      <c r="E29" s="637">
        <v>5857388.3499999996</v>
      </c>
      <c r="F29" s="636">
        <v>2784712.9</v>
      </c>
      <c r="G29" s="636">
        <v>0</v>
      </c>
      <c r="H29" s="637">
        <v>2784712.9</v>
      </c>
      <c r="I29" s="737"/>
      <c r="J29" s="737"/>
      <c r="K29" s="737"/>
      <c r="L29" s="737"/>
      <c r="M29" s="737"/>
      <c r="N29" s="737"/>
    </row>
    <row r="30" spans="1:14">
      <c r="A30" s="380">
        <v>11</v>
      </c>
      <c r="B30" s="346" t="s">
        <v>713</v>
      </c>
      <c r="C30" s="636">
        <v>0</v>
      </c>
      <c r="D30" s="636">
        <v>0</v>
      </c>
      <c r="E30" s="637">
        <v>0</v>
      </c>
      <c r="F30" s="636">
        <v>2346724.1999999997</v>
      </c>
      <c r="G30" s="636">
        <v>0</v>
      </c>
      <c r="H30" s="637">
        <v>2346724.1999999997</v>
      </c>
      <c r="I30" s="737"/>
      <c r="J30" s="737"/>
      <c r="K30" s="737"/>
      <c r="L30" s="737"/>
      <c r="M30" s="737"/>
      <c r="N30" s="737"/>
    </row>
    <row r="31" spans="1:14">
      <c r="A31" s="380">
        <v>11.1</v>
      </c>
      <c r="B31" s="350" t="s">
        <v>714</v>
      </c>
      <c r="C31" s="636"/>
      <c r="D31" s="636"/>
      <c r="E31" s="637">
        <v>0</v>
      </c>
      <c r="F31" s="636">
        <v>2346724.1999999997</v>
      </c>
      <c r="G31" s="636">
        <v>0</v>
      </c>
      <c r="H31" s="637">
        <v>2346724.1999999997</v>
      </c>
      <c r="I31" s="737"/>
      <c r="J31" s="737"/>
      <c r="K31" s="737"/>
      <c r="L31" s="737"/>
      <c r="M31" s="737"/>
      <c r="N31" s="737"/>
    </row>
    <row r="32" spans="1:14">
      <c r="A32" s="380">
        <v>11.2</v>
      </c>
      <c r="B32" s="350" t="s">
        <v>715</v>
      </c>
      <c r="C32" s="636"/>
      <c r="D32" s="636"/>
      <c r="E32" s="637">
        <v>0</v>
      </c>
      <c r="F32" s="636">
        <v>0</v>
      </c>
      <c r="G32" s="636">
        <v>0</v>
      </c>
      <c r="H32" s="637">
        <v>0</v>
      </c>
      <c r="I32" s="737"/>
      <c r="J32" s="737"/>
      <c r="K32" s="737"/>
      <c r="L32" s="737"/>
      <c r="M32" s="737"/>
      <c r="N32" s="737"/>
    </row>
    <row r="33" spans="1:14">
      <c r="A33" s="380">
        <v>13</v>
      </c>
      <c r="B33" s="346" t="s">
        <v>88</v>
      </c>
      <c r="C33" s="636">
        <v>23635741.083170008</v>
      </c>
      <c r="D33" s="636">
        <v>786912.23243500001</v>
      </c>
      <c r="E33" s="637">
        <v>24422653.315605007</v>
      </c>
      <c r="F33" s="636">
        <v>7045231.5106600001</v>
      </c>
      <c r="G33" s="636">
        <v>465753.98198399995</v>
      </c>
      <c r="H33" s="637">
        <v>7510985.4926439999</v>
      </c>
      <c r="I33" s="737"/>
      <c r="J33" s="737"/>
      <c r="K33" s="737"/>
      <c r="L33" s="737"/>
      <c r="M33" s="737"/>
      <c r="N33" s="737"/>
    </row>
    <row r="34" spans="1:14">
      <c r="A34" s="380">
        <v>13.1</v>
      </c>
      <c r="B34" s="351" t="s">
        <v>716</v>
      </c>
      <c r="C34" s="636"/>
      <c r="D34" s="636"/>
      <c r="E34" s="637">
        <v>0</v>
      </c>
      <c r="F34" s="636">
        <v>13200</v>
      </c>
      <c r="G34" s="636">
        <v>0</v>
      </c>
      <c r="H34" s="637">
        <v>13200</v>
      </c>
      <c r="I34" s="737"/>
      <c r="J34" s="737"/>
      <c r="K34" s="737"/>
      <c r="L34" s="737"/>
      <c r="M34" s="737"/>
      <c r="N34" s="737"/>
    </row>
    <row r="35" spans="1:14">
      <c r="A35" s="380">
        <v>13.2</v>
      </c>
      <c r="B35" s="351" t="s">
        <v>717</v>
      </c>
      <c r="C35" s="636"/>
      <c r="D35" s="636"/>
      <c r="E35" s="637">
        <v>0</v>
      </c>
      <c r="F35" s="636">
        <v>0</v>
      </c>
      <c r="G35" s="636">
        <v>0</v>
      </c>
      <c r="H35" s="637">
        <v>0</v>
      </c>
      <c r="I35" s="737"/>
      <c r="J35" s="737"/>
      <c r="K35" s="737"/>
      <c r="L35" s="737"/>
      <c r="M35" s="737"/>
      <c r="N35" s="737"/>
    </row>
    <row r="36" spans="1:14">
      <c r="A36" s="380">
        <v>14</v>
      </c>
      <c r="B36" s="352" t="s">
        <v>718</v>
      </c>
      <c r="C36" s="636">
        <v>889519024.62555969</v>
      </c>
      <c r="D36" s="636">
        <v>1401849292.8180602</v>
      </c>
      <c r="E36" s="637">
        <v>2291368317.4436197</v>
      </c>
      <c r="F36" s="636">
        <v>729708560.76443601</v>
      </c>
      <c r="G36" s="636">
        <v>1291600696.7220261</v>
      </c>
      <c r="H36" s="637">
        <v>2021309257.4864621</v>
      </c>
      <c r="I36" s="737"/>
      <c r="J36" s="737"/>
      <c r="K36" s="737"/>
      <c r="L36" s="737"/>
      <c r="M36" s="737"/>
      <c r="N36" s="737"/>
    </row>
    <row r="37" spans="1:14" ht="22.5" customHeight="1">
      <c r="A37" s="380"/>
      <c r="B37" s="353" t="s">
        <v>93</v>
      </c>
      <c r="C37" s="752"/>
      <c r="D37" s="753"/>
      <c r="E37" s="753"/>
      <c r="F37" s="753"/>
      <c r="G37" s="753"/>
      <c r="H37" s="754"/>
      <c r="I37" s="737"/>
      <c r="J37" s="737"/>
      <c r="K37" s="737"/>
      <c r="L37" s="737"/>
      <c r="M37" s="737"/>
      <c r="N37" s="737"/>
    </row>
    <row r="38" spans="1:14">
      <c r="A38" s="380">
        <v>15</v>
      </c>
      <c r="B38" s="354" t="s">
        <v>719</v>
      </c>
      <c r="C38" s="640">
        <v>0</v>
      </c>
      <c r="D38" s="640"/>
      <c r="E38" s="641">
        <v>0</v>
      </c>
      <c r="F38" s="640">
        <v>0</v>
      </c>
      <c r="G38" s="640">
        <v>0</v>
      </c>
      <c r="H38" s="641">
        <v>0</v>
      </c>
      <c r="I38" s="737"/>
      <c r="J38" s="737"/>
      <c r="K38" s="737"/>
      <c r="L38" s="737"/>
      <c r="M38" s="737"/>
      <c r="N38" s="737"/>
    </row>
    <row r="39" spans="1:14">
      <c r="A39" s="380">
        <v>15.1</v>
      </c>
      <c r="B39" s="355" t="s">
        <v>699</v>
      </c>
      <c r="C39" s="640"/>
      <c r="D39" s="640"/>
      <c r="E39" s="641">
        <v>0</v>
      </c>
      <c r="F39" s="640">
        <v>0</v>
      </c>
      <c r="G39" s="640">
        <v>0</v>
      </c>
      <c r="H39" s="641">
        <v>0</v>
      </c>
      <c r="I39" s="737"/>
      <c r="J39" s="737"/>
      <c r="K39" s="737"/>
      <c r="L39" s="737"/>
      <c r="M39" s="737"/>
      <c r="N39" s="737"/>
    </row>
    <row r="40" spans="1:14" ht="24" customHeight="1">
      <c r="A40" s="380">
        <v>16</v>
      </c>
      <c r="B40" s="348" t="s">
        <v>720</v>
      </c>
      <c r="C40" s="640"/>
      <c r="D40" s="640"/>
      <c r="E40" s="641">
        <v>0</v>
      </c>
      <c r="F40" s="640">
        <v>0</v>
      </c>
      <c r="G40" s="640">
        <v>0</v>
      </c>
      <c r="H40" s="641">
        <v>0</v>
      </c>
      <c r="I40" s="737"/>
      <c r="J40" s="737"/>
      <c r="K40" s="737"/>
      <c r="L40" s="737"/>
      <c r="M40" s="737"/>
      <c r="N40" s="737"/>
    </row>
    <row r="41" spans="1:14" ht="21">
      <c r="A41" s="380">
        <v>17</v>
      </c>
      <c r="B41" s="348" t="s">
        <v>721</v>
      </c>
      <c r="C41" s="640">
        <v>556668850.01999784</v>
      </c>
      <c r="D41" s="640">
        <v>1324566033.3985682</v>
      </c>
      <c r="E41" s="641">
        <v>1881234883.418566</v>
      </c>
      <c r="F41" s="640">
        <v>417187474.9488138</v>
      </c>
      <c r="G41" s="640">
        <v>1245344951.8256056</v>
      </c>
      <c r="H41" s="641">
        <v>1662532426.7744193</v>
      </c>
      <c r="I41" s="737"/>
      <c r="J41" s="737"/>
      <c r="K41" s="737"/>
      <c r="L41" s="737"/>
      <c r="M41" s="737"/>
      <c r="N41" s="737"/>
    </row>
    <row r="42" spans="1:14">
      <c r="A42" s="380">
        <v>17.100000000000001</v>
      </c>
      <c r="B42" s="356" t="s">
        <v>722</v>
      </c>
      <c r="C42" s="640">
        <v>534985705.77999783</v>
      </c>
      <c r="D42" s="640">
        <v>1016217624.4355681</v>
      </c>
      <c r="E42" s="641">
        <v>1551203330.2155659</v>
      </c>
      <c r="F42" s="640">
        <v>408702765.86999875</v>
      </c>
      <c r="G42" s="640">
        <v>901081676.25638878</v>
      </c>
      <c r="H42" s="641">
        <v>1309784442.1263876</v>
      </c>
      <c r="I42" s="737"/>
      <c r="J42" s="737"/>
      <c r="K42" s="737"/>
      <c r="L42" s="737"/>
      <c r="M42" s="737"/>
      <c r="N42" s="737"/>
    </row>
    <row r="43" spans="1:14">
      <c r="A43" s="380">
        <v>17.2</v>
      </c>
      <c r="B43" s="357" t="s">
        <v>89</v>
      </c>
      <c r="C43" s="640">
        <v>2493804.6800000002</v>
      </c>
      <c r="D43" s="640">
        <v>304094078.80894011</v>
      </c>
      <c r="E43" s="641">
        <v>306587883.48894012</v>
      </c>
      <c r="F43" s="640">
        <v>7475634.2800000012</v>
      </c>
      <c r="G43" s="640">
        <v>340015623.53973097</v>
      </c>
      <c r="H43" s="641">
        <v>347491257.819731</v>
      </c>
      <c r="I43" s="737"/>
      <c r="J43" s="737"/>
      <c r="K43" s="737"/>
      <c r="L43" s="737"/>
      <c r="M43" s="737"/>
      <c r="N43" s="737"/>
    </row>
    <row r="44" spans="1:14">
      <c r="A44" s="380">
        <v>17.3</v>
      </c>
      <c r="B44" s="356" t="s">
        <v>723</v>
      </c>
      <c r="C44" s="640"/>
      <c r="D44" s="640"/>
      <c r="E44" s="641">
        <v>0</v>
      </c>
      <c r="F44" s="640">
        <v>0</v>
      </c>
      <c r="G44" s="640">
        <v>0</v>
      </c>
      <c r="H44" s="641">
        <v>0</v>
      </c>
      <c r="I44" s="737"/>
      <c r="J44" s="737"/>
      <c r="K44" s="737"/>
      <c r="L44" s="737"/>
      <c r="M44" s="737"/>
      <c r="N44" s="737"/>
    </row>
    <row r="45" spans="1:14">
      <c r="A45" s="380">
        <v>17.399999999999999</v>
      </c>
      <c r="B45" s="356" t="s">
        <v>724</v>
      </c>
      <c r="C45" s="640">
        <v>19189339.560000002</v>
      </c>
      <c r="D45" s="640">
        <v>4254330.1540600006</v>
      </c>
      <c r="E45" s="641">
        <v>23443669.714060001</v>
      </c>
      <c r="F45" s="640">
        <v>1009074.7988149999</v>
      </c>
      <c r="G45" s="640">
        <v>4247652.0294859996</v>
      </c>
      <c r="H45" s="641">
        <v>5256726.8283009995</v>
      </c>
      <c r="I45" s="737"/>
      <c r="J45" s="737"/>
      <c r="K45" s="737"/>
      <c r="L45" s="737"/>
      <c r="M45" s="737"/>
      <c r="N45" s="737"/>
    </row>
    <row r="46" spans="1:14">
      <c r="A46" s="380">
        <v>18</v>
      </c>
      <c r="B46" s="346" t="s">
        <v>725</v>
      </c>
      <c r="C46" s="640">
        <v>922353.31000000075</v>
      </c>
      <c r="D46" s="640">
        <v>3806856.0518799997</v>
      </c>
      <c r="E46" s="641">
        <v>4729209.3618800007</v>
      </c>
      <c r="F46" s="640">
        <v>960285.32000000053</v>
      </c>
      <c r="G46" s="640">
        <v>2315959.9693799992</v>
      </c>
      <c r="H46" s="641">
        <v>3276245.28938</v>
      </c>
      <c r="I46" s="737"/>
      <c r="J46" s="737"/>
      <c r="K46" s="737"/>
      <c r="L46" s="737"/>
      <c r="M46" s="737"/>
      <c r="N46" s="737"/>
    </row>
    <row r="47" spans="1:14">
      <c r="A47" s="380">
        <v>19</v>
      </c>
      <c r="B47" s="346" t="s">
        <v>726</v>
      </c>
      <c r="C47" s="640">
        <v>3350392.8210661686</v>
      </c>
      <c r="D47" s="640">
        <v>0</v>
      </c>
      <c r="E47" s="641">
        <v>3350392.8210661686</v>
      </c>
      <c r="F47" s="640">
        <v>2225017.65</v>
      </c>
      <c r="G47" s="640">
        <v>0</v>
      </c>
      <c r="H47" s="641">
        <v>2225017.65</v>
      </c>
      <c r="I47" s="737"/>
      <c r="J47" s="737"/>
      <c r="K47" s="737"/>
      <c r="L47" s="737"/>
      <c r="M47" s="737"/>
      <c r="N47" s="737"/>
    </row>
    <row r="48" spans="1:14">
      <c r="A48" s="380">
        <v>19.100000000000001</v>
      </c>
      <c r="B48" s="358" t="s">
        <v>727</v>
      </c>
      <c r="C48" s="640">
        <v>1206519.3899999997</v>
      </c>
      <c r="D48" s="640"/>
      <c r="E48" s="641">
        <v>1206519.3899999997</v>
      </c>
      <c r="F48" s="640">
        <v>0</v>
      </c>
      <c r="G48" s="640">
        <v>0</v>
      </c>
      <c r="H48" s="641">
        <v>0</v>
      </c>
      <c r="I48" s="737"/>
      <c r="J48" s="737"/>
      <c r="K48" s="737"/>
      <c r="L48" s="737"/>
      <c r="M48" s="737"/>
      <c r="N48" s="737"/>
    </row>
    <row r="49" spans="1:14">
      <c r="A49" s="380">
        <v>19.2</v>
      </c>
      <c r="B49" s="359" t="s">
        <v>728</v>
      </c>
      <c r="C49" s="640">
        <v>2143873.4310661689</v>
      </c>
      <c r="D49" s="640"/>
      <c r="E49" s="641">
        <v>2143873.4310661689</v>
      </c>
      <c r="F49" s="640">
        <v>2225017.65</v>
      </c>
      <c r="G49" s="640">
        <v>0</v>
      </c>
      <c r="H49" s="641">
        <v>2225017.65</v>
      </c>
      <c r="I49" s="737"/>
      <c r="J49" s="737"/>
      <c r="K49" s="737"/>
      <c r="L49" s="737"/>
      <c r="M49" s="737"/>
      <c r="N49" s="737"/>
    </row>
    <row r="50" spans="1:14">
      <c r="A50" s="380">
        <v>20</v>
      </c>
      <c r="B50" s="360" t="s">
        <v>90</v>
      </c>
      <c r="C50" s="640"/>
      <c r="D50" s="640">
        <v>58563608.251848005</v>
      </c>
      <c r="E50" s="641">
        <v>58563608.251848005</v>
      </c>
      <c r="F50" s="640">
        <v>0</v>
      </c>
      <c r="G50" s="640">
        <v>22685099.383822002</v>
      </c>
      <c r="H50" s="641">
        <v>22685099.383822002</v>
      </c>
      <c r="I50" s="737"/>
      <c r="J50" s="737"/>
      <c r="K50" s="737"/>
      <c r="L50" s="737"/>
      <c r="M50" s="737"/>
      <c r="N50" s="737"/>
    </row>
    <row r="51" spans="1:14">
      <c r="A51" s="380">
        <v>21</v>
      </c>
      <c r="B51" s="361" t="s">
        <v>78</v>
      </c>
      <c r="C51" s="640">
        <v>96949.172400000083</v>
      </c>
      <c r="D51" s="640">
        <v>4458.8393150000002</v>
      </c>
      <c r="E51" s="641">
        <v>101408.01171500009</v>
      </c>
      <c r="F51" s="640">
        <v>48644.177839999997</v>
      </c>
      <c r="G51" s="640">
        <v>7147.3836809999975</v>
      </c>
      <c r="H51" s="641">
        <v>55791.561520999996</v>
      </c>
      <c r="I51" s="737"/>
      <c r="J51" s="737"/>
      <c r="K51" s="737"/>
      <c r="L51" s="737"/>
      <c r="M51" s="737"/>
      <c r="N51" s="737"/>
    </row>
    <row r="52" spans="1:14">
      <c r="A52" s="380">
        <v>21.1</v>
      </c>
      <c r="B52" s="357" t="s">
        <v>729</v>
      </c>
      <c r="C52" s="640"/>
      <c r="D52" s="640"/>
      <c r="E52" s="641">
        <v>0</v>
      </c>
      <c r="F52" s="640">
        <v>0</v>
      </c>
      <c r="G52" s="640">
        <v>0</v>
      </c>
      <c r="H52" s="641">
        <v>0</v>
      </c>
      <c r="I52" s="737"/>
      <c r="J52" s="737"/>
      <c r="K52" s="737"/>
      <c r="L52" s="737"/>
      <c r="M52" s="737"/>
      <c r="N52" s="737"/>
    </row>
    <row r="53" spans="1:14">
      <c r="A53" s="380">
        <v>22</v>
      </c>
      <c r="B53" s="360" t="s">
        <v>730</v>
      </c>
      <c r="C53" s="640">
        <v>561038545.32346392</v>
      </c>
      <c r="D53" s="640">
        <v>1386940956.541611</v>
      </c>
      <c r="E53" s="641">
        <v>1947979501.8650749</v>
      </c>
      <c r="F53" s="640">
        <v>420421422.09665376</v>
      </c>
      <c r="G53" s="640">
        <v>1270353158.5624886</v>
      </c>
      <c r="H53" s="641">
        <v>1690774580.6591423</v>
      </c>
      <c r="I53" s="737"/>
      <c r="J53" s="737"/>
      <c r="K53" s="737"/>
      <c r="L53" s="737"/>
      <c r="M53" s="737"/>
      <c r="N53" s="737"/>
    </row>
    <row r="54" spans="1:14" ht="24" customHeight="1">
      <c r="A54" s="380"/>
      <c r="B54" s="362" t="s">
        <v>731</v>
      </c>
      <c r="C54" s="755"/>
      <c r="D54" s="756"/>
      <c r="E54" s="756"/>
      <c r="F54" s="756"/>
      <c r="G54" s="756"/>
      <c r="H54" s="757"/>
      <c r="I54" s="737"/>
      <c r="J54" s="737"/>
      <c r="K54" s="737"/>
      <c r="L54" s="737"/>
      <c r="M54" s="737"/>
      <c r="N54" s="737"/>
    </row>
    <row r="55" spans="1:14">
      <c r="A55" s="380">
        <v>23</v>
      </c>
      <c r="B55" s="570" t="s">
        <v>960</v>
      </c>
      <c r="C55" s="640">
        <v>112482804.99000001</v>
      </c>
      <c r="D55" s="640"/>
      <c r="E55" s="641">
        <v>112482804.99000001</v>
      </c>
      <c r="F55" s="640">
        <v>112482804.99000001</v>
      </c>
      <c r="G55" s="640">
        <v>0</v>
      </c>
      <c r="H55" s="641">
        <v>112482804.99000001</v>
      </c>
      <c r="I55" s="737"/>
      <c r="J55" s="737"/>
      <c r="K55" s="737"/>
      <c r="L55" s="737"/>
      <c r="M55" s="737"/>
      <c r="N55" s="737"/>
    </row>
    <row r="56" spans="1:14">
      <c r="A56" s="380">
        <v>24</v>
      </c>
      <c r="B56" s="360" t="s">
        <v>732</v>
      </c>
      <c r="C56" s="640">
        <v>0</v>
      </c>
      <c r="D56" s="640"/>
      <c r="E56" s="641">
        <v>0</v>
      </c>
      <c r="F56" s="640">
        <v>0</v>
      </c>
      <c r="G56" s="640">
        <v>0</v>
      </c>
      <c r="H56" s="641">
        <v>0</v>
      </c>
      <c r="I56" s="737"/>
      <c r="J56" s="737"/>
      <c r="K56" s="737"/>
      <c r="L56" s="737"/>
      <c r="M56" s="737"/>
      <c r="N56" s="737"/>
    </row>
    <row r="57" spans="1:14">
      <c r="A57" s="380">
        <v>25</v>
      </c>
      <c r="B57" s="360" t="s">
        <v>91</v>
      </c>
      <c r="C57" s="640">
        <v>72117569.839999989</v>
      </c>
      <c r="D57" s="640"/>
      <c r="E57" s="641">
        <v>72117569.839999989</v>
      </c>
      <c r="F57" s="640">
        <v>72117569.839999989</v>
      </c>
      <c r="G57" s="640">
        <v>0</v>
      </c>
      <c r="H57" s="641">
        <v>72117569.839999989</v>
      </c>
      <c r="I57" s="737"/>
      <c r="J57" s="737"/>
      <c r="K57" s="737"/>
      <c r="L57" s="737"/>
      <c r="M57" s="737"/>
      <c r="N57" s="737"/>
    </row>
    <row r="58" spans="1:14">
      <c r="A58" s="380">
        <v>26</v>
      </c>
      <c r="B58" s="346" t="s">
        <v>733</v>
      </c>
      <c r="C58" s="640"/>
      <c r="D58" s="640"/>
      <c r="E58" s="641">
        <v>0</v>
      </c>
      <c r="F58" s="640">
        <v>0</v>
      </c>
      <c r="G58" s="640">
        <v>0</v>
      </c>
      <c r="H58" s="641">
        <v>0</v>
      </c>
      <c r="I58" s="737"/>
      <c r="J58" s="737"/>
      <c r="K58" s="737"/>
      <c r="L58" s="737"/>
      <c r="M58" s="737"/>
      <c r="N58" s="737"/>
    </row>
    <row r="59" spans="1:14" ht="21">
      <c r="A59" s="380">
        <v>27</v>
      </c>
      <c r="B59" s="346" t="s">
        <v>734</v>
      </c>
      <c r="C59" s="640"/>
      <c r="D59" s="640"/>
      <c r="E59" s="641">
        <v>0</v>
      </c>
      <c r="F59" s="640">
        <v>0</v>
      </c>
      <c r="G59" s="640">
        <v>0</v>
      </c>
      <c r="H59" s="641">
        <v>0</v>
      </c>
      <c r="I59" s="737"/>
      <c r="J59" s="737"/>
      <c r="K59" s="737"/>
      <c r="L59" s="737"/>
      <c r="M59" s="737"/>
      <c r="N59" s="737"/>
    </row>
    <row r="60" spans="1:14">
      <c r="A60" s="380">
        <v>27.1</v>
      </c>
      <c r="B60" s="358" t="s">
        <v>735</v>
      </c>
      <c r="C60" s="640"/>
      <c r="D60" s="640"/>
      <c r="E60" s="641">
        <v>0</v>
      </c>
      <c r="F60" s="640">
        <v>0</v>
      </c>
      <c r="G60" s="640">
        <v>0</v>
      </c>
      <c r="H60" s="641">
        <v>0</v>
      </c>
      <c r="I60" s="737"/>
      <c r="J60" s="737"/>
      <c r="K60" s="737"/>
      <c r="L60" s="737"/>
      <c r="M60" s="737"/>
      <c r="N60" s="737"/>
    </row>
    <row r="61" spans="1:14">
      <c r="A61" s="380">
        <v>27.2</v>
      </c>
      <c r="B61" s="356" t="s">
        <v>736</v>
      </c>
      <c r="C61" s="640"/>
      <c r="D61" s="640"/>
      <c r="E61" s="641">
        <v>0</v>
      </c>
      <c r="F61" s="640">
        <v>0</v>
      </c>
      <c r="G61" s="640">
        <v>0</v>
      </c>
      <c r="H61" s="641">
        <v>0</v>
      </c>
      <c r="I61" s="737"/>
      <c r="J61" s="737"/>
      <c r="K61" s="737"/>
      <c r="L61" s="737"/>
      <c r="M61" s="737"/>
      <c r="N61" s="737"/>
    </row>
    <row r="62" spans="1:14">
      <c r="A62" s="380">
        <v>28</v>
      </c>
      <c r="B62" s="361" t="s">
        <v>737</v>
      </c>
      <c r="C62" s="640"/>
      <c r="D62" s="640"/>
      <c r="E62" s="641">
        <v>0</v>
      </c>
      <c r="F62" s="640">
        <v>0</v>
      </c>
      <c r="G62" s="640">
        <v>0</v>
      </c>
      <c r="H62" s="641">
        <v>0</v>
      </c>
      <c r="I62" s="737"/>
      <c r="J62" s="737"/>
      <c r="K62" s="737"/>
      <c r="L62" s="737"/>
      <c r="M62" s="737"/>
      <c r="N62" s="737"/>
    </row>
    <row r="63" spans="1:14">
      <c r="A63" s="380">
        <v>29</v>
      </c>
      <c r="B63" s="346" t="s">
        <v>738</v>
      </c>
      <c r="C63" s="640">
        <v>423778.23955887905</v>
      </c>
      <c r="D63" s="640">
        <v>0</v>
      </c>
      <c r="E63" s="641">
        <v>423778.23955887905</v>
      </c>
      <c r="F63" s="640">
        <v>0</v>
      </c>
      <c r="G63" s="640">
        <v>0</v>
      </c>
      <c r="H63" s="641">
        <v>0</v>
      </c>
      <c r="I63" s="737"/>
      <c r="J63" s="737"/>
      <c r="K63" s="737"/>
      <c r="L63" s="737"/>
      <c r="M63" s="737"/>
      <c r="N63" s="737"/>
    </row>
    <row r="64" spans="1:14">
      <c r="A64" s="380">
        <v>29.1</v>
      </c>
      <c r="B64" s="347" t="s">
        <v>739</v>
      </c>
      <c r="C64" s="640"/>
      <c r="D64" s="640"/>
      <c r="E64" s="641">
        <v>0</v>
      </c>
      <c r="F64" s="640">
        <v>0</v>
      </c>
      <c r="G64" s="640">
        <v>0</v>
      </c>
      <c r="H64" s="641">
        <v>0</v>
      </c>
      <c r="I64" s="737"/>
      <c r="J64" s="737"/>
      <c r="K64" s="737"/>
      <c r="L64" s="737"/>
      <c r="M64" s="737"/>
      <c r="N64" s="737"/>
    </row>
    <row r="65" spans="1:14" ht="24.95" customHeight="1">
      <c r="A65" s="380">
        <v>29.2</v>
      </c>
      <c r="B65" s="358" t="s">
        <v>740</v>
      </c>
      <c r="C65" s="640">
        <v>423778.23955887905</v>
      </c>
      <c r="D65" s="640"/>
      <c r="E65" s="641">
        <v>423778.23955887905</v>
      </c>
      <c r="F65" s="640">
        <v>0</v>
      </c>
      <c r="G65" s="640">
        <v>0</v>
      </c>
      <c r="H65" s="641">
        <v>0</v>
      </c>
      <c r="I65" s="737"/>
      <c r="J65" s="737"/>
      <c r="K65" s="737"/>
      <c r="L65" s="737"/>
      <c r="M65" s="737"/>
      <c r="N65" s="737"/>
    </row>
    <row r="66" spans="1:14" ht="22.5" customHeight="1">
      <c r="A66" s="380">
        <v>29.3</v>
      </c>
      <c r="B66" s="350" t="s">
        <v>741</v>
      </c>
      <c r="C66" s="640"/>
      <c r="D66" s="640"/>
      <c r="E66" s="641">
        <v>0</v>
      </c>
      <c r="F66" s="640">
        <v>0</v>
      </c>
      <c r="G66" s="640">
        <v>0</v>
      </c>
      <c r="H66" s="641">
        <v>0</v>
      </c>
      <c r="I66" s="737"/>
      <c r="J66" s="737"/>
      <c r="K66" s="737"/>
      <c r="L66" s="737"/>
      <c r="M66" s="737"/>
      <c r="N66" s="737"/>
    </row>
    <row r="67" spans="1:14">
      <c r="A67" s="380">
        <v>30</v>
      </c>
      <c r="B67" s="346" t="s">
        <v>92</v>
      </c>
      <c r="C67" s="640">
        <v>158364662.4442142</v>
      </c>
      <c r="D67" s="640"/>
      <c r="E67" s="641">
        <v>158364662.4442142</v>
      </c>
      <c r="F67" s="640">
        <v>145934301.99731961</v>
      </c>
      <c r="G67" s="640">
        <v>0</v>
      </c>
      <c r="H67" s="641">
        <v>145934301.99731961</v>
      </c>
      <c r="I67" s="737"/>
      <c r="J67" s="737"/>
      <c r="K67" s="737"/>
      <c r="L67" s="737"/>
      <c r="M67" s="737"/>
      <c r="N67" s="737"/>
    </row>
    <row r="68" spans="1:14">
      <c r="A68" s="380">
        <v>31</v>
      </c>
      <c r="B68" s="363" t="s">
        <v>742</v>
      </c>
      <c r="C68" s="640">
        <v>343388815.51377308</v>
      </c>
      <c r="D68" s="640">
        <v>0</v>
      </c>
      <c r="E68" s="641">
        <v>343388815.51377308</v>
      </c>
      <c r="F68" s="640">
        <v>330534676.82731962</v>
      </c>
      <c r="G68" s="640">
        <v>0</v>
      </c>
      <c r="H68" s="641">
        <v>330534676.82731962</v>
      </c>
      <c r="I68" s="737"/>
      <c r="J68" s="737"/>
      <c r="K68" s="737"/>
      <c r="L68" s="737"/>
      <c r="M68" s="737"/>
      <c r="N68" s="737"/>
    </row>
    <row r="69" spans="1:14">
      <c r="A69" s="380">
        <v>32</v>
      </c>
      <c r="B69" s="364" t="s">
        <v>743</v>
      </c>
      <c r="C69" s="640">
        <v>904427360.837237</v>
      </c>
      <c r="D69" s="640">
        <v>1386940956.541611</v>
      </c>
      <c r="E69" s="641">
        <v>2291368317.3788481</v>
      </c>
      <c r="F69" s="640">
        <v>750956098.92397332</v>
      </c>
      <c r="G69" s="640">
        <v>1270353158.5624886</v>
      </c>
      <c r="H69" s="641">
        <v>2021309257.4864619</v>
      </c>
      <c r="I69" s="737"/>
      <c r="J69" s="737"/>
      <c r="K69" s="737"/>
      <c r="L69" s="737"/>
      <c r="M69" s="737"/>
      <c r="N69" s="737"/>
    </row>
    <row r="72" spans="1:14" ht="21">
      <c r="B72" s="733" t="s">
        <v>1019</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Z35"/>
  <sheetViews>
    <sheetView showGridLines="0" zoomScale="80" zoomScaleNormal="80" workbookViewId="0">
      <selection activeCell="M7" sqref="M7:V33"/>
    </sheetView>
  </sheetViews>
  <sheetFormatPr defaultColWidth="9.140625" defaultRowHeight="12.75"/>
  <cols>
    <col min="1" max="1" width="11.85546875" style="423" bestFit="1" customWidth="1"/>
    <col min="2" max="2" width="93.42578125" style="423" customWidth="1"/>
    <col min="3" max="4" width="17.140625" style="423" bestFit="1" customWidth="1"/>
    <col min="5" max="5" width="16.140625" style="423" customWidth="1"/>
    <col min="6" max="6" width="16.140625" style="440" customWidth="1"/>
    <col min="7" max="7" width="25.140625" style="440" customWidth="1"/>
    <col min="8" max="8" width="16.140625" style="423" customWidth="1"/>
    <col min="9" max="11" width="16.140625" style="440" customWidth="1"/>
    <col min="12" max="12" width="26.140625" style="440" customWidth="1"/>
    <col min="13" max="16384" width="9.140625" style="423"/>
  </cols>
  <sheetData>
    <row r="1" spans="1:26" ht="13.5">
      <c r="A1" s="319" t="s">
        <v>97</v>
      </c>
      <c r="B1" s="236" t="str">
        <f>Info!C2</f>
        <v>სს პროკრედიტ ბანკი</v>
      </c>
      <c r="F1" s="423"/>
      <c r="G1" s="423"/>
      <c r="I1" s="423"/>
      <c r="J1" s="423"/>
      <c r="K1" s="423"/>
      <c r="L1" s="423"/>
    </row>
    <row r="2" spans="1:26">
      <c r="A2" s="319" t="s">
        <v>98</v>
      </c>
      <c r="B2" s="322">
        <f>'1. key ratios'!B2</f>
        <v>46203</v>
      </c>
      <c r="F2" s="423"/>
      <c r="G2" s="423"/>
      <c r="I2" s="423"/>
      <c r="J2" s="423"/>
      <c r="K2" s="423"/>
      <c r="L2" s="423"/>
    </row>
    <row r="3" spans="1:26">
      <c r="A3" s="321" t="s">
        <v>563</v>
      </c>
      <c r="F3" s="423"/>
      <c r="G3" s="423"/>
      <c r="I3" s="423"/>
      <c r="J3" s="423"/>
      <c r="K3" s="423"/>
      <c r="L3" s="423"/>
    </row>
    <row r="4" spans="1:26">
      <c r="F4" s="423"/>
      <c r="G4" s="423"/>
      <c r="I4" s="423"/>
      <c r="J4" s="423"/>
      <c r="K4" s="423"/>
      <c r="L4" s="423"/>
    </row>
    <row r="5" spans="1:26" ht="37.5" customHeight="1">
      <c r="A5" s="814" t="s">
        <v>564</v>
      </c>
      <c r="B5" s="815"/>
      <c r="C5" s="863" t="s">
        <v>565</v>
      </c>
      <c r="D5" s="864"/>
      <c r="E5" s="864"/>
      <c r="F5" s="864"/>
      <c r="G5" s="864"/>
      <c r="H5" s="863" t="s">
        <v>875</v>
      </c>
      <c r="I5" s="865"/>
      <c r="J5" s="865"/>
      <c r="K5" s="865"/>
      <c r="L5" s="866"/>
    </row>
    <row r="6" spans="1:26" ht="39.6" customHeight="1">
      <c r="A6" s="818"/>
      <c r="B6" s="819"/>
      <c r="C6" s="326"/>
      <c r="D6" s="421" t="s">
        <v>860</v>
      </c>
      <c r="E6" s="421" t="s">
        <v>859</v>
      </c>
      <c r="F6" s="421" t="s">
        <v>858</v>
      </c>
      <c r="G6" s="421" t="s">
        <v>857</v>
      </c>
      <c r="H6" s="441"/>
      <c r="I6" s="421" t="s">
        <v>860</v>
      </c>
      <c r="J6" s="421" t="s">
        <v>859</v>
      </c>
      <c r="K6" s="421" t="s">
        <v>858</v>
      </c>
      <c r="L6" s="421" t="s">
        <v>857</v>
      </c>
    </row>
    <row r="7" spans="1:26">
      <c r="A7" s="413">
        <v>1</v>
      </c>
      <c r="B7" s="426" t="s">
        <v>487</v>
      </c>
      <c r="C7" s="721">
        <v>769077.94990000001</v>
      </c>
      <c r="D7" s="696">
        <v>355071.76520000002</v>
      </c>
      <c r="E7" s="696">
        <v>414006.18469999998</v>
      </c>
      <c r="F7" s="722"/>
      <c r="G7" s="722"/>
      <c r="H7" s="696">
        <v>52083.380799999999</v>
      </c>
      <c r="I7" s="696">
        <v>732.54780000000005</v>
      </c>
      <c r="J7" s="696">
        <v>51350.832999999999</v>
      </c>
      <c r="K7" s="722"/>
      <c r="L7" s="722"/>
      <c r="M7" s="744"/>
      <c r="N7" s="744"/>
      <c r="O7" s="744"/>
      <c r="P7" s="744"/>
      <c r="Q7" s="744"/>
      <c r="R7" s="744"/>
      <c r="S7" s="744"/>
      <c r="T7" s="744"/>
      <c r="U7" s="744"/>
      <c r="V7" s="744"/>
      <c r="W7" s="744"/>
      <c r="X7" s="744"/>
      <c r="Y7" s="744"/>
      <c r="Z7" s="744"/>
    </row>
    <row r="8" spans="1:26">
      <c r="A8" s="413">
        <v>2</v>
      </c>
      <c r="B8" s="426" t="s">
        <v>488</v>
      </c>
      <c r="C8" s="721">
        <v>11810678.345100001</v>
      </c>
      <c r="D8" s="696">
        <v>11751306.7885</v>
      </c>
      <c r="E8" s="696">
        <v>59371.556600000004</v>
      </c>
      <c r="F8" s="723"/>
      <c r="G8" s="723"/>
      <c r="H8" s="696">
        <v>23287.751500000002</v>
      </c>
      <c r="I8" s="723">
        <v>22798.820800000001</v>
      </c>
      <c r="J8" s="723">
        <v>488.9307</v>
      </c>
      <c r="K8" s="723"/>
      <c r="L8" s="723"/>
      <c r="M8" s="744"/>
      <c r="N8" s="744"/>
      <c r="O8" s="744"/>
      <c r="P8" s="744"/>
      <c r="Q8" s="744"/>
      <c r="R8" s="744"/>
      <c r="S8" s="744"/>
      <c r="T8" s="744"/>
      <c r="U8" s="744"/>
      <c r="V8" s="744"/>
    </row>
    <row r="9" spans="1:26">
      <c r="A9" s="413">
        <v>3</v>
      </c>
      <c r="B9" s="426" t="s">
        <v>836</v>
      </c>
      <c r="C9" s="721">
        <v>0</v>
      </c>
      <c r="D9" s="696"/>
      <c r="E9" s="696"/>
      <c r="F9" s="724"/>
      <c r="G9" s="724"/>
      <c r="H9" s="696">
        <v>0</v>
      </c>
      <c r="I9" s="724"/>
      <c r="J9" s="724"/>
      <c r="K9" s="724"/>
      <c r="L9" s="724"/>
      <c r="M9" s="744"/>
      <c r="N9" s="744"/>
      <c r="O9" s="744"/>
      <c r="P9" s="744"/>
      <c r="Q9" s="744"/>
      <c r="R9" s="744"/>
      <c r="S9" s="744"/>
      <c r="T9" s="744"/>
      <c r="U9" s="744"/>
      <c r="V9" s="744"/>
    </row>
    <row r="10" spans="1:26">
      <c r="A10" s="413">
        <v>4</v>
      </c>
      <c r="B10" s="426" t="s">
        <v>489</v>
      </c>
      <c r="C10" s="721">
        <v>64105767.196999997</v>
      </c>
      <c r="D10" s="696">
        <v>59793086.729099996</v>
      </c>
      <c r="E10" s="696">
        <v>4312680.4678999996</v>
      </c>
      <c r="F10" s="724"/>
      <c r="G10" s="724"/>
      <c r="H10" s="696">
        <v>315215.25150000001</v>
      </c>
      <c r="I10" s="724">
        <v>283324.82459999999</v>
      </c>
      <c r="J10" s="724">
        <v>31890.426899999999</v>
      </c>
      <c r="K10" s="724"/>
      <c r="L10" s="724"/>
      <c r="M10" s="744"/>
      <c r="N10" s="744"/>
      <c r="O10" s="744"/>
      <c r="P10" s="744"/>
      <c r="Q10" s="744"/>
      <c r="R10" s="744"/>
      <c r="S10" s="744"/>
      <c r="T10" s="744"/>
      <c r="U10" s="744"/>
      <c r="V10" s="744"/>
    </row>
    <row r="11" spans="1:26">
      <c r="A11" s="413">
        <v>5</v>
      </c>
      <c r="B11" s="426" t="s">
        <v>490</v>
      </c>
      <c r="C11" s="721">
        <v>170627174.90979999</v>
      </c>
      <c r="D11" s="696">
        <v>169494482.27289999</v>
      </c>
      <c r="E11" s="696">
        <v>1132692.6369</v>
      </c>
      <c r="F11" s="724"/>
      <c r="G11" s="724"/>
      <c r="H11" s="696">
        <v>831232.81180000002</v>
      </c>
      <c r="I11" s="724">
        <v>801564.8898</v>
      </c>
      <c r="J11" s="724">
        <v>29667.921999999999</v>
      </c>
      <c r="K11" s="724"/>
      <c r="L11" s="724"/>
      <c r="M11" s="744"/>
      <c r="N11" s="744"/>
      <c r="O11" s="744"/>
      <c r="P11" s="744"/>
      <c r="Q11" s="744"/>
      <c r="R11" s="744"/>
      <c r="S11" s="744"/>
      <c r="T11" s="744"/>
      <c r="U11" s="744"/>
      <c r="V11" s="744"/>
    </row>
    <row r="12" spans="1:26">
      <c r="A12" s="413">
        <v>6</v>
      </c>
      <c r="B12" s="426" t="s">
        <v>491</v>
      </c>
      <c r="C12" s="721">
        <v>45465272.181599997</v>
      </c>
      <c r="D12" s="696">
        <v>35003839.783200003</v>
      </c>
      <c r="E12" s="696">
        <v>5502568.2545999996</v>
      </c>
      <c r="F12" s="724">
        <v>4958864.1437999997</v>
      </c>
      <c r="G12" s="724"/>
      <c r="H12" s="696">
        <v>4579027.9230000004</v>
      </c>
      <c r="I12" s="724">
        <v>72589.083199999994</v>
      </c>
      <c r="J12" s="724">
        <v>78956.291200000007</v>
      </c>
      <c r="K12" s="724">
        <v>4427482.5486000003</v>
      </c>
      <c r="L12" s="724"/>
      <c r="M12" s="744"/>
      <c r="N12" s="744"/>
      <c r="O12" s="744"/>
      <c r="P12" s="744"/>
      <c r="Q12" s="744"/>
      <c r="R12" s="744"/>
      <c r="S12" s="744"/>
      <c r="T12" s="744"/>
      <c r="U12" s="744"/>
      <c r="V12" s="744"/>
    </row>
    <row r="13" spans="1:26">
      <c r="A13" s="413">
        <v>7</v>
      </c>
      <c r="B13" s="426" t="s">
        <v>492</v>
      </c>
      <c r="C13" s="721">
        <v>166156291.57289997</v>
      </c>
      <c r="D13" s="696">
        <v>148826271.94729999</v>
      </c>
      <c r="E13" s="696">
        <v>16832791.955600001</v>
      </c>
      <c r="F13" s="724">
        <v>497227.67</v>
      </c>
      <c r="G13" s="724"/>
      <c r="H13" s="696">
        <v>731063.42960000003</v>
      </c>
      <c r="I13" s="724">
        <v>281115.3273</v>
      </c>
      <c r="J13" s="724">
        <v>347462.31229999999</v>
      </c>
      <c r="K13" s="724">
        <v>102485.79</v>
      </c>
      <c r="L13" s="724"/>
      <c r="M13" s="744"/>
      <c r="N13" s="744"/>
      <c r="O13" s="744"/>
      <c r="P13" s="744"/>
      <c r="Q13" s="744"/>
      <c r="R13" s="744"/>
      <c r="S13" s="744"/>
      <c r="T13" s="744"/>
      <c r="U13" s="744"/>
      <c r="V13" s="744"/>
    </row>
    <row r="14" spans="1:26">
      <c r="A14" s="413">
        <v>8</v>
      </c>
      <c r="B14" s="426" t="s">
        <v>493</v>
      </c>
      <c r="C14" s="721">
        <v>114356644.6243</v>
      </c>
      <c r="D14" s="696">
        <v>112195689.4754</v>
      </c>
      <c r="E14" s="696">
        <v>1947683.2526</v>
      </c>
      <c r="F14" s="724">
        <v>213271.89629999999</v>
      </c>
      <c r="G14" s="724"/>
      <c r="H14" s="696">
        <v>452023.60850000003</v>
      </c>
      <c r="I14" s="724">
        <v>239077.87280000001</v>
      </c>
      <c r="J14" s="724">
        <v>41460.1682</v>
      </c>
      <c r="K14" s="724">
        <v>171485.5675</v>
      </c>
      <c r="L14" s="724"/>
      <c r="M14" s="744"/>
      <c r="N14" s="744"/>
      <c r="O14" s="744"/>
      <c r="P14" s="744"/>
      <c r="Q14" s="744"/>
      <c r="R14" s="744"/>
      <c r="S14" s="744"/>
      <c r="T14" s="744"/>
      <c r="U14" s="744"/>
      <c r="V14" s="744"/>
    </row>
    <row r="15" spans="1:26">
      <c r="A15" s="413">
        <v>9</v>
      </c>
      <c r="B15" s="426" t="s">
        <v>494</v>
      </c>
      <c r="C15" s="721">
        <v>94847772.885399997</v>
      </c>
      <c r="D15" s="696">
        <v>76119099.724399999</v>
      </c>
      <c r="E15" s="696">
        <v>6448589.4620000003</v>
      </c>
      <c r="F15" s="724">
        <v>12280083.698999999</v>
      </c>
      <c r="G15" s="724"/>
      <c r="H15" s="696">
        <v>8148858.0012999997</v>
      </c>
      <c r="I15" s="724">
        <v>163732.2488</v>
      </c>
      <c r="J15" s="724">
        <v>285722.45480000001</v>
      </c>
      <c r="K15" s="724">
        <v>7699403.2977</v>
      </c>
      <c r="L15" s="724"/>
      <c r="M15" s="744"/>
      <c r="N15" s="744"/>
      <c r="O15" s="744"/>
      <c r="P15" s="744"/>
      <c r="Q15" s="744"/>
      <c r="R15" s="744"/>
      <c r="S15" s="744"/>
      <c r="T15" s="744"/>
      <c r="U15" s="744"/>
      <c r="V15" s="744"/>
    </row>
    <row r="16" spans="1:26">
      <c r="A16" s="413">
        <v>10</v>
      </c>
      <c r="B16" s="426" t="s">
        <v>495</v>
      </c>
      <c r="C16" s="721">
        <v>76589197.358199999</v>
      </c>
      <c r="D16" s="696">
        <v>63266563.217600003</v>
      </c>
      <c r="E16" s="696">
        <v>13322634.1406</v>
      </c>
      <c r="F16" s="724"/>
      <c r="G16" s="724"/>
      <c r="H16" s="696">
        <v>684777.78450000007</v>
      </c>
      <c r="I16" s="724">
        <v>134872.76430000001</v>
      </c>
      <c r="J16" s="724">
        <v>549905.02020000003</v>
      </c>
      <c r="K16" s="724"/>
      <c r="L16" s="724"/>
      <c r="M16" s="744"/>
      <c r="N16" s="744"/>
      <c r="O16" s="744"/>
      <c r="P16" s="744"/>
      <c r="Q16" s="744"/>
      <c r="R16" s="744"/>
      <c r="S16" s="744"/>
      <c r="T16" s="744"/>
      <c r="U16" s="744"/>
      <c r="V16" s="744"/>
    </row>
    <row r="17" spans="1:22">
      <c r="A17" s="413">
        <v>11</v>
      </c>
      <c r="B17" s="426" t="s">
        <v>496</v>
      </c>
      <c r="C17" s="721">
        <v>17493816.300999999</v>
      </c>
      <c r="D17" s="696">
        <v>17409408.421</v>
      </c>
      <c r="E17" s="696">
        <v>84407.88</v>
      </c>
      <c r="F17" s="724"/>
      <c r="G17" s="724"/>
      <c r="H17" s="696">
        <v>63181.7091</v>
      </c>
      <c r="I17" s="724">
        <v>58512.659099999997</v>
      </c>
      <c r="J17" s="724">
        <v>4669.05</v>
      </c>
      <c r="K17" s="724"/>
      <c r="L17" s="724"/>
      <c r="M17" s="744"/>
      <c r="N17" s="744"/>
      <c r="O17" s="744"/>
      <c r="P17" s="744"/>
      <c r="Q17" s="744"/>
      <c r="R17" s="744"/>
      <c r="S17" s="744"/>
      <c r="T17" s="744"/>
      <c r="U17" s="744"/>
      <c r="V17" s="744"/>
    </row>
    <row r="18" spans="1:22">
      <c r="A18" s="413">
        <v>12</v>
      </c>
      <c r="B18" s="426" t="s">
        <v>497</v>
      </c>
      <c r="C18" s="721">
        <v>135828477.66319999</v>
      </c>
      <c r="D18" s="696">
        <v>127039362.9778</v>
      </c>
      <c r="E18" s="696">
        <v>8668202.5654000007</v>
      </c>
      <c r="F18" s="724">
        <v>120912.12</v>
      </c>
      <c r="G18" s="724"/>
      <c r="H18" s="696">
        <v>383527.07949999999</v>
      </c>
      <c r="I18" s="724">
        <v>242128.6765</v>
      </c>
      <c r="J18" s="724">
        <v>81304.782999999996</v>
      </c>
      <c r="K18" s="724">
        <v>60093.62</v>
      </c>
      <c r="L18" s="724"/>
      <c r="M18" s="744"/>
      <c r="N18" s="744"/>
      <c r="O18" s="744"/>
      <c r="P18" s="744"/>
      <c r="Q18" s="744"/>
      <c r="R18" s="744"/>
      <c r="S18" s="744"/>
      <c r="T18" s="744"/>
      <c r="U18" s="744"/>
      <c r="V18" s="744"/>
    </row>
    <row r="19" spans="1:22">
      <c r="A19" s="413">
        <v>13</v>
      </c>
      <c r="B19" s="426" t="s">
        <v>498</v>
      </c>
      <c r="C19" s="721">
        <v>66450960.879799999</v>
      </c>
      <c r="D19" s="696">
        <v>52254692.668200001</v>
      </c>
      <c r="E19" s="696">
        <v>14067055.911599999</v>
      </c>
      <c r="F19" s="724">
        <v>129212.3</v>
      </c>
      <c r="G19" s="724"/>
      <c r="H19" s="696">
        <v>389498.37390000001</v>
      </c>
      <c r="I19" s="724">
        <v>144880.57680000001</v>
      </c>
      <c r="J19" s="724">
        <v>155652.65710000001</v>
      </c>
      <c r="K19" s="724">
        <v>88965.14</v>
      </c>
      <c r="L19" s="724"/>
      <c r="M19" s="744"/>
      <c r="N19" s="744"/>
      <c r="O19" s="744"/>
      <c r="P19" s="744"/>
      <c r="Q19" s="744"/>
      <c r="R19" s="744"/>
      <c r="S19" s="744"/>
      <c r="T19" s="744"/>
      <c r="U19" s="744"/>
      <c r="V19" s="744"/>
    </row>
    <row r="20" spans="1:22">
      <c r="A20" s="413">
        <v>14</v>
      </c>
      <c r="B20" s="426" t="s">
        <v>499</v>
      </c>
      <c r="C20" s="721">
        <v>66418515.684500001</v>
      </c>
      <c r="D20" s="696">
        <v>60955093.616599999</v>
      </c>
      <c r="E20" s="696">
        <v>660009.40260000003</v>
      </c>
      <c r="F20" s="724">
        <v>4678740.8108000001</v>
      </c>
      <c r="G20" s="724">
        <v>124671.8545</v>
      </c>
      <c r="H20" s="696">
        <v>3093450.0812999997</v>
      </c>
      <c r="I20" s="724">
        <v>146489.4473</v>
      </c>
      <c r="J20" s="724">
        <v>20055.520199999999</v>
      </c>
      <c r="K20" s="724">
        <v>2926905.1025999999</v>
      </c>
      <c r="L20" s="724">
        <v>1.12E-2</v>
      </c>
      <c r="M20" s="744"/>
      <c r="N20" s="744"/>
      <c r="O20" s="744"/>
      <c r="P20" s="744"/>
      <c r="Q20" s="744"/>
      <c r="R20" s="744"/>
      <c r="S20" s="744"/>
      <c r="T20" s="744"/>
      <c r="U20" s="744"/>
      <c r="V20" s="744"/>
    </row>
    <row r="21" spans="1:22">
      <c r="A21" s="413">
        <v>15</v>
      </c>
      <c r="B21" s="426" t="s">
        <v>500</v>
      </c>
      <c r="C21" s="721">
        <v>20953727.346799996</v>
      </c>
      <c r="D21" s="696">
        <v>19750915.189599998</v>
      </c>
      <c r="E21" s="696">
        <v>1057769.3672</v>
      </c>
      <c r="F21" s="724">
        <v>145042.79</v>
      </c>
      <c r="G21" s="724"/>
      <c r="H21" s="696">
        <v>184193.89629999999</v>
      </c>
      <c r="I21" s="724">
        <v>63105.165099999998</v>
      </c>
      <c r="J21" s="724">
        <v>43837.861199999999</v>
      </c>
      <c r="K21" s="724">
        <v>77250.87</v>
      </c>
      <c r="L21" s="724"/>
      <c r="M21" s="744"/>
      <c r="N21" s="744"/>
      <c r="O21" s="744"/>
      <c r="P21" s="744"/>
      <c r="Q21" s="744"/>
      <c r="R21" s="744"/>
      <c r="S21" s="744"/>
      <c r="T21" s="744"/>
      <c r="U21" s="744"/>
      <c r="V21" s="744"/>
    </row>
    <row r="22" spans="1:22">
      <c r="A22" s="413">
        <v>16</v>
      </c>
      <c r="B22" s="426" t="s">
        <v>501</v>
      </c>
      <c r="C22" s="721">
        <v>918829.17570000002</v>
      </c>
      <c r="D22" s="696">
        <v>918829.17570000002</v>
      </c>
      <c r="E22" s="696"/>
      <c r="F22" s="724"/>
      <c r="G22" s="724"/>
      <c r="H22" s="696">
        <v>4691.3434999999999</v>
      </c>
      <c r="I22" s="724">
        <v>4691.3434999999999</v>
      </c>
      <c r="J22" s="724"/>
      <c r="K22" s="724"/>
      <c r="L22" s="724"/>
      <c r="M22" s="744"/>
      <c r="N22" s="744"/>
      <c r="O22" s="744"/>
      <c r="P22" s="744"/>
      <c r="Q22" s="744"/>
      <c r="R22" s="744"/>
      <c r="S22" s="744"/>
      <c r="T22" s="744"/>
      <c r="U22" s="744"/>
      <c r="V22" s="744"/>
    </row>
    <row r="23" spans="1:22">
      <c r="A23" s="413">
        <v>17</v>
      </c>
      <c r="B23" s="426" t="s">
        <v>502</v>
      </c>
      <c r="C23" s="721">
        <v>1159360.26</v>
      </c>
      <c r="D23" s="696">
        <v>1159360.26</v>
      </c>
      <c r="E23" s="696"/>
      <c r="F23" s="724"/>
      <c r="G23" s="724"/>
      <c r="H23" s="696">
        <v>5861.91</v>
      </c>
      <c r="I23" s="724">
        <v>5861.91</v>
      </c>
      <c r="J23" s="724"/>
      <c r="K23" s="724"/>
      <c r="L23" s="724"/>
      <c r="M23" s="744"/>
      <c r="N23" s="744"/>
      <c r="O23" s="744"/>
      <c r="P23" s="744"/>
      <c r="Q23" s="744"/>
      <c r="R23" s="744"/>
      <c r="S23" s="744"/>
      <c r="T23" s="744"/>
      <c r="U23" s="744"/>
      <c r="V23" s="744"/>
    </row>
    <row r="24" spans="1:22">
      <c r="A24" s="413">
        <v>18</v>
      </c>
      <c r="B24" s="426" t="s">
        <v>503</v>
      </c>
      <c r="C24" s="721">
        <v>16847410.895300001</v>
      </c>
      <c r="D24" s="696">
        <v>16847410.895300001</v>
      </c>
      <c r="E24" s="696"/>
      <c r="F24" s="724"/>
      <c r="G24" s="724"/>
      <c r="H24" s="696">
        <v>16913.8603</v>
      </c>
      <c r="I24" s="724">
        <v>16913.8603</v>
      </c>
      <c r="J24" s="724"/>
      <c r="K24" s="724"/>
      <c r="L24" s="724"/>
      <c r="M24" s="744"/>
      <c r="N24" s="744"/>
      <c r="O24" s="744"/>
      <c r="P24" s="744"/>
      <c r="Q24" s="744"/>
      <c r="R24" s="744"/>
      <c r="S24" s="744"/>
      <c r="T24" s="744"/>
      <c r="U24" s="744"/>
      <c r="V24" s="744"/>
    </row>
    <row r="25" spans="1:22">
      <c r="A25" s="413">
        <v>19</v>
      </c>
      <c r="B25" s="426" t="s">
        <v>504</v>
      </c>
      <c r="C25" s="721">
        <v>1815033.7087999999</v>
      </c>
      <c r="D25" s="696">
        <v>1815033.7087999999</v>
      </c>
      <c r="E25" s="696"/>
      <c r="F25" s="724"/>
      <c r="G25" s="724"/>
      <c r="H25" s="696">
        <v>880.27170000000001</v>
      </c>
      <c r="I25" s="724">
        <v>880.27170000000001</v>
      </c>
      <c r="J25" s="724"/>
      <c r="K25" s="724"/>
      <c r="L25" s="724"/>
      <c r="M25" s="744"/>
      <c r="N25" s="744"/>
      <c r="O25" s="744"/>
      <c r="P25" s="744"/>
      <c r="Q25" s="744"/>
      <c r="R25" s="744"/>
      <c r="S25" s="744"/>
      <c r="T25" s="744"/>
      <c r="U25" s="744"/>
      <c r="V25" s="744"/>
    </row>
    <row r="26" spans="1:22">
      <c r="A26" s="413">
        <v>20</v>
      </c>
      <c r="B26" s="426" t="s">
        <v>505</v>
      </c>
      <c r="C26" s="721">
        <v>72312541.036899999</v>
      </c>
      <c r="D26" s="696">
        <v>72312541.036899999</v>
      </c>
      <c r="E26" s="696"/>
      <c r="F26" s="724"/>
      <c r="G26" s="724"/>
      <c r="H26" s="696">
        <v>161227.1911</v>
      </c>
      <c r="I26" s="724">
        <v>161227.1911</v>
      </c>
      <c r="J26" s="724"/>
      <c r="K26" s="724"/>
      <c r="L26" s="724"/>
      <c r="M26" s="744"/>
      <c r="N26" s="744"/>
      <c r="O26" s="744"/>
      <c r="P26" s="744"/>
      <c r="Q26" s="744"/>
      <c r="R26" s="744"/>
      <c r="S26" s="744"/>
      <c r="T26" s="744"/>
      <c r="U26" s="744"/>
      <c r="V26" s="744"/>
    </row>
    <row r="27" spans="1:22">
      <c r="A27" s="413">
        <v>21</v>
      </c>
      <c r="B27" s="426" t="s">
        <v>506</v>
      </c>
      <c r="C27" s="721">
        <v>31802944.036000002</v>
      </c>
      <c r="D27" s="696">
        <v>30055257.3979</v>
      </c>
      <c r="E27" s="696">
        <v>1131789.5212000001</v>
      </c>
      <c r="F27" s="724">
        <v>615897.11690000002</v>
      </c>
      <c r="G27" s="724"/>
      <c r="H27" s="696">
        <v>241840.9528</v>
      </c>
      <c r="I27" s="724">
        <v>48978.874499999998</v>
      </c>
      <c r="J27" s="724">
        <v>48158.53</v>
      </c>
      <c r="K27" s="724">
        <v>144703.54829999999</v>
      </c>
      <c r="L27" s="724"/>
      <c r="M27" s="744"/>
      <c r="N27" s="744"/>
      <c r="O27" s="744"/>
      <c r="P27" s="744"/>
      <c r="Q27" s="744"/>
      <c r="R27" s="744"/>
      <c r="S27" s="744"/>
      <c r="T27" s="744"/>
      <c r="U27" s="744"/>
      <c r="V27" s="744"/>
    </row>
    <row r="28" spans="1:22">
      <c r="A28" s="413">
        <v>22</v>
      </c>
      <c r="B28" s="426" t="s">
        <v>507</v>
      </c>
      <c r="C28" s="721">
        <v>19093365.7302</v>
      </c>
      <c r="D28" s="696">
        <v>19007272.560199998</v>
      </c>
      <c r="E28" s="696">
        <v>86093.17</v>
      </c>
      <c r="F28" s="724"/>
      <c r="G28" s="724"/>
      <c r="H28" s="696">
        <v>13497.1695</v>
      </c>
      <c r="I28" s="724">
        <v>12906.209500000001</v>
      </c>
      <c r="J28" s="724">
        <v>590.96</v>
      </c>
      <c r="K28" s="724"/>
      <c r="L28" s="724"/>
      <c r="M28" s="744"/>
      <c r="N28" s="744"/>
      <c r="O28" s="744"/>
      <c r="P28" s="744"/>
      <c r="Q28" s="744"/>
      <c r="R28" s="744"/>
      <c r="S28" s="744"/>
      <c r="T28" s="744"/>
      <c r="U28" s="744"/>
      <c r="V28" s="744"/>
    </row>
    <row r="29" spans="1:22">
      <c r="A29" s="413">
        <v>23</v>
      </c>
      <c r="B29" s="426" t="s">
        <v>508</v>
      </c>
      <c r="C29" s="721">
        <v>188357353.22780001</v>
      </c>
      <c r="D29" s="696">
        <v>176174542.38530001</v>
      </c>
      <c r="E29" s="696">
        <v>6112483.5188999996</v>
      </c>
      <c r="F29" s="724">
        <v>6070327.3235999998</v>
      </c>
      <c r="G29" s="724"/>
      <c r="H29" s="696">
        <v>4224769.6624999996</v>
      </c>
      <c r="I29" s="724">
        <v>501702.83630000002</v>
      </c>
      <c r="J29" s="724">
        <v>362752.60389999999</v>
      </c>
      <c r="K29" s="724">
        <v>3360314.2223</v>
      </c>
      <c r="L29" s="724"/>
      <c r="M29" s="744"/>
      <c r="N29" s="744"/>
      <c r="O29" s="744"/>
      <c r="P29" s="744"/>
      <c r="Q29" s="744"/>
      <c r="R29" s="744"/>
      <c r="S29" s="744"/>
      <c r="T29" s="744"/>
      <c r="U29" s="744"/>
      <c r="V29" s="744"/>
    </row>
    <row r="30" spans="1:22">
      <c r="A30" s="413">
        <v>24</v>
      </c>
      <c r="B30" s="426" t="s">
        <v>509</v>
      </c>
      <c r="C30" s="721">
        <v>42658159.466700003</v>
      </c>
      <c r="D30" s="696">
        <v>37154926.818700001</v>
      </c>
      <c r="E30" s="696">
        <v>3669742.5751999998</v>
      </c>
      <c r="F30" s="724">
        <v>1833490.0728</v>
      </c>
      <c r="G30" s="724"/>
      <c r="H30" s="696">
        <v>2171390.8459000001</v>
      </c>
      <c r="I30" s="724">
        <v>187250.58410000001</v>
      </c>
      <c r="J30" s="724">
        <v>166953.32269999999</v>
      </c>
      <c r="K30" s="724">
        <v>1817186.9391000001</v>
      </c>
      <c r="L30" s="724"/>
      <c r="M30" s="744"/>
      <c r="N30" s="744"/>
      <c r="O30" s="744"/>
      <c r="P30" s="744"/>
      <c r="Q30" s="744"/>
      <c r="R30" s="744"/>
      <c r="S30" s="744"/>
      <c r="T30" s="744"/>
      <c r="U30" s="744"/>
      <c r="V30" s="744"/>
    </row>
    <row r="31" spans="1:22">
      <c r="A31" s="413">
        <v>25</v>
      </c>
      <c r="B31" s="426" t="s">
        <v>510</v>
      </c>
      <c r="C31" s="721">
        <v>8043010.9479</v>
      </c>
      <c r="D31" s="696">
        <v>7931955.5214999998</v>
      </c>
      <c r="E31" s="696">
        <v>111055.4264</v>
      </c>
      <c r="F31" s="724"/>
      <c r="G31" s="724"/>
      <c r="H31" s="696">
        <v>32431.758399999999</v>
      </c>
      <c r="I31" s="724">
        <v>22392.976699999999</v>
      </c>
      <c r="J31" s="724">
        <v>10038.7817</v>
      </c>
      <c r="K31" s="724"/>
      <c r="L31" s="724"/>
      <c r="M31" s="744"/>
      <c r="N31" s="744"/>
      <c r="O31" s="744"/>
      <c r="P31" s="744"/>
      <c r="Q31" s="744"/>
      <c r="R31" s="744"/>
      <c r="S31" s="744"/>
      <c r="T31" s="744"/>
      <c r="U31" s="744"/>
      <c r="V31" s="744"/>
    </row>
    <row r="32" spans="1:22">
      <c r="A32" s="413">
        <v>26</v>
      </c>
      <c r="B32" s="426" t="s">
        <v>566</v>
      </c>
      <c r="C32" s="721">
        <v>90501613.725899994</v>
      </c>
      <c r="D32" s="696">
        <v>84621441.602599993</v>
      </c>
      <c r="E32" s="696">
        <v>4747601.6198000005</v>
      </c>
      <c r="F32" s="724">
        <v>1132570.5035000001</v>
      </c>
      <c r="G32" s="724"/>
      <c r="H32" s="696">
        <v>1153396.0934000001</v>
      </c>
      <c r="I32" s="724">
        <v>378416.23070000001</v>
      </c>
      <c r="J32" s="724">
        <v>335322.82980000001</v>
      </c>
      <c r="K32" s="724">
        <v>439657.03289999999</v>
      </c>
      <c r="L32" s="724"/>
      <c r="M32" s="744"/>
      <c r="N32" s="744"/>
      <c r="O32" s="744"/>
      <c r="P32" s="744"/>
      <c r="Q32" s="744"/>
      <c r="R32" s="744"/>
      <c r="S32" s="744"/>
      <c r="T32" s="744"/>
      <c r="U32" s="744"/>
      <c r="V32" s="744"/>
    </row>
    <row r="33" spans="1:22">
      <c r="A33" s="413">
        <v>27</v>
      </c>
      <c r="B33" s="469" t="s">
        <v>66</v>
      </c>
      <c r="C33" s="725">
        <v>1525382997.1106997</v>
      </c>
      <c r="D33" s="698">
        <v>1402213455.9397001</v>
      </c>
      <c r="E33" s="698">
        <v>90369228.869800016</v>
      </c>
      <c r="F33" s="726">
        <v>32675640.446700003</v>
      </c>
      <c r="G33" s="726">
        <v>124671.8545</v>
      </c>
      <c r="H33" s="698">
        <v>27958322.1417</v>
      </c>
      <c r="I33" s="726">
        <v>3996147.1925999997</v>
      </c>
      <c r="J33" s="726">
        <v>2646241.2588999998</v>
      </c>
      <c r="K33" s="726">
        <v>21315933.678999998</v>
      </c>
      <c r="L33" s="726">
        <v>1.12E-2</v>
      </c>
      <c r="M33" s="744"/>
      <c r="N33" s="744"/>
      <c r="O33" s="744"/>
      <c r="P33" s="744"/>
      <c r="Q33" s="744"/>
      <c r="R33" s="744"/>
      <c r="S33" s="744"/>
      <c r="T33" s="744"/>
      <c r="U33" s="744"/>
      <c r="V33" s="744"/>
    </row>
    <row r="35" spans="1:22">
      <c r="B35" s="468"/>
      <c r="C35" s="468"/>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L26"/>
  <sheetViews>
    <sheetView showGridLines="0" topLeftCell="B1" zoomScale="80" zoomScaleNormal="80" workbookViewId="0">
      <selection activeCell="C14" sqref="C14:L26"/>
    </sheetView>
  </sheetViews>
  <sheetFormatPr defaultColWidth="8.85546875" defaultRowHeight="12"/>
  <cols>
    <col min="1" max="1" width="11.85546875" style="327" bestFit="1" customWidth="1"/>
    <col min="2" max="2" width="165.140625" style="327" customWidth="1"/>
    <col min="3" max="11" width="28.140625" style="327" customWidth="1"/>
    <col min="12" max="16384" width="8.85546875" style="327"/>
  </cols>
  <sheetData>
    <row r="1" spans="1:12" s="320" customFormat="1" ht="13.5">
      <c r="A1" s="319" t="s">
        <v>97</v>
      </c>
      <c r="B1" s="236" t="str">
        <f>Info!C2</f>
        <v>სს პროკრედიტ ბანკი</v>
      </c>
      <c r="C1" s="423"/>
      <c r="D1" s="423"/>
      <c r="E1" s="423"/>
      <c r="F1" s="423"/>
      <c r="G1" s="423"/>
      <c r="H1" s="423"/>
      <c r="I1" s="423"/>
      <c r="J1" s="423"/>
      <c r="K1" s="423"/>
    </row>
    <row r="2" spans="1:12" s="320" customFormat="1" ht="12.75">
      <c r="A2" s="319" t="s">
        <v>98</v>
      </c>
      <c r="B2" s="322">
        <f>'1. key ratios'!B2</f>
        <v>46203</v>
      </c>
      <c r="C2" s="423"/>
      <c r="D2" s="423"/>
      <c r="E2" s="423"/>
      <c r="F2" s="423"/>
      <c r="G2" s="423"/>
      <c r="H2" s="423"/>
      <c r="I2" s="423"/>
      <c r="J2" s="423"/>
      <c r="K2" s="423"/>
    </row>
    <row r="3" spans="1:12" s="320" customFormat="1" ht="12.75">
      <c r="A3" s="321" t="s">
        <v>567</v>
      </c>
      <c r="B3" s="423"/>
      <c r="C3" s="423"/>
      <c r="D3" s="423"/>
      <c r="E3" s="423"/>
      <c r="F3" s="423"/>
      <c r="G3" s="423"/>
      <c r="H3" s="423"/>
      <c r="I3" s="423"/>
      <c r="J3" s="423"/>
      <c r="K3" s="423"/>
    </row>
    <row r="4" spans="1:12">
      <c r="A4" s="474"/>
      <c r="B4" s="474"/>
      <c r="C4" s="473" t="s">
        <v>471</v>
      </c>
      <c r="D4" s="473" t="s">
        <v>472</v>
      </c>
      <c r="E4" s="473" t="s">
        <v>473</v>
      </c>
      <c r="F4" s="473" t="s">
        <v>474</v>
      </c>
      <c r="G4" s="473" t="s">
        <v>475</v>
      </c>
      <c r="H4" s="473" t="s">
        <v>476</v>
      </c>
      <c r="I4" s="473" t="s">
        <v>477</v>
      </c>
      <c r="J4" s="473" t="s">
        <v>478</v>
      </c>
      <c r="K4" s="473" t="s">
        <v>479</v>
      </c>
    </row>
    <row r="5" spans="1:12" ht="104.1" customHeight="1">
      <c r="A5" s="867" t="s">
        <v>874</v>
      </c>
      <c r="B5" s="868"/>
      <c r="C5" s="472" t="s">
        <v>568</v>
      </c>
      <c r="D5" s="472" t="s">
        <v>561</v>
      </c>
      <c r="E5" s="472" t="s">
        <v>562</v>
      </c>
      <c r="F5" s="472" t="s">
        <v>873</v>
      </c>
      <c r="G5" s="472" t="s">
        <v>569</v>
      </c>
      <c r="H5" s="472" t="s">
        <v>570</v>
      </c>
      <c r="I5" s="472" t="s">
        <v>571</v>
      </c>
      <c r="J5" s="472" t="s">
        <v>572</v>
      </c>
      <c r="K5" s="472" t="s">
        <v>573</v>
      </c>
    </row>
    <row r="6" spans="1:12" ht="12.75">
      <c r="A6" s="413">
        <v>1</v>
      </c>
      <c r="B6" s="413" t="s">
        <v>574</v>
      </c>
      <c r="C6" s="696">
        <v>22429065.771200001</v>
      </c>
      <c r="D6" s="696">
        <v>33619924.968599997</v>
      </c>
      <c r="E6" s="696">
        <v>26953126.381000001</v>
      </c>
      <c r="F6" s="696">
        <v>0</v>
      </c>
      <c r="G6" s="696">
        <v>1275046680.1963</v>
      </c>
      <c r="H6" s="696">
        <v>0</v>
      </c>
      <c r="I6" s="696">
        <v>51454433.831699997</v>
      </c>
      <c r="J6" s="696">
        <v>72862273.568000004</v>
      </c>
      <c r="K6" s="696">
        <v>43017492.3939</v>
      </c>
    </row>
    <row r="7" spans="1:12" ht="12.75">
      <c r="A7" s="413">
        <v>2</v>
      </c>
      <c r="B7" s="413" t="s">
        <v>575</v>
      </c>
      <c r="C7" s="696">
        <v>0</v>
      </c>
      <c r="D7" s="696">
        <v>0</v>
      </c>
      <c r="E7" s="696">
        <v>0</v>
      </c>
      <c r="F7" s="696">
        <v>0</v>
      </c>
      <c r="G7" s="696">
        <v>0</v>
      </c>
      <c r="H7" s="696">
        <v>0</v>
      </c>
      <c r="I7" s="696">
        <v>0</v>
      </c>
      <c r="J7" s="696">
        <v>0</v>
      </c>
      <c r="K7" s="696">
        <v>0</v>
      </c>
    </row>
    <row r="8" spans="1:12" ht="12.75">
      <c r="A8" s="413">
        <v>3</v>
      </c>
      <c r="B8" s="413" t="s">
        <v>539</v>
      </c>
      <c r="C8" s="696">
        <v>9472273.5159000009</v>
      </c>
      <c r="D8" s="696">
        <v>0</v>
      </c>
      <c r="E8" s="696">
        <v>0</v>
      </c>
      <c r="F8" s="696">
        <v>0</v>
      </c>
      <c r="G8" s="696">
        <v>70845168.685000002</v>
      </c>
      <c r="H8" s="696">
        <v>0</v>
      </c>
      <c r="I8" s="696">
        <v>14112599.9871</v>
      </c>
      <c r="J8" s="696">
        <v>17824932.661800001</v>
      </c>
      <c r="K8" s="696">
        <v>74465530.615999997</v>
      </c>
    </row>
    <row r="9" spans="1:12" ht="12.75">
      <c r="A9" s="413">
        <v>4</v>
      </c>
      <c r="B9" s="430" t="s">
        <v>872</v>
      </c>
      <c r="C9" s="728">
        <v>342222.50030000001</v>
      </c>
      <c r="D9" s="728">
        <v>0</v>
      </c>
      <c r="E9" s="728">
        <v>0</v>
      </c>
      <c r="F9" s="728">
        <v>0</v>
      </c>
      <c r="G9" s="728">
        <v>19030710.463300001</v>
      </c>
      <c r="H9" s="728">
        <v>0</v>
      </c>
      <c r="I9" s="728">
        <v>5026334.4369999999</v>
      </c>
      <c r="J9" s="728">
        <v>7551182.2993000001</v>
      </c>
      <c r="K9" s="728">
        <v>849862.60129999998</v>
      </c>
    </row>
    <row r="10" spans="1:12" ht="12.75">
      <c r="A10" s="413">
        <v>5</v>
      </c>
      <c r="B10" s="430" t="s">
        <v>871</v>
      </c>
      <c r="C10" s="728">
        <v>0</v>
      </c>
      <c r="D10" s="728">
        <v>0</v>
      </c>
      <c r="E10" s="728">
        <v>0</v>
      </c>
      <c r="F10" s="728">
        <v>0</v>
      </c>
      <c r="G10" s="728">
        <v>0</v>
      </c>
      <c r="H10" s="728">
        <v>0</v>
      </c>
      <c r="I10" s="728">
        <v>0</v>
      </c>
      <c r="J10" s="728">
        <v>0</v>
      </c>
      <c r="K10" s="728">
        <v>0</v>
      </c>
    </row>
    <row r="11" spans="1:12" ht="12.75">
      <c r="A11" s="413">
        <v>6</v>
      </c>
      <c r="B11" s="430" t="s">
        <v>870</v>
      </c>
      <c r="C11" s="728"/>
      <c r="D11" s="728"/>
      <c r="E11" s="728"/>
      <c r="F11" s="728"/>
      <c r="G11" s="728"/>
      <c r="H11" s="728"/>
      <c r="I11" s="728"/>
      <c r="J11" s="728"/>
      <c r="K11" s="728">
        <v>0</v>
      </c>
    </row>
    <row r="13" spans="1:12" ht="15">
      <c r="B13" s="470"/>
    </row>
    <row r="14" spans="1:12">
      <c r="C14" s="745"/>
      <c r="D14" s="745"/>
      <c r="E14" s="745"/>
      <c r="F14" s="745"/>
      <c r="G14" s="745"/>
      <c r="H14" s="745"/>
      <c r="I14" s="745"/>
      <c r="J14" s="745"/>
      <c r="K14" s="745"/>
      <c r="L14" s="745"/>
    </row>
    <row r="15" spans="1:12">
      <c r="C15" s="745"/>
      <c r="D15" s="745"/>
      <c r="E15" s="745"/>
      <c r="F15" s="745"/>
      <c r="G15" s="745"/>
      <c r="H15" s="745"/>
      <c r="I15" s="745"/>
      <c r="J15" s="745"/>
      <c r="K15" s="745"/>
      <c r="L15" s="745"/>
    </row>
    <row r="16" spans="1:12">
      <c r="C16" s="745"/>
      <c r="D16" s="745"/>
      <c r="E16" s="745"/>
      <c r="F16" s="745"/>
      <c r="G16" s="745"/>
      <c r="H16" s="745"/>
      <c r="I16" s="745"/>
      <c r="J16" s="745"/>
      <c r="K16" s="745"/>
      <c r="L16" s="745"/>
    </row>
    <row r="17" spans="3:12">
      <c r="C17" s="745"/>
      <c r="D17" s="745"/>
      <c r="E17" s="745"/>
      <c r="F17" s="745"/>
      <c r="G17" s="745"/>
      <c r="H17" s="745"/>
      <c r="I17" s="745"/>
      <c r="J17" s="745"/>
      <c r="K17" s="745"/>
      <c r="L17" s="745"/>
    </row>
    <row r="18" spans="3:12">
      <c r="C18" s="745"/>
      <c r="D18" s="745"/>
      <c r="E18" s="745"/>
      <c r="F18" s="745"/>
      <c r="G18" s="745"/>
      <c r="H18" s="745"/>
      <c r="I18" s="745"/>
      <c r="J18" s="745"/>
      <c r="K18" s="745"/>
      <c r="L18" s="745"/>
    </row>
    <row r="19" spans="3:12">
      <c r="C19" s="745"/>
      <c r="D19" s="745"/>
      <c r="E19" s="745"/>
      <c r="F19" s="745"/>
      <c r="G19" s="745"/>
      <c r="H19" s="745"/>
      <c r="I19" s="745"/>
      <c r="J19" s="745"/>
      <c r="K19" s="745"/>
      <c r="L19" s="745"/>
    </row>
    <row r="20" spans="3:12">
      <c r="C20" s="745"/>
      <c r="D20" s="745"/>
      <c r="E20" s="745"/>
      <c r="F20" s="745"/>
      <c r="G20" s="745"/>
      <c r="H20" s="745"/>
      <c r="I20" s="745"/>
      <c r="J20" s="745"/>
      <c r="K20" s="745"/>
      <c r="L20" s="745"/>
    </row>
    <row r="21" spans="3:12">
      <c r="C21" s="745"/>
      <c r="D21" s="745"/>
      <c r="E21" s="745"/>
      <c r="F21" s="745"/>
      <c r="G21" s="745"/>
      <c r="H21" s="745"/>
      <c r="I21" s="745"/>
      <c r="J21" s="745"/>
      <c r="K21" s="745"/>
      <c r="L21" s="745"/>
    </row>
    <row r="22" spans="3:12">
      <c r="C22" s="745"/>
      <c r="D22" s="745"/>
      <c r="E22" s="745"/>
      <c r="F22" s="745"/>
      <c r="G22" s="745"/>
      <c r="H22" s="745"/>
      <c r="I22" s="745"/>
      <c r="J22" s="745"/>
      <c r="K22" s="745"/>
      <c r="L22" s="745"/>
    </row>
    <row r="23" spans="3:12">
      <c r="C23" s="745"/>
      <c r="D23" s="745"/>
      <c r="E23" s="745"/>
      <c r="F23" s="745"/>
      <c r="G23" s="745"/>
      <c r="H23" s="745"/>
      <c r="I23" s="745"/>
      <c r="J23" s="745"/>
      <c r="K23" s="745"/>
      <c r="L23" s="745"/>
    </row>
    <row r="24" spans="3:12">
      <c r="C24" s="745"/>
      <c r="D24" s="745"/>
      <c r="E24" s="745"/>
      <c r="F24" s="745"/>
      <c r="G24" s="745"/>
      <c r="H24" s="745"/>
      <c r="I24" s="745"/>
      <c r="J24" s="745"/>
      <c r="K24" s="745"/>
      <c r="L24" s="745"/>
    </row>
    <row r="25" spans="3:12">
      <c r="C25" s="745"/>
      <c r="D25" s="745"/>
      <c r="E25" s="745"/>
      <c r="F25" s="745"/>
      <c r="G25" s="745"/>
      <c r="H25" s="745"/>
      <c r="I25" s="745"/>
      <c r="J25" s="745"/>
      <c r="K25" s="745"/>
      <c r="L25" s="745"/>
    </row>
    <row r="26" spans="3:12">
      <c r="C26" s="745"/>
      <c r="D26" s="745"/>
      <c r="E26" s="745"/>
      <c r="F26" s="745"/>
      <c r="G26" s="745"/>
      <c r="H26" s="745"/>
      <c r="I26" s="745"/>
      <c r="J26" s="745"/>
      <c r="K26" s="745"/>
      <c r="L26" s="745"/>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36"/>
  <sheetViews>
    <sheetView showGridLines="0" topLeftCell="L1" zoomScale="80" zoomScaleNormal="80" workbookViewId="0">
      <selection activeCell="J34" sqref="J34"/>
    </sheetView>
  </sheetViews>
  <sheetFormatPr defaultColWidth="8.85546875" defaultRowHeight="15"/>
  <cols>
    <col min="1" max="1" width="10" style="475" bestFit="1" customWidth="1"/>
    <col min="2" max="2" width="71.85546875" style="475" customWidth="1"/>
    <col min="3" max="3" width="12.28515625" style="475" bestFit="1" customWidth="1"/>
    <col min="4" max="5" width="15.140625" style="475" bestFit="1" customWidth="1"/>
    <col min="6" max="6" width="20" style="475" bestFit="1" customWidth="1"/>
    <col min="7" max="7" width="37.5703125" style="475" bestFit="1" customWidth="1"/>
    <col min="8" max="8" width="12.7109375" style="475" bestFit="1" customWidth="1"/>
    <col min="9" max="10" width="15.140625" style="475" bestFit="1" customWidth="1"/>
    <col min="11" max="11" width="20" style="475" bestFit="1" customWidth="1"/>
    <col min="12" max="12" width="37.5703125" style="475" bestFit="1" customWidth="1"/>
    <col min="13" max="13" width="10.5703125" style="475" bestFit="1" customWidth="1"/>
    <col min="14" max="15" width="15.140625" style="475" bestFit="1" customWidth="1"/>
    <col min="16" max="16" width="20" style="475" bestFit="1" customWidth="1"/>
    <col min="17" max="17" width="37.5703125" style="475" bestFit="1" customWidth="1"/>
    <col min="18" max="18" width="18" style="475" bestFit="1" customWidth="1"/>
    <col min="19" max="19" width="48" style="475" bestFit="1" customWidth="1"/>
    <col min="20" max="20" width="45.85546875" style="475" bestFit="1" customWidth="1"/>
    <col min="21" max="21" width="48" style="475" bestFit="1" customWidth="1"/>
    <col min="22" max="22" width="44.42578125" style="475" bestFit="1" customWidth="1"/>
    <col min="23" max="16384" width="8.85546875" style="475"/>
  </cols>
  <sheetData>
    <row r="1" spans="1:22">
      <c r="A1" s="319" t="s">
        <v>97</v>
      </c>
      <c r="B1" s="236" t="str">
        <f>Info!C2</f>
        <v>სს პროკრედიტ ბანკი</v>
      </c>
    </row>
    <row r="2" spans="1:22">
      <c r="A2" s="319" t="s">
        <v>98</v>
      </c>
      <c r="B2" s="322">
        <f>'1. key ratios'!B2</f>
        <v>46203</v>
      </c>
    </row>
    <row r="3" spans="1:22">
      <c r="A3" s="321" t="s">
        <v>657</v>
      </c>
      <c r="B3" s="423"/>
    </row>
    <row r="4" spans="1:22">
      <c r="A4" s="321"/>
      <c r="B4" s="423"/>
    </row>
    <row r="5" spans="1:22" ht="24" customHeight="1">
      <c r="A5" s="869" t="s">
        <v>684</v>
      </c>
      <c r="B5" s="869"/>
      <c r="C5" s="871" t="s">
        <v>876</v>
      </c>
      <c r="D5" s="871"/>
      <c r="E5" s="871"/>
      <c r="F5" s="871"/>
      <c r="G5" s="871"/>
      <c r="H5" s="871" t="s">
        <v>565</v>
      </c>
      <c r="I5" s="871"/>
      <c r="J5" s="871"/>
      <c r="K5" s="871"/>
      <c r="L5" s="871"/>
      <c r="M5" s="871" t="s">
        <v>875</v>
      </c>
      <c r="N5" s="871"/>
      <c r="O5" s="871"/>
      <c r="P5" s="871"/>
      <c r="Q5" s="871"/>
      <c r="R5" s="870" t="s">
        <v>683</v>
      </c>
      <c r="S5" s="870" t="s">
        <v>687</v>
      </c>
      <c r="T5" s="870" t="s">
        <v>686</v>
      </c>
      <c r="U5" s="870" t="s">
        <v>915</v>
      </c>
      <c r="V5" s="870" t="s">
        <v>916</v>
      </c>
    </row>
    <row r="6" spans="1:22" ht="36" customHeight="1">
      <c r="A6" s="869"/>
      <c r="B6" s="869"/>
      <c r="C6" s="485"/>
      <c r="D6" s="421" t="s">
        <v>860</v>
      </c>
      <c r="E6" s="421" t="s">
        <v>859</v>
      </c>
      <c r="F6" s="421" t="s">
        <v>858</v>
      </c>
      <c r="G6" s="421" t="s">
        <v>857</v>
      </c>
      <c r="H6" s="485"/>
      <c r="I6" s="421" t="s">
        <v>860</v>
      </c>
      <c r="J6" s="421" t="s">
        <v>859</v>
      </c>
      <c r="K6" s="421" t="s">
        <v>858</v>
      </c>
      <c r="L6" s="421" t="s">
        <v>857</v>
      </c>
      <c r="M6" s="485"/>
      <c r="N6" s="421" t="s">
        <v>860</v>
      </c>
      <c r="O6" s="421" t="s">
        <v>859</v>
      </c>
      <c r="P6" s="421" t="s">
        <v>858</v>
      </c>
      <c r="Q6" s="421" t="s">
        <v>857</v>
      </c>
      <c r="R6" s="870"/>
      <c r="S6" s="870"/>
      <c r="T6" s="870"/>
      <c r="U6" s="870"/>
      <c r="V6" s="870"/>
    </row>
    <row r="7" spans="1:22">
      <c r="A7" s="479">
        <v>1</v>
      </c>
      <c r="B7" s="484" t="s">
        <v>658</v>
      </c>
      <c r="C7" s="728">
        <v>1361707.73</v>
      </c>
      <c r="D7" s="728">
        <v>1331681.56</v>
      </c>
      <c r="E7" s="728">
        <v>10894.71</v>
      </c>
      <c r="F7" s="728">
        <v>19131.46</v>
      </c>
      <c r="G7" s="728"/>
      <c r="H7" s="728">
        <v>1360295.3399999999</v>
      </c>
      <c r="I7" s="728">
        <v>1329983.95</v>
      </c>
      <c r="J7" s="728">
        <v>11033.25</v>
      </c>
      <c r="K7" s="728">
        <v>19278.14</v>
      </c>
      <c r="L7" s="728"/>
      <c r="M7" s="728">
        <v>19235.489999999998</v>
      </c>
      <c r="N7" s="728">
        <v>7401.15</v>
      </c>
      <c r="O7" s="728">
        <v>2253.06</v>
      </c>
      <c r="P7" s="728">
        <v>9581.2800000000007</v>
      </c>
      <c r="Q7" s="471"/>
      <c r="R7" s="471">
        <v>40</v>
      </c>
      <c r="S7" s="729"/>
      <c r="T7" s="729"/>
      <c r="U7" s="729">
        <v>0.1211</v>
      </c>
      <c r="V7" s="727">
        <v>42.479113523624257</v>
      </c>
    </row>
    <row r="8" spans="1:22">
      <c r="A8" s="479">
        <v>2</v>
      </c>
      <c r="B8" s="483" t="s">
        <v>659</v>
      </c>
      <c r="C8" s="728">
        <v>44293443.845700003</v>
      </c>
      <c r="D8" s="728">
        <v>41854830.774999999</v>
      </c>
      <c r="E8" s="728">
        <v>1392018.8707000001</v>
      </c>
      <c r="F8" s="728">
        <v>1046594.2</v>
      </c>
      <c r="G8" s="728"/>
      <c r="H8" s="728">
        <v>44266283.519699998</v>
      </c>
      <c r="I8" s="728">
        <v>41714622.2949</v>
      </c>
      <c r="J8" s="728">
        <v>1436325.3444999999</v>
      </c>
      <c r="K8" s="728">
        <v>1115335.8803000001</v>
      </c>
      <c r="L8" s="728"/>
      <c r="M8" s="728">
        <v>1064746.4447999999</v>
      </c>
      <c r="N8" s="728">
        <v>411987.65610000002</v>
      </c>
      <c r="O8" s="728">
        <v>150985.63440000001</v>
      </c>
      <c r="P8" s="728">
        <v>501773.15429999999</v>
      </c>
      <c r="Q8" s="471"/>
      <c r="R8" s="471">
        <v>1455</v>
      </c>
      <c r="S8" s="729">
        <v>0.1457</v>
      </c>
      <c r="T8" s="729">
        <v>0.16370000000000001</v>
      </c>
      <c r="U8" s="729">
        <v>0.1426</v>
      </c>
      <c r="V8" s="727">
        <v>56.474440882691731</v>
      </c>
    </row>
    <row r="9" spans="1:22">
      <c r="A9" s="479">
        <v>3</v>
      </c>
      <c r="B9" s="483" t="s">
        <v>660</v>
      </c>
      <c r="C9" s="728">
        <v>0</v>
      </c>
      <c r="D9" s="728"/>
      <c r="E9" s="728"/>
      <c r="F9" s="728"/>
      <c r="G9" s="728"/>
      <c r="H9" s="728">
        <v>0</v>
      </c>
      <c r="I9" s="728"/>
      <c r="J9" s="728"/>
      <c r="K9" s="728"/>
      <c r="L9" s="728"/>
      <c r="M9" s="728">
        <v>0</v>
      </c>
      <c r="N9" s="728"/>
      <c r="O9" s="728"/>
      <c r="P9" s="728"/>
      <c r="Q9" s="471"/>
      <c r="R9" s="471"/>
      <c r="S9" s="729"/>
      <c r="T9" s="729"/>
      <c r="U9" s="729"/>
      <c r="V9" s="727"/>
    </row>
    <row r="10" spans="1:22">
      <c r="A10" s="479">
        <v>4</v>
      </c>
      <c r="B10" s="483" t="s">
        <v>661</v>
      </c>
      <c r="C10" s="728">
        <v>0</v>
      </c>
      <c r="D10" s="728"/>
      <c r="E10" s="728"/>
      <c r="F10" s="728"/>
      <c r="G10" s="728"/>
      <c r="H10" s="728">
        <v>0</v>
      </c>
      <c r="I10" s="728"/>
      <c r="J10" s="728"/>
      <c r="K10" s="728"/>
      <c r="L10" s="728"/>
      <c r="M10" s="728">
        <v>0</v>
      </c>
      <c r="N10" s="728"/>
      <c r="O10" s="728"/>
      <c r="P10" s="728"/>
      <c r="Q10" s="471"/>
      <c r="R10" s="471"/>
      <c r="S10" s="729"/>
      <c r="T10" s="729"/>
      <c r="U10" s="729"/>
      <c r="V10" s="727"/>
    </row>
    <row r="11" spans="1:22">
      <c r="A11" s="479">
        <v>5</v>
      </c>
      <c r="B11" s="483" t="s">
        <v>662</v>
      </c>
      <c r="C11" s="728">
        <v>925299.81</v>
      </c>
      <c r="D11" s="728">
        <v>913299.81</v>
      </c>
      <c r="E11" s="728">
        <v>12000</v>
      </c>
      <c r="F11" s="728"/>
      <c r="G11" s="728"/>
      <c r="H11" s="728">
        <v>927051.79</v>
      </c>
      <c r="I11" s="728">
        <v>914883.48</v>
      </c>
      <c r="J11" s="728">
        <v>12168.31</v>
      </c>
      <c r="K11" s="728"/>
      <c r="L11" s="728"/>
      <c r="M11" s="728">
        <v>15165.539999999999</v>
      </c>
      <c r="N11" s="728">
        <v>14461.23</v>
      </c>
      <c r="O11" s="728">
        <v>704.31</v>
      </c>
      <c r="P11" s="728"/>
      <c r="Q11" s="471"/>
      <c r="R11" s="471">
        <v>289</v>
      </c>
      <c r="S11" s="729">
        <v>0.1333</v>
      </c>
      <c r="T11" s="729">
        <v>0.13389999999999999</v>
      </c>
      <c r="U11" s="729">
        <v>0.13400000000000001</v>
      </c>
      <c r="V11" s="727">
        <v>136.2338036551273</v>
      </c>
    </row>
    <row r="12" spans="1:22">
      <c r="A12" s="479">
        <v>6</v>
      </c>
      <c r="B12" s="483" t="s">
        <v>663</v>
      </c>
      <c r="C12" s="728">
        <v>0</v>
      </c>
      <c r="D12" s="728"/>
      <c r="E12" s="728"/>
      <c r="F12" s="728"/>
      <c r="G12" s="728"/>
      <c r="H12" s="728">
        <v>0</v>
      </c>
      <c r="I12" s="728"/>
      <c r="J12" s="728"/>
      <c r="K12" s="728"/>
      <c r="L12" s="728"/>
      <c r="M12" s="728">
        <v>0</v>
      </c>
      <c r="N12" s="728"/>
      <c r="O12" s="728"/>
      <c r="P12" s="728"/>
      <c r="Q12" s="471"/>
      <c r="R12" s="471"/>
      <c r="S12" s="729"/>
      <c r="T12" s="729"/>
      <c r="U12" s="729"/>
      <c r="V12" s="727"/>
    </row>
    <row r="13" spans="1:22">
      <c r="A13" s="479">
        <v>7</v>
      </c>
      <c r="B13" s="483" t="s">
        <v>664</v>
      </c>
      <c r="C13" s="728">
        <v>129641899.7613</v>
      </c>
      <c r="D13" s="728">
        <v>123368678.54700001</v>
      </c>
      <c r="E13" s="728">
        <v>5873020.3317</v>
      </c>
      <c r="F13" s="728">
        <v>400200.88260000001</v>
      </c>
      <c r="G13" s="728"/>
      <c r="H13" s="728">
        <v>130013195.33979999</v>
      </c>
      <c r="I13" s="728">
        <v>123605979.0227</v>
      </c>
      <c r="J13" s="728">
        <v>5994881.7911</v>
      </c>
      <c r="K13" s="728">
        <v>412334.52600000001</v>
      </c>
      <c r="L13" s="728">
        <v>0</v>
      </c>
      <c r="M13" s="728">
        <v>1018008.2249</v>
      </c>
      <c r="N13" s="728">
        <v>364594.65580000001</v>
      </c>
      <c r="O13" s="728">
        <v>452517.60139999999</v>
      </c>
      <c r="P13" s="728">
        <v>200895.96770000001</v>
      </c>
      <c r="Q13" s="471"/>
      <c r="R13" s="471">
        <v>909</v>
      </c>
      <c r="S13" s="729">
        <v>0.1041</v>
      </c>
      <c r="T13" s="729">
        <v>0.12089999999999999</v>
      </c>
      <c r="U13" s="729">
        <v>0.09</v>
      </c>
      <c r="V13" s="727">
        <v>106.21383735610533</v>
      </c>
    </row>
    <row r="14" spans="1:22">
      <c r="A14" s="477">
        <v>7.1</v>
      </c>
      <c r="B14" s="476" t="s">
        <v>665</v>
      </c>
      <c r="C14" s="728">
        <v>117256617.19759999</v>
      </c>
      <c r="D14" s="728">
        <v>110983395.9833</v>
      </c>
      <c r="E14" s="728">
        <v>5873020.3317</v>
      </c>
      <c r="F14" s="728">
        <v>400200.88260000001</v>
      </c>
      <c r="G14" s="728"/>
      <c r="H14" s="728">
        <v>117622588.30359997</v>
      </c>
      <c r="I14" s="728">
        <v>111215371.98649998</v>
      </c>
      <c r="J14" s="728">
        <v>5994881.7911</v>
      </c>
      <c r="K14" s="728">
        <v>412334.52600000001</v>
      </c>
      <c r="L14" s="728"/>
      <c r="M14" s="728">
        <v>980890.79440000001</v>
      </c>
      <c r="N14" s="728">
        <v>327477.22529999999</v>
      </c>
      <c r="O14" s="728">
        <v>452517.60139999999</v>
      </c>
      <c r="P14" s="728">
        <v>200895.96770000001</v>
      </c>
      <c r="Q14" s="471"/>
      <c r="R14" s="471">
        <v>807</v>
      </c>
      <c r="S14" s="729">
        <v>0.106</v>
      </c>
      <c r="T14" s="729">
        <v>0.123</v>
      </c>
      <c r="U14" s="729">
        <v>9.0899999999999995E-2</v>
      </c>
      <c r="V14" s="727">
        <v>106.0004665607113</v>
      </c>
    </row>
    <row r="15" spans="1:22" ht="25.5">
      <c r="A15" s="477">
        <v>7.2</v>
      </c>
      <c r="B15" s="476" t="s">
        <v>666</v>
      </c>
      <c r="C15" s="728">
        <v>10492359.688000014</v>
      </c>
      <c r="D15" s="728">
        <v>10492359.688000014</v>
      </c>
      <c r="E15" s="728"/>
      <c r="F15" s="728"/>
      <c r="G15" s="728"/>
      <c r="H15" s="728">
        <v>10495185.863700014</v>
      </c>
      <c r="I15" s="728">
        <v>10495185.863700014</v>
      </c>
      <c r="J15" s="728"/>
      <c r="K15" s="728"/>
      <c r="L15" s="728"/>
      <c r="M15" s="728">
        <v>27488.513500000001</v>
      </c>
      <c r="N15" s="728">
        <v>27488.513500000001</v>
      </c>
      <c r="O15" s="728"/>
      <c r="P15" s="728"/>
      <c r="Q15" s="471"/>
      <c r="R15" s="471">
        <v>86</v>
      </c>
      <c r="S15" s="729">
        <v>8.0299999999999996E-2</v>
      </c>
      <c r="T15" s="729">
        <v>9.3299999999999994E-2</v>
      </c>
      <c r="U15" s="729">
        <v>8.5199999999999998E-2</v>
      </c>
      <c r="V15" s="727">
        <v>112.13444895957544</v>
      </c>
    </row>
    <row r="16" spans="1:22">
      <c r="A16" s="477">
        <v>7.3</v>
      </c>
      <c r="B16" s="476" t="s">
        <v>667</v>
      </c>
      <c r="C16" s="728">
        <v>1892922.8757</v>
      </c>
      <c r="D16" s="728">
        <v>1892922.8757</v>
      </c>
      <c r="E16" s="728"/>
      <c r="F16" s="728"/>
      <c r="G16" s="728"/>
      <c r="H16" s="728">
        <v>1895421.1725000001</v>
      </c>
      <c r="I16" s="728">
        <v>1895421.1725000001</v>
      </c>
      <c r="J16" s="728"/>
      <c r="K16" s="728"/>
      <c r="L16" s="728"/>
      <c r="M16" s="728">
        <v>9628.9169999999995</v>
      </c>
      <c r="N16" s="728">
        <v>9628.9169999999995</v>
      </c>
      <c r="O16" s="728"/>
      <c r="P16" s="728"/>
      <c r="Q16" s="471"/>
      <c r="R16" s="471">
        <v>16</v>
      </c>
      <c r="S16" s="729"/>
      <c r="T16" s="729"/>
      <c r="U16" s="729">
        <v>6.1400000000000003E-2</v>
      </c>
      <c r="V16" s="727">
        <v>86.507485058298926</v>
      </c>
    </row>
    <row r="17" spans="1:22">
      <c r="A17" s="479">
        <v>8</v>
      </c>
      <c r="B17" s="483" t="s">
        <v>668</v>
      </c>
      <c r="C17" s="728">
        <v>0</v>
      </c>
      <c r="D17" s="728"/>
      <c r="E17" s="728"/>
      <c r="F17" s="728"/>
      <c r="G17" s="728"/>
      <c r="H17" s="728">
        <v>0</v>
      </c>
      <c r="I17" s="728"/>
      <c r="J17" s="728"/>
      <c r="K17" s="728"/>
      <c r="L17" s="728"/>
      <c r="M17" s="728">
        <v>0</v>
      </c>
      <c r="N17" s="728"/>
      <c r="O17" s="728"/>
      <c r="P17" s="728"/>
      <c r="Q17" s="471"/>
      <c r="R17" s="471"/>
      <c r="S17" s="729"/>
      <c r="T17" s="729"/>
      <c r="U17" s="729"/>
      <c r="V17" s="727"/>
    </row>
    <row r="18" spans="1:22">
      <c r="A18" s="482">
        <v>9</v>
      </c>
      <c r="B18" s="481" t="s">
        <v>669</v>
      </c>
      <c r="C18" s="730">
        <v>0</v>
      </c>
      <c r="D18" s="730"/>
      <c r="E18" s="730"/>
      <c r="F18" s="730"/>
      <c r="G18" s="730"/>
      <c r="H18" s="730">
        <v>0</v>
      </c>
      <c r="I18" s="730"/>
      <c r="J18" s="730"/>
      <c r="K18" s="730"/>
      <c r="L18" s="730"/>
      <c r="M18" s="730">
        <v>0</v>
      </c>
      <c r="N18" s="730"/>
      <c r="O18" s="730"/>
      <c r="P18" s="730"/>
      <c r="Q18" s="480"/>
      <c r="R18" s="480"/>
      <c r="S18" s="731"/>
      <c r="T18" s="731"/>
      <c r="U18" s="731"/>
      <c r="V18" s="732"/>
    </row>
    <row r="19" spans="1:22">
      <c r="A19" s="479">
        <v>10</v>
      </c>
      <c r="B19" s="478" t="s">
        <v>685</v>
      </c>
      <c r="C19" s="728">
        <v>176222351.14879999</v>
      </c>
      <c r="D19" s="728">
        <v>167468490.6938</v>
      </c>
      <c r="E19" s="728">
        <v>7287933.9123999998</v>
      </c>
      <c r="F19" s="728">
        <v>1465926.5426</v>
      </c>
      <c r="G19" s="728"/>
      <c r="H19" s="728">
        <v>176566825.98949999</v>
      </c>
      <c r="I19" s="728">
        <v>167565468.74759999</v>
      </c>
      <c r="J19" s="728">
        <v>7454408.6956000002</v>
      </c>
      <c r="K19" s="728">
        <v>1546948.5463</v>
      </c>
      <c r="L19" s="728"/>
      <c r="M19" s="728">
        <v>2117155.6996999998</v>
      </c>
      <c r="N19" s="728">
        <v>798444.69189999998</v>
      </c>
      <c r="O19" s="728">
        <v>606460.60580000002</v>
      </c>
      <c r="P19" s="728">
        <v>712250.402</v>
      </c>
      <c r="Q19" s="471"/>
      <c r="R19" s="471">
        <v>2693</v>
      </c>
      <c r="S19" s="729">
        <v>0.1215</v>
      </c>
      <c r="T19" s="729">
        <v>0.13750000000000001</v>
      </c>
      <c r="U19" s="729">
        <v>0.1037</v>
      </c>
      <c r="V19" s="727">
        <v>93.380132913765749</v>
      </c>
    </row>
    <row r="20" spans="1:22" ht="25.5">
      <c r="A20" s="477">
        <v>10.1</v>
      </c>
      <c r="B20" s="476" t="s">
        <v>688</v>
      </c>
      <c r="C20" s="728">
        <v>0</v>
      </c>
      <c r="D20" s="728"/>
      <c r="E20" s="728"/>
      <c r="F20" s="728"/>
      <c r="G20" s="728"/>
      <c r="H20" s="728">
        <v>0</v>
      </c>
      <c r="I20" s="728"/>
      <c r="J20" s="728"/>
      <c r="K20" s="728"/>
      <c r="L20" s="728"/>
      <c r="M20" s="728">
        <v>0</v>
      </c>
      <c r="N20" s="728"/>
      <c r="O20" s="728"/>
      <c r="P20" s="728"/>
      <c r="Q20" s="471"/>
      <c r="R20" s="471"/>
      <c r="S20" s="471"/>
      <c r="T20" s="471"/>
      <c r="U20" s="471"/>
      <c r="V20" s="471"/>
    </row>
    <row r="22" spans="1:22">
      <c r="C22" s="746"/>
      <c r="D22" s="746"/>
      <c r="E22" s="746"/>
      <c r="F22" s="746"/>
      <c r="G22" s="746"/>
      <c r="H22" s="746"/>
      <c r="I22" s="746"/>
      <c r="J22" s="746"/>
      <c r="K22" s="746"/>
      <c r="L22" s="746"/>
      <c r="M22" s="746"/>
      <c r="N22" s="746"/>
      <c r="O22" s="746"/>
      <c r="P22" s="746"/>
      <c r="Q22" s="746"/>
      <c r="R22" s="746"/>
      <c r="S22" s="746"/>
      <c r="T22" s="746"/>
      <c r="U22" s="746"/>
      <c r="V22" s="746"/>
    </row>
    <row r="23" spans="1:22">
      <c r="C23" s="746"/>
      <c r="D23" s="746"/>
      <c r="E23" s="746"/>
      <c r="F23" s="746"/>
      <c r="G23" s="746"/>
      <c r="H23" s="746"/>
      <c r="I23" s="746"/>
      <c r="J23" s="746"/>
      <c r="K23" s="746"/>
      <c r="L23" s="746"/>
      <c r="M23" s="746"/>
      <c r="N23" s="746"/>
      <c r="O23" s="746"/>
      <c r="P23" s="746"/>
      <c r="Q23" s="746"/>
      <c r="R23" s="746"/>
      <c r="S23" s="746"/>
      <c r="T23" s="746"/>
      <c r="U23" s="746"/>
      <c r="V23" s="746"/>
    </row>
    <row r="24" spans="1:22">
      <c r="C24" s="746"/>
      <c r="D24" s="746"/>
      <c r="E24" s="746"/>
      <c r="F24" s="746"/>
      <c r="G24" s="746"/>
      <c r="H24" s="746"/>
      <c r="I24" s="746"/>
      <c r="J24" s="746"/>
      <c r="K24" s="746"/>
      <c r="L24" s="746"/>
      <c r="M24" s="746"/>
      <c r="N24" s="746"/>
      <c r="O24" s="746"/>
      <c r="P24" s="746"/>
      <c r="Q24" s="746"/>
      <c r="R24" s="746"/>
      <c r="S24" s="746"/>
      <c r="T24" s="746"/>
      <c r="U24" s="746"/>
      <c r="V24" s="746"/>
    </row>
    <row r="25" spans="1:22">
      <c r="C25" s="746"/>
      <c r="D25" s="746"/>
      <c r="E25" s="746"/>
      <c r="F25" s="746"/>
      <c r="G25" s="746"/>
      <c r="H25" s="746"/>
      <c r="I25" s="746"/>
      <c r="J25" s="746"/>
      <c r="K25" s="746"/>
      <c r="L25" s="746"/>
      <c r="M25" s="746"/>
      <c r="N25" s="746"/>
      <c r="O25" s="746"/>
      <c r="P25" s="746"/>
      <c r="Q25" s="746"/>
      <c r="R25" s="746"/>
      <c r="S25" s="746"/>
      <c r="T25" s="746"/>
      <c r="U25" s="746"/>
      <c r="V25" s="746"/>
    </row>
    <row r="26" spans="1:22">
      <c r="C26" s="746"/>
      <c r="D26" s="746"/>
      <c r="E26" s="746"/>
      <c r="F26" s="746"/>
      <c r="G26" s="746"/>
      <c r="H26" s="746"/>
      <c r="I26" s="746"/>
      <c r="J26" s="746"/>
      <c r="K26" s="746"/>
      <c r="L26" s="746"/>
      <c r="M26" s="746"/>
      <c r="N26" s="746"/>
      <c r="O26" s="746"/>
      <c r="P26" s="746"/>
      <c r="Q26" s="746"/>
      <c r="R26" s="746"/>
      <c r="S26" s="746"/>
      <c r="T26" s="746"/>
      <c r="U26" s="746"/>
      <c r="V26" s="746"/>
    </row>
    <row r="27" spans="1:22">
      <c r="C27" s="746"/>
      <c r="D27" s="746"/>
      <c r="E27" s="746"/>
      <c r="F27" s="746"/>
      <c r="G27" s="746"/>
      <c r="H27" s="746"/>
      <c r="I27" s="746"/>
      <c r="J27" s="746"/>
      <c r="K27" s="746"/>
      <c r="L27" s="746"/>
      <c r="M27" s="746"/>
      <c r="N27" s="746"/>
      <c r="O27" s="746"/>
      <c r="P27" s="746"/>
      <c r="Q27" s="746"/>
      <c r="R27" s="746"/>
      <c r="S27" s="746"/>
      <c r="T27" s="746"/>
      <c r="U27" s="746"/>
      <c r="V27" s="746"/>
    </row>
    <row r="28" spans="1:22">
      <c r="C28" s="746"/>
      <c r="D28" s="746"/>
      <c r="E28" s="746"/>
      <c r="F28" s="746"/>
      <c r="G28" s="746"/>
      <c r="H28" s="746"/>
      <c r="I28" s="746"/>
      <c r="J28" s="746"/>
      <c r="K28" s="746"/>
      <c r="L28" s="746"/>
      <c r="M28" s="746"/>
      <c r="N28" s="746"/>
      <c r="O28" s="746"/>
      <c r="P28" s="746"/>
      <c r="Q28" s="746"/>
      <c r="R28" s="746"/>
      <c r="S28" s="746"/>
      <c r="T28" s="746"/>
      <c r="U28" s="746"/>
      <c r="V28" s="746"/>
    </row>
    <row r="29" spans="1:22">
      <c r="C29" s="746"/>
      <c r="D29" s="746"/>
      <c r="E29" s="746"/>
      <c r="F29" s="746"/>
      <c r="G29" s="746"/>
      <c r="H29" s="746"/>
      <c r="I29" s="746"/>
      <c r="J29" s="746"/>
      <c r="K29" s="746"/>
      <c r="L29" s="746"/>
      <c r="M29" s="746"/>
      <c r="N29" s="746"/>
      <c r="O29" s="746"/>
      <c r="P29" s="746"/>
      <c r="Q29" s="746"/>
      <c r="R29" s="746"/>
      <c r="S29" s="746"/>
      <c r="T29" s="746"/>
      <c r="U29" s="746"/>
      <c r="V29" s="746"/>
    </row>
    <row r="30" spans="1:22">
      <c r="C30" s="746"/>
      <c r="D30" s="746"/>
      <c r="E30" s="746"/>
      <c r="F30" s="746"/>
      <c r="G30" s="746"/>
      <c r="H30" s="746"/>
      <c r="I30" s="746"/>
      <c r="J30" s="746"/>
      <c r="K30" s="746"/>
      <c r="L30" s="746"/>
      <c r="M30" s="746"/>
      <c r="N30" s="746"/>
      <c r="O30" s="746"/>
      <c r="P30" s="746"/>
      <c r="Q30" s="746"/>
      <c r="R30" s="746"/>
      <c r="S30" s="746"/>
      <c r="T30" s="746"/>
      <c r="U30" s="746"/>
      <c r="V30" s="746"/>
    </row>
    <row r="31" spans="1:22">
      <c r="C31" s="746"/>
      <c r="D31" s="746"/>
      <c r="E31" s="746"/>
      <c r="F31" s="746"/>
      <c r="G31" s="746"/>
      <c r="H31" s="746"/>
      <c r="I31" s="746"/>
      <c r="J31" s="746"/>
      <c r="K31" s="746"/>
      <c r="L31" s="746"/>
      <c r="M31" s="746"/>
      <c r="N31" s="746"/>
      <c r="O31" s="746"/>
      <c r="P31" s="746"/>
      <c r="Q31" s="746"/>
      <c r="R31" s="746"/>
      <c r="S31" s="746"/>
      <c r="T31" s="746"/>
      <c r="U31" s="746"/>
      <c r="V31" s="746"/>
    </row>
    <row r="32" spans="1:22">
      <c r="C32" s="746"/>
      <c r="D32" s="746"/>
      <c r="E32" s="746"/>
      <c r="F32" s="746"/>
      <c r="G32" s="746"/>
      <c r="H32" s="746"/>
      <c r="I32" s="746"/>
      <c r="J32" s="746"/>
      <c r="K32" s="746"/>
      <c r="L32" s="746"/>
      <c r="M32" s="746"/>
      <c r="N32" s="746"/>
      <c r="O32" s="746"/>
      <c r="P32" s="746"/>
      <c r="Q32" s="746"/>
      <c r="R32" s="746"/>
      <c r="S32" s="746"/>
      <c r="T32" s="746"/>
      <c r="U32" s="746"/>
      <c r="V32" s="746"/>
    </row>
    <row r="33" spans="3:22">
      <c r="C33" s="746"/>
      <c r="D33" s="746"/>
      <c r="E33" s="746"/>
      <c r="F33" s="746"/>
      <c r="G33" s="746"/>
      <c r="H33" s="746"/>
      <c r="I33" s="746"/>
      <c r="J33" s="746"/>
      <c r="K33" s="746"/>
      <c r="L33" s="746"/>
      <c r="M33" s="746"/>
      <c r="N33" s="746"/>
      <c r="O33" s="746"/>
      <c r="P33" s="746"/>
      <c r="Q33" s="746"/>
      <c r="R33" s="746"/>
      <c r="S33" s="746"/>
      <c r="T33" s="746"/>
      <c r="U33" s="746"/>
      <c r="V33" s="746"/>
    </row>
    <row r="34" spans="3:22">
      <c r="C34" s="746"/>
      <c r="D34" s="746"/>
      <c r="E34" s="746"/>
      <c r="F34" s="746"/>
      <c r="G34" s="746"/>
      <c r="H34" s="746"/>
      <c r="I34" s="746"/>
      <c r="J34" s="746"/>
      <c r="K34" s="746"/>
      <c r="L34" s="746"/>
      <c r="M34" s="746"/>
      <c r="N34" s="746"/>
      <c r="O34" s="746"/>
      <c r="P34" s="746"/>
      <c r="Q34" s="746"/>
      <c r="R34" s="746"/>
      <c r="S34" s="746"/>
      <c r="T34" s="746"/>
      <c r="U34" s="746"/>
      <c r="V34" s="746"/>
    </row>
    <row r="35" spans="3:22">
      <c r="C35" s="746"/>
      <c r="D35" s="746"/>
      <c r="E35" s="746"/>
      <c r="F35" s="746"/>
      <c r="G35" s="746"/>
      <c r="H35" s="746"/>
      <c r="I35" s="746"/>
      <c r="J35" s="746"/>
      <c r="K35" s="746"/>
      <c r="L35" s="746"/>
      <c r="M35" s="746"/>
      <c r="N35" s="746"/>
      <c r="O35" s="746"/>
      <c r="P35" s="746"/>
      <c r="Q35" s="746"/>
      <c r="R35" s="746"/>
      <c r="S35" s="746"/>
      <c r="T35" s="746"/>
      <c r="U35" s="746"/>
      <c r="V35" s="746"/>
    </row>
    <row r="36" spans="3:22">
      <c r="C36" s="746"/>
      <c r="D36" s="746"/>
      <c r="E36" s="746"/>
      <c r="F36" s="746"/>
      <c r="G36" s="746"/>
      <c r="H36" s="746"/>
      <c r="I36" s="746"/>
      <c r="J36" s="746"/>
      <c r="K36" s="746"/>
      <c r="L36" s="746"/>
      <c r="M36" s="746"/>
      <c r="N36" s="746"/>
      <c r="O36" s="746"/>
      <c r="P36" s="746"/>
      <c r="Q36" s="746"/>
      <c r="R36" s="746"/>
      <c r="S36" s="746"/>
      <c r="T36" s="746"/>
      <c r="U36" s="746"/>
      <c r="V36" s="746"/>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60" zoomScale="110" zoomScaleNormal="110" workbookViewId="0">
      <selection activeCell="B62" sqref="B62:C62"/>
    </sheetView>
  </sheetViews>
  <sheetFormatPr defaultColWidth="43.5703125" defaultRowHeight="11.25"/>
  <cols>
    <col min="1" max="1" width="8" style="127" customWidth="1"/>
    <col min="2" max="2" width="66.140625" style="128" customWidth="1"/>
    <col min="3" max="3" width="131.42578125" style="129" customWidth="1"/>
    <col min="4" max="5" width="10.140625" style="120" customWidth="1"/>
    <col min="6" max="6" width="67.5703125" style="120" customWidth="1"/>
    <col min="7" max="16384" width="43.5703125" style="120"/>
  </cols>
  <sheetData>
    <row r="1" spans="1:3" ht="12.75" thickTop="1" thickBot="1">
      <c r="A1" s="923" t="s">
        <v>176</v>
      </c>
      <c r="B1" s="924"/>
      <c r="C1" s="925"/>
    </row>
    <row r="2" spans="1:3" ht="26.25" customHeight="1">
      <c r="A2" s="328"/>
      <c r="B2" s="926" t="s">
        <v>177</v>
      </c>
      <c r="C2" s="926"/>
    </row>
    <row r="3" spans="1:3" s="125" customFormat="1" ht="11.25" customHeight="1">
      <c r="A3" s="124"/>
      <c r="B3" s="926" t="s">
        <v>251</v>
      </c>
      <c r="C3" s="926"/>
    </row>
    <row r="4" spans="1:3" ht="12" customHeight="1" thickBot="1">
      <c r="A4" s="905" t="s">
        <v>255</v>
      </c>
      <c r="B4" s="906"/>
      <c r="C4" s="907"/>
    </row>
    <row r="5" spans="1:3" ht="12" thickTop="1">
      <c r="A5" s="121"/>
      <c r="B5" s="908" t="s">
        <v>178</v>
      </c>
      <c r="C5" s="909"/>
    </row>
    <row r="6" spans="1:3">
      <c r="A6" s="328"/>
      <c r="B6" s="887" t="s">
        <v>252</v>
      </c>
      <c r="C6" s="888"/>
    </row>
    <row r="7" spans="1:3">
      <c r="A7" s="328"/>
      <c r="B7" s="887" t="s">
        <v>179</v>
      </c>
      <c r="C7" s="888"/>
    </row>
    <row r="8" spans="1:3">
      <c r="A8" s="328"/>
      <c r="B8" s="887" t="s">
        <v>253</v>
      </c>
      <c r="C8" s="888"/>
    </row>
    <row r="9" spans="1:3">
      <c r="A9" s="328"/>
      <c r="B9" s="929" t="s">
        <v>254</v>
      </c>
      <c r="C9" s="930"/>
    </row>
    <row r="10" spans="1:3">
      <c r="A10" s="328"/>
      <c r="B10" s="921" t="s">
        <v>180</v>
      </c>
      <c r="C10" s="922" t="s">
        <v>180</v>
      </c>
    </row>
    <row r="11" spans="1:3">
      <c r="A11" s="328"/>
      <c r="B11" s="921" t="s">
        <v>181</v>
      </c>
      <c r="C11" s="922" t="s">
        <v>181</v>
      </c>
    </row>
    <row r="12" spans="1:3">
      <c r="A12" s="328"/>
      <c r="B12" s="921" t="s">
        <v>182</v>
      </c>
      <c r="C12" s="922" t="s">
        <v>182</v>
      </c>
    </row>
    <row r="13" spans="1:3">
      <c r="A13" s="328"/>
      <c r="B13" s="921" t="s">
        <v>183</v>
      </c>
      <c r="C13" s="922" t="s">
        <v>183</v>
      </c>
    </row>
    <row r="14" spans="1:3">
      <c r="A14" s="328"/>
      <c r="B14" s="921" t="s">
        <v>184</v>
      </c>
      <c r="C14" s="922" t="s">
        <v>184</v>
      </c>
    </row>
    <row r="15" spans="1:3" ht="21.75" customHeight="1">
      <c r="A15" s="328"/>
      <c r="B15" s="921" t="s">
        <v>185</v>
      </c>
      <c r="C15" s="922" t="s">
        <v>185</v>
      </c>
    </row>
    <row r="16" spans="1:3">
      <c r="A16" s="328"/>
      <c r="B16" s="921" t="s">
        <v>186</v>
      </c>
      <c r="C16" s="922" t="s">
        <v>187</v>
      </c>
    </row>
    <row r="17" spans="1:6">
      <c r="A17" s="328"/>
      <c r="B17" s="921" t="s">
        <v>188</v>
      </c>
      <c r="C17" s="922" t="s">
        <v>189</v>
      </c>
    </row>
    <row r="18" spans="1:6">
      <c r="A18" s="328"/>
      <c r="B18" s="921" t="s">
        <v>190</v>
      </c>
      <c r="C18" s="922" t="s">
        <v>191</v>
      </c>
    </row>
    <row r="19" spans="1:6">
      <c r="A19" s="566"/>
      <c r="B19" s="927" t="s">
        <v>192</v>
      </c>
      <c r="C19" s="928" t="s">
        <v>192</v>
      </c>
    </row>
    <row r="20" spans="1:6">
      <c r="A20" s="566"/>
      <c r="B20" s="927" t="s">
        <v>918</v>
      </c>
      <c r="C20" s="928" t="s">
        <v>193</v>
      </c>
    </row>
    <row r="21" spans="1:6">
      <c r="A21" s="328"/>
      <c r="B21" s="927" t="s">
        <v>961</v>
      </c>
      <c r="C21" s="928" t="s">
        <v>194</v>
      </c>
    </row>
    <row r="22" spans="1:6" ht="23.25" customHeight="1">
      <c r="A22" s="328"/>
      <c r="B22" s="921" t="s">
        <v>195</v>
      </c>
      <c r="C22" s="922" t="s">
        <v>196</v>
      </c>
      <c r="F22" s="530"/>
    </row>
    <row r="23" spans="1:6">
      <c r="A23" s="328"/>
      <c r="B23" s="921" t="s">
        <v>197</v>
      </c>
      <c r="C23" s="922" t="s">
        <v>197</v>
      </c>
    </row>
    <row r="24" spans="1:6">
      <c r="A24" s="328"/>
      <c r="B24" s="921" t="s">
        <v>198</v>
      </c>
      <c r="C24" s="922" t="s">
        <v>199</v>
      </c>
    </row>
    <row r="25" spans="1:6" ht="12" thickBot="1">
      <c r="A25" s="122"/>
      <c r="B25" s="915" t="s">
        <v>200</v>
      </c>
      <c r="C25" s="916"/>
    </row>
    <row r="26" spans="1:6" ht="12.75" thickTop="1" thickBot="1">
      <c r="A26" s="905" t="s">
        <v>812</v>
      </c>
      <c r="B26" s="906"/>
      <c r="C26" s="907"/>
    </row>
    <row r="27" spans="1:6" ht="12.75" thickTop="1" thickBot="1">
      <c r="A27" s="123"/>
      <c r="B27" s="917" t="s">
        <v>813</v>
      </c>
      <c r="C27" s="918"/>
    </row>
    <row r="28" spans="1:6" ht="12.75" thickTop="1" thickBot="1">
      <c r="A28" s="905" t="s">
        <v>256</v>
      </c>
      <c r="B28" s="906"/>
      <c r="C28" s="907"/>
    </row>
    <row r="29" spans="1:6" ht="12" thickTop="1">
      <c r="A29" s="121"/>
      <c r="B29" s="919" t="s">
        <v>816</v>
      </c>
      <c r="C29" s="920" t="s">
        <v>201</v>
      </c>
    </row>
    <row r="30" spans="1:6">
      <c r="A30" s="328"/>
      <c r="B30" s="896" t="s">
        <v>205</v>
      </c>
      <c r="C30" s="897" t="s">
        <v>202</v>
      </c>
    </row>
    <row r="31" spans="1:6">
      <c r="A31" s="328"/>
      <c r="B31" s="896" t="s">
        <v>814</v>
      </c>
      <c r="C31" s="897" t="s">
        <v>203</v>
      </c>
    </row>
    <row r="32" spans="1:6">
      <c r="A32" s="328"/>
      <c r="B32" s="896" t="s">
        <v>815</v>
      </c>
      <c r="C32" s="897" t="s">
        <v>204</v>
      </c>
    </row>
    <row r="33" spans="1:3">
      <c r="A33" s="328"/>
      <c r="B33" s="896" t="s">
        <v>208</v>
      </c>
      <c r="C33" s="897" t="s">
        <v>209</v>
      </c>
    </row>
    <row r="34" spans="1:3">
      <c r="A34" s="328"/>
      <c r="B34" s="896" t="s">
        <v>817</v>
      </c>
      <c r="C34" s="897" t="s">
        <v>206</v>
      </c>
    </row>
    <row r="35" spans="1:3">
      <c r="A35" s="328"/>
      <c r="B35" s="896" t="s">
        <v>818</v>
      </c>
      <c r="C35" s="897" t="s">
        <v>207</v>
      </c>
    </row>
    <row r="36" spans="1:3">
      <c r="A36" s="328"/>
      <c r="B36" s="912" t="s">
        <v>819</v>
      </c>
      <c r="C36" s="913"/>
    </row>
    <row r="37" spans="1:3" ht="24.75" customHeight="1">
      <c r="A37" s="328"/>
      <c r="B37" s="896" t="s">
        <v>820</v>
      </c>
      <c r="C37" s="897" t="s">
        <v>210</v>
      </c>
    </row>
    <row r="38" spans="1:3" ht="23.25" customHeight="1">
      <c r="A38" s="328"/>
      <c r="B38" s="896" t="s">
        <v>821</v>
      </c>
      <c r="C38" s="897" t="s">
        <v>211</v>
      </c>
    </row>
    <row r="39" spans="1:3" ht="23.25" customHeight="1">
      <c r="A39" s="390"/>
      <c r="B39" s="912" t="s">
        <v>822</v>
      </c>
      <c r="C39" s="914"/>
    </row>
    <row r="40" spans="1:3" ht="12" customHeight="1">
      <c r="A40" s="328"/>
      <c r="B40" s="896" t="s">
        <v>823</v>
      </c>
      <c r="C40" s="897"/>
    </row>
    <row r="41" spans="1:3" ht="12" thickBot="1">
      <c r="A41" s="905" t="s">
        <v>257</v>
      </c>
      <c r="B41" s="906"/>
      <c r="C41" s="907"/>
    </row>
    <row r="42" spans="1:3" ht="12" thickTop="1">
      <c r="A42" s="121"/>
      <c r="B42" s="908" t="s">
        <v>287</v>
      </c>
      <c r="C42" s="909" t="s">
        <v>212</v>
      </c>
    </row>
    <row r="43" spans="1:3">
      <c r="A43" s="328"/>
      <c r="B43" s="887" t="s">
        <v>286</v>
      </c>
      <c r="C43" s="888"/>
    </row>
    <row r="44" spans="1:3" ht="23.25" customHeight="1" thickBot="1">
      <c r="A44" s="122"/>
      <c r="B44" s="903" t="s">
        <v>213</v>
      </c>
      <c r="C44" s="904" t="s">
        <v>214</v>
      </c>
    </row>
    <row r="45" spans="1:3" ht="11.25" customHeight="1" thickTop="1" thickBot="1">
      <c r="A45" s="905" t="s">
        <v>258</v>
      </c>
      <c r="B45" s="906"/>
      <c r="C45" s="907"/>
    </row>
    <row r="46" spans="1:3" ht="26.25" customHeight="1" thickTop="1">
      <c r="A46" s="328"/>
      <c r="B46" s="887" t="s">
        <v>259</v>
      </c>
      <c r="C46" s="888"/>
    </row>
    <row r="47" spans="1:3" ht="12" thickBot="1">
      <c r="A47" s="905" t="s">
        <v>260</v>
      </c>
      <c r="B47" s="906"/>
      <c r="C47" s="907"/>
    </row>
    <row r="48" spans="1:3" ht="12" thickTop="1">
      <c r="A48" s="121"/>
      <c r="B48" s="908" t="s">
        <v>215</v>
      </c>
      <c r="C48" s="909" t="s">
        <v>215</v>
      </c>
    </row>
    <row r="49" spans="1:3" ht="11.25" customHeight="1">
      <c r="A49" s="328"/>
      <c r="B49" s="887" t="s">
        <v>216</v>
      </c>
      <c r="C49" s="888" t="s">
        <v>216</v>
      </c>
    </row>
    <row r="50" spans="1:3">
      <c r="A50" s="328"/>
      <c r="B50" s="887" t="s">
        <v>217</v>
      </c>
      <c r="C50" s="888" t="s">
        <v>217</v>
      </c>
    </row>
    <row r="51" spans="1:3" ht="11.25" customHeight="1">
      <c r="A51" s="328"/>
      <c r="B51" s="887" t="s">
        <v>825</v>
      </c>
      <c r="C51" s="888" t="s">
        <v>218</v>
      </c>
    </row>
    <row r="52" spans="1:3" ht="33.6" customHeight="1">
      <c r="A52" s="328"/>
      <c r="B52" s="887" t="s">
        <v>219</v>
      </c>
      <c r="C52" s="888" t="s">
        <v>219</v>
      </c>
    </row>
    <row r="53" spans="1:3" ht="11.25" customHeight="1">
      <c r="A53" s="328"/>
      <c r="B53" s="887" t="s">
        <v>307</v>
      </c>
      <c r="C53" s="888" t="s">
        <v>220</v>
      </c>
    </row>
    <row r="54" spans="1:3" ht="11.25" customHeight="1" thickBot="1">
      <c r="A54" s="905" t="s">
        <v>261</v>
      </c>
      <c r="B54" s="906"/>
      <c r="C54" s="907"/>
    </row>
    <row r="55" spans="1:3" ht="12" thickTop="1">
      <c r="A55" s="121"/>
      <c r="B55" s="908" t="s">
        <v>215</v>
      </c>
      <c r="C55" s="909" t="s">
        <v>215</v>
      </c>
    </row>
    <row r="56" spans="1:3">
      <c r="A56" s="328"/>
      <c r="B56" s="887" t="s">
        <v>221</v>
      </c>
      <c r="C56" s="888" t="s">
        <v>221</v>
      </c>
    </row>
    <row r="57" spans="1:3">
      <c r="A57" s="328"/>
      <c r="B57" s="887" t="s">
        <v>264</v>
      </c>
      <c r="C57" s="888" t="s">
        <v>222</v>
      </c>
    </row>
    <row r="58" spans="1:3">
      <c r="A58" s="328"/>
      <c r="B58" s="887" t="s">
        <v>223</v>
      </c>
      <c r="C58" s="888" t="s">
        <v>223</v>
      </c>
    </row>
    <row r="59" spans="1:3">
      <c r="A59" s="328"/>
      <c r="B59" s="887" t="s">
        <v>224</v>
      </c>
      <c r="C59" s="888" t="s">
        <v>224</v>
      </c>
    </row>
    <row r="60" spans="1:3">
      <c r="A60" s="328"/>
      <c r="B60" s="887" t="s">
        <v>225</v>
      </c>
      <c r="C60" s="888" t="s">
        <v>225</v>
      </c>
    </row>
    <row r="61" spans="1:3">
      <c r="A61" s="328"/>
      <c r="B61" s="887" t="s">
        <v>265</v>
      </c>
      <c r="C61" s="888" t="s">
        <v>226</v>
      </c>
    </row>
    <row r="62" spans="1:3" ht="12" customHeight="1">
      <c r="A62" s="328"/>
      <c r="B62" s="874" t="s">
        <v>998</v>
      </c>
      <c r="C62" s="875" t="s">
        <v>227</v>
      </c>
    </row>
    <row r="63" spans="1:3" ht="22.5" customHeight="1" thickBot="1">
      <c r="A63" s="122"/>
      <c r="B63" s="903" t="s">
        <v>228</v>
      </c>
      <c r="C63" s="904" t="s">
        <v>228</v>
      </c>
    </row>
    <row r="64" spans="1:3" ht="11.25" customHeight="1" thickTop="1">
      <c r="A64" s="893" t="s">
        <v>262</v>
      </c>
      <c r="B64" s="894"/>
      <c r="C64" s="895"/>
    </row>
    <row r="65" spans="1:3" ht="12" thickBot="1">
      <c r="A65" s="122"/>
      <c r="B65" s="903" t="s">
        <v>229</v>
      </c>
      <c r="C65" s="904" t="s">
        <v>229</v>
      </c>
    </row>
    <row r="66" spans="1:3" ht="11.25" customHeight="1" thickTop="1">
      <c r="A66" s="893" t="s">
        <v>951</v>
      </c>
      <c r="B66" s="894"/>
      <c r="C66" s="895"/>
    </row>
    <row r="67" spans="1:3" ht="12" thickBot="1">
      <c r="A67" s="122"/>
      <c r="B67" s="903" t="s">
        <v>950</v>
      </c>
      <c r="C67" s="904"/>
    </row>
    <row r="68" spans="1:3" ht="11.25" customHeight="1" thickTop="1" thickBot="1">
      <c r="A68" s="905" t="s">
        <v>263</v>
      </c>
      <c r="B68" s="906"/>
      <c r="C68" s="907"/>
    </row>
    <row r="69" spans="1:3" ht="12" thickTop="1">
      <c r="A69" s="121"/>
      <c r="B69" s="908" t="s">
        <v>230</v>
      </c>
      <c r="C69" s="909" t="s">
        <v>230</v>
      </c>
    </row>
    <row r="70" spans="1:3">
      <c r="A70" s="328"/>
      <c r="B70" s="887" t="s">
        <v>827</v>
      </c>
      <c r="C70" s="888" t="s">
        <v>231</v>
      </c>
    </row>
    <row r="71" spans="1:3">
      <c r="A71" s="328"/>
      <c r="B71" s="887" t="s">
        <v>232</v>
      </c>
      <c r="C71" s="888" t="s">
        <v>232</v>
      </c>
    </row>
    <row r="72" spans="1:3" ht="54.95" customHeight="1">
      <c r="A72" s="328"/>
      <c r="B72" s="910" t="s">
        <v>962</v>
      </c>
      <c r="C72" s="911" t="s">
        <v>233</v>
      </c>
    </row>
    <row r="73" spans="1:3" ht="33.75" customHeight="1">
      <c r="A73" s="328"/>
      <c r="B73" s="901" t="s">
        <v>266</v>
      </c>
      <c r="C73" s="902" t="s">
        <v>234</v>
      </c>
    </row>
    <row r="74" spans="1:3" ht="15.75" customHeight="1">
      <c r="A74" s="328"/>
      <c r="B74" s="901" t="s">
        <v>828</v>
      </c>
      <c r="C74" s="902" t="s">
        <v>235</v>
      </c>
    </row>
    <row r="75" spans="1:3">
      <c r="A75" s="328"/>
      <c r="B75" s="887" t="s">
        <v>236</v>
      </c>
      <c r="C75" s="888" t="s">
        <v>236</v>
      </c>
    </row>
    <row r="76" spans="1:3" ht="12" thickBot="1">
      <c r="A76" s="122"/>
      <c r="B76" s="903" t="s">
        <v>237</v>
      </c>
      <c r="C76" s="904" t="s">
        <v>237</v>
      </c>
    </row>
    <row r="77" spans="1:3" ht="12" thickTop="1">
      <c r="A77" s="893" t="s">
        <v>290</v>
      </c>
      <c r="B77" s="894"/>
      <c r="C77" s="895"/>
    </row>
    <row r="78" spans="1:3">
      <c r="A78" s="328"/>
      <c r="B78" s="887" t="s">
        <v>229</v>
      </c>
      <c r="C78" s="888"/>
    </row>
    <row r="79" spans="1:3">
      <c r="A79" s="328"/>
      <c r="B79" s="887" t="s">
        <v>288</v>
      </c>
      <c r="C79" s="888"/>
    </row>
    <row r="80" spans="1:3">
      <c r="A80" s="328"/>
      <c r="B80" s="887" t="s">
        <v>289</v>
      </c>
      <c r="C80" s="888"/>
    </row>
    <row r="81" spans="1:3">
      <c r="A81" s="893" t="s">
        <v>291</v>
      </c>
      <c r="B81" s="894"/>
      <c r="C81" s="895"/>
    </row>
    <row r="82" spans="1:3">
      <c r="A82" s="328"/>
      <c r="B82" s="887" t="s">
        <v>229</v>
      </c>
      <c r="C82" s="888"/>
    </row>
    <row r="83" spans="1:3">
      <c r="A83" s="328"/>
      <c r="B83" s="887" t="s">
        <v>292</v>
      </c>
      <c r="C83" s="888"/>
    </row>
    <row r="84" spans="1:3" ht="79.5" customHeight="1">
      <c r="A84" s="328"/>
      <c r="B84" s="887" t="s">
        <v>306</v>
      </c>
      <c r="C84" s="888"/>
    </row>
    <row r="85" spans="1:3" ht="53.25" customHeight="1">
      <c r="A85" s="328"/>
      <c r="B85" s="887" t="s">
        <v>305</v>
      </c>
      <c r="C85" s="888"/>
    </row>
    <row r="86" spans="1:3">
      <c r="A86" s="328"/>
      <c r="B86" s="887" t="s">
        <v>293</v>
      </c>
      <c r="C86" s="888"/>
    </row>
    <row r="87" spans="1:3">
      <c r="A87" s="328"/>
      <c r="B87" s="887" t="s">
        <v>294</v>
      </c>
      <c r="C87" s="888"/>
    </row>
    <row r="88" spans="1:3">
      <c r="A88" s="328"/>
      <c r="B88" s="887" t="s">
        <v>295</v>
      </c>
      <c r="C88" s="888"/>
    </row>
    <row r="89" spans="1:3">
      <c r="A89" s="893" t="s">
        <v>296</v>
      </c>
      <c r="B89" s="894"/>
      <c r="C89" s="895"/>
    </row>
    <row r="90" spans="1:3">
      <c r="A90" s="328"/>
      <c r="B90" s="887" t="s">
        <v>229</v>
      </c>
      <c r="C90" s="888"/>
    </row>
    <row r="91" spans="1:3">
      <c r="A91" s="328"/>
      <c r="B91" s="887" t="s">
        <v>298</v>
      </c>
      <c r="C91" s="888"/>
    </row>
    <row r="92" spans="1:3" ht="12" customHeight="1">
      <c r="A92" s="328"/>
      <c r="B92" s="887" t="s">
        <v>299</v>
      </c>
      <c r="C92" s="888"/>
    </row>
    <row r="93" spans="1:3">
      <c r="A93" s="328"/>
      <c r="B93" s="887" t="s">
        <v>300</v>
      </c>
      <c r="C93" s="888"/>
    </row>
    <row r="94" spans="1:3" ht="24.75" customHeight="1">
      <c r="A94" s="328"/>
      <c r="B94" s="896" t="s">
        <v>336</v>
      </c>
      <c r="C94" s="897"/>
    </row>
    <row r="95" spans="1:3" ht="24" customHeight="1">
      <c r="A95" s="328"/>
      <c r="B95" s="896" t="s">
        <v>337</v>
      </c>
      <c r="C95" s="897"/>
    </row>
    <row r="96" spans="1:3" ht="13.5" customHeight="1">
      <c r="A96" s="328"/>
      <c r="B96" s="896" t="s">
        <v>301</v>
      </c>
      <c r="C96" s="897"/>
    </row>
    <row r="97" spans="1:3" ht="11.25" customHeight="1" thickBot="1">
      <c r="A97" s="898" t="s">
        <v>332</v>
      </c>
      <c r="B97" s="899"/>
      <c r="C97" s="900"/>
    </row>
    <row r="98" spans="1:3" ht="12.75" thickTop="1" thickBot="1">
      <c r="A98" s="892" t="s">
        <v>238</v>
      </c>
      <c r="B98" s="892"/>
      <c r="C98" s="892"/>
    </row>
    <row r="99" spans="1:3">
      <c r="A99" s="183">
        <v>2</v>
      </c>
      <c r="B99" s="316" t="s">
        <v>312</v>
      </c>
      <c r="C99" s="316" t="s">
        <v>333</v>
      </c>
    </row>
    <row r="100" spans="1:3">
      <c r="A100" s="126">
        <v>3</v>
      </c>
      <c r="B100" s="317" t="s">
        <v>313</v>
      </c>
      <c r="C100" s="318" t="s">
        <v>334</v>
      </c>
    </row>
    <row r="101" spans="1:3">
      <c r="A101" s="126">
        <v>4</v>
      </c>
      <c r="B101" s="317" t="s">
        <v>314</v>
      </c>
      <c r="C101" s="318" t="s">
        <v>338</v>
      </c>
    </row>
    <row r="102" spans="1:3" ht="11.25" customHeight="1">
      <c r="A102" s="126">
        <v>5</v>
      </c>
      <c r="B102" s="317" t="s">
        <v>315</v>
      </c>
      <c r="C102" s="318" t="s">
        <v>335</v>
      </c>
    </row>
    <row r="103" spans="1:3" ht="12" customHeight="1">
      <c r="A103" s="126">
        <v>6</v>
      </c>
      <c r="B103" s="317" t="s">
        <v>330</v>
      </c>
      <c r="C103" s="318" t="s">
        <v>316</v>
      </c>
    </row>
    <row r="104" spans="1:3" ht="12" customHeight="1">
      <c r="A104" s="126">
        <v>7</v>
      </c>
      <c r="B104" s="317" t="s">
        <v>317</v>
      </c>
      <c r="C104" s="318" t="s">
        <v>331</v>
      </c>
    </row>
    <row r="105" spans="1:3">
      <c r="A105" s="126">
        <v>8</v>
      </c>
      <c r="B105" s="317" t="s">
        <v>322</v>
      </c>
      <c r="C105" s="318" t="s">
        <v>342</v>
      </c>
    </row>
    <row r="106" spans="1:3" ht="11.25" customHeight="1">
      <c r="A106" s="893" t="s">
        <v>302</v>
      </c>
      <c r="B106" s="894"/>
      <c r="C106" s="895"/>
    </row>
    <row r="107" spans="1:3" ht="12" customHeight="1">
      <c r="A107" s="328"/>
      <c r="B107" s="874" t="s">
        <v>999</v>
      </c>
      <c r="C107" s="875"/>
    </row>
    <row r="108" spans="1:3">
      <c r="A108" s="893" t="s">
        <v>458</v>
      </c>
      <c r="B108" s="894"/>
      <c r="C108" s="895"/>
    </row>
    <row r="109" spans="1:3" ht="12" customHeight="1">
      <c r="A109" s="328"/>
      <c r="B109" s="887" t="s">
        <v>460</v>
      </c>
      <c r="C109" s="888"/>
    </row>
    <row r="110" spans="1:3">
      <c r="A110" s="328"/>
      <c r="B110" s="887" t="s">
        <v>461</v>
      </c>
      <c r="C110" s="888"/>
    </row>
    <row r="111" spans="1:3">
      <c r="A111" s="328"/>
      <c r="B111" s="887" t="s">
        <v>459</v>
      </c>
      <c r="C111" s="888"/>
    </row>
    <row r="112" spans="1:3">
      <c r="A112" s="885" t="s">
        <v>692</v>
      </c>
      <c r="B112" s="885"/>
      <c r="C112" s="885"/>
    </row>
    <row r="113" spans="1:3">
      <c r="A113" s="889" t="s">
        <v>176</v>
      </c>
      <c r="B113" s="889"/>
      <c r="C113" s="889"/>
    </row>
    <row r="114" spans="1:3">
      <c r="A114" s="513">
        <v>1</v>
      </c>
      <c r="B114" s="876" t="s">
        <v>576</v>
      </c>
      <c r="C114" s="877"/>
    </row>
    <row r="115" spans="1:3">
      <c r="A115" s="513">
        <v>2</v>
      </c>
      <c r="B115" s="890" t="s">
        <v>577</v>
      </c>
      <c r="C115" s="891"/>
    </row>
    <row r="116" spans="1:3">
      <c r="A116" s="513">
        <v>3</v>
      </c>
      <c r="B116" s="876" t="s">
        <v>902</v>
      </c>
      <c r="C116" s="877"/>
    </row>
    <row r="117" spans="1:3">
      <c r="A117" s="513">
        <v>4</v>
      </c>
      <c r="B117" s="876" t="s">
        <v>901</v>
      </c>
      <c r="C117" s="877"/>
    </row>
    <row r="118" spans="1:3">
      <c r="A118" s="513">
        <v>5</v>
      </c>
      <c r="B118" s="517" t="s">
        <v>900</v>
      </c>
      <c r="C118" s="516"/>
    </row>
    <row r="119" spans="1:3">
      <c r="A119" s="513">
        <v>6</v>
      </c>
      <c r="B119" s="878" t="s">
        <v>968</v>
      </c>
      <c r="C119" s="879"/>
    </row>
    <row r="120" spans="1:3" ht="48.6" customHeight="1">
      <c r="A120" s="513">
        <v>7</v>
      </c>
      <c r="B120" s="878" t="s">
        <v>969</v>
      </c>
      <c r="C120" s="879"/>
    </row>
    <row r="121" spans="1:3">
      <c r="A121" s="491">
        <v>8</v>
      </c>
      <c r="B121" s="486" t="s">
        <v>603</v>
      </c>
      <c r="C121" s="510" t="s">
        <v>899</v>
      </c>
    </row>
    <row r="122" spans="1:3" ht="22.5">
      <c r="A122" s="513">
        <v>9.01</v>
      </c>
      <c r="B122" s="486" t="s">
        <v>487</v>
      </c>
      <c r="C122" s="487" t="s">
        <v>652</v>
      </c>
    </row>
    <row r="123" spans="1:3" ht="33.75">
      <c r="A123" s="513">
        <v>9.02</v>
      </c>
      <c r="B123" s="486" t="s">
        <v>488</v>
      </c>
      <c r="C123" s="487" t="s">
        <v>655</v>
      </c>
    </row>
    <row r="124" spans="1:3">
      <c r="A124" s="513">
        <v>9.0299999999999994</v>
      </c>
      <c r="B124" s="487" t="s">
        <v>836</v>
      </c>
      <c r="C124" s="487" t="s">
        <v>578</v>
      </c>
    </row>
    <row r="125" spans="1:3">
      <c r="A125" s="513">
        <v>9.0399999999999991</v>
      </c>
      <c r="B125" s="486" t="s">
        <v>489</v>
      </c>
      <c r="C125" s="487" t="s">
        <v>579</v>
      </c>
    </row>
    <row r="126" spans="1:3">
      <c r="A126" s="513">
        <v>9.0500000000000007</v>
      </c>
      <c r="B126" s="486" t="s">
        <v>490</v>
      </c>
      <c r="C126" s="487" t="s">
        <v>580</v>
      </c>
    </row>
    <row r="127" spans="1:3" ht="22.5">
      <c r="A127" s="513">
        <v>9.06</v>
      </c>
      <c r="B127" s="486" t="s">
        <v>491</v>
      </c>
      <c r="C127" s="487" t="s">
        <v>581</v>
      </c>
    </row>
    <row r="128" spans="1:3">
      <c r="A128" s="513">
        <v>9.07</v>
      </c>
      <c r="B128" s="515" t="s">
        <v>492</v>
      </c>
      <c r="C128" s="487" t="s">
        <v>582</v>
      </c>
    </row>
    <row r="129" spans="1:3" ht="22.5">
      <c r="A129" s="513">
        <v>9.08</v>
      </c>
      <c r="B129" s="486" t="s">
        <v>493</v>
      </c>
      <c r="C129" s="487" t="s">
        <v>583</v>
      </c>
    </row>
    <row r="130" spans="1:3" ht="22.5">
      <c r="A130" s="513">
        <v>9.09</v>
      </c>
      <c r="B130" s="486" t="s">
        <v>494</v>
      </c>
      <c r="C130" s="487" t="s">
        <v>584</v>
      </c>
    </row>
    <row r="131" spans="1:3">
      <c r="A131" s="514">
        <v>9.1</v>
      </c>
      <c r="B131" s="486" t="s">
        <v>495</v>
      </c>
      <c r="C131" s="487" t="s">
        <v>585</v>
      </c>
    </row>
    <row r="132" spans="1:3">
      <c r="A132" s="513">
        <v>9.11</v>
      </c>
      <c r="B132" s="486" t="s">
        <v>496</v>
      </c>
      <c r="C132" s="487" t="s">
        <v>586</v>
      </c>
    </row>
    <row r="133" spans="1:3">
      <c r="A133" s="513">
        <v>9.1199999999999992</v>
      </c>
      <c r="B133" s="486" t="s">
        <v>497</v>
      </c>
      <c r="C133" s="487" t="s">
        <v>587</v>
      </c>
    </row>
    <row r="134" spans="1:3">
      <c r="A134" s="513">
        <v>9.1300000000000008</v>
      </c>
      <c r="B134" s="486" t="s">
        <v>498</v>
      </c>
      <c r="C134" s="487" t="s">
        <v>588</v>
      </c>
    </row>
    <row r="135" spans="1:3">
      <c r="A135" s="513">
        <v>9.14</v>
      </c>
      <c r="B135" s="486" t="s">
        <v>499</v>
      </c>
      <c r="C135" s="487" t="s">
        <v>589</v>
      </c>
    </row>
    <row r="136" spans="1:3">
      <c r="A136" s="513">
        <v>9.15</v>
      </c>
      <c r="B136" s="486" t="s">
        <v>500</v>
      </c>
      <c r="C136" s="487" t="s">
        <v>590</v>
      </c>
    </row>
    <row r="137" spans="1:3" ht="22.5">
      <c r="A137" s="513">
        <v>9.16</v>
      </c>
      <c r="B137" s="486" t="s">
        <v>501</v>
      </c>
      <c r="C137" s="487" t="s">
        <v>591</v>
      </c>
    </row>
    <row r="138" spans="1:3">
      <c r="A138" s="513">
        <v>9.17</v>
      </c>
      <c r="B138" s="487" t="s">
        <v>502</v>
      </c>
      <c r="C138" s="487" t="s">
        <v>592</v>
      </c>
    </row>
    <row r="139" spans="1:3" ht="22.5">
      <c r="A139" s="513">
        <v>9.18</v>
      </c>
      <c r="B139" s="486" t="s">
        <v>503</v>
      </c>
      <c r="C139" s="487" t="s">
        <v>593</v>
      </c>
    </row>
    <row r="140" spans="1:3">
      <c r="A140" s="513">
        <v>9.19</v>
      </c>
      <c r="B140" s="486" t="s">
        <v>504</v>
      </c>
      <c r="C140" s="487" t="s">
        <v>594</v>
      </c>
    </row>
    <row r="141" spans="1:3">
      <c r="A141" s="514">
        <v>9.1999999999999993</v>
      </c>
      <c r="B141" s="486" t="s">
        <v>505</v>
      </c>
      <c r="C141" s="487" t="s">
        <v>595</v>
      </c>
    </row>
    <row r="142" spans="1:3">
      <c r="A142" s="513">
        <v>9.2100000000000009</v>
      </c>
      <c r="B142" s="486" t="s">
        <v>506</v>
      </c>
      <c r="C142" s="487" t="s">
        <v>596</v>
      </c>
    </row>
    <row r="143" spans="1:3">
      <c r="A143" s="513">
        <v>9.2200000000000006</v>
      </c>
      <c r="B143" s="486" t="s">
        <v>507</v>
      </c>
      <c r="C143" s="487" t="s">
        <v>597</v>
      </c>
    </row>
    <row r="144" spans="1:3" ht="22.5">
      <c r="A144" s="513">
        <v>9.23</v>
      </c>
      <c r="B144" s="486" t="s">
        <v>508</v>
      </c>
      <c r="C144" s="487" t="s">
        <v>598</v>
      </c>
    </row>
    <row r="145" spans="1:3" ht="22.5">
      <c r="A145" s="513">
        <v>9.24</v>
      </c>
      <c r="B145" s="486" t="s">
        <v>509</v>
      </c>
      <c r="C145" s="487" t="s">
        <v>599</v>
      </c>
    </row>
    <row r="146" spans="1:3">
      <c r="A146" s="513">
        <v>9.2500000000000107</v>
      </c>
      <c r="B146" s="486" t="s">
        <v>510</v>
      </c>
      <c r="C146" s="487" t="s">
        <v>600</v>
      </c>
    </row>
    <row r="147" spans="1:3" ht="22.5">
      <c r="A147" s="513">
        <v>9.2600000000000193</v>
      </c>
      <c r="B147" s="486" t="s">
        <v>601</v>
      </c>
      <c r="C147" s="512" t="s">
        <v>602</v>
      </c>
    </row>
    <row r="148" spans="1:3" s="329" customFormat="1" ht="22.5">
      <c r="A148" s="513">
        <v>9.2700000000000298</v>
      </c>
      <c r="B148" s="486" t="s">
        <v>88</v>
      </c>
      <c r="C148" s="512" t="s">
        <v>653</v>
      </c>
    </row>
    <row r="149" spans="1:3" s="329" customFormat="1">
      <c r="A149" s="492"/>
      <c r="B149" s="872" t="s">
        <v>604</v>
      </c>
      <c r="C149" s="873"/>
    </row>
    <row r="150" spans="1:3" s="329" customFormat="1">
      <c r="A150" s="491">
        <v>1</v>
      </c>
      <c r="B150" s="874" t="s">
        <v>898</v>
      </c>
      <c r="C150" s="875"/>
    </row>
    <row r="151" spans="1:3" s="329" customFormat="1">
      <c r="A151" s="491">
        <v>2</v>
      </c>
      <c r="B151" s="874" t="s">
        <v>654</v>
      </c>
      <c r="C151" s="875"/>
    </row>
    <row r="152" spans="1:3" s="329" customFormat="1">
      <c r="A152" s="491">
        <v>3</v>
      </c>
      <c r="B152" s="874" t="s">
        <v>651</v>
      </c>
      <c r="C152" s="875"/>
    </row>
    <row r="153" spans="1:3" s="329" customFormat="1">
      <c r="A153" s="492"/>
      <c r="B153" s="872" t="s">
        <v>605</v>
      </c>
      <c r="C153" s="873"/>
    </row>
    <row r="154" spans="1:3" s="329" customFormat="1">
      <c r="A154" s="491">
        <v>1</v>
      </c>
      <c r="B154" s="880" t="s">
        <v>897</v>
      </c>
      <c r="C154" s="881"/>
    </row>
    <row r="155" spans="1:3" s="329" customFormat="1">
      <c r="A155" s="491">
        <v>2</v>
      </c>
      <c r="B155" s="486" t="s">
        <v>834</v>
      </c>
      <c r="C155" s="567" t="s">
        <v>963</v>
      </c>
    </row>
    <row r="156" spans="1:3" ht="22.5">
      <c r="A156" s="491">
        <v>3</v>
      </c>
      <c r="B156" s="486" t="s">
        <v>833</v>
      </c>
      <c r="C156" s="510" t="s">
        <v>896</v>
      </c>
    </row>
    <row r="157" spans="1:3">
      <c r="A157" s="491">
        <v>4</v>
      </c>
      <c r="B157" s="486" t="s">
        <v>480</v>
      </c>
      <c r="C157" s="486" t="s">
        <v>914</v>
      </c>
    </row>
    <row r="158" spans="1:3" ht="24.95" customHeight="1">
      <c r="A158" s="492"/>
      <c r="B158" s="872" t="s">
        <v>606</v>
      </c>
      <c r="C158" s="873"/>
    </row>
    <row r="159" spans="1:3" ht="33.75">
      <c r="A159" s="491"/>
      <c r="B159" s="486" t="s">
        <v>885</v>
      </c>
      <c r="C159" s="568" t="s">
        <v>964</v>
      </c>
    </row>
    <row r="160" spans="1:3">
      <c r="A160" s="492"/>
      <c r="B160" s="872" t="s">
        <v>607</v>
      </c>
      <c r="C160" s="873"/>
    </row>
    <row r="161" spans="1:3" ht="39" customHeight="1">
      <c r="A161" s="492"/>
      <c r="B161" s="874" t="s">
        <v>895</v>
      </c>
      <c r="C161" s="875"/>
    </row>
    <row r="162" spans="1:3">
      <c r="A162" s="492" t="s">
        <v>608</v>
      </c>
      <c r="B162" s="511" t="s">
        <v>518</v>
      </c>
      <c r="C162" s="503" t="s">
        <v>609</v>
      </c>
    </row>
    <row r="163" spans="1:3">
      <c r="A163" s="492" t="s">
        <v>357</v>
      </c>
      <c r="B163" s="508" t="s">
        <v>519</v>
      </c>
      <c r="C163" s="510" t="s">
        <v>894</v>
      </c>
    </row>
    <row r="164" spans="1:3" ht="22.5">
      <c r="A164" s="492" t="s">
        <v>364</v>
      </c>
      <c r="B164" s="503" t="s">
        <v>520</v>
      </c>
      <c r="C164" s="510" t="s">
        <v>610</v>
      </c>
    </row>
    <row r="165" spans="1:3">
      <c r="A165" s="492" t="s">
        <v>611</v>
      </c>
      <c r="B165" s="508" t="s">
        <v>521</v>
      </c>
      <c r="C165" s="509" t="s">
        <v>612</v>
      </c>
    </row>
    <row r="166" spans="1:3" ht="22.5">
      <c r="A166" s="492" t="s">
        <v>613</v>
      </c>
      <c r="B166" s="508" t="s">
        <v>849</v>
      </c>
      <c r="C166" s="502" t="s">
        <v>893</v>
      </c>
    </row>
    <row r="167" spans="1:3" ht="22.5">
      <c r="A167" s="492" t="s">
        <v>365</v>
      </c>
      <c r="B167" s="508" t="s">
        <v>522</v>
      </c>
      <c r="C167" s="502" t="s">
        <v>615</v>
      </c>
    </row>
    <row r="168" spans="1:3" ht="22.5">
      <c r="A168" s="492" t="s">
        <v>614</v>
      </c>
      <c r="B168" s="506" t="s">
        <v>525</v>
      </c>
      <c r="C168" s="507" t="s">
        <v>622</v>
      </c>
    </row>
    <row r="169" spans="1:3" ht="22.5">
      <c r="A169" s="492" t="s">
        <v>616</v>
      </c>
      <c r="B169" s="506" t="s">
        <v>523</v>
      </c>
      <c r="C169" s="502" t="s">
        <v>618</v>
      </c>
    </row>
    <row r="170" spans="1:3" ht="26.45" customHeight="1">
      <c r="A170" s="492" t="s">
        <v>617</v>
      </c>
      <c r="B170" s="506" t="s">
        <v>524</v>
      </c>
      <c r="C170" s="507" t="s">
        <v>620</v>
      </c>
    </row>
    <row r="171" spans="1:3" ht="22.5">
      <c r="A171" s="492" t="s">
        <v>619</v>
      </c>
      <c r="B171" s="487" t="s">
        <v>526</v>
      </c>
      <c r="C171" s="507" t="s">
        <v>624</v>
      </c>
    </row>
    <row r="172" spans="1:3" ht="22.5">
      <c r="A172" s="492" t="s">
        <v>621</v>
      </c>
      <c r="B172" s="506" t="s">
        <v>527</v>
      </c>
      <c r="C172" s="505" t="s">
        <v>625</v>
      </c>
    </row>
    <row r="173" spans="1:3">
      <c r="A173" s="492" t="s">
        <v>623</v>
      </c>
      <c r="B173" s="504" t="s">
        <v>528</v>
      </c>
      <c r="C173" s="503" t="s">
        <v>626</v>
      </c>
    </row>
    <row r="174" spans="1:3" ht="22.5">
      <c r="A174" s="492"/>
      <c r="B174" s="502" t="s">
        <v>892</v>
      </c>
      <c r="C174" s="487" t="s">
        <v>627</v>
      </c>
    </row>
    <row r="175" spans="1:3" ht="22.5">
      <c r="A175" s="492"/>
      <c r="B175" s="502" t="s">
        <v>891</v>
      </c>
      <c r="C175" s="487" t="s">
        <v>628</v>
      </c>
    </row>
    <row r="176" spans="1:3" ht="22.5">
      <c r="A176" s="492"/>
      <c r="B176" s="502" t="s">
        <v>890</v>
      </c>
      <c r="C176" s="487" t="s">
        <v>629</v>
      </c>
    </row>
    <row r="177" spans="1:3">
      <c r="A177" s="492"/>
      <c r="B177" s="872" t="s">
        <v>630</v>
      </c>
      <c r="C177" s="873"/>
    </row>
    <row r="178" spans="1:3">
      <c r="A178" s="492"/>
      <c r="B178" s="874" t="s">
        <v>889</v>
      </c>
      <c r="C178" s="875"/>
    </row>
    <row r="179" spans="1:3">
      <c r="A179" s="491">
        <v>1</v>
      </c>
      <c r="B179" s="487" t="s">
        <v>532</v>
      </c>
      <c r="C179" s="487" t="s">
        <v>532</v>
      </c>
    </row>
    <row r="180" spans="1:3" ht="33.75">
      <c r="A180" s="491">
        <v>2</v>
      </c>
      <c r="B180" s="487" t="s">
        <v>631</v>
      </c>
      <c r="C180" s="487" t="s">
        <v>632</v>
      </c>
    </row>
    <row r="181" spans="1:3">
      <c r="A181" s="491">
        <v>3</v>
      </c>
      <c r="B181" s="487" t="s">
        <v>534</v>
      </c>
      <c r="C181" s="487" t="s">
        <v>633</v>
      </c>
    </row>
    <row r="182" spans="1:3" ht="22.5">
      <c r="A182" s="491">
        <v>4</v>
      </c>
      <c r="B182" s="487" t="s">
        <v>535</v>
      </c>
      <c r="C182" s="487" t="s">
        <v>634</v>
      </c>
    </row>
    <row r="183" spans="1:3" ht="22.5">
      <c r="A183" s="491">
        <v>5</v>
      </c>
      <c r="B183" s="487" t="s">
        <v>536</v>
      </c>
      <c r="C183" s="487" t="s">
        <v>656</v>
      </c>
    </row>
    <row r="184" spans="1:3" ht="45">
      <c r="A184" s="491">
        <v>6</v>
      </c>
      <c r="B184" s="487" t="s">
        <v>537</v>
      </c>
      <c r="C184" s="487" t="s">
        <v>635</v>
      </c>
    </row>
    <row r="185" spans="1:3">
      <c r="A185" s="492"/>
      <c r="B185" s="872" t="s">
        <v>636</v>
      </c>
      <c r="C185" s="873"/>
    </row>
    <row r="186" spans="1:3">
      <c r="A186" s="492"/>
      <c r="B186" s="883" t="s">
        <v>888</v>
      </c>
      <c r="C186" s="880"/>
    </row>
    <row r="187" spans="1:3" ht="22.5">
      <c r="A187" s="492">
        <v>1.1000000000000001</v>
      </c>
      <c r="B187" s="501" t="s">
        <v>542</v>
      </c>
      <c r="C187" s="487" t="s">
        <v>637</v>
      </c>
    </row>
    <row r="188" spans="1:3" ht="50.1" customHeight="1">
      <c r="A188" s="492" t="s">
        <v>146</v>
      </c>
      <c r="B188" s="488" t="s">
        <v>543</v>
      </c>
      <c r="C188" s="487" t="s">
        <v>638</v>
      </c>
    </row>
    <row r="189" spans="1:3">
      <c r="A189" s="492" t="s">
        <v>544</v>
      </c>
      <c r="B189" s="500" t="s">
        <v>545</v>
      </c>
      <c r="C189" s="884" t="s">
        <v>887</v>
      </c>
    </row>
    <row r="190" spans="1:3">
      <c r="A190" s="492" t="s">
        <v>546</v>
      </c>
      <c r="B190" s="500" t="s">
        <v>547</v>
      </c>
      <c r="C190" s="884"/>
    </row>
    <row r="191" spans="1:3">
      <c r="A191" s="492" t="s">
        <v>548</v>
      </c>
      <c r="B191" s="500" t="s">
        <v>549</v>
      </c>
      <c r="C191" s="884"/>
    </row>
    <row r="192" spans="1:3">
      <c r="A192" s="492" t="s">
        <v>550</v>
      </c>
      <c r="B192" s="500" t="s">
        <v>551</v>
      </c>
      <c r="C192" s="884"/>
    </row>
    <row r="193" spans="1:4" ht="25.5" customHeight="1">
      <c r="A193" s="492">
        <v>1.2</v>
      </c>
      <c r="B193" s="499" t="s">
        <v>863</v>
      </c>
      <c r="C193" s="569" t="s">
        <v>965</v>
      </c>
    </row>
    <row r="194" spans="1:4" ht="22.5">
      <c r="A194" s="492" t="s">
        <v>553</v>
      </c>
      <c r="B194" s="494" t="s">
        <v>554</v>
      </c>
      <c r="C194" s="497" t="s">
        <v>639</v>
      </c>
    </row>
    <row r="195" spans="1:4" ht="22.5">
      <c r="A195" s="492" t="s">
        <v>555</v>
      </c>
      <c r="B195" s="498" t="s">
        <v>556</v>
      </c>
      <c r="C195" s="497" t="s">
        <v>640</v>
      </c>
    </row>
    <row r="196" spans="1:4" ht="26.1" customHeight="1">
      <c r="A196" s="492" t="s">
        <v>557</v>
      </c>
      <c r="B196" s="496" t="s">
        <v>558</v>
      </c>
      <c r="C196" s="486" t="s">
        <v>641</v>
      </c>
    </row>
    <row r="197" spans="1:4" ht="22.5">
      <c r="A197" s="492" t="s">
        <v>559</v>
      </c>
      <c r="B197" s="495" t="s">
        <v>560</v>
      </c>
      <c r="C197" s="486" t="s">
        <v>642</v>
      </c>
      <c r="D197" s="330"/>
    </row>
    <row r="198" spans="1:4" ht="22.5">
      <c r="A198" s="492">
        <v>1.4</v>
      </c>
      <c r="B198" s="494" t="s">
        <v>649</v>
      </c>
      <c r="C198" s="493" t="s">
        <v>643</v>
      </c>
      <c r="D198" s="331"/>
    </row>
    <row r="199" spans="1:4" ht="12.75">
      <c r="A199" s="492">
        <v>1.5</v>
      </c>
      <c r="B199" s="494" t="s">
        <v>650</v>
      </c>
      <c r="C199" s="493" t="s">
        <v>643</v>
      </c>
      <c r="D199" s="332"/>
    </row>
    <row r="200" spans="1:4" ht="12.75">
      <c r="A200" s="492"/>
      <c r="B200" s="885" t="s">
        <v>644</v>
      </c>
      <c r="C200" s="885"/>
      <c r="D200" s="332"/>
    </row>
    <row r="201" spans="1:4" ht="12.75">
      <c r="A201" s="492"/>
      <c r="B201" s="883" t="s">
        <v>886</v>
      </c>
      <c r="C201" s="883"/>
      <c r="D201" s="332"/>
    </row>
    <row r="202" spans="1:4" ht="12.75">
      <c r="A202" s="491"/>
      <c r="B202" s="486" t="s">
        <v>885</v>
      </c>
      <c r="C202" s="568" t="s">
        <v>963</v>
      </c>
      <c r="D202" s="332"/>
    </row>
    <row r="203" spans="1:4" ht="12.75">
      <c r="A203" s="492"/>
      <c r="B203" s="885" t="s">
        <v>645</v>
      </c>
      <c r="C203" s="885"/>
      <c r="D203" s="333"/>
    </row>
    <row r="204" spans="1:4" ht="12.75">
      <c r="A204" s="491"/>
      <c r="B204" s="883" t="s">
        <v>884</v>
      </c>
      <c r="C204" s="883"/>
      <c r="D204" s="334"/>
    </row>
    <row r="205" spans="1:4" ht="12.75">
      <c r="B205" s="885" t="s">
        <v>682</v>
      </c>
      <c r="C205" s="885"/>
      <c r="D205" s="335"/>
    </row>
    <row r="206" spans="1:4" ht="22.5">
      <c r="A206" s="488">
        <v>1</v>
      </c>
      <c r="B206" s="486" t="s">
        <v>658</v>
      </c>
      <c r="C206" s="486" t="s">
        <v>670</v>
      </c>
      <c r="D206" s="334"/>
    </row>
    <row r="207" spans="1:4" ht="18" customHeight="1">
      <c r="A207" s="488">
        <v>2</v>
      </c>
      <c r="B207" s="486" t="s">
        <v>659</v>
      </c>
      <c r="C207" s="486" t="s">
        <v>671</v>
      </c>
      <c r="D207" s="335"/>
    </row>
    <row r="208" spans="1:4" ht="22.5">
      <c r="A208" s="488">
        <v>3</v>
      </c>
      <c r="B208" s="486" t="s">
        <v>660</v>
      </c>
      <c r="C208" s="486" t="s">
        <v>672</v>
      </c>
      <c r="D208" s="336"/>
    </row>
    <row r="209" spans="1:4" ht="12.75">
      <c r="A209" s="488">
        <v>4</v>
      </c>
      <c r="B209" s="486" t="s">
        <v>661</v>
      </c>
      <c r="C209" s="486" t="s">
        <v>673</v>
      </c>
      <c r="D209" s="336"/>
    </row>
    <row r="210" spans="1:4" ht="22.5">
      <c r="A210" s="488">
        <v>5</v>
      </c>
      <c r="B210" s="486" t="s">
        <v>662</v>
      </c>
      <c r="C210" s="486" t="s">
        <v>674</v>
      </c>
    </row>
    <row r="211" spans="1:4" ht="24.6" customHeight="1">
      <c r="A211" s="488">
        <v>6</v>
      </c>
      <c r="B211" s="486" t="s">
        <v>663</v>
      </c>
      <c r="C211" s="486" t="s">
        <v>675</v>
      </c>
    </row>
    <row r="212" spans="1:4" ht="22.5">
      <c r="A212" s="488">
        <v>7</v>
      </c>
      <c r="B212" s="486" t="s">
        <v>664</v>
      </c>
      <c r="C212" s="486" t="s">
        <v>676</v>
      </c>
    </row>
    <row r="213" spans="1:4">
      <c r="A213" s="488">
        <v>7.1</v>
      </c>
      <c r="B213" s="490" t="s">
        <v>665</v>
      </c>
      <c r="C213" s="486" t="s">
        <v>677</v>
      </c>
    </row>
    <row r="214" spans="1:4" ht="22.5">
      <c r="A214" s="488">
        <v>7.2</v>
      </c>
      <c r="B214" s="490" t="s">
        <v>666</v>
      </c>
      <c r="C214" s="486" t="s">
        <v>678</v>
      </c>
    </row>
    <row r="215" spans="1:4">
      <c r="A215" s="488">
        <v>7.3</v>
      </c>
      <c r="B215" s="489" t="s">
        <v>667</v>
      </c>
      <c r="C215" s="486" t="s">
        <v>679</v>
      </c>
    </row>
    <row r="216" spans="1:4" ht="39.6" customHeight="1">
      <c r="A216" s="488">
        <v>8</v>
      </c>
      <c r="B216" s="486" t="s">
        <v>668</v>
      </c>
      <c r="C216" s="486" t="s">
        <v>680</v>
      </c>
    </row>
    <row r="217" spans="1:4">
      <c r="A217" s="488">
        <v>9</v>
      </c>
      <c r="B217" s="486" t="s">
        <v>669</v>
      </c>
      <c r="C217" s="486" t="s">
        <v>681</v>
      </c>
    </row>
    <row r="218" spans="1:4" ht="22.5">
      <c r="A218" s="525">
        <v>10.1</v>
      </c>
      <c r="B218" s="526" t="s">
        <v>689</v>
      </c>
      <c r="C218" s="518" t="s">
        <v>690</v>
      </c>
    </row>
    <row r="219" spans="1:4">
      <c r="A219" s="886"/>
      <c r="B219" s="527" t="s">
        <v>876</v>
      </c>
      <c r="C219" s="486" t="s">
        <v>883</v>
      </c>
    </row>
    <row r="220" spans="1:4">
      <c r="A220" s="886"/>
      <c r="B220" s="487" t="s">
        <v>541</v>
      </c>
      <c r="C220" s="486" t="s">
        <v>882</v>
      </c>
    </row>
    <row r="221" spans="1:4">
      <c r="A221" s="886"/>
      <c r="B221" s="487" t="s">
        <v>875</v>
      </c>
      <c r="C221" s="569" t="s">
        <v>966</v>
      </c>
    </row>
    <row r="222" spans="1:4">
      <c r="A222" s="886"/>
      <c r="B222" s="487" t="s">
        <v>683</v>
      </c>
      <c r="C222" s="486" t="s">
        <v>881</v>
      </c>
    </row>
    <row r="223" spans="1:4" ht="22.5">
      <c r="A223" s="886"/>
      <c r="B223" s="487" t="s">
        <v>687</v>
      </c>
      <c r="C223" s="487" t="s">
        <v>880</v>
      </c>
    </row>
    <row r="224" spans="1:4" ht="33.75">
      <c r="A224" s="886"/>
      <c r="B224" s="487" t="s">
        <v>686</v>
      </c>
      <c r="C224" s="486" t="s">
        <v>879</v>
      </c>
    </row>
    <row r="225" spans="1:3">
      <c r="A225" s="886"/>
      <c r="B225" s="487" t="s">
        <v>915</v>
      </c>
      <c r="C225" s="486" t="s">
        <v>878</v>
      </c>
    </row>
    <row r="226" spans="1:3" ht="22.5">
      <c r="A226" s="886"/>
      <c r="B226" s="487" t="s">
        <v>916</v>
      </c>
      <c r="C226" s="486" t="s">
        <v>877</v>
      </c>
    </row>
    <row r="227" spans="1:3" ht="12.75">
      <c r="A227" s="519"/>
      <c r="B227" s="520"/>
      <c r="C227" s="521"/>
    </row>
    <row r="228" spans="1:3" ht="12.75">
      <c r="A228" s="519"/>
      <c r="B228" s="521"/>
      <c r="C228" s="521"/>
    </row>
    <row r="229" spans="1:3" ht="12.75">
      <c r="A229" s="519"/>
      <c r="B229" s="521"/>
      <c r="C229" s="521"/>
    </row>
    <row r="230" spans="1:3" ht="12.75">
      <c r="A230" s="519"/>
      <c r="B230" s="522"/>
      <c r="C230" s="521"/>
    </row>
    <row r="231" spans="1:3" ht="12.75">
      <c r="A231" s="882"/>
      <c r="B231" s="523"/>
      <c r="C231" s="521"/>
    </row>
    <row r="232" spans="1:3" ht="12.75">
      <c r="A232" s="882"/>
      <c r="B232" s="523"/>
      <c r="C232" s="521"/>
    </row>
    <row r="233" spans="1:3" ht="12.75">
      <c r="A233" s="882"/>
      <c r="B233" s="523"/>
      <c r="C233" s="521"/>
    </row>
    <row r="234" spans="1:3" ht="12.75">
      <c r="A234" s="882"/>
      <c r="B234" s="523"/>
      <c r="C234" s="524"/>
    </row>
    <row r="235" spans="1:3" ht="40.5" customHeight="1">
      <c r="A235" s="882"/>
      <c r="B235" s="523"/>
      <c r="C235" s="521"/>
    </row>
    <row r="236" spans="1:3" ht="24" customHeight="1">
      <c r="A236" s="882"/>
      <c r="B236" s="523"/>
      <c r="C236" s="521"/>
    </row>
    <row r="237" spans="1:3" ht="12.75">
      <c r="A237" s="882"/>
      <c r="B237" s="523"/>
      <c r="C237" s="521"/>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N45"/>
  <sheetViews>
    <sheetView topLeftCell="A28" zoomScale="80" zoomScaleNormal="80" workbookViewId="0">
      <selection activeCell="M25" sqref="M25"/>
    </sheetView>
  </sheetViews>
  <sheetFormatPr defaultRowHeight="15"/>
  <cols>
    <col min="2" max="2" width="66.5703125" customWidth="1"/>
    <col min="3" max="8" width="17.85546875" customWidth="1"/>
  </cols>
  <sheetData>
    <row r="1" spans="1:14" ht="15.75">
      <c r="A1" s="10" t="s">
        <v>97</v>
      </c>
      <c r="B1" s="236" t="str">
        <f>Info!C2</f>
        <v>სს პროკრედიტ ბანკი</v>
      </c>
      <c r="C1" s="9"/>
      <c r="D1" s="1"/>
      <c r="E1" s="1"/>
      <c r="F1" s="1"/>
      <c r="G1" s="1"/>
    </row>
    <row r="2" spans="1:14" ht="15.75">
      <c r="A2" s="10" t="s">
        <v>98</v>
      </c>
      <c r="B2" s="272">
        <f>'1. key ratios'!B2</f>
        <v>46203</v>
      </c>
      <c r="C2" s="9"/>
      <c r="D2" s="1"/>
      <c r="E2" s="1"/>
      <c r="F2" s="1"/>
      <c r="G2" s="1"/>
    </row>
    <row r="3" spans="1:14" ht="15.75">
      <c r="A3" s="10"/>
      <c r="B3" s="9"/>
      <c r="C3" s="9"/>
      <c r="D3" s="1"/>
      <c r="E3" s="1"/>
      <c r="F3" s="1"/>
      <c r="G3" s="1"/>
    </row>
    <row r="4" spans="1:14">
      <c r="A4" s="768" t="s">
        <v>25</v>
      </c>
      <c r="B4" s="766" t="s">
        <v>155</v>
      </c>
      <c r="C4" s="761" t="s">
        <v>103</v>
      </c>
      <c r="D4" s="761"/>
      <c r="E4" s="761"/>
      <c r="F4" s="761" t="s">
        <v>104</v>
      </c>
      <c r="G4" s="761"/>
      <c r="H4" s="762"/>
    </row>
    <row r="5" spans="1:14" ht="15.6" customHeight="1">
      <c r="A5" s="769"/>
      <c r="B5" s="767"/>
      <c r="C5" s="366" t="s">
        <v>26</v>
      </c>
      <c r="D5" s="366" t="s">
        <v>77</v>
      </c>
      <c r="E5" s="366" t="s">
        <v>66</v>
      </c>
      <c r="F5" s="366" t="s">
        <v>26</v>
      </c>
      <c r="G5" s="366" t="s">
        <v>77</v>
      </c>
      <c r="H5" s="366" t="s">
        <v>66</v>
      </c>
    </row>
    <row r="6" spans="1:14">
      <c r="A6" s="391">
        <v>1</v>
      </c>
      <c r="B6" s="367" t="s">
        <v>744</v>
      </c>
      <c r="C6" s="640">
        <v>43249021.377900057</v>
      </c>
      <c r="D6" s="640">
        <v>39317984.701200008</v>
      </c>
      <c r="E6" s="641">
        <v>82567006.079100072</v>
      </c>
      <c r="F6" s="640">
        <v>33898825.568452932</v>
      </c>
      <c r="G6" s="640">
        <v>34828916.708599806</v>
      </c>
      <c r="H6" s="641">
        <v>68727742.27705273</v>
      </c>
      <c r="I6" s="737"/>
      <c r="J6" s="737"/>
      <c r="K6" s="737"/>
      <c r="L6" s="737"/>
      <c r="M6" s="737"/>
      <c r="N6" s="737"/>
    </row>
    <row r="7" spans="1:14">
      <c r="A7" s="391">
        <v>1.1000000000000001</v>
      </c>
      <c r="B7" s="368" t="s">
        <v>698</v>
      </c>
      <c r="C7" s="640"/>
      <c r="D7" s="640"/>
      <c r="E7" s="641">
        <v>0</v>
      </c>
      <c r="F7" s="640">
        <v>0</v>
      </c>
      <c r="G7" s="640">
        <v>0</v>
      </c>
      <c r="H7" s="641">
        <v>0</v>
      </c>
      <c r="I7" s="737"/>
      <c r="J7" s="737"/>
      <c r="K7" s="737"/>
      <c r="L7" s="737"/>
      <c r="M7" s="737"/>
      <c r="N7" s="737"/>
    </row>
    <row r="8" spans="1:14" ht="21">
      <c r="A8" s="391">
        <v>1.2</v>
      </c>
      <c r="B8" s="368" t="s">
        <v>745</v>
      </c>
      <c r="C8" s="640"/>
      <c r="D8" s="640"/>
      <c r="E8" s="641">
        <v>0</v>
      </c>
      <c r="F8" s="640">
        <v>0</v>
      </c>
      <c r="G8" s="640">
        <v>0</v>
      </c>
      <c r="H8" s="641">
        <v>0</v>
      </c>
      <c r="I8" s="737"/>
      <c r="J8" s="737"/>
      <c r="K8" s="737"/>
      <c r="L8" s="737"/>
      <c r="M8" s="737"/>
      <c r="N8" s="737"/>
    </row>
    <row r="9" spans="1:14" ht="21.6" customHeight="1">
      <c r="A9" s="391">
        <v>1.3</v>
      </c>
      <c r="B9" s="358" t="s">
        <v>746</v>
      </c>
      <c r="C9" s="640"/>
      <c r="D9" s="640"/>
      <c r="E9" s="641">
        <v>0</v>
      </c>
      <c r="F9" s="640">
        <v>0</v>
      </c>
      <c r="G9" s="640">
        <v>0</v>
      </c>
      <c r="H9" s="641">
        <v>0</v>
      </c>
      <c r="I9" s="737"/>
      <c r="J9" s="737"/>
      <c r="K9" s="737"/>
      <c r="L9" s="737"/>
      <c r="M9" s="737"/>
      <c r="N9" s="737"/>
    </row>
    <row r="10" spans="1:14" ht="21">
      <c r="A10" s="391">
        <v>1.4</v>
      </c>
      <c r="B10" s="358" t="s">
        <v>702</v>
      </c>
      <c r="C10" s="640"/>
      <c r="D10" s="640"/>
      <c r="E10" s="641">
        <v>0</v>
      </c>
      <c r="F10" s="640">
        <v>0</v>
      </c>
      <c r="G10" s="640">
        <v>0</v>
      </c>
      <c r="H10" s="641">
        <v>0</v>
      </c>
      <c r="I10" s="737"/>
      <c r="J10" s="737"/>
      <c r="K10" s="737"/>
      <c r="L10" s="737"/>
      <c r="M10" s="737"/>
      <c r="N10" s="737"/>
    </row>
    <row r="11" spans="1:14">
      <c r="A11" s="391">
        <v>1.5</v>
      </c>
      <c r="B11" s="358" t="s">
        <v>705</v>
      </c>
      <c r="C11" s="640">
        <v>43249021.377900057</v>
      </c>
      <c r="D11" s="640">
        <v>39317984.701200008</v>
      </c>
      <c r="E11" s="641">
        <v>82567006.079100072</v>
      </c>
      <c r="F11" s="640">
        <v>33898825.568452932</v>
      </c>
      <c r="G11" s="640">
        <v>34828916.708599806</v>
      </c>
      <c r="H11" s="641">
        <v>68727742.27705273</v>
      </c>
      <c r="I11" s="737"/>
      <c r="J11" s="737"/>
      <c r="K11" s="737"/>
      <c r="L11" s="737"/>
      <c r="M11" s="737"/>
      <c r="N11" s="737"/>
    </row>
    <row r="12" spans="1:14">
      <c r="A12" s="391">
        <v>1.6</v>
      </c>
      <c r="B12" s="359" t="s">
        <v>88</v>
      </c>
      <c r="C12" s="640"/>
      <c r="D12" s="640"/>
      <c r="E12" s="641">
        <v>0</v>
      </c>
      <c r="F12" s="640">
        <v>0</v>
      </c>
      <c r="G12" s="640">
        <v>0</v>
      </c>
      <c r="H12" s="641">
        <v>0</v>
      </c>
      <c r="I12" s="737"/>
      <c r="J12" s="737"/>
      <c r="K12" s="737"/>
      <c r="L12" s="737"/>
      <c r="M12" s="737"/>
      <c r="N12" s="737"/>
    </row>
    <row r="13" spans="1:14">
      <c r="A13" s="391">
        <v>2</v>
      </c>
      <c r="B13" s="369" t="s">
        <v>747</v>
      </c>
      <c r="C13" s="640">
        <v>-16785456.47885428</v>
      </c>
      <c r="D13" s="640">
        <v>-24703024.598399997</v>
      </c>
      <c r="E13" s="641">
        <v>-41488481.07725428</v>
      </c>
      <c r="F13" s="640">
        <v>-11829823.910399975</v>
      </c>
      <c r="G13" s="640">
        <v>-20719291.744599972</v>
      </c>
      <c r="H13" s="641">
        <v>-32549115.654999949</v>
      </c>
      <c r="I13" s="737"/>
      <c r="J13" s="737"/>
      <c r="K13" s="737"/>
      <c r="L13" s="737"/>
      <c r="M13" s="737"/>
      <c r="N13" s="737"/>
    </row>
    <row r="14" spans="1:14">
      <c r="A14" s="391">
        <v>2.1</v>
      </c>
      <c r="B14" s="358" t="s">
        <v>748</v>
      </c>
      <c r="C14" s="640"/>
      <c r="D14" s="640"/>
      <c r="E14" s="641">
        <v>0</v>
      </c>
      <c r="F14" s="640">
        <v>0</v>
      </c>
      <c r="G14" s="640">
        <v>0</v>
      </c>
      <c r="H14" s="641">
        <v>0</v>
      </c>
      <c r="I14" s="737"/>
      <c r="J14" s="737"/>
      <c r="K14" s="737"/>
      <c r="L14" s="737"/>
      <c r="M14" s="737"/>
      <c r="N14" s="737"/>
    </row>
    <row r="15" spans="1:14" ht="24.6" customHeight="1">
      <c r="A15" s="391">
        <v>2.2000000000000002</v>
      </c>
      <c r="B15" s="358" t="s">
        <v>749</v>
      </c>
      <c r="C15" s="640"/>
      <c r="D15" s="640"/>
      <c r="E15" s="641">
        <v>0</v>
      </c>
      <c r="F15" s="640">
        <v>0</v>
      </c>
      <c r="G15" s="640">
        <v>0</v>
      </c>
      <c r="H15" s="641">
        <v>0</v>
      </c>
      <c r="I15" s="737"/>
      <c r="J15" s="737"/>
      <c r="K15" s="737"/>
      <c r="L15" s="737"/>
      <c r="M15" s="737"/>
      <c r="N15" s="737"/>
    </row>
    <row r="16" spans="1:14" ht="20.45" customHeight="1">
      <c r="A16" s="391">
        <v>2.2999999999999998</v>
      </c>
      <c r="B16" s="358" t="s">
        <v>750</v>
      </c>
      <c r="C16" s="640">
        <v>-16785456.47885428</v>
      </c>
      <c r="D16" s="640">
        <v>-24703024.598399997</v>
      </c>
      <c r="E16" s="641">
        <v>-41488481.07725428</v>
      </c>
      <c r="F16" s="640">
        <v>-11809291.560399976</v>
      </c>
      <c r="G16" s="640">
        <v>-20719291.744599972</v>
      </c>
      <c r="H16" s="641">
        <v>-32528583.304999948</v>
      </c>
      <c r="I16" s="737"/>
      <c r="J16" s="737"/>
      <c r="K16" s="737"/>
      <c r="L16" s="737"/>
      <c r="M16" s="737"/>
      <c r="N16" s="737"/>
    </row>
    <row r="17" spans="1:14">
      <c r="A17" s="391">
        <v>2.4</v>
      </c>
      <c r="B17" s="358" t="s">
        <v>751</v>
      </c>
      <c r="C17" s="640"/>
      <c r="D17" s="640"/>
      <c r="E17" s="641">
        <v>0</v>
      </c>
      <c r="F17" s="640">
        <v>-20532.349999999999</v>
      </c>
      <c r="G17" s="640">
        <v>0</v>
      </c>
      <c r="H17" s="641">
        <v>-20532.349999999999</v>
      </c>
      <c r="I17" s="737"/>
      <c r="J17" s="737"/>
      <c r="K17" s="737"/>
      <c r="L17" s="737"/>
      <c r="M17" s="737"/>
      <c r="N17" s="737"/>
    </row>
    <row r="18" spans="1:14">
      <c r="A18" s="391">
        <v>3</v>
      </c>
      <c r="B18" s="369" t="s">
        <v>752</v>
      </c>
      <c r="C18" s="640"/>
      <c r="D18" s="640"/>
      <c r="E18" s="641">
        <v>0</v>
      </c>
      <c r="F18" s="640">
        <v>0</v>
      </c>
      <c r="G18" s="640">
        <v>473.06439600000158</v>
      </c>
      <c r="H18" s="641">
        <v>473.06439600000158</v>
      </c>
      <c r="I18" s="737"/>
      <c r="J18" s="737"/>
      <c r="K18" s="737"/>
      <c r="L18" s="737"/>
      <c r="M18" s="737"/>
      <c r="N18" s="737"/>
    </row>
    <row r="19" spans="1:14">
      <c r="A19" s="391">
        <v>4</v>
      </c>
      <c r="B19" s="369" t="s">
        <v>753</v>
      </c>
      <c r="C19" s="640">
        <v>3755890.1499999985</v>
      </c>
      <c r="D19" s="640">
        <v>2309912.0765910023</v>
      </c>
      <c r="E19" s="641">
        <v>6065802.2265910003</v>
      </c>
      <c r="F19" s="640">
        <v>3844852.350000002</v>
      </c>
      <c r="G19" s="640">
        <v>2454245.377863002</v>
      </c>
      <c r="H19" s="641">
        <v>6299097.7278630044</v>
      </c>
      <c r="I19" s="737"/>
      <c r="J19" s="737"/>
      <c r="K19" s="737"/>
      <c r="L19" s="737"/>
      <c r="M19" s="737"/>
      <c r="N19" s="737"/>
    </row>
    <row r="20" spans="1:14">
      <c r="A20" s="391">
        <v>5</v>
      </c>
      <c r="B20" s="369" t="s">
        <v>754</v>
      </c>
      <c r="C20" s="640">
        <v>-416776.83999999973</v>
      </c>
      <c r="D20" s="640">
        <v>-3626523.3899999997</v>
      </c>
      <c r="E20" s="641">
        <v>-4043300.2299999995</v>
      </c>
      <c r="F20" s="640">
        <v>-446799.98406300001</v>
      </c>
      <c r="G20" s="640">
        <v>-3756665.1300000013</v>
      </c>
      <c r="H20" s="641">
        <v>-4203465.1140630012</v>
      </c>
      <c r="I20" s="737"/>
      <c r="J20" s="737"/>
      <c r="K20" s="737"/>
      <c r="L20" s="737"/>
      <c r="M20" s="737"/>
      <c r="N20" s="737"/>
    </row>
    <row r="21" spans="1:14" ht="38.450000000000003" customHeight="1">
      <c r="A21" s="391">
        <v>6</v>
      </c>
      <c r="B21" s="369" t="s">
        <v>755</v>
      </c>
      <c r="C21" s="640"/>
      <c r="D21" s="640"/>
      <c r="E21" s="641">
        <v>0</v>
      </c>
      <c r="F21" s="640">
        <v>0</v>
      </c>
      <c r="G21" s="640">
        <v>0</v>
      </c>
      <c r="H21" s="641">
        <v>0</v>
      </c>
      <c r="I21" s="737"/>
      <c r="J21" s="737"/>
      <c r="K21" s="737"/>
      <c r="L21" s="737"/>
      <c r="M21" s="737"/>
      <c r="N21" s="737"/>
    </row>
    <row r="22" spans="1:14" ht="27.6" customHeight="1">
      <c r="A22" s="391">
        <v>7</v>
      </c>
      <c r="B22" s="369" t="s">
        <v>756</v>
      </c>
      <c r="C22" s="640"/>
      <c r="D22" s="640"/>
      <c r="E22" s="641">
        <v>0</v>
      </c>
      <c r="F22" s="640">
        <v>0</v>
      </c>
      <c r="G22" s="640">
        <v>0</v>
      </c>
      <c r="H22" s="641">
        <v>0</v>
      </c>
      <c r="I22" s="737"/>
      <c r="J22" s="737"/>
      <c r="K22" s="737"/>
      <c r="L22" s="737"/>
      <c r="M22" s="737"/>
      <c r="N22" s="737"/>
    </row>
    <row r="23" spans="1:14" ht="36.950000000000003" customHeight="1">
      <c r="A23" s="391">
        <v>8</v>
      </c>
      <c r="B23" s="370" t="s">
        <v>757</v>
      </c>
      <c r="C23" s="640"/>
      <c r="D23" s="640"/>
      <c r="E23" s="641">
        <v>0</v>
      </c>
      <c r="F23" s="640">
        <v>0</v>
      </c>
      <c r="G23" s="640">
        <v>0</v>
      </c>
      <c r="H23" s="641">
        <v>0</v>
      </c>
      <c r="I23" s="737"/>
      <c r="J23" s="737"/>
      <c r="K23" s="737"/>
      <c r="L23" s="737"/>
      <c r="M23" s="737"/>
      <c r="N23" s="737"/>
    </row>
    <row r="24" spans="1:14" ht="34.5" customHeight="1">
      <c r="A24" s="391">
        <v>9</v>
      </c>
      <c r="B24" s="370" t="s">
        <v>758</v>
      </c>
      <c r="C24" s="640"/>
      <c r="D24" s="640"/>
      <c r="E24" s="641">
        <v>0</v>
      </c>
      <c r="F24" s="640">
        <v>0</v>
      </c>
      <c r="G24" s="640">
        <v>0</v>
      </c>
      <c r="H24" s="641">
        <v>0</v>
      </c>
      <c r="I24" s="737"/>
      <c r="J24" s="737"/>
      <c r="K24" s="737"/>
      <c r="L24" s="737"/>
      <c r="M24" s="737"/>
      <c r="N24" s="737"/>
    </row>
    <row r="25" spans="1:14">
      <c r="A25" s="391">
        <v>10</v>
      </c>
      <c r="B25" s="369" t="s">
        <v>759</v>
      </c>
      <c r="C25" s="640">
        <v>5729975.1480857879</v>
      </c>
      <c r="D25" s="640"/>
      <c r="E25" s="641">
        <v>5729975.1480857879</v>
      </c>
      <c r="F25" s="640">
        <v>6376201.7303461311</v>
      </c>
      <c r="G25" s="640">
        <v>0</v>
      </c>
      <c r="H25" s="641">
        <v>6376201.7303461311</v>
      </c>
      <c r="I25" s="737"/>
      <c r="J25" s="737"/>
      <c r="K25" s="737"/>
      <c r="L25" s="737"/>
      <c r="M25" s="737"/>
      <c r="N25" s="737"/>
    </row>
    <row r="26" spans="1:14" ht="27" customHeight="1">
      <c r="A26" s="391">
        <v>11</v>
      </c>
      <c r="B26" s="371" t="s">
        <v>760</v>
      </c>
      <c r="C26" s="640">
        <v>34676.409999999996</v>
      </c>
      <c r="D26" s="640"/>
      <c r="E26" s="641">
        <v>34676.409999999996</v>
      </c>
      <c r="F26" s="640">
        <v>195222.62</v>
      </c>
      <c r="G26" s="640">
        <v>0</v>
      </c>
      <c r="H26" s="641">
        <v>195222.62</v>
      </c>
      <c r="I26" s="737"/>
      <c r="J26" s="737"/>
      <c r="K26" s="737"/>
      <c r="L26" s="737"/>
      <c r="M26" s="737"/>
      <c r="N26" s="737"/>
    </row>
    <row r="27" spans="1:14">
      <c r="A27" s="391">
        <v>12</v>
      </c>
      <c r="B27" s="369" t="s">
        <v>761</v>
      </c>
      <c r="C27" s="640">
        <v>1671413.1364999998</v>
      </c>
      <c r="D27" s="640">
        <v>64662.053369999994</v>
      </c>
      <c r="E27" s="641">
        <v>1736075.1898699999</v>
      </c>
      <c r="F27" s="640">
        <v>1455714.8099999998</v>
      </c>
      <c r="G27" s="640">
        <v>8786.4734800000006</v>
      </c>
      <c r="H27" s="641">
        <v>1464501.2834799998</v>
      </c>
      <c r="I27" s="737"/>
      <c r="J27" s="737"/>
      <c r="K27" s="737"/>
      <c r="L27" s="737"/>
      <c r="M27" s="737"/>
      <c r="N27" s="737"/>
    </row>
    <row r="28" spans="1:14">
      <c r="A28" s="391">
        <v>13</v>
      </c>
      <c r="B28" s="372" t="s">
        <v>762</v>
      </c>
      <c r="C28" s="640">
        <v>-958821.05999999994</v>
      </c>
      <c r="D28" s="640"/>
      <c r="E28" s="641">
        <v>-958821.05999999994</v>
      </c>
      <c r="F28" s="640">
        <v>-815934.16999999993</v>
      </c>
      <c r="G28" s="640">
        <v>0</v>
      </c>
      <c r="H28" s="641">
        <v>-815934.16999999993</v>
      </c>
      <c r="I28" s="737"/>
      <c r="J28" s="737"/>
      <c r="K28" s="737"/>
      <c r="L28" s="737"/>
      <c r="M28" s="737"/>
      <c r="N28" s="737"/>
    </row>
    <row r="29" spans="1:14">
      <c r="A29" s="391">
        <v>14</v>
      </c>
      <c r="B29" s="373" t="s">
        <v>763</v>
      </c>
      <c r="C29" s="640">
        <v>-26071180.638121005</v>
      </c>
      <c r="D29" s="640">
        <v>-2723455.15</v>
      </c>
      <c r="E29" s="641">
        <v>-28794635.788121004</v>
      </c>
      <c r="F29" s="640">
        <v>-27764968.607500009</v>
      </c>
      <c r="G29" s="640">
        <v>-2711310.6199999996</v>
      </c>
      <c r="H29" s="641">
        <v>-30476279.227500007</v>
      </c>
      <c r="I29" s="737"/>
      <c r="J29" s="737"/>
      <c r="K29" s="737"/>
      <c r="L29" s="737"/>
      <c r="M29" s="737"/>
      <c r="N29" s="737"/>
    </row>
    <row r="30" spans="1:14">
      <c r="A30" s="391">
        <v>14.1</v>
      </c>
      <c r="B30" s="350" t="s">
        <v>764</v>
      </c>
      <c r="C30" s="640">
        <v>-15283567.950000005</v>
      </c>
      <c r="D30" s="640"/>
      <c r="E30" s="641">
        <v>-15283567.950000005</v>
      </c>
      <c r="F30" s="640">
        <v>-15207756.460000008</v>
      </c>
      <c r="G30" s="640">
        <v>0</v>
      </c>
      <c r="H30" s="641">
        <v>-15207756.460000008</v>
      </c>
      <c r="I30" s="737"/>
      <c r="J30" s="737"/>
      <c r="K30" s="737"/>
      <c r="L30" s="737"/>
      <c r="M30" s="737"/>
      <c r="N30" s="737"/>
    </row>
    <row r="31" spans="1:14">
      <c r="A31" s="391">
        <v>14.2</v>
      </c>
      <c r="B31" s="350" t="s">
        <v>765</v>
      </c>
      <c r="C31" s="640">
        <v>-10787612.688121</v>
      </c>
      <c r="D31" s="640">
        <v>-2723455.15</v>
      </c>
      <c r="E31" s="641">
        <v>-13511067.838121001</v>
      </c>
      <c r="F31" s="640">
        <v>-12557212.147500001</v>
      </c>
      <c r="G31" s="640">
        <v>-2711310.6199999996</v>
      </c>
      <c r="H31" s="641">
        <v>-15268522.7675</v>
      </c>
      <c r="I31" s="737"/>
      <c r="J31" s="737"/>
      <c r="K31" s="737"/>
      <c r="L31" s="737"/>
      <c r="M31" s="737"/>
      <c r="N31" s="737"/>
    </row>
    <row r="32" spans="1:14">
      <c r="A32" s="391">
        <v>15</v>
      </c>
      <c r="B32" s="374" t="s">
        <v>766</v>
      </c>
      <c r="C32" s="640">
        <v>-2790827.15</v>
      </c>
      <c r="D32" s="640"/>
      <c r="E32" s="641">
        <v>-2790827.15</v>
      </c>
      <c r="F32" s="640">
        <v>-2750603.6300000013</v>
      </c>
      <c r="G32" s="640">
        <v>0</v>
      </c>
      <c r="H32" s="641">
        <v>-2750603.6300000013</v>
      </c>
      <c r="I32" s="737"/>
      <c r="J32" s="737"/>
      <c r="K32" s="737"/>
      <c r="L32" s="737"/>
      <c r="M32" s="737"/>
      <c r="N32" s="737"/>
    </row>
    <row r="33" spans="1:14" ht="22.5" customHeight="1">
      <c r="A33" s="391">
        <v>16</v>
      </c>
      <c r="B33" s="346" t="s">
        <v>767</v>
      </c>
      <c r="C33" s="640">
        <v>-212303.09710000499</v>
      </c>
      <c r="D33" s="640"/>
      <c r="E33" s="641">
        <v>-212303.09710000499</v>
      </c>
      <c r="F33" s="640">
        <v>-344964.13760462898</v>
      </c>
      <c r="G33" s="640">
        <v>0</v>
      </c>
      <c r="H33" s="641">
        <v>-344964.13760462898</v>
      </c>
      <c r="I33" s="737"/>
      <c r="J33" s="737"/>
      <c r="K33" s="737"/>
      <c r="L33" s="737"/>
      <c r="M33" s="737"/>
      <c r="N33" s="737"/>
    </row>
    <row r="34" spans="1:14">
      <c r="A34" s="391">
        <v>17</v>
      </c>
      <c r="B34" s="369" t="s">
        <v>768</v>
      </c>
      <c r="C34" s="640">
        <v>-1766542.3500000003</v>
      </c>
      <c r="D34" s="640">
        <v>2765.7021999999988</v>
      </c>
      <c r="E34" s="641">
        <v>-1763776.6478000004</v>
      </c>
      <c r="F34" s="640">
        <v>7609.5100000000239</v>
      </c>
      <c r="G34" s="640">
        <v>788.36189999999692</v>
      </c>
      <c r="H34" s="641">
        <v>8397.8719000000201</v>
      </c>
      <c r="I34" s="737"/>
      <c r="J34" s="737"/>
      <c r="K34" s="737"/>
      <c r="L34" s="737"/>
      <c r="M34" s="737"/>
      <c r="N34" s="737"/>
    </row>
    <row r="35" spans="1:14">
      <c r="A35" s="391">
        <v>17.100000000000001</v>
      </c>
      <c r="B35" s="375" t="s">
        <v>769</v>
      </c>
      <c r="C35" s="640">
        <v>26102.490000000031</v>
      </c>
      <c r="D35" s="640">
        <v>2765.7021999999988</v>
      </c>
      <c r="E35" s="641">
        <v>28868.19220000003</v>
      </c>
      <c r="F35" s="640">
        <v>-1322.4399999999773</v>
      </c>
      <c r="G35" s="640">
        <v>788.36189999999692</v>
      </c>
      <c r="H35" s="641">
        <v>-534.0780999999804</v>
      </c>
      <c r="I35" s="737"/>
      <c r="J35" s="737"/>
      <c r="K35" s="737"/>
      <c r="L35" s="737"/>
      <c r="M35" s="737"/>
      <c r="N35" s="737"/>
    </row>
    <row r="36" spans="1:14">
      <c r="A36" s="391">
        <v>17.2</v>
      </c>
      <c r="B36" s="350" t="s">
        <v>770</v>
      </c>
      <c r="C36" s="640">
        <v>-1792644.8400000003</v>
      </c>
      <c r="D36" s="640"/>
      <c r="E36" s="641">
        <v>-1792644.8400000003</v>
      </c>
      <c r="F36" s="640">
        <v>8931.9500000000007</v>
      </c>
      <c r="G36" s="640">
        <v>0</v>
      </c>
      <c r="H36" s="641">
        <v>8931.9500000000007</v>
      </c>
      <c r="I36" s="737"/>
      <c r="J36" s="737"/>
      <c r="K36" s="737"/>
      <c r="L36" s="737"/>
      <c r="M36" s="737"/>
      <c r="N36" s="737"/>
    </row>
    <row r="37" spans="1:14" ht="41.45" customHeight="1">
      <c r="A37" s="391">
        <v>18</v>
      </c>
      <c r="B37" s="376" t="s">
        <v>771</v>
      </c>
      <c r="C37" s="640">
        <v>1279457.0954999872</v>
      </c>
      <c r="D37" s="640">
        <v>3047092.6233999808</v>
      </c>
      <c r="E37" s="641">
        <v>4326549.7188999681</v>
      </c>
      <c r="F37" s="640">
        <v>175169.08009999883</v>
      </c>
      <c r="G37" s="640">
        <v>5037919.6195000391</v>
      </c>
      <c r="H37" s="641">
        <v>5213088.6996000381</v>
      </c>
      <c r="I37" s="737"/>
      <c r="J37" s="737"/>
      <c r="K37" s="737"/>
      <c r="L37" s="737"/>
      <c r="M37" s="737"/>
      <c r="N37" s="737"/>
    </row>
    <row r="38" spans="1:14" ht="21">
      <c r="A38" s="391">
        <v>18.100000000000001</v>
      </c>
      <c r="B38" s="358" t="s">
        <v>772</v>
      </c>
      <c r="C38" s="640"/>
      <c r="D38" s="640"/>
      <c r="E38" s="641">
        <v>0</v>
      </c>
      <c r="F38" s="640">
        <v>0</v>
      </c>
      <c r="G38" s="640">
        <v>0</v>
      </c>
      <c r="H38" s="641">
        <v>0</v>
      </c>
      <c r="I38" s="737"/>
      <c r="J38" s="737"/>
      <c r="K38" s="737"/>
      <c r="L38" s="737"/>
      <c r="M38" s="737"/>
      <c r="N38" s="737"/>
    </row>
    <row r="39" spans="1:14">
      <c r="A39" s="391">
        <v>18.2</v>
      </c>
      <c r="B39" s="358" t="s">
        <v>773</v>
      </c>
      <c r="C39" s="640">
        <v>1279457.0954999872</v>
      </c>
      <c r="D39" s="640">
        <v>3047092.6233999808</v>
      </c>
      <c r="E39" s="641">
        <v>4326549.7188999681</v>
      </c>
      <c r="F39" s="640">
        <v>175169.08009999883</v>
      </c>
      <c r="G39" s="640">
        <v>5037919.6195000391</v>
      </c>
      <c r="H39" s="641">
        <v>5213088.6996000381</v>
      </c>
      <c r="I39" s="737"/>
      <c r="J39" s="737"/>
      <c r="K39" s="737"/>
      <c r="L39" s="737"/>
      <c r="M39" s="737"/>
      <c r="N39" s="737"/>
    </row>
    <row r="40" spans="1:14" ht="24.6" customHeight="1">
      <c r="A40" s="391">
        <v>19</v>
      </c>
      <c r="B40" s="376" t="s">
        <v>774</v>
      </c>
      <c r="C40" s="640"/>
      <c r="D40" s="640"/>
      <c r="E40" s="641">
        <v>0</v>
      </c>
      <c r="F40" s="640">
        <v>0</v>
      </c>
      <c r="G40" s="640">
        <v>0</v>
      </c>
      <c r="H40" s="641">
        <v>0</v>
      </c>
      <c r="I40" s="737"/>
      <c r="J40" s="737"/>
      <c r="K40" s="737"/>
      <c r="L40" s="737"/>
      <c r="M40" s="737"/>
      <c r="N40" s="737"/>
    </row>
    <row r="41" spans="1:14" ht="24.95" customHeight="1">
      <c r="A41" s="391">
        <v>20</v>
      </c>
      <c r="B41" s="376" t="s">
        <v>775</v>
      </c>
      <c r="C41" s="640">
        <v>0</v>
      </c>
      <c r="D41" s="640"/>
      <c r="E41" s="641">
        <v>0</v>
      </c>
      <c r="F41" s="640">
        <v>0</v>
      </c>
      <c r="G41" s="640">
        <v>0</v>
      </c>
      <c r="H41" s="641">
        <v>0</v>
      </c>
      <c r="I41" s="737"/>
      <c r="J41" s="737"/>
      <c r="K41" s="737"/>
      <c r="L41" s="737"/>
      <c r="M41" s="737"/>
      <c r="N41" s="737"/>
    </row>
    <row r="42" spans="1:14" ht="33" customHeight="1">
      <c r="A42" s="391">
        <v>21</v>
      </c>
      <c r="B42" s="377" t="s">
        <v>776</v>
      </c>
      <c r="C42" s="640"/>
      <c r="D42" s="640"/>
      <c r="E42" s="641">
        <v>0</v>
      </c>
      <c r="F42" s="640">
        <v>0</v>
      </c>
      <c r="G42" s="640">
        <v>0</v>
      </c>
      <c r="H42" s="641">
        <v>0</v>
      </c>
      <c r="I42" s="737"/>
      <c r="J42" s="737"/>
      <c r="K42" s="737"/>
      <c r="L42" s="737"/>
      <c r="M42" s="737"/>
      <c r="N42" s="737"/>
    </row>
    <row r="43" spans="1:14">
      <c r="A43" s="391">
        <v>22</v>
      </c>
      <c r="B43" s="378" t="s">
        <v>777</v>
      </c>
      <c r="C43" s="640">
        <v>6718525.7039105352</v>
      </c>
      <c r="D43" s="640">
        <v>13689414.018360995</v>
      </c>
      <c r="E43" s="641">
        <v>20407939.722271536</v>
      </c>
      <c r="F43" s="640">
        <v>2000501.2293314536</v>
      </c>
      <c r="G43" s="640">
        <v>15143862.111138875</v>
      </c>
      <c r="H43" s="641">
        <v>17144363.340470303</v>
      </c>
      <c r="I43" s="737"/>
      <c r="J43" s="737"/>
      <c r="K43" s="737"/>
      <c r="L43" s="737"/>
      <c r="M43" s="737"/>
      <c r="N43" s="737"/>
    </row>
    <row r="44" spans="1:14">
      <c r="A44" s="391">
        <v>23</v>
      </c>
      <c r="B44" s="378" t="s">
        <v>778</v>
      </c>
      <c r="C44" s="640">
        <v>-2398397.9100000006</v>
      </c>
      <c r="D44" s="640"/>
      <c r="E44" s="641">
        <v>-2398397.9100000006</v>
      </c>
      <c r="F44" s="640">
        <v>-1882463.74</v>
      </c>
      <c r="G44" s="640">
        <v>0</v>
      </c>
      <c r="H44" s="641">
        <v>-1882463.74</v>
      </c>
      <c r="I44" s="737"/>
      <c r="J44" s="737"/>
      <c r="K44" s="737"/>
      <c r="L44" s="737"/>
      <c r="M44" s="737"/>
      <c r="N44" s="737"/>
    </row>
    <row r="45" spans="1:14">
      <c r="A45" s="391">
        <v>24</v>
      </c>
      <c r="B45" s="378" t="s">
        <v>779</v>
      </c>
      <c r="C45" s="642">
        <v>4320127.7939105351</v>
      </c>
      <c r="D45" s="642">
        <v>13689414.018360995</v>
      </c>
      <c r="E45" s="641">
        <v>18009541.812271528</v>
      </c>
      <c r="F45" s="642">
        <v>118037.48933145357</v>
      </c>
      <c r="G45" s="642">
        <v>15143862.111138875</v>
      </c>
      <c r="H45" s="641">
        <v>15261899.600470329</v>
      </c>
      <c r="I45" s="737"/>
      <c r="J45" s="737"/>
      <c r="K45" s="737"/>
      <c r="L45" s="737"/>
      <c r="M45" s="737"/>
      <c r="N45" s="737"/>
    </row>
  </sheetData>
  <mergeCells count="4">
    <mergeCell ref="B4:B5"/>
    <mergeCell ref="C4:E4"/>
    <mergeCell ref="F4:H4"/>
    <mergeCell ref="A4:A5"/>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N47"/>
  <sheetViews>
    <sheetView topLeftCell="A17" zoomScale="80" zoomScaleNormal="80" workbookViewId="0">
      <selection activeCell="Q8" sqref="Q8"/>
    </sheetView>
  </sheetViews>
  <sheetFormatPr defaultRowHeight="15"/>
  <cols>
    <col min="1" max="1" width="8.85546875" style="388"/>
    <col min="2" max="2" width="87.5703125" bestFit="1" customWidth="1"/>
    <col min="3" max="3" width="13.42578125" bestFit="1" customWidth="1"/>
    <col min="4" max="5" width="15.140625" bestFit="1" customWidth="1"/>
    <col min="6" max="6" width="13.42578125" bestFit="1" customWidth="1"/>
    <col min="7" max="8" width="15.140625" bestFit="1" customWidth="1"/>
  </cols>
  <sheetData>
    <row r="1" spans="1:14" ht="15.75">
      <c r="A1" s="10" t="s">
        <v>97</v>
      </c>
      <c r="B1" s="236" t="str">
        <f>Info!C2</f>
        <v>სს პროკრედიტ ბანკი</v>
      </c>
      <c r="C1" s="9"/>
      <c r="D1" s="1"/>
      <c r="E1" s="1"/>
      <c r="F1" s="1"/>
      <c r="G1" s="1"/>
    </row>
    <row r="2" spans="1:14" ht="15.75">
      <c r="A2" s="10" t="s">
        <v>98</v>
      </c>
      <c r="B2" s="272">
        <f>'1. key ratios'!B2</f>
        <v>46203</v>
      </c>
      <c r="C2" s="9"/>
      <c r="D2" s="1"/>
      <c r="E2" s="1"/>
      <c r="F2" s="1"/>
      <c r="G2" s="1"/>
    </row>
    <row r="3" spans="1:14" ht="15.75">
      <c r="A3" s="10"/>
      <c r="B3" s="9"/>
      <c r="C3" s="9"/>
      <c r="D3" s="1"/>
      <c r="E3" s="1"/>
      <c r="F3" s="1"/>
      <c r="G3" s="1"/>
    </row>
    <row r="4" spans="1:14" ht="15.75">
      <c r="A4" s="758" t="s">
        <v>25</v>
      </c>
      <c r="B4" s="770" t="s">
        <v>140</v>
      </c>
      <c r="C4" s="771" t="s">
        <v>103</v>
      </c>
      <c r="D4" s="771"/>
      <c r="E4" s="771"/>
      <c r="F4" s="771" t="s">
        <v>104</v>
      </c>
      <c r="G4" s="771"/>
      <c r="H4" s="772"/>
    </row>
    <row r="5" spans="1:14">
      <c r="A5" s="758"/>
      <c r="B5" s="770"/>
      <c r="C5" s="366" t="s">
        <v>26</v>
      </c>
      <c r="D5" s="366" t="s">
        <v>77</v>
      </c>
      <c r="E5" s="366" t="s">
        <v>66</v>
      </c>
      <c r="F5" s="366" t="s">
        <v>26</v>
      </c>
      <c r="G5" s="366" t="s">
        <v>77</v>
      </c>
      <c r="H5" s="379" t="s">
        <v>66</v>
      </c>
    </row>
    <row r="6" spans="1:14" ht="15.75">
      <c r="A6" s="380">
        <v>1</v>
      </c>
      <c r="B6" s="381" t="s">
        <v>780</v>
      </c>
      <c r="C6" s="643"/>
      <c r="D6" s="643">
        <v>41101900</v>
      </c>
      <c r="E6" s="644">
        <v>41101900</v>
      </c>
      <c r="F6" s="643">
        <v>0</v>
      </c>
      <c r="G6" s="643">
        <v>31897000</v>
      </c>
      <c r="H6" s="645">
        <v>31897000</v>
      </c>
      <c r="I6" s="737"/>
      <c r="J6" s="737"/>
      <c r="K6" s="737"/>
      <c r="L6" s="737"/>
      <c r="M6" s="737"/>
      <c r="N6" s="737"/>
    </row>
    <row r="7" spans="1:14" ht="15.75">
      <c r="A7" s="380">
        <v>2</v>
      </c>
      <c r="B7" s="381" t="s">
        <v>166</v>
      </c>
      <c r="C7" s="643">
        <v>14943000.000000002</v>
      </c>
      <c r="D7" s="643">
        <v>96907499.991385996</v>
      </c>
      <c r="E7" s="644">
        <v>111850499.991386</v>
      </c>
      <c r="F7" s="643">
        <v>14943000.000000002</v>
      </c>
      <c r="G7" s="643">
        <v>182393765.86179399</v>
      </c>
      <c r="H7" s="645">
        <v>197336765.86179399</v>
      </c>
      <c r="I7" s="737"/>
      <c r="J7" s="737"/>
      <c r="K7" s="737"/>
      <c r="L7" s="737"/>
      <c r="M7" s="737"/>
      <c r="N7" s="737"/>
    </row>
    <row r="8" spans="1:14" ht="15.75">
      <c r="A8" s="380">
        <v>3</v>
      </c>
      <c r="B8" s="381" t="s">
        <v>168</v>
      </c>
      <c r="C8" s="643">
        <v>472705547.90490025</v>
      </c>
      <c r="D8" s="643">
        <v>1108578444.7804017</v>
      </c>
      <c r="E8" s="644">
        <v>1581283992.685302</v>
      </c>
      <c r="F8" s="643">
        <v>461123634.92000026</v>
      </c>
      <c r="G8" s="643">
        <v>1026871794.1303996</v>
      </c>
      <c r="H8" s="645">
        <v>1487995429.0503998</v>
      </c>
      <c r="I8" s="737"/>
      <c r="J8" s="737"/>
      <c r="K8" s="737"/>
      <c r="L8" s="737"/>
      <c r="M8" s="737"/>
      <c r="N8" s="737"/>
    </row>
    <row r="9" spans="1:14" ht="15.75">
      <c r="A9" s="380">
        <v>3.1</v>
      </c>
      <c r="B9" s="382" t="s">
        <v>781</v>
      </c>
      <c r="C9" s="643">
        <v>430924657.78460026</v>
      </c>
      <c r="D9" s="643">
        <v>844448741.91960156</v>
      </c>
      <c r="E9" s="644">
        <v>1275373399.7042017</v>
      </c>
      <c r="F9" s="643">
        <v>421848631.29640025</v>
      </c>
      <c r="G9" s="643">
        <v>743352454.9983995</v>
      </c>
      <c r="H9" s="645">
        <v>1165201086.2947998</v>
      </c>
      <c r="I9" s="737"/>
      <c r="J9" s="737"/>
      <c r="K9" s="737"/>
      <c r="L9" s="737"/>
      <c r="M9" s="737"/>
      <c r="N9" s="737"/>
    </row>
    <row r="10" spans="1:14" ht="15.75">
      <c r="A10" s="380">
        <v>3.2</v>
      </c>
      <c r="B10" s="382" t="s">
        <v>782</v>
      </c>
      <c r="C10" s="643">
        <v>41780890.120300002</v>
      </c>
      <c r="D10" s="643">
        <v>264129702.86080006</v>
      </c>
      <c r="E10" s="644">
        <v>305910592.98110008</v>
      </c>
      <c r="F10" s="643">
        <v>39275003.623600006</v>
      </c>
      <c r="G10" s="643">
        <v>283519339.13200009</v>
      </c>
      <c r="H10" s="645">
        <v>322794342.75560009</v>
      </c>
      <c r="I10" s="737"/>
      <c r="J10" s="737"/>
      <c r="K10" s="737"/>
      <c r="L10" s="737"/>
      <c r="M10" s="737"/>
      <c r="N10" s="737"/>
    </row>
    <row r="11" spans="1:14" ht="25.5">
      <c r="A11" s="380">
        <v>4</v>
      </c>
      <c r="B11" s="381" t="s">
        <v>167</v>
      </c>
      <c r="C11" s="643">
        <v>17697000</v>
      </c>
      <c r="D11" s="643">
        <v>0</v>
      </c>
      <c r="E11" s="644">
        <v>17697000</v>
      </c>
      <c r="F11" s="643">
        <v>7370000</v>
      </c>
      <c r="G11" s="643">
        <v>0</v>
      </c>
      <c r="H11" s="645">
        <v>7370000</v>
      </c>
      <c r="I11" s="737"/>
      <c r="J11" s="737"/>
      <c r="K11" s="737"/>
      <c r="L11" s="737"/>
      <c r="M11" s="737"/>
      <c r="N11" s="737"/>
    </row>
    <row r="12" spans="1:14" ht="15.75">
      <c r="A12" s="380">
        <v>4.0999999999999996</v>
      </c>
      <c r="B12" s="382" t="s">
        <v>783</v>
      </c>
      <c r="C12" s="643">
        <v>17697000</v>
      </c>
      <c r="D12" s="643"/>
      <c r="E12" s="644">
        <v>17697000</v>
      </c>
      <c r="F12" s="643">
        <v>7370000</v>
      </c>
      <c r="G12" s="643">
        <v>0</v>
      </c>
      <c r="H12" s="645">
        <v>7370000</v>
      </c>
      <c r="I12" s="737"/>
      <c r="J12" s="737"/>
      <c r="K12" s="737"/>
      <c r="L12" s="737"/>
      <c r="M12" s="737"/>
      <c r="N12" s="737"/>
    </row>
    <row r="13" spans="1:14" ht="15.75">
      <c r="A13" s="380">
        <v>4.2</v>
      </c>
      <c r="B13" s="382" t="s">
        <v>784</v>
      </c>
      <c r="C13" s="643"/>
      <c r="D13" s="643"/>
      <c r="E13" s="644">
        <v>0</v>
      </c>
      <c r="F13" s="643">
        <v>0</v>
      </c>
      <c r="G13" s="643">
        <v>0</v>
      </c>
      <c r="H13" s="645">
        <v>0</v>
      </c>
      <c r="I13" s="737"/>
      <c r="J13" s="737"/>
      <c r="K13" s="737"/>
      <c r="L13" s="737"/>
      <c r="M13" s="737"/>
      <c r="N13" s="737"/>
    </row>
    <row r="14" spans="1:14" ht="15.75">
      <c r="A14" s="380">
        <v>5</v>
      </c>
      <c r="B14" s="383" t="s">
        <v>785</v>
      </c>
      <c r="C14" s="643">
        <v>737153584.21319985</v>
      </c>
      <c r="D14" s="643">
        <v>1521245352.7036009</v>
      </c>
      <c r="E14" s="644">
        <v>2258398936.9168005</v>
      </c>
      <c r="F14" s="643">
        <v>595144085.11629987</v>
      </c>
      <c r="G14" s="643">
        <v>1225016690.402401</v>
      </c>
      <c r="H14" s="645">
        <v>1820160775.5187008</v>
      </c>
      <c r="I14" s="737"/>
      <c r="J14" s="737"/>
      <c r="K14" s="737"/>
      <c r="L14" s="737"/>
      <c r="M14" s="737"/>
      <c r="N14" s="737"/>
    </row>
    <row r="15" spans="1:14" ht="15.75">
      <c r="A15" s="380">
        <v>5.0999999999999996</v>
      </c>
      <c r="B15" s="384" t="s">
        <v>786</v>
      </c>
      <c r="C15" s="643">
        <v>19045046.670500003</v>
      </c>
      <c r="D15" s="643">
        <v>15057826.803299999</v>
      </c>
      <c r="E15" s="644">
        <v>34102873.473800004</v>
      </c>
      <c r="F15" s="643">
        <v>15235042.484099999</v>
      </c>
      <c r="G15" s="643">
        <v>7957126.6694999998</v>
      </c>
      <c r="H15" s="645">
        <v>23192169.1536</v>
      </c>
      <c r="I15" s="737"/>
      <c r="J15" s="737"/>
      <c r="K15" s="737"/>
      <c r="L15" s="737"/>
      <c r="M15" s="737"/>
      <c r="N15" s="737"/>
    </row>
    <row r="16" spans="1:14" ht="15.75">
      <c r="A16" s="380">
        <v>5.2</v>
      </c>
      <c r="B16" s="384" t="s">
        <v>787</v>
      </c>
      <c r="C16" s="643"/>
      <c r="D16" s="643"/>
      <c r="E16" s="644">
        <v>0</v>
      </c>
      <c r="F16" s="643">
        <v>0</v>
      </c>
      <c r="G16" s="643">
        <v>0</v>
      </c>
      <c r="H16" s="645">
        <v>0</v>
      </c>
      <c r="I16" s="737"/>
      <c r="J16" s="737"/>
      <c r="K16" s="737"/>
      <c r="L16" s="737"/>
      <c r="M16" s="737"/>
      <c r="N16" s="737"/>
    </row>
    <row r="17" spans="1:14" ht="15.75">
      <c r="A17" s="380">
        <v>5.3</v>
      </c>
      <c r="B17" s="384" t="s">
        <v>788</v>
      </c>
      <c r="C17" s="643">
        <v>674721473.88069999</v>
      </c>
      <c r="D17" s="643">
        <v>1464858124.8409009</v>
      </c>
      <c r="E17" s="644">
        <v>2139579598.721601</v>
      </c>
      <c r="F17" s="643">
        <v>539730707.32479978</v>
      </c>
      <c r="G17" s="643">
        <v>1171308626.0392008</v>
      </c>
      <c r="H17" s="645">
        <v>1711039333.3640006</v>
      </c>
      <c r="I17" s="737"/>
      <c r="J17" s="737"/>
      <c r="K17" s="737"/>
      <c r="L17" s="737"/>
      <c r="M17" s="737"/>
      <c r="N17" s="737"/>
    </row>
    <row r="18" spans="1:14" ht="15.75">
      <c r="A18" s="380" t="s">
        <v>169</v>
      </c>
      <c r="B18" s="385" t="s">
        <v>789</v>
      </c>
      <c r="C18" s="643">
        <v>206058560.14890009</v>
      </c>
      <c r="D18" s="643">
        <v>281519007.30409998</v>
      </c>
      <c r="E18" s="644">
        <v>487577567.45300007</v>
      </c>
      <c r="F18" s="643">
        <v>137227765.9287</v>
      </c>
      <c r="G18" s="643">
        <v>269113968.94259971</v>
      </c>
      <c r="H18" s="645">
        <v>406341734.87129974</v>
      </c>
      <c r="I18" s="737"/>
      <c r="J18" s="737"/>
      <c r="K18" s="737"/>
      <c r="L18" s="737"/>
      <c r="M18" s="737"/>
      <c r="N18" s="737"/>
    </row>
    <row r="19" spans="1:14" ht="15.75">
      <c r="A19" s="380" t="s">
        <v>170</v>
      </c>
      <c r="B19" s="386" t="s">
        <v>790</v>
      </c>
      <c r="C19" s="643">
        <v>169750214.69679984</v>
      </c>
      <c r="D19" s="643">
        <v>611661245.91350055</v>
      </c>
      <c r="E19" s="644">
        <v>781411460.61030042</v>
      </c>
      <c r="F19" s="643">
        <v>147741567.32290006</v>
      </c>
      <c r="G19" s="643">
        <v>479729754.68820107</v>
      </c>
      <c r="H19" s="645">
        <v>627471322.01110113</v>
      </c>
      <c r="I19" s="737"/>
      <c r="J19" s="737"/>
      <c r="K19" s="737"/>
      <c r="L19" s="737"/>
      <c r="M19" s="737"/>
      <c r="N19" s="737"/>
    </row>
    <row r="20" spans="1:14" ht="15.75">
      <c r="A20" s="380" t="s">
        <v>171</v>
      </c>
      <c r="B20" s="386" t="s">
        <v>791</v>
      </c>
      <c r="C20" s="643"/>
      <c r="D20" s="643"/>
      <c r="E20" s="644">
        <v>0</v>
      </c>
      <c r="F20" s="643">
        <v>0</v>
      </c>
      <c r="G20" s="643">
        <v>0</v>
      </c>
      <c r="H20" s="645">
        <v>0</v>
      </c>
      <c r="I20" s="737"/>
      <c r="J20" s="737"/>
      <c r="K20" s="737"/>
      <c r="L20" s="737"/>
      <c r="M20" s="737"/>
      <c r="N20" s="737"/>
    </row>
    <row r="21" spans="1:14" ht="15.75">
      <c r="A21" s="380" t="s">
        <v>172</v>
      </c>
      <c r="B21" s="386" t="s">
        <v>792</v>
      </c>
      <c r="C21" s="643">
        <v>128353719.4442001</v>
      </c>
      <c r="D21" s="643">
        <v>272087590.61599982</v>
      </c>
      <c r="E21" s="644">
        <v>400441310.06019992</v>
      </c>
      <c r="F21" s="643">
        <v>90125321.036799893</v>
      </c>
      <c r="G21" s="643">
        <v>166692958.03470013</v>
      </c>
      <c r="H21" s="645">
        <v>256818279.0715</v>
      </c>
      <c r="I21" s="737"/>
      <c r="J21" s="737"/>
      <c r="K21" s="737"/>
      <c r="L21" s="737"/>
      <c r="M21" s="737"/>
      <c r="N21" s="737"/>
    </row>
    <row r="22" spans="1:14" ht="15.75">
      <c r="A22" s="380" t="s">
        <v>173</v>
      </c>
      <c r="B22" s="386" t="s">
        <v>510</v>
      </c>
      <c r="C22" s="643">
        <v>170558979.59079996</v>
      </c>
      <c r="D22" s="643">
        <v>299590281.00730026</v>
      </c>
      <c r="E22" s="644">
        <v>470149260.59810019</v>
      </c>
      <c r="F22" s="643">
        <v>164636053.03639981</v>
      </c>
      <c r="G22" s="643">
        <v>255771944.37369993</v>
      </c>
      <c r="H22" s="645">
        <v>420407997.41009974</v>
      </c>
      <c r="I22" s="737"/>
      <c r="J22" s="737"/>
      <c r="K22" s="737"/>
      <c r="L22" s="737"/>
      <c r="M22" s="737"/>
      <c r="N22" s="737"/>
    </row>
    <row r="23" spans="1:14" ht="15.75">
      <c r="A23" s="380">
        <v>5.4</v>
      </c>
      <c r="B23" s="384" t="s">
        <v>793</v>
      </c>
      <c r="C23" s="643">
        <v>43381013.604299933</v>
      </c>
      <c r="D23" s="643">
        <v>41289181.519700013</v>
      </c>
      <c r="E23" s="644">
        <v>84670195.123999953</v>
      </c>
      <c r="F23" s="643">
        <v>41592197.288200095</v>
      </c>
      <c r="G23" s="643">
        <v>44192010.226800017</v>
      </c>
      <c r="H23" s="645">
        <v>85784207.515000105</v>
      </c>
      <c r="I23" s="737"/>
      <c r="J23" s="737"/>
      <c r="K23" s="737"/>
      <c r="L23" s="737"/>
      <c r="M23" s="737"/>
      <c r="N23" s="737"/>
    </row>
    <row r="24" spans="1:14" ht="15.75">
      <c r="A24" s="380">
        <v>5.5</v>
      </c>
      <c r="B24" s="384" t="s">
        <v>794</v>
      </c>
      <c r="C24" s="643">
        <v>5.2999999999999999E-2</v>
      </c>
      <c r="D24" s="643">
        <v>0.29150000000000004</v>
      </c>
      <c r="E24" s="644">
        <v>0.34450000000000003</v>
      </c>
      <c r="F24" s="643">
        <v>5.4399999999999997E-2</v>
      </c>
      <c r="G24" s="643">
        <v>0.21759999999999999</v>
      </c>
      <c r="H24" s="645">
        <v>0.27199999999999996</v>
      </c>
      <c r="I24" s="737"/>
      <c r="J24" s="737"/>
      <c r="K24" s="737"/>
      <c r="L24" s="737"/>
      <c r="M24" s="737"/>
      <c r="N24" s="737"/>
    </row>
    <row r="25" spans="1:14" ht="15.75">
      <c r="A25" s="380">
        <v>5.6</v>
      </c>
      <c r="B25" s="384" t="s">
        <v>795</v>
      </c>
      <c r="C25" s="643"/>
      <c r="D25" s="643"/>
      <c r="E25" s="644">
        <v>0</v>
      </c>
      <c r="F25" s="643">
        <v>0</v>
      </c>
      <c r="G25" s="643">
        <v>0</v>
      </c>
      <c r="H25" s="645">
        <v>0</v>
      </c>
      <c r="I25" s="737"/>
      <c r="J25" s="737"/>
      <c r="K25" s="737"/>
      <c r="L25" s="737"/>
      <c r="M25" s="737"/>
      <c r="N25" s="737"/>
    </row>
    <row r="26" spans="1:14" ht="15.75">
      <c r="A26" s="380">
        <v>5.7</v>
      </c>
      <c r="B26" s="384" t="s">
        <v>510</v>
      </c>
      <c r="C26" s="643">
        <v>6050.0046999999995</v>
      </c>
      <c r="D26" s="643">
        <v>40219.248199999995</v>
      </c>
      <c r="E26" s="644">
        <v>46269.252899999992</v>
      </c>
      <c r="F26" s="643">
        <v>6050.0155999999997</v>
      </c>
      <c r="G26" s="643">
        <v>41999.1875</v>
      </c>
      <c r="H26" s="645">
        <v>48049.203099999999</v>
      </c>
      <c r="I26" s="737"/>
      <c r="J26" s="737"/>
      <c r="K26" s="737"/>
      <c r="L26" s="737"/>
      <c r="M26" s="737"/>
      <c r="N26" s="737"/>
    </row>
    <row r="27" spans="1:14" ht="15.75">
      <c r="A27" s="380">
        <v>6</v>
      </c>
      <c r="B27" s="383" t="s">
        <v>796</v>
      </c>
      <c r="C27" s="643">
        <v>52517178.760000065</v>
      </c>
      <c r="D27" s="643">
        <v>55307572.786767021</v>
      </c>
      <c r="E27" s="644">
        <v>107824751.54676709</v>
      </c>
      <c r="F27" s="643">
        <v>32534986.560000028</v>
      </c>
      <c r="G27" s="643">
        <v>47450652.382339023</v>
      </c>
      <c r="H27" s="645">
        <v>79985638.942339048</v>
      </c>
      <c r="I27" s="737"/>
      <c r="J27" s="737"/>
      <c r="K27" s="737"/>
      <c r="L27" s="737"/>
      <c r="M27" s="737"/>
      <c r="N27" s="737"/>
    </row>
    <row r="28" spans="1:14" ht="15.75">
      <c r="A28" s="380">
        <v>7</v>
      </c>
      <c r="B28" s="383" t="s">
        <v>797</v>
      </c>
      <c r="C28" s="643">
        <v>71926075.889999986</v>
      </c>
      <c r="D28" s="643">
        <v>6969678.2294999985</v>
      </c>
      <c r="E28" s="644">
        <v>78895754.119499981</v>
      </c>
      <c r="F28" s="643">
        <v>68861061.26000002</v>
      </c>
      <c r="G28" s="643">
        <v>14920288.670200001</v>
      </c>
      <c r="H28" s="645">
        <v>83781349.930200025</v>
      </c>
      <c r="I28" s="737"/>
      <c r="J28" s="737"/>
      <c r="K28" s="737"/>
      <c r="L28" s="737"/>
      <c r="M28" s="737"/>
      <c r="N28" s="737"/>
    </row>
    <row r="29" spans="1:14" ht="15.75">
      <c r="A29" s="380">
        <v>8</v>
      </c>
      <c r="B29" s="383" t="s">
        <v>798</v>
      </c>
      <c r="C29" s="643"/>
      <c r="D29" s="643"/>
      <c r="E29" s="644">
        <v>0</v>
      </c>
      <c r="F29" s="643">
        <v>0</v>
      </c>
      <c r="G29" s="643">
        <v>2190520.4207039997</v>
      </c>
      <c r="H29" s="645">
        <v>2190520.4207039997</v>
      </c>
      <c r="I29" s="737"/>
      <c r="J29" s="737"/>
      <c r="K29" s="737"/>
      <c r="L29" s="737"/>
      <c r="M29" s="737"/>
      <c r="N29" s="737"/>
    </row>
    <row r="30" spans="1:14" ht="15.75">
      <c r="A30" s="380">
        <v>9</v>
      </c>
      <c r="B30" s="381" t="s">
        <v>174</v>
      </c>
      <c r="C30" s="643">
        <v>11898000</v>
      </c>
      <c r="D30" s="643">
        <v>12783101.661680002</v>
      </c>
      <c r="E30" s="644">
        <v>24681101.661680002</v>
      </c>
      <c r="F30" s="643">
        <v>12821600</v>
      </c>
      <c r="G30" s="643">
        <v>23711892.372499999</v>
      </c>
      <c r="H30" s="645">
        <v>36533492.372500002</v>
      </c>
      <c r="I30" s="737"/>
      <c r="J30" s="737"/>
      <c r="K30" s="737"/>
      <c r="L30" s="737"/>
      <c r="M30" s="737"/>
      <c r="N30" s="737"/>
    </row>
    <row r="31" spans="1:14" ht="25.5">
      <c r="A31" s="380">
        <v>9.1</v>
      </c>
      <c r="B31" s="382" t="s">
        <v>799</v>
      </c>
      <c r="C31" s="643">
        <v>11898000</v>
      </c>
      <c r="D31" s="643">
        <v>437990</v>
      </c>
      <c r="E31" s="644">
        <v>12335990</v>
      </c>
      <c r="F31" s="643">
        <v>12549220</v>
      </c>
      <c r="G31" s="643">
        <v>3315563.1513999999</v>
      </c>
      <c r="H31" s="645">
        <v>15864783.1514</v>
      </c>
      <c r="I31" s="737"/>
      <c r="J31" s="737"/>
      <c r="K31" s="737"/>
      <c r="L31" s="737"/>
      <c r="M31" s="737"/>
      <c r="N31" s="737"/>
    </row>
    <row r="32" spans="1:14" ht="25.5">
      <c r="A32" s="380">
        <v>9.1999999999999993</v>
      </c>
      <c r="B32" s="382" t="s">
        <v>800</v>
      </c>
      <c r="C32" s="643">
        <v>0</v>
      </c>
      <c r="D32" s="643">
        <v>12345111.661680002</v>
      </c>
      <c r="E32" s="644">
        <v>12345111.661680002</v>
      </c>
      <c r="F32" s="643">
        <v>272380</v>
      </c>
      <c r="G32" s="643">
        <v>20396329.221099999</v>
      </c>
      <c r="H32" s="645">
        <v>20668709.221099999</v>
      </c>
      <c r="I32" s="737"/>
      <c r="J32" s="737"/>
      <c r="K32" s="737"/>
      <c r="L32" s="737"/>
      <c r="M32" s="737"/>
      <c r="N32" s="737"/>
    </row>
    <row r="33" spans="1:14" ht="25.5">
      <c r="A33" s="380">
        <v>9.3000000000000007</v>
      </c>
      <c r="B33" s="382" t="s">
        <v>801</v>
      </c>
      <c r="C33" s="643"/>
      <c r="D33" s="643"/>
      <c r="E33" s="644">
        <v>0</v>
      </c>
      <c r="F33" s="643">
        <v>0</v>
      </c>
      <c r="G33" s="643">
        <v>0</v>
      </c>
      <c r="H33" s="645">
        <v>0</v>
      </c>
      <c r="I33" s="737"/>
      <c r="J33" s="737"/>
      <c r="K33" s="737"/>
      <c r="L33" s="737"/>
      <c r="M33" s="737"/>
      <c r="N33" s="737"/>
    </row>
    <row r="34" spans="1:14" ht="15.75">
      <c r="A34" s="380">
        <v>9.4</v>
      </c>
      <c r="B34" s="382" t="s">
        <v>802</v>
      </c>
      <c r="C34" s="643"/>
      <c r="D34" s="643"/>
      <c r="E34" s="644">
        <v>0</v>
      </c>
      <c r="F34" s="643">
        <v>0</v>
      </c>
      <c r="G34" s="643">
        <v>0</v>
      </c>
      <c r="H34" s="645">
        <v>0</v>
      </c>
      <c r="I34" s="737"/>
      <c r="J34" s="737"/>
      <c r="K34" s="737"/>
      <c r="L34" s="737"/>
      <c r="M34" s="737"/>
      <c r="N34" s="737"/>
    </row>
    <row r="35" spans="1:14" ht="15.75">
      <c r="A35" s="380">
        <v>9.5</v>
      </c>
      <c r="B35" s="382" t="s">
        <v>803</v>
      </c>
      <c r="C35" s="643"/>
      <c r="D35" s="643"/>
      <c r="E35" s="644">
        <v>0</v>
      </c>
      <c r="F35" s="643">
        <v>0</v>
      </c>
      <c r="G35" s="643">
        <v>0</v>
      </c>
      <c r="H35" s="645">
        <v>0</v>
      </c>
      <c r="I35" s="737"/>
      <c r="J35" s="737"/>
      <c r="K35" s="737"/>
      <c r="L35" s="737"/>
      <c r="M35" s="737"/>
      <c r="N35" s="737"/>
    </row>
    <row r="36" spans="1:14" ht="25.5">
      <c r="A36" s="380">
        <v>9.6</v>
      </c>
      <c r="B36" s="382" t="s">
        <v>804</v>
      </c>
      <c r="C36" s="643"/>
      <c r="D36" s="643"/>
      <c r="E36" s="644">
        <v>0</v>
      </c>
      <c r="F36" s="643">
        <v>0</v>
      </c>
      <c r="G36" s="643">
        <v>0</v>
      </c>
      <c r="H36" s="645">
        <v>0</v>
      </c>
      <c r="I36" s="737"/>
      <c r="J36" s="737"/>
      <c r="K36" s="737"/>
      <c r="L36" s="737"/>
      <c r="M36" s="737"/>
      <c r="N36" s="737"/>
    </row>
    <row r="37" spans="1:14" ht="25.5">
      <c r="A37" s="380">
        <v>9.6999999999999993</v>
      </c>
      <c r="B37" s="382" t="s">
        <v>805</v>
      </c>
      <c r="C37" s="643"/>
      <c r="D37" s="643"/>
      <c r="E37" s="644">
        <v>0</v>
      </c>
      <c r="F37" s="643">
        <v>0</v>
      </c>
      <c r="G37" s="643">
        <v>0</v>
      </c>
      <c r="H37" s="645">
        <v>0</v>
      </c>
      <c r="I37" s="737"/>
      <c r="J37" s="737"/>
      <c r="K37" s="737"/>
      <c r="L37" s="737"/>
      <c r="M37" s="737"/>
      <c r="N37" s="737"/>
    </row>
    <row r="38" spans="1:14" ht="15.75">
      <c r="A38" s="380">
        <v>10</v>
      </c>
      <c r="B38" s="383" t="s">
        <v>806</v>
      </c>
      <c r="C38" s="646">
        <v>5516742.5099999998</v>
      </c>
      <c r="D38" s="646">
        <v>10047682.067598</v>
      </c>
      <c r="E38" s="644">
        <v>15564424.577598</v>
      </c>
      <c r="F38" s="646">
        <v>4946614.8800000008</v>
      </c>
      <c r="G38" s="646">
        <v>10076270.130706999</v>
      </c>
      <c r="H38" s="645">
        <v>15022885.010707</v>
      </c>
      <c r="I38" s="737"/>
      <c r="J38" s="737"/>
      <c r="K38" s="737"/>
      <c r="L38" s="737"/>
      <c r="M38" s="737"/>
      <c r="N38" s="737"/>
    </row>
    <row r="39" spans="1:14" ht="15.75">
      <c r="A39" s="380">
        <v>10.1</v>
      </c>
      <c r="B39" s="382" t="s">
        <v>807</v>
      </c>
      <c r="C39" s="643">
        <v>349635.88</v>
      </c>
      <c r="D39" s="643">
        <v>0</v>
      </c>
      <c r="E39" s="644">
        <v>349635.88</v>
      </c>
      <c r="F39" s="643">
        <v>28294.639999999999</v>
      </c>
      <c r="G39" s="643">
        <v>117009.12283199999</v>
      </c>
      <c r="H39" s="645">
        <v>145303.76283199998</v>
      </c>
      <c r="I39" s="737"/>
      <c r="J39" s="737"/>
      <c r="K39" s="737"/>
      <c r="L39" s="737"/>
      <c r="M39" s="737"/>
      <c r="N39" s="737"/>
    </row>
    <row r="40" spans="1:14" ht="25.5">
      <c r="A40" s="380">
        <v>10.199999999999999</v>
      </c>
      <c r="B40" s="382" t="s">
        <v>808</v>
      </c>
      <c r="C40" s="643">
        <v>35531.75</v>
      </c>
      <c r="D40" s="643">
        <v>0</v>
      </c>
      <c r="E40" s="644">
        <v>35531.75</v>
      </c>
      <c r="F40" s="643">
        <v>3407.93</v>
      </c>
      <c r="G40" s="643">
        <v>8617.4292960000002</v>
      </c>
      <c r="H40" s="645">
        <v>12025.359296000001</v>
      </c>
      <c r="I40" s="737"/>
      <c r="J40" s="737"/>
      <c r="K40" s="737"/>
      <c r="L40" s="737"/>
      <c r="M40" s="737"/>
      <c r="N40" s="737"/>
    </row>
    <row r="41" spans="1:14" ht="25.5">
      <c r="A41" s="380">
        <v>10.3</v>
      </c>
      <c r="B41" s="382" t="s">
        <v>809</v>
      </c>
      <c r="C41" s="643">
        <v>4694055.79</v>
      </c>
      <c r="D41" s="643">
        <v>8957177.3292779997</v>
      </c>
      <c r="E41" s="644">
        <v>13651233.119277999</v>
      </c>
      <c r="F41" s="643">
        <v>4187222.9600000004</v>
      </c>
      <c r="G41" s="643">
        <v>8963951.6287609991</v>
      </c>
      <c r="H41" s="645">
        <v>13151174.588761</v>
      </c>
      <c r="I41" s="737"/>
      <c r="J41" s="737"/>
      <c r="K41" s="737"/>
      <c r="L41" s="737"/>
      <c r="M41" s="737"/>
      <c r="N41" s="737"/>
    </row>
    <row r="42" spans="1:14" ht="25.5">
      <c r="A42" s="380">
        <v>10.4</v>
      </c>
      <c r="B42" s="382" t="s">
        <v>810</v>
      </c>
      <c r="C42" s="643">
        <v>822686.71999999997</v>
      </c>
      <c r="D42" s="643">
        <v>1090504.73832</v>
      </c>
      <c r="E42" s="644">
        <v>1913191.45832</v>
      </c>
      <c r="F42" s="643">
        <v>759391.92</v>
      </c>
      <c r="G42" s="643">
        <v>1112318.5019459999</v>
      </c>
      <c r="H42" s="645">
        <v>1871710.4219459998</v>
      </c>
      <c r="I42" s="737"/>
      <c r="J42" s="737"/>
      <c r="K42" s="737"/>
      <c r="L42" s="737"/>
      <c r="M42" s="737"/>
      <c r="N42" s="737"/>
    </row>
    <row r="43" spans="1:14" ht="15.75">
      <c r="A43" s="380">
        <v>11</v>
      </c>
      <c r="B43" s="387" t="s">
        <v>175</v>
      </c>
      <c r="C43" s="643"/>
      <c r="D43" s="643"/>
      <c r="E43" s="644">
        <v>0</v>
      </c>
      <c r="F43" s="643">
        <v>0</v>
      </c>
      <c r="G43" s="643">
        <v>0</v>
      </c>
      <c r="H43" s="645">
        <v>0</v>
      </c>
      <c r="I43" s="737"/>
      <c r="J43" s="737"/>
      <c r="K43" s="737"/>
      <c r="L43" s="737"/>
      <c r="M43" s="737"/>
      <c r="N43" s="737"/>
    </row>
    <row r="44" spans="1:14" ht="15.75">
      <c r="C44" s="389"/>
      <c r="D44" s="389"/>
      <c r="E44" s="389"/>
      <c r="F44" s="389"/>
      <c r="G44" s="389"/>
      <c r="H44" s="389"/>
    </row>
    <row r="45" spans="1:14" ht="15.75">
      <c r="C45" s="389"/>
      <c r="D45" s="389"/>
      <c r="E45" s="389"/>
      <c r="F45" s="389"/>
      <c r="G45" s="389"/>
      <c r="H45" s="389"/>
    </row>
    <row r="46" spans="1:14" ht="15.75">
      <c r="C46" s="389"/>
      <c r="D46" s="389"/>
      <c r="E46" s="389"/>
      <c r="F46" s="389"/>
      <c r="G46" s="389"/>
      <c r="H46" s="389"/>
    </row>
    <row r="47" spans="1:14" ht="15.75">
      <c r="C47" s="389"/>
      <c r="D47" s="389"/>
      <c r="E47" s="389"/>
      <c r="F47" s="389"/>
      <c r="G47" s="389"/>
      <c r="H47" s="389"/>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N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I23" sqref="I23"/>
    </sheetView>
  </sheetViews>
  <sheetFormatPr defaultColWidth="9.140625" defaultRowHeight="12.75"/>
  <cols>
    <col min="1" max="1" width="9.5703125" style="1" bestFit="1" customWidth="1"/>
    <col min="2" max="2" width="93.5703125" style="1" customWidth="1"/>
    <col min="3" max="4" width="13.5703125" style="1" bestFit="1" customWidth="1"/>
    <col min="5" max="7" width="13.5703125" style="6" bestFit="1" customWidth="1"/>
    <col min="8" max="11" width="9.85546875" style="6" customWidth="1"/>
    <col min="12" max="16384" width="9.140625" style="6"/>
  </cols>
  <sheetData>
    <row r="1" spans="1:14" ht="15">
      <c r="A1" s="10" t="s">
        <v>97</v>
      </c>
      <c r="B1" s="9" t="str">
        <f>Info!C2</f>
        <v>სს პროკრედიტ ბანკი</v>
      </c>
      <c r="C1" s="9"/>
    </row>
    <row r="2" spans="1:14" ht="15">
      <c r="A2" s="10" t="s">
        <v>98</v>
      </c>
      <c r="B2" s="272">
        <f>'1. key ratios'!B2</f>
        <v>46203</v>
      </c>
      <c r="C2" s="9"/>
    </row>
    <row r="3" spans="1:14" ht="15">
      <c r="A3" s="10"/>
      <c r="B3" s="9"/>
      <c r="C3" s="9"/>
    </row>
    <row r="4" spans="1:14" ht="15" customHeight="1" thickBot="1">
      <c r="A4" s="116" t="s">
        <v>242</v>
      </c>
      <c r="B4" s="117" t="s">
        <v>96</v>
      </c>
      <c r="C4" s="118" t="s">
        <v>76</v>
      </c>
    </row>
    <row r="5" spans="1:14" ht="15" customHeight="1">
      <c r="A5" s="114" t="s">
        <v>25</v>
      </c>
      <c r="B5" s="115"/>
      <c r="C5" s="256" t="str">
        <f>INT((MONTH($B$2))/3)&amp;"Q"&amp;"-"&amp;YEAR($B$2)</f>
        <v>2Q-2026</v>
      </c>
      <c r="D5" s="256" t="str">
        <f>IF(INT(MONTH($B$2))=3, "4"&amp;"Q"&amp;"-"&amp;YEAR($B$2)-1, IF(INT(MONTH($B$2))=6, "1"&amp;"Q"&amp;"-"&amp;YEAR($B$2), IF(INT(MONTH($B$2))=9, "2"&amp;"Q"&amp;"-"&amp;YEAR($B$2),IF(INT(MONTH($B$2))=12, "3"&amp;"Q"&amp;"-"&amp;YEAR($B$2), 0))))</f>
        <v>1Q-2026</v>
      </c>
      <c r="E5" s="256" t="str">
        <f>IF(INT(MONTH($B$2))=3, "3"&amp;"Q"&amp;"-"&amp;YEAR($B$2)-1, IF(INT(MONTH($B$2))=6, "4"&amp;"Q"&amp;"-"&amp;YEAR($B$2)-1, IF(INT(MONTH($B$2))=9, "1"&amp;"Q"&amp;"-"&amp;YEAR($B$2),IF(INT(MONTH($B$2))=12, "2"&amp;"Q"&amp;"-"&amp;YEAR($B$2), 0))))</f>
        <v>4Q-2025</v>
      </c>
      <c r="F5" s="256" t="str">
        <f>IF(INT(MONTH($B$2))=3, "2"&amp;"Q"&amp;"-"&amp;YEAR($B$2)-1, IF(INT(MONTH($B$2))=6, "3"&amp;"Q"&amp;"-"&amp;YEAR($B$2)-1, IF(INT(MONTH($B$2))=9, "4"&amp;"Q"&amp;"-"&amp;YEAR($B$2)-1,IF(INT(MONTH($B$2))=12, "1"&amp;"Q"&amp;"-"&amp;YEAR($B$2), 0))))</f>
        <v>3Q-2025</v>
      </c>
      <c r="G5" s="256" t="str">
        <f>IF(INT(MONTH($B$2))=3, "1"&amp;"Q"&amp;"-"&amp;YEAR($B$2)-1, IF(INT(MONTH($B$2))=6, "2"&amp;"Q"&amp;"-"&amp;YEAR($B$2)-1, IF(INT(MONTH($B$2))=9, "3"&amp;"Q"&amp;"-"&amp;YEAR($B$2)-1,IF(INT(MONTH($B$2))=12, "4"&amp;"Q"&amp;"-"&amp;YEAR($B$2)-1, 0))))</f>
        <v>2Q-2025</v>
      </c>
    </row>
    <row r="6" spans="1:14" ht="15" customHeight="1">
      <c r="A6" s="214">
        <v>1</v>
      </c>
      <c r="B6" s="242" t="s">
        <v>101</v>
      </c>
      <c r="C6" s="215">
        <v>1464246014.7401111</v>
      </c>
      <c r="D6" s="244">
        <v>1441237892.1678159</v>
      </c>
      <c r="E6" s="216">
        <v>1415470110.7632594</v>
      </c>
      <c r="F6" s="215">
        <v>1434175264.1457596</v>
      </c>
      <c r="G6" s="245">
        <v>1380854860.6288493</v>
      </c>
      <c r="H6" s="738"/>
      <c r="I6" s="738"/>
      <c r="J6" s="738"/>
      <c r="K6" s="738"/>
      <c r="L6" s="738"/>
      <c r="M6" s="738"/>
      <c r="N6" s="738"/>
    </row>
    <row r="7" spans="1:14" ht="15" customHeight="1">
      <c r="A7" s="214">
        <v>1.1000000000000001</v>
      </c>
      <c r="B7" s="217" t="s">
        <v>995</v>
      </c>
      <c r="C7" s="218">
        <v>1378435522.1315112</v>
      </c>
      <c r="D7" s="246">
        <v>1361405016.0345058</v>
      </c>
      <c r="E7" s="218">
        <v>1333083000.8967793</v>
      </c>
      <c r="F7" s="218">
        <v>1350322025.0872495</v>
      </c>
      <c r="G7" s="247">
        <v>1288829457.5135126</v>
      </c>
      <c r="H7" s="738"/>
      <c r="I7" s="738"/>
      <c r="J7" s="738"/>
      <c r="K7" s="738"/>
      <c r="L7" s="738"/>
      <c r="M7" s="738"/>
      <c r="N7" s="738"/>
    </row>
    <row r="8" spans="1:14" ht="25.5">
      <c r="A8" s="214" t="s">
        <v>146</v>
      </c>
      <c r="B8" s="219" t="s">
        <v>239</v>
      </c>
      <c r="C8" s="218"/>
      <c r="D8" s="246">
        <v>0</v>
      </c>
      <c r="E8" s="218">
        <v>0</v>
      </c>
      <c r="F8" s="218">
        <v>0</v>
      </c>
      <c r="G8" s="247">
        <v>0</v>
      </c>
      <c r="H8" s="738"/>
      <c r="I8" s="738"/>
      <c r="J8" s="738"/>
      <c r="K8" s="738"/>
      <c r="L8" s="738"/>
      <c r="M8" s="738"/>
      <c r="N8" s="738"/>
    </row>
    <row r="9" spans="1:14" ht="15" customHeight="1">
      <c r="A9" s="214">
        <v>1.2</v>
      </c>
      <c r="B9" s="217" t="s">
        <v>21</v>
      </c>
      <c r="C9" s="218">
        <v>85810492.608599991</v>
      </c>
      <c r="D9" s="246">
        <v>79832876.133310005</v>
      </c>
      <c r="E9" s="218">
        <v>82387109.866479993</v>
      </c>
      <c r="F9" s="218">
        <v>83853239.058509991</v>
      </c>
      <c r="G9" s="247">
        <v>91054698.082629994</v>
      </c>
      <c r="H9" s="738"/>
      <c r="I9" s="738"/>
      <c r="J9" s="738"/>
      <c r="K9" s="738"/>
      <c r="L9" s="738"/>
      <c r="M9" s="738"/>
      <c r="N9" s="738"/>
    </row>
    <row r="10" spans="1:14" ht="15" customHeight="1">
      <c r="A10" s="214">
        <v>1.3</v>
      </c>
      <c r="B10" s="243" t="s">
        <v>73</v>
      </c>
      <c r="C10" s="218">
        <v>0</v>
      </c>
      <c r="D10" s="246">
        <v>0</v>
      </c>
      <c r="E10" s="218">
        <v>0</v>
      </c>
      <c r="F10" s="218">
        <v>0</v>
      </c>
      <c r="G10" s="247">
        <v>970705.03270674951</v>
      </c>
      <c r="H10" s="738"/>
      <c r="I10" s="738"/>
      <c r="J10" s="738"/>
      <c r="K10" s="738"/>
      <c r="L10" s="738"/>
      <c r="M10" s="738"/>
      <c r="N10" s="738"/>
    </row>
    <row r="11" spans="1:14" ht="15" customHeight="1">
      <c r="A11" s="214">
        <v>2</v>
      </c>
      <c r="B11" s="242" t="s">
        <v>102</v>
      </c>
      <c r="C11" s="218">
        <v>3607524.3019680372</v>
      </c>
      <c r="D11" s="246">
        <v>1002023.811223755</v>
      </c>
      <c r="E11" s="218">
        <v>1876165.5915236927</v>
      </c>
      <c r="F11" s="218">
        <v>9023023.5391859896</v>
      </c>
      <c r="G11" s="247">
        <v>4312833.9081899496</v>
      </c>
      <c r="H11" s="738"/>
      <c r="I11" s="738"/>
      <c r="J11" s="738"/>
      <c r="K11" s="738"/>
      <c r="L11" s="738"/>
      <c r="M11" s="738"/>
      <c r="N11" s="738"/>
    </row>
    <row r="12" spans="1:14" ht="15" customHeight="1">
      <c r="A12" s="214">
        <v>3</v>
      </c>
      <c r="B12" s="242" t="s">
        <v>100</v>
      </c>
      <c r="C12" s="218">
        <v>179684918.6136964</v>
      </c>
      <c r="D12" s="246">
        <v>179684918.6136964</v>
      </c>
      <c r="E12" s="218">
        <v>179684918.6136964</v>
      </c>
      <c r="F12" s="218">
        <v>184038122.83749998</v>
      </c>
      <c r="G12" s="247">
        <v>184038122.83749998</v>
      </c>
      <c r="H12" s="738"/>
      <c r="I12" s="738"/>
      <c r="J12" s="738"/>
      <c r="K12" s="738"/>
      <c r="L12" s="738"/>
      <c r="M12" s="738"/>
      <c r="N12" s="738"/>
    </row>
    <row r="13" spans="1:14" ht="15" customHeight="1" thickBot="1">
      <c r="A13" s="60">
        <v>4</v>
      </c>
      <c r="B13" s="250" t="s">
        <v>147</v>
      </c>
      <c r="C13" s="136">
        <v>1647538457.6557755</v>
      </c>
      <c r="D13" s="248">
        <v>1621924834.592736</v>
      </c>
      <c r="E13" s="137">
        <v>1597031194.9684794</v>
      </c>
      <c r="F13" s="136">
        <v>1627236410.5224457</v>
      </c>
      <c r="G13" s="249">
        <v>1569205817.3745394</v>
      </c>
      <c r="H13" s="738"/>
      <c r="I13" s="738"/>
      <c r="J13" s="738"/>
      <c r="K13" s="738"/>
      <c r="L13" s="738"/>
      <c r="M13" s="738"/>
      <c r="N13" s="738"/>
    </row>
    <row r="14" spans="1:14">
      <c r="B14" s="14"/>
    </row>
    <row r="15" spans="1:14">
      <c r="B15" s="14"/>
    </row>
    <row r="16" spans="1:14">
      <c r="B16" s="14"/>
    </row>
    <row r="17" spans="2:2">
      <c r="B17" s="14"/>
    </row>
    <row r="18" spans="2:2">
      <c r="B18" s="14"/>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9"/>
  <sheetViews>
    <sheetView showGridLines="0" tabSelected="1" zoomScale="80" zoomScaleNormal="80" workbookViewId="0">
      <pane xSplit="1" ySplit="4" topLeftCell="B5" activePane="bottomRight" state="frozen"/>
      <selection pane="topRight" activeCell="B1" sqref="B1"/>
      <selection pane="bottomLeft" activeCell="A4" sqref="A4"/>
      <selection pane="bottomRight" activeCell="F30" sqref="F30"/>
    </sheetView>
  </sheetViews>
  <sheetFormatPr defaultRowHeight="15"/>
  <cols>
    <col min="1" max="1" width="9.5703125" style="1" bestFit="1" customWidth="1"/>
    <col min="2" max="2" width="64.5703125" style="1" customWidth="1"/>
    <col min="3" max="3" width="126.28515625" style="1" bestFit="1" customWidth="1"/>
  </cols>
  <sheetData>
    <row r="1" spans="1:8">
      <c r="A1" s="1" t="s">
        <v>97</v>
      </c>
      <c r="B1" s="1" t="str">
        <f>Info!C2</f>
        <v>სს პროკრედიტ ბანკი</v>
      </c>
    </row>
    <row r="2" spans="1:8">
      <c r="A2" s="1" t="s">
        <v>98</v>
      </c>
      <c r="B2" s="272">
        <f>'1. key ratios'!B2</f>
        <v>46203</v>
      </c>
    </row>
    <row r="4" spans="1:8" ht="25.5" customHeight="1" thickBot="1">
      <c r="A4" s="130" t="s">
        <v>243</v>
      </c>
      <c r="B4" s="20" t="s">
        <v>80</v>
      </c>
      <c r="C4" s="7"/>
    </row>
    <row r="5" spans="1:8" ht="15.75">
      <c r="A5" s="5"/>
      <c r="B5" s="238" t="s">
        <v>81</v>
      </c>
      <c r="C5" s="254" t="s">
        <v>419</v>
      </c>
    </row>
    <row r="6" spans="1:8">
      <c r="A6" s="8">
        <v>1</v>
      </c>
      <c r="B6" s="21" t="s">
        <v>1001</v>
      </c>
      <c r="C6" s="251" t="s">
        <v>1004</v>
      </c>
    </row>
    <row r="7" spans="1:8">
      <c r="A7" s="8">
        <v>2</v>
      </c>
      <c r="B7" s="931" t="s">
        <v>1006</v>
      </c>
      <c r="C7" s="932" t="s">
        <v>1005</v>
      </c>
    </row>
    <row r="8" spans="1:8">
      <c r="A8" s="8">
        <v>3</v>
      </c>
      <c r="B8" s="931" t="s">
        <v>1007</v>
      </c>
      <c r="C8" s="932" t="s">
        <v>1005</v>
      </c>
    </row>
    <row r="9" spans="1:8">
      <c r="A9" s="8">
        <v>4</v>
      </c>
      <c r="B9" s="931" t="s">
        <v>1020</v>
      </c>
      <c r="C9" s="932" t="s">
        <v>1005</v>
      </c>
    </row>
    <row r="10" spans="1:8">
      <c r="A10" s="8">
        <v>5</v>
      </c>
      <c r="B10" s="931"/>
      <c r="C10" s="932"/>
    </row>
    <row r="11" spans="1:8">
      <c r="A11" s="8">
        <v>6</v>
      </c>
      <c r="B11" s="21"/>
      <c r="C11" s="251"/>
    </row>
    <row r="12" spans="1:8">
      <c r="A12" s="8">
        <v>7</v>
      </c>
      <c r="B12" s="21"/>
      <c r="C12" s="251"/>
      <c r="H12" s="2"/>
    </row>
    <row r="13" spans="1:8">
      <c r="A13" s="8">
        <v>8</v>
      </c>
      <c r="B13" s="21"/>
      <c r="C13" s="251"/>
    </row>
    <row r="14" spans="1:8">
      <c r="A14" s="8">
        <v>9</v>
      </c>
      <c r="B14" s="21"/>
      <c r="C14" s="251"/>
    </row>
    <row r="15" spans="1:8">
      <c r="A15" s="8">
        <v>10</v>
      </c>
      <c r="B15" s="21"/>
      <c r="C15" s="251"/>
    </row>
    <row r="16" spans="1:8">
      <c r="A16" s="8"/>
      <c r="B16" s="773"/>
      <c r="C16" s="774"/>
    </row>
    <row r="17" spans="1:3">
      <c r="A17" s="8"/>
      <c r="B17" s="239" t="s">
        <v>82</v>
      </c>
      <c r="C17" s="255" t="s">
        <v>420</v>
      </c>
    </row>
    <row r="18" spans="1:3" ht="15.75">
      <c r="A18" s="8">
        <v>1</v>
      </c>
      <c r="B18" s="17" t="s">
        <v>1002</v>
      </c>
      <c r="C18" s="252" t="s">
        <v>1008</v>
      </c>
    </row>
    <row r="19" spans="1:3" ht="15.75">
      <c r="A19" s="8">
        <v>2</v>
      </c>
      <c r="B19" s="17" t="s">
        <v>1009</v>
      </c>
      <c r="C19" s="252" t="s">
        <v>1010</v>
      </c>
    </row>
    <row r="20" spans="1:3" ht="15.75">
      <c r="A20" s="8">
        <v>3</v>
      </c>
      <c r="B20" s="17" t="s">
        <v>1011</v>
      </c>
      <c r="C20" s="252" t="s">
        <v>1012</v>
      </c>
    </row>
    <row r="21" spans="1:3" ht="15.75">
      <c r="A21" s="8">
        <v>4</v>
      </c>
      <c r="B21" s="17"/>
      <c r="C21" s="252"/>
    </row>
    <row r="22" spans="1:3" ht="15.75">
      <c r="A22" s="8">
        <v>5</v>
      </c>
      <c r="B22" s="17"/>
      <c r="C22" s="252"/>
    </row>
    <row r="23" spans="1:3" ht="15.75">
      <c r="A23" s="8">
        <v>6</v>
      </c>
      <c r="B23" s="17"/>
      <c r="C23" s="252"/>
    </row>
    <row r="24" spans="1:3" ht="15.75">
      <c r="A24" s="8">
        <v>7</v>
      </c>
      <c r="B24" s="17"/>
      <c r="C24" s="252"/>
    </row>
    <row r="25" spans="1:3" ht="15.75">
      <c r="A25" s="8">
        <v>8</v>
      </c>
      <c r="B25" s="17"/>
      <c r="C25" s="252"/>
    </row>
    <row r="26" spans="1:3" ht="15.75">
      <c r="A26" s="8">
        <v>9</v>
      </c>
      <c r="B26" s="17"/>
      <c r="C26" s="252"/>
    </row>
    <row r="27" spans="1:3" ht="15.75" customHeight="1">
      <c r="A27" s="8">
        <v>10</v>
      </c>
      <c r="B27" s="17"/>
      <c r="C27" s="253"/>
    </row>
    <row r="28" spans="1:3" ht="15.75" customHeight="1">
      <c r="A28" s="8"/>
      <c r="B28" s="17"/>
      <c r="C28" s="18"/>
    </row>
    <row r="29" spans="1:3" ht="30" customHeight="1">
      <c r="A29" s="8"/>
      <c r="B29" s="775" t="s">
        <v>83</v>
      </c>
      <c r="C29" s="776"/>
    </row>
    <row r="30" spans="1:3">
      <c r="A30" s="8">
        <v>1</v>
      </c>
      <c r="B30" s="21" t="s">
        <v>1013</v>
      </c>
      <c r="C30" s="620">
        <v>1</v>
      </c>
    </row>
    <row r="31" spans="1:3" ht="15.75" customHeight="1">
      <c r="A31" s="8"/>
      <c r="B31" s="21"/>
      <c r="C31" s="22"/>
    </row>
    <row r="32" spans="1:3" ht="29.25" customHeight="1">
      <c r="A32" s="8"/>
      <c r="B32" s="775" t="s">
        <v>163</v>
      </c>
      <c r="C32" s="776"/>
    </row>
    <row r="33" spans="1:3">
      <c r="A33" s="621">
        <v>1</v>
      </c>
      <c r="B33" s="734" t="s">
        <v>1014</v>
      </c>
      <c r="C33" s="622">
        <v>0.183</v>
      </c>
    </row>
    <row r="34" spans="1:3">
      <c r="A34" s="623">
        <v>2</v>
      </c>
      <c r="B34" s="735" t="s">
        <v>1015</v>
      </c>
      <c r="C34" s="625">
        <v>0.13200000000000001</v>
      </c>
    </row>
    <row r="35" spans="1:3">
      <c r="A35" s="623">
        <v>3</v>
      </c>
      <c r="B35" s="735" t="s">
        <v>1016</v>
      </c>
      <c r="C35" s="625">
        <v>0.125</v>
      </c>
    </row>
    <row r="36" spans="1:3">
      <c r="A36" s="623">
        <v>4</v>
      </c>
      <c r="B36" s="735" t="s">
        <v>1017</v>
      </c>
      <c r="C36" s="625">
        <v>8.6999999999999994E-2</v>
      </c>
    </row>
    <row r="37" spans="1:3">
      <c r="A37" s="623">
        <v>5</v>
      </c>
      <c r="B37" s="735"/>
      <c r="C37" s="625"/>
    </row>
    <row r="38" spans="1:3">
      <c r="A38" s="623"/>
      <c r="B38" s="624"/>
      <c r="C38" s="626"/>
    </row>
    <row r="39" spans="1:3" ht="16.5" thickBot="1">
      <c r="A39" s="627"/>
      <c r="B39" s="23"/>
      <c r="C39" s="628"/>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K53"/>
  <sheetViews>
    <sheetView zoomScale="80" zoomScaleNormal="80" workbookViewId="0">
      <pane xSplit="1" ySplit="5" topLeftCell="B15" activePane="bottomRight" state="frozen"/>
      <selection activeCell="H6" sqref="H6"/>
      <selection pane="topRight" activeCell="H6" sqref="H6"/>
      <selection pane="bottomLeft" activeCell="H6" sqref="H6"/>
      <selection pane="bottomRight" activeCell="F8" sqref="F8:H37"/>
    </sheetView>
  </sheetViews>
  <sheetFormatPr defaultRowHeight="15"/>
  <cols>
    <col min="1" max="1" width="9.5703125" style="1" bestFit="1" customWidth="1"/>
    <col min="2" max="2" width="47.5703125" style="1" customWidth="1"/>
    <col min="3" max="3" width="28" style="1" customWidth="1"/>
    <col min="4" max="4" width="25.5703125" style="1" customWidth="1"/>
    <col min="5" max="5" width="18.85546875" style="1" customWidth="1"/>
    <col min="6" max="6" width="12" bestFit="1" customWidth="1"/>
    <col min="7" max="7" width="12.5703125" bestFit="1" customWidth="1"/>
  </cols>
  <sheetData>
    <row r="1" spans="1:11" ht="15.75">
      <c r="A1" s="10" t="s">
        <v>97</v>
      </c>
      <c r="B1" s="9" t="str">
        <f>Info!C2</f>
        <v>სს პროკრედიტ ბანკი</v>
      </c>
    </row>
    <row r="2" spans="1:11" s="10" customFormat="1" ht="15.75" customHeight="1">
      <c r="A2" s="10" t="s">
        <v>98</v>
      </c>
      <c r="B2" s="272">
        <f>'1. key ratios'!B2</f>
        <v>46203</v>
      </c>
    </row>
    <row r="3" spans="1:11" s="10" customFormat="1" ht="15.75" customHeight="1"/>
    <row r="4" spans="1:11" s="10" customFormat="1" ht="15.75" customHeight="1" thickBot="1">
      <c r="A4" s="131" t="s">
        <v>244</v>
      </c>
      <c r="B4" s="132" t="s">
        <v>157</v>
      </c>
      <c r="C4" s="96"/>
      <c r="D4" s="96"/>
      <c r="E4" s="97" t="s">
        <v>76</v>
      </c>
    </row>
    <row r="5" spans="1:11" s="56" customFormat="1" ht="17.45" customHeight="1">
      <c r="A5" s="192"/>
      <c r="B5" s="193"/>
      <c r="C5" s="95" t="s">
        <v>0</v>
      </c>
      <c r="D5" s="95" t="s">
        <v>1</v>
      </c>
      <c r="E5" s="194" t="s">
        <v>2</v>
      </c>
    </row>
    <row r="6" spans="1:11" ht="14.45" customHeight="1">
      <c r="A6" s="195"/>
      <c r="B6" s="777" t="s">
        <v>133</v>
      </c>
      <c r="C6" s="777" t="s">
        <v>824</v>
      </c>
      <c r="D6" s="778" t="s">
        <v>132</v>
      </c>
      <c r="E6" s="779"/>
    </row>
    <row r="7" spans="1:11" ht="99.6" customHeight="1">
      <c r="A7" s="195"/>
      <c r="B7" s="777"/>
      <c r="C7" s="777"/>
      <c r="D7" s="190" t="s">
        <v>131</v>
      </c>
      <c r="E7" s="191" t="s">
        <v>341</v>
      </c>
    </row>
    <row r="8" spans="1:11" ht="22.5" customHeight="1">
      <c r="A8" s="391">
        <v>1</v>
      </c>
      <c r="B8" s="341" t="s">
        <v>811</v>
      </c>
      <c r="C8" s="392">
        <v>558247380.82425117</v>
      </c>
      <c r="D8" s="392">
        <v>0</v>
      </c>
      <c r="E8" s="392">
        <v>558247380.82425117</v>
      </c>
      <c r="F8" s="739"/>
      <c r="G8" s="739"/>
      <c r="H8" s="739"/>
      <c r="I8" s="739"/>
      <c r="J8" s="739"/>
      <c r="K8" s="739"/>
    </row>
    <row r="9" spans="1:11">
      <c r="A9" s="391">
        <v>1.1000000000000001</v>
      </c>
      <c r="B9" s="342" t="s">
        <v>85</v>
      </c>
      <c r="C9" s="392">
        <v>54730766.977499999</v>
      </c>
      <c r="D9" s="392"/>
      <c r="E9" s="392">
        <v>54730766.977499999</v>
      </c>
      <c r="F9" s="739"/>
      <c r="G9" s="739"/>
      <c r="H9" s="739"/>
    </row>
    <row r="10" spans="1:11">
      <c r="A10" s="391">
        <v>1.2</v>
      </c>
      <c r="B10" s="342" t="s">
        <v>86</v>
      </c>
      <c r="C10" s="392">
        <v>314998598.163508</v>
      </c>
      <c r="D10" s="392"/>
      <c r="E10" s="392">
        <v>314998598.163508</v>
      </c>
      <c r="F10" s="739"/>
      <c r="G10" s="739"/>
      <c r="H10" s="739"/>
    </row>
    <row r="11" spans="1:11">
      <c r="A11" s="391">
        <v>1.3</v>
      </c>
      <c r="B11" s="342" t="s">
        <v>87</v>
      </c>
      <c r="C11" s="392">
        <v>188518015.6832431</v>
      </c>
      <c r="D11" s="392"/>
      <c r="E11" s="392">
        <v>188518015.6832431</v>
      </c>
      <c r="F11" s="739"/>
      <c r="G11" s="739"/>
      <c r="H11" s="739"/>
    </row>
    <row r="12" spans="1:11">
      <c r="A12" s="391">
        <v>2</v>
      </c>
      <c r="B12" s="343" t="s">
        <v>698</v>
      </c>
      <c r="C12" s="392">
        <v>0</v>
      </c>
      <c r="D12" s="392"/>
      <c r="E12" s="392">
        <v>0</v>
      </c>
      <c r="F12" s="739"/>
      <c r="G12" s="739"/>
      <c r="H12" s="739"/>
    </row>
    <row r="13" spans="1:11" ht="21">
      <c r="A13" s="391">
        <v>2.1</v>
      </c>
      <c r="B13" s="344" t="s">
        <v>699</v>
      </c>
      <c r="C13" s="392">
        <v>0</v>
      </c>
      <c r="D13" s="392"/>
      <c r="E13" s="392">
        <v>0</v>
      </c>
      <c r="F13" s="739"/>
      <c r="G13" s="739"/>
      <c r="H13" s="739"/>
    </row>
    <row r="14" spans="1:11" ht="33.950000000000003" customHeight="1">
      <c r="A14" s="391">
        <v>3</v>
      </c>
      <c r="B14" s="345" t="s">
        <v>700</v>
      </c>
      <c r="C14" s="392">
        <v>0</v>
      </c>
      <c r="D14" s="392"/>
      <c r="E14" s="392">
        <v>0</v>
      </c>
      <c r="F14" s="739"/>
      <c r="G14" s="739"/>
      <c r="H14" s="739"/>
    </row>
    <row r="15" spans="1:11" ht="32.450000000000003" customHeight="1">
      <c r="A15" s="391">
        <v>4</v>
      </c>
      <c r="B15" s="346" t="s">
        <v>701</v>
      </c>
      <c r="C15" s="392">
        <v>0</v>
      </c>
      <c r="D15" s="392"/>
      <c r="E15" s="392">
        <v>0</v>
      </c>
      <c r="F15" s="739"/>
      <c r="G15" s="739"/>
      <c r="H15" s="739"/>
    </row>
    <row r="16" spans="1:11" ht="23.1" customHeight="1">
      <c r="A16" s="391">
        <v>5</v>
      </c>
      <c r="B16" s="346" t="s">
        <v>702</v>
      </c>
      <c r="C16" s="392">
        <v>669250.60533084907</v>
      </c>
      <c r="D16" s="392">
        <v>0</v>
      </c>
      <c r="E16" s="392">
        <v>669250.60533084907</v>
      </c>
      <c r="F16" s="739"/>
      <c r="G16" s="739"/>
      <c r="H16" s="739"/>
    </row>
    <row r="17" spans="1:8">
      <c r="A17" s="391">
        <v>5.0999999999999996</v>
      </c>
      <c r="B17" s="347" t="s">
        <v>703</v>
      </c>
      <c r="C17" s="392">
        <v>669250.60533084907</v>
      </c>
      <c r="D17" s="392"/>
      <c r="E17" s="392">
        <v>669250.60533084907</v>
      </c>
      <c r="F17" s="739"/>
      <c r="G17" s="739"/>
      <c r="H17" s="739"/>
    </row>
    <row r="18" spans="1:8">
      <c r="A18" s="391">
        <v>5.2</v>
      </c>
      <c r="B18" s="347" t="s">
        <v>538</v>
      </c>
      <c r="C18" s="392">
        <v>0</v>
      </c>
      <c r="D18" s="392"/>
      <c r="E18" s="392">
        <v>0</v>
      </c>
      <c r="F18" s="739"/>
      <c r="G18" s="739"/>
      <c r="H18" s="739"/>
    </row>
    <row r="19" spans="1:8">
      <c r="A19" s="391">
        <v>5.3</v>
      </c>
      <c r="B19" s="347" t="s">
        <v>704</v>
      </c>
      <c r="C19" s="392">
        <v>0</v>
      </c>
      <c r="D19" s="392"/>
      <c r="E19" s="392">
        <v>0</v>
      </c>
      <c r="F19" s="739"/>
      <c r="G19" s="739"/>
      <c r="H19" s="739"/>
    </row>
    <row r="20" spans="1:8" ht="21">
      <c r="A20" s="391">
        <v>6</v>
      </c>
      <c r="B20" s="345" t="s">
        <v>705</v>
      </c>
      <c r="C20" s="392">
        <v>1645190834.2084327</v>
      </c>
      <c r="D20" s="392">
        <v>0</v>
      </c>
      <c r="E20" s="392">
        <v>1645190834.2084327</v>
      </c>
      <c r="F20" s="739"/>
      <c r="G20" s="739"/>
      <c r="H20" s="739"/>
    </row>
    <row r="21" spans="1:8">
      <c r="A21" s="391">
        <v>6.1</v>
      </c>
      <c r="B21" s="347" t="s">
        <v>538</v>
      </c>
      <c r="C21" s="393">
        <v>140869615.13</v>
      </c>
      <c r="D21" s="393"/>
      <c r="E21" s="393">
        <v>140869615.13</v>
      </c>
      <c r="F21" s="739"/>
      <c r="G21" s="739"/>
      <c r="H21" s="739"/>
    </row>
    <row r="22" spans="1:8">
      <c r="A22" s="391">
        <v>6.2</v>
      </c>
      <c r="B22" s="347" t="s">
        <v>704</v>
      </c>
      <c r="C22" s="393">
        <v>1504321219.0784328</v>
      </c>
      <c r="D22" s="393"/>
      <c r="E22" s="393">
        <v>1504321219.0784328</v>
      </c>
      <c r="F22" s="739"/>
      <c r="G22" s="739"/>
      <c r="H22" s="739"/>
    </row>
    <row r="23" spans="1:8" ht="21">
      <c r="A23" s="391">
        <v>7</v>
      </c>
      <c r="B23" s="348" t="s">
        <v>706</v>
      </c>
      <c r="C23" s="394">
        <v>9378316.1600000001</v>
      </c>
      <c r="D23" s="394">
        <v>9378316.1600000001</v>
      </c>
      <c r="E23" s="394">
        <v>0</v>
      </c>
      <c r="F23" s="739"/>
      <c r="G23" s="739"/>
      <c r="H23" s="739"/>
    </row>
    <row r="24" spans="1:8" ht="21">
      <c r="A24" s="391">
        <v>8</v>
      </c>
      <c r="B24" s="349" t="s">
        <v>707</v>
      </c>
      <c r="C24" s="394">
        <v>0</v>
      </c>
      <c r="D24" s="394"/>
      <c r="E24" s="394">
        <v>0</v>
      </c>
      <c r="F24" s="739"/>
      <c r="G24" s="739"/>
      <c r="H24" s="739"/>
    </row>
    <row r="25" spans="1:8">
      <c r="A25" s="391">
        <v>9</v>
      </c>
      <c r="B25" s="346" t="s">
        <v>708</v>
      </c>
      <c r="C25" s="394">
        <v>47602493.980000012</v>
      </c>
      <c r="D25" s="394">
        <v>0</v>
      </c>
      <c r="E25" s="394">
        <v>47602493.980000012</v>
      </c>
      <c r="F25" s="739"/>
      <c r="G25" s="739"/>
      <c r="H25" s="739"/>
    </row>
    <row r="26" spans="1:8">
      <c r="A26" s="391">
        <v>9.1</v>
      </c>
      <c r="B26" s="350" t="s">
        <v>709</v>
      </c>
      <c r="C26" s="394">
        <v>43684117.510000013</v>
      </c>
      <c r="D26" s="394"/>
      <c r="E26" s="394">
        <v>43684117.510000013</v>
      </c>
      <c r="F26" s="739"/>
      <c r="G26" s="739"/>
      <c r="H26" s="739"/>
    </row>
    <row r="27" spans="1:8">
      <c r="A27" s="391">
        <v>9.1999999999999993</v>
      </c>
      <c r="B27" s="350" t="s">
        <v>710</v>
      </c>
      <c r="C27" s="394">
        <v>3918376.4699999997</v>
      </c>
      <c r="D27" s="394"/>
      <c r="E27" s="394">
        <v>3918376.4699999997</v>
      </c>
      <c r="F27" s="739"/>
      <c r="G27" s="739"/>
      <c r="H27" s="739"/>
    </row>
    <row r="28" spans="1:8">
      <c r="A28" s="391">
        <v>10</v>
      </c>
      <c r="B28" s="346" t="s">
        <v>36</v>
      </c>
      <c r="C28" s="394">
        <v>5857388.3499999996</v>
      </c>
      <c r="D28" s="394">
        <v>5857388.3499999996</v>
      </c>
      <c r="E28" s="394">
        <v>0</v>
      </c>
      <c r="F28" s="739"/>
      <c r="G28" s="739"/>
      <c r="H28" s="739"/>
    </row>
    <row r="29" spans="1:8">
      <c r="A29" s="391">
        <v>10.1</v>
      </c>
      <c r="B29" s="350" t="s">
        <v>711</v>
      </c>
      <c r="C29" s="394">
        <v>0</v>
      </c>
      <c r="D29" s="394"/>
      <c r="E29" s="394">
        <v>0</v>
      </c>
      <c r="F29" s="739"/>
      <c r="G29" s="739"/>
      <c r="H29" s="739"/>
    </row>
    <row r="30" spans="1:8">
      <c r="A30" s="391">
        <v>10.199999999999999</v>
      </c>
      <c r="B30" s="350" t="s">
        <v>712</v>
      </c>
      <c r="C30" s="394">
        <v>5857388.3499999996</v>
      </c>
      <c r="D30" s="394">
        <v>5857388.3499999996</v>
      </c>
      <c r="E30" s="394">
        <v>0</v>
      </c>
      <c r="F30" s="739"/>
      <c r="G30" s="739"/>
      <c r="H30" s="739"/>
    </row>
    <row r="31" spans="1:8">
      <c r="A31" s="391">
        <v>11</v>
      </c>
      <c r="B31" s="346" t="s">
        <v>713</v>
      </c>
      <c r="C31" s="394">
        <v>0</v>
      </c>
      <c r="D31" s="394">
        <v>0</v>
      </c>
      <c r="E31" s="394">
        <v>0</v>
      </c>
      <c r="F31" s="739"/>
      <c r="G31" s="739"/>
      <c r="H31" s="739"/>
    </row>
    <row r="32" spans="1:8">
      <c r="A32" s="391">
        <v>11.1</v>
      </c>
      <c r="B32" s="350" t="s">
        <v>714</v>
      </c>
      <c r="C32" s="394">
        <v>0</v>
      </c>
      <c r="D32" s="394"/>
      <c r="E32" s="394">
        <v>0</v>
      </c>
      <c r="F32" s="739"/>
      <c r="G32" s="739"/>
      <c r="H32" s="739"/>
    </row>
    <row r="33" spans="1:8">
      <c r="A33" s="391">
        <v>11.2</v>
      </c>
      <c r="B33" s="350" t="s">
        <v>715</v>
      </c>
      <c r="C33" s="394">
        <v>0</v>
      </c>
      <c r="D33" s="394"/>
      <c r="E33" s="394">
        <v>0</v>
      </c>
      <c r="F33" s="739"/>
      <c r="G33" s="739"/>
      <c r="H33" s="739"/>
    </row>
    <row r="34" spans="1:8">
      <c r="A34" s="391">
        <v>13</v>
      </c>
      <c r="B34" s="346" t="s">
        <v>88</v>
      </c>
      <c r="C34" s="393">
        <v>24422653.315605007</v>
      </c>
      <c r="D34" s="393"/>
      <c r="E34" s="393">
        <v>24422653.315605007</v>
      </c>
      <c r="F34" s="739"/>
      <c r="G34" s="739"/>
      <c r="H34" s="739"/>
    </row>
    <row r="35" spans="1:8">
      <c r="A35" s="391">
        <v>13.1</v>
      </c>
      <c r="B35" s="351" t="s">
        <v>716</v>
      </c>
      <c r="C35" s="393">
        <v>0</v>
      </c>
      <c r="D35" s="393"/>
      <c r="E35" s="393">
        <v>0</v>
      </c>
      <c r="F35" s="739"/>
      <c r="G35" s="739"/>
      <c r="H35" s="739"/>
    </row>
    <row r="36" spans="1:8">
      <c r="A36" s="391">
        <v>13.2</v>
      </c>
      <c r="B36" s="351" t="s">
        <v>717</v>
      </c>
      <c r="C36" s="393">
        <v>0</v>
      </c>
      <c r="D36" s="393"/>
      <c r="E36" s="393">
        <v>0</v>
      </c>
      <c r="F36" s="739"/>
      <c r="G36" s="739"/>
      <c r="H36" s="739"/>
    </row>
    <row r="37" spans="1:8" ht="39" thickBot="1">
      <c r="A37" s="196"/>
      <c r="B37" s="197" t="s">
        <v>308</v>
      </c>
      <c r="C37" s="159">
        <v>2291368317.4436197</v>
      </c>
      <c r="D37" s="159">
        <v>15235704.51</v>
      </c>
      <c r="E37" s="159">
        <v>2276132612.93362</v>
      </c>
      <c r="F37" s="739"/>
      <c r="G37" s="739"/>
      <c r="H37" s="739"/>
    </row>
    <row r="38" spans="1:8">
      <c r="A38"/>
      <c r="B38"/>
      <c r="C38"/>
      <c r="D38"/>
      <c r="E38"/>
    </row>
    <row r="39" spans="1:8">
      <c r="A39"/>
      <c r="B39"/>
      <c r="C39"/>
      <c r="D39"/>
      <c r="E39"/>
    </row>
    <row r="41" spans="1:8" s="1" customFormat="1">
      <c r="B41" s="25"/>
      <c r="F41"/>
      <c r="G41"/>
    </row>
    <row r="42" spans="1:8" s="1" customFormat="1">
      <c r="B42" s="26"/>
      <c r="F42"/>
      <c r="G42"/>
    </row>
    <row r="43" spans="1:8" s="1" customFormat="1">
      <c r="B43" s="25"/>
      <c r="F43"/>
      <c r="G43"/>
    </row>
    <row r="44" spans="1:8" s="1" customFormat="1">
      <c r="B44" s="25"/>
      <c r="F44"/>
      <c r="G44"/>
    </row>
    <row r="45" spans="1:8" s="1" customFormat="1">
      <c r="B45" s="25"/>
      <c r="F45"/>
      <c r="G45"/>
    </row>
    <row r="46" spans="1:8" s="1" customFormat="1">
      <c r="B46" s="25"/>
      <c r="F46"/>
      <c r="G46"/>
    </row>
    <row r="47" spans="1:8" s="1" customFormat="1">
      <c r="B47" s="25"/>
      <c r="F47"/>
      <c r="G47"/>
    </row>
    <row r="48" spans="1:8" s="1" customFormat="1">
      <c r="B48" s="26"/>
      <c r="F48"/>
      <c r="G48"/>
    </row>
    <row r="49" spans="2:7" s="1" customFormat="1">
      <c r="B49" s="26"/>
      <c r="F49"/>
      <c r="G49"/>
    </row>
    <row r="50" spans="2:7" s="1" customFormat="1">
      <c r="B50" s="26"/>
      <c r="F50"/>
      <c r="G50"/>
    </row>
    <row r="51" spans="2:7" s="1" customFormat="1">
      <c r="B51" s="26"/>
      <c r="F51"/>
      <c r="G51"/>
    </row>
    <row r="52" spans="2:7" s="1" customFormat="1">
      <c r="B52" s="26"/>
      <c r="F52"/>
      <c r="G52"/>
    </row>
    <row r="53" spans="2:7" s="1" customFormat="1">
      <c r="B53" s="26"/>
      <c r="F53"/>
      <c r="G53"/>
    </row>
  </sheetData>
  <mergeCells count="3">
    <mergeCell ref="B6:B7"/>
    <mergeCell ref="C6:C7"/>
    <mergeCell ref="D6:E6"/>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D5" sqref="D5:D13"/>
    </sheetView>
  </sheetViews>
  <sheetFormatPr defaultRowHeight="15" outlineLevelRow="1"/>
  <cols>
    <col min="1" max="1" width="9.5703125" style="1" bestFit="1" customWidth="1"/>
    <col min="2" max="2" width="114.140625" style="1" customWidth="1"/>
    <col min="3" max="3" width="18.85546875" customWidth="1"/>
    <col min="4" max="4" width="25.42578125" customWidth="1"/>
    <col min="5" max="5" width="24.140625" customWidth="1"/>
    <col min="6" max="6" width="24" customWidth="1"/>
    <col min="7" max="7" width="10" bestFit="1" customWidth="1"/>
    <col min="8" max="8" width="12" bestFit="1" customWidth="1"/>
    <col min="9" max="9" width="12.5703125" bestFit="1" customWidth="1"/>
  </cols>
  <sheetData>
    <row r="1" spans="1:6" ht="15.75">
      <c r="A1" s="10" t="s">
        <v>97</v>
      </c>
      <c r="B1" s="9" t="str">
        <f>Info!C2</f>
        <v>სს პროკრედიტ ბანკი</v>
      </c>
    </row>
    <row r="2" spans="1:6" s="10" customFormat="1" ht="15.75" customHeight="1">
      <c r="A2" s="10" t="s">
        <v>98</v>
      </c>
      <c r="B2" s="272">
        <f>'1. key ratios'!B2</f>
        <v>46203</v>
      </c>
      <c r="C2"/>
      <c r="D2"/>
      <c r="E2"/>
      <c r="F2"/>
    </row>
    <row r="3" spans="1:6" s="10" customFormat="1" ht="15.75" customHeight="1">
      <c r="C3"/>
      <c r="D3"/>
      <c r="E3"/>
      <c r="F3"/>
    </row>
    <row r="4" spans="1:6" s="10" customFormat="1" ht="26.25" thickBot="1">
      <c r="A4" s="10" t="s">
        <v>245</v>
      </c>
      <c r="B4" s="103" t="s">
        <v>160</v>
      </c>
      <c r="C4" s="97" t="s">
        <v>76</v>
      </c>
      <c r="D4"/>
      <c r="E4"/>
      <c r="F4"/>
    </row>
    <row r="5" spans="1:6">
      <c r="A5" s="98">
        <v>1</v>
      </c>
      <c r="B5" s="99" t="s">
        <v>695</v>
      </c>
      <c r="C5" s="138">
        <v>2276132612.93362</v>
      </c>
      <c r="D5" s="736"/>
    </row>
    <row r="6" spans="1:6">
      <c r="A6" s="55">
        <v>2.1</v>
      </c>
      <c r="B6" s="105" t="s">
        <v>829</v>
      </c>
      <c r="C6" s="139">
        <v>186647621.41369998</v>
      </c>
      <c r="D6" s="736"/>
    </row>
    <row r="7" spans="1:6" s="2" customFormat="1" ht="25.5" outlineLevel="1">
      <c r="A7" s="104">
        <v>2.2000000000000002</v>
      </c>
      <c r="B7" s="100" t="s">
        <v>830</v>
      </c>
      <c r="C7" s="140">
        <v>0</v>
      </c>
      <c r="D7" s="736"/>
    </row>
    <row r="8" spans="1:6" s="2" customFormat="1" ht="26.25">
      <c r="A8" s="104">
        <v>3</v>
      </c>
      <c r="B8" s="101" t="s">
        <v>696</v>
      </c>
      <c r="C8" s="141">
        <v>2462780234.3473201</v>
      </c>
      <c r="D8" s="736"/>
    </row>
    <row r="9" spans="1:6">
      <c r="A9" s="55">
        <v>4</v>
      </c>
      <c r="B9" s="108" t="s">
        <v>158</v>
      </c>
      <c r="C9" s="139"/>
      <c r="D9" s="736"/>
    </row>
    <row r="10" spans="1:6" s="2" customFormat="1" ht="25.5" outlineLevel="1">
      <c r="A10" s="104">
        <v>5.0999999999999996</v>
      </c>
      <c r="B10" s="100" t="s">
        <v>164</v>
      </c>
      <c r="C10" s="140">
        <v>-92129905.488899976</v>
      </c>
      <c r="D10" s="736"/>
    </row>
    <row r="11" spans="1:6" s="2" customFormat="1" ht="25.5" outlineLevel="1">
      <c r="A11" s="104">
        <v>5.2</v>
      </c>
      <c r="B11" s="100" t="s">
        <v>165</v>
      </c>
      <c r="C11" s="140">
        <v>0</v>
      </c>
      <c r="D11" s="736"/>
    </row>
    <row r="12" spans="1:6" s="2" customFormat="1">
      <c r="A12" s="104">
        <v>6</v>
      </c>
      <c r="B12" s="106" t="s">
        <v>996</v>
      </c>
      <c r="C12" s="140"/>
      <c r="D12" s="736"/>
    </row>
    <row r="13" spans="1:6" s="2" customFormat="1" ht="15.75" thickBot="1">
      <c r="A13" s="107">
        <v>7</v>
      </c>
      <c r="B13" s="102" t="s">
        <v>159</v>
      </c>
      <c r="C13" s="142">
        <v>2370650328.8584199</v>
      </c>
      <c r="D13" s="736"/>
    </row>
    <row r="15" spans="1:6">
      <c r="B15" s="14"/>
    </row>
    <row r="17" spans="2:9" s="1" customFormat="1">
      <c r="B17" s="27"/>
      <c r="C17"/>
      <c r="D17"/>
      <c r="E17"/>
      <c r="F17"/>
      <c r="G17"/>
      <c r="H17"/>
      <c r="I17"/>
    </row>
    <row r="18" spans="2:9" s="1" customFormat="1">
      <c r="B18" s="24"/>
      <c r="C18"/>
      <c r="D18"/>
      <c r="E18"/>
      <c r="F18"/>
      <c r="G18"/>
      <c r="H18"/>
      <c r="I18"/>
    </row>
    <row r="19" spans="2:9" s="1" customFormat="1">
      <c r="B19" s="24"/>
      <c r="C19"/>
      <c r="D19"/>
      <c r="E19"/>
      <c r="F19"/>
      <c r="G19"/>
      <c r="H19"/>
      <c r="I19"/>
    </row>
    <row r="20" spans="2:9" s="1" customFormat="1">
      <c r="B20" s="26"/>
      <c r="C20"/>
      <c r="D20"/>
      <c r="E20"/>
      <c r="F20"/>
      <c r="G20"/>
      <c r="H20"/>
      <c r="I20"/>
    </row>
    <row r="21" spans="2:9" s="1" customFormat="1">
      <c r="B21" s="25"/>
      <c r="C21"/>
      <c r="D21"/>
      <c r="E21"/>
      <c r="F21"/>
      <c r="G21"/>
      <c r="H21"/>
      <c r="I21"/>
    </row>
    <row r="22" spans="2:9" s="1" customFormat="1">
      <c r="B22" s="26"/>
      <c r="C22"/>
      <c r="D22"/>
      <c r="E22"/>
      <c r="F22"/>
      <c r="G22"/>
      <c r="H22"/>
      <c r="I22"/>
    </row>
    <row r="23" spans="2:9" s="1" customFormat="1">
      <c r="B23" s="25"/>
      <c r="C23"/>
      <c r="D23"/>
      <c r="E23"/>
      <c r="F23"/>
      <c r="G23"/>
      <c r="H23"/>
      <c r="I23"/>
    </row>
    <row r="24" spans="2:9" s="1" customFormat="1">
      <c r="B24" s="25"/>
      <c r="C24"/>
      <c r="D24"/>
      <c r="E24"/>
      <c r="F24"/>
      <c r="G24"/>
      <c r="H24"/>
      <c r="I24"/>
    </row>
    <row r="25" spans="2:9" s="1" customFormat="1">
      <c r="B25" s="25"/>
      <c r="C25"/>
      <c r="D25"/>
      <c r="E25"/>
      <c r="F25"/>
      <c r="G25"/>
      <c r="H25"/>
      <c r="I25"/>
    </row>
    <row r="26" spans="2:9" s="1" customFormat="1">
      <c r="B26" s="25"/>
      <c r="C26"/>
      <c r="D26"/>
      <c r="E26"/>
      <c r="F26"/>
      <c r="G26"/>
      <c r="H26"/>
      <c r="I26"/>
    </row>
    <row r="27" spans="2:9" s="1" customFormat="1">
      <c r="B27" s="25"/>
      <c r="C27"/>
      <c r="D27"/>
      <c r="E27"/>
      <c r="F27"/>
      <c r="G27"/>
      <c r="H27"/>
      <c r="I27"/>
    </row>
    <row r="28" spans="2:9" s="1" customFormat="1">
      <c r="B28" s="26"/>
      <c r="C28"/>
      <c r="D28"/>
      <c r="E28"/>
      <c r="F28"/>
      <c r="G28"/>
      <c r="H28"/>
      <c r="I28"/>
    </row>
    <row r="29" spans="2:9" s="1" customFormat="1">
      <c r="B29" s="26"/>
      <c r="C29"/>
      <c r="D29"/>
      <c r="E29"/>
      <c r="F29"/>
      <c r="G29"/>
      <c r="H29"/>
      <c r="I29"/>
    </row>
    <row r="30" spans="2:9" s="1" customFormat="1">
      <c r="B30" s="26"/>
      <c r="C30"/>
      <c r="D30"/>
      <c r="E30"/>
      <c r="F30"/>
      <c r="G30"/>
      <c r="H30"/>
      <c r="I30"/>
    </row>
    <row r="31" spans="2:9" s="1" customFormat="1">
      <c r="B31" s="26"/>
      <c r="C31"/>
      <c r="D31"/>
      <c r="E31"/>
      <c r="F31"/>
      <c r="G31"/>
      <c r="H31"/>
      <c r="I31"/>
    </row>
    <row r="32" spans="2:9" s="1" customFormat="1">
      <c r="B32" s="26"/>
      <c r="C32"/>
      <c r="D32"/>
      <c r="E32"/>
      <c r="F32"/>
      <c r="G32"/>
      <c r="H32"/>
      <c r="I32"/>
    </row>
    <row r="33" spans="2:9" s="1" customFormat="1">
      <c r="B33" s="26"/>
      <c r="C33"/>
      <c r="D33"/>
      <c r="E33"/>
      <c r="F33"/>
      <c r="G33"/>
      <c r="H33"/>
      <c r="I33"/>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2026-07-27T05:52:59Z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2025-07-24T06:59:56Z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e346e8a3-4cd7-4e08-a2ef-8516c077bec1</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