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onnections.xml" ContentType="application/vnd.openxmlformats-officedocument.spreadsheetml.connection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hidePivotFieldList="1" defaultThemeVersion="124226"/>
  <xr:revisionPtr revIDLastSave="0" documentId="13_ncr:1_{780E8D7E-354E-44E1-98CE-8828351D1730}" xr6:coauthVersionLast="47" xr6:coauthVersionMax="47" xr10:uidLastSave="{00000000-0000-0000-0000-000000000000}"/>
  <bookViews>
    <workbookView xWindow="28680" yWindow="-120" windowWidth="29040" windowHeight="13995" tabRatio="834" firstSheet="18" activeTab="21"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 r:id="rId34"/>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Datenart">'[2]Account balances'!$D$3</definedName>
    <definedName name="EOP">[2]Overview!$B$4</definedName>
    <definedName name="Ges">'[2]Account balances'!$B$2</definedName>
    <definedName name="KtoPlan">'[2]Account balances'!$A$4</definedName>
    <definedName name="L_FORMULAS_GEO">[3]ListSheet!$W$2:$W$15</definedName>
    <definedName name="Periode">'[2]Account balances'!$D$4</definedName>
    <definedName name="postingdate">[2]Overview!$B$3</definedName>
    <definedName name="_xlnm.Print_Area" localSheetId="29">Instruction!$A$1:$C$224</definedName>
    <definedName name="Quarterly">'[2]Help Sheet'!$C$27</definedName>
    <definedName name="Sheet">[4]Sheet2!$H$5:$H$31</definedName>
    <definedName name="VDatenart">'[2]Account balances'!$C$3</definedName>
    <definedName name="VPeriode">'[2]Account balances'!$C$4</definedName>
    <definedName name="საკრედიტო">[4]Sheet2!$B$6:$B$8</definedName>
    <definedName name="ფაილი">[4]Sheet2!$B$2:$B$3</definedName>
    <definedName name="ცვლილება_კორექტირება_რეგულაციაში">[4]Sheet2!$K$5:$K$9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97" l="1"/>
  <c r="E36" i="97" s="1"/>
  <c r="E8" i="97"/>
  <c r="B1" i="94" l="1"/>
  <c r="B1" i="93"/>
  <c r="B1" i="92"/>
  <c r="B1" i="104" l="1"/>
  <c r="B1" i="103"/>
  <c r="B1" i="102"/>
  <c r="B1" i="101"/>
  <c r="B1" i="100"/>
  <c r="B1" i="99"/>
  <c r="B1" i="98"/>
  <c r="B1" i="97"/>
  <c r="B1" i="96"/>
  <c r="B1" i="95"/>
  <c r="D7" i="98" l="1"/>
  <c r="D10" i="98"/>
  <c r="D15" i="98" l="1"/>
  <c r="B1" i="80" l="1"/>
  <c r="B1" i="79" l="1"/>
  <c r="B1" i="37"/>
  <c r="B1" i="36"/>
  <c r="B1" i="74"/>
  <c r="B1" i="64"/>
  <c r="B1" i="35"/>
  <c r="B1" i="69"/>
  <c r="B1" i="77"/>
  <c r="B1" i="28"/>
  <c r="B1" i="73"/>
  <c r="B1" i="72"/>
  <c r="B1" i="52"/>
  <c r="B1" i="71"/>
  <c r="B1" i="6"/>
  <c r="E8" i="37" l="1"/>
  <c r="N16" i="37"/>
  <c r="N17" i="37"/>
  <c r="N18" i="37"/>
  <c r="N19" i="37"/>
  <c r="N20" i="37"/>
  <c r="N15" i="37"/>
  <c r="N13" i="37"/>
  <c r="N10" i="37"/>
  <c r="N9" i="37"/>
  <c r="N11" i="37"/>
  <c r="N12" i="37"/>
  <c r="E19" i="37"/>
  <c r="E18" i="37"/>
  <c r="E17" i="37"/>
  <c r="E16" i="37"/>
  <c r="E15" i="37"/>
  <c r="E12" i="37"/>
  <c r="E11" i="37"/>
  <c r="E10" i="37"/>
  <c r="E9" i="37"/>
  <c r="M7" i="37"/>
  <c r="L7" i="37"/>
  <c r="L21" i="37" s="1"/>
  <c r="J7" i="37"/>
  <c r="J21" i="37" s="1"/>
  <c r="I7" i="37"/>
  <c r="H7" i="37"/>
  <c r="H21" i="37" s="1"/>
  <c r="G7" i="37"/>
  <c r="G21" i="37" s="1"/>
  <c r="F7" i="37"/>
  <c r="F21" i="37" s="1"/>
  <c r="C7" i="37"/>
  <c r="I21" i="37" l="1"/>
  <c r="M21" i="37"/>
  <c r="N14" i="37"/>
  <c r="E14" i="37"/>
  <c r="E7" i="37"/>
  <c r="C21" i="37"/>
  <c r="N8" i="37"/>
  <c r="E21" i="37" l="1"/>
  <c r="N7" i="37"/>
  <c r="N21" i="37" s="1"/>
  <c r="K7" i="37"/>
  <c r="K21" i="37" s="1"/>
  <c r="B2" i="93" l="1"/>
  <c r="B2" i="97"/>
  <c r="B2" i="37"/>
  <c r="B2" i="69"/>
  <c r="B2" i="92"/>
  <c r="B2" i="36"/>
  <c r="B2" i="74"/>
  <c r="B2" i="95"/>
  <c r="B2" i="94"/>
  <c r="B2" i="103"/>
  <c r="B2" i="73"/>
  <c r="B2" i="77"/>
  <c r="B2" i="102"/>
  <c r="B2" i="80"/>
  <c r="B2" i="101"/>
  <c r="B2" i="64"/>
  <c r="B2" i="99"/>
  <c r="B2" i="35"/>
  <c r="B2" i="104"/>
  <c r="B2" i="100"/>
  <c r="B2" i="72"/>
  <c r="B2" i="96"/>
  <c r="B2" i="98"/>
  <c r="B2" i="52"/>
  <c r="B2" i="79"/>
  <c r="B2" i="28"/>
  <c r="B2" i="71"/>
  <c r="G5" i="71" s="1"/>
  <c r="C5" i="71" l="1"/>
  <c r="E5" i="71"/>
  <c r="F5" i="71"/>
  <c r="D5" i="7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3000000}" odcFile="C:\Users\t.cherkezishvili\Documents\My Data Sources\INFOWAREGEO_GEO IW_GEO ProCredit Group COA.odc" keepAlive="1" name="infowaredb_iw IW_GEO ProCredit Group COA3" type="5" refreshedVersion="8" background="1" saveData="1">
    <dbPr connection="Provider=MSOLAP.7;Integrated Security=SSPI;Persist Security Info=True;Initial Catalog=IW_GEO;Data Source=INFOWAREGEO\GEO;MDX Compatibility=1;Safety Options=2;MDX Missing Member Mode=Error;Update Isolation Level=2" command="ProCredit Group COA" commandType="1"/>
    <olapPr sendLocale="1" rowDrillCount="1000"/>
  </connection>
</connections>
</file>

<file path=xl/sharedStrings.xml><?xml version="1.0" encoding="utf-8"?>
<sst xmlns="http://schemas.openxmlformats.org/spreadsheetml/2006/main" count="1589" uniqueCount="983">
  <si>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</si>
  <si>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</si>
  <si>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</si>
  <si>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</si>
  <si>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</si>
  <si>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</si>
  <si>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</si>
  <si>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</si>
  <si>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</si>
  <si>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</si>
  <si>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</si>
  <si>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</si>
  <si>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</si>
  <si>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</si>
  <si>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</si>
  <si>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</si>
  <si>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</si>
  <si>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</si>
  <si>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</si>
  <si>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</si>
  <si>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</si>
  <si>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</si>
  <si>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</si>
  <si>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</si>
  <si>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</si>
  <si>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</si>
  <si>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</si>
  <si>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</si>
  <si>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</si>
  <si>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</si>
  <si>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</si>
  <si>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</si>
  <si>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</si>
  <si>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</si>
  <si>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</si>
  <si>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</si>
  <si>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</si>
  <si>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</si>
  <si>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</si>
  <si>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</si>
  <si>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</si>
  <si>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</si>
  <si>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</si>
  <si>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</si>
  <si>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</si>
  <si>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</si>
  <si>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</si>
  <si>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</si>
  <si>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</si>
  <si>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</si>
  <si>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</si>
  <si>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</si>
  <si>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</si>
  <si>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</si>
  <si>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</si>
  <si>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</si>
  <si>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</si>
  <si>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</si>
  <si>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</si>
  <si>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</si>
  <si>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</si>
  <si>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</si>
  <si>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</si>
  <si>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</si>
  <si>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</si>
  <si>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</si>
  <si>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</si>
  <si>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</si>
  <si>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</si>
  <si>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</si>
  <si>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</si>
  <si>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</si>
  <si>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</si>
  <si>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</si>
  <si>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</si>
  <si>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</si>
  <si>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</si>
  <si>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</si>
  <si>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</si>
  <si>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</si>
  <si>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</si>
  <si>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</si>
  <si>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</si>
  <si>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</si>
  <si>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</si>
  <si>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</si>
  <si>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</si>
  <si>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</si>
  <si>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</si>
  <si>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</si>
  <si>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</si>
  <si>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</si>
  <si>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</si>
  <si>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</si>
  <si>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</si>
  <si>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</si>
  <si>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</si>
  <si>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</si>
  <si>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</si>
  <si>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</si>
  <si>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</si>
  <si>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</si>
  <si>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</si>
  <si>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</si>
  <si>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</si>
  <si>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</si>
  <si>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</si>
  <si>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</si>
  <si>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</si>
  <si>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</si>
  <si>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</si>
  <si>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</si>
  <si>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</si>
  <si>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</si>
  <si>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</si>
  <si>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</si>
  <si>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</si>
  <si>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</si>
  <si>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</si>
  <si>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</si>
  <si>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</si>
  <si>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</si>
  <si>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</si>
  <si>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</si>
  <si>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</si>
  <si>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</si>
  <si>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</si>
  <si>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</si>
  <si>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</si>
  <si>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</si>
  <si>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</si>
  <si>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</si>
  <si>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</si>
  <si>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</si>
  <si>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</si>
  <si>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</si>
  <si>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</si>
  <si>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</si>
  <si>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</si>
  <si>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</si>
  <si>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</si>
  <si>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</si>
  <si>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</si>
  <si>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</si>
  <si>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</si>
  <si>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</si>
  <si>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</si>
  <si>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</si>
  <si>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</si>
  <si>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</si>
  <si>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</si>
  <si>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</si>
  <si>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</si>
  <si>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</si>
  <si>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</si>
  <si>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</si>
  <si>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</si>
  <si>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</si>
  <si>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</si>
  <si>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</si>
  <si>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</si>
  <si>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</si>
  <si>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</si>
  <si>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</si>
  <si>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</si>
  <si>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</si>
  <si>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</si>
  <si>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</si>
  <si>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</si>
  <si>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</si>
  <si>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</si>
  <si>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</si>
  <si>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</si>
  <si>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</si>
  <si>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</si>
  <si>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</si>
  <si>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</si>
  <si>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</si>
  <si>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</si>
  <si>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</si>
  <si>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</si>
  <si>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</si>
  <si>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</si>
  <si>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</si>
  <si>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</si>
  <si>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</si>
  <si>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</si>
  <si>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</si>
  <si>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</si>
  <si>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</si>
  <si>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</si>
  <si>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</si>
  <si>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</si>
  <si>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</si>
  <si>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</si>
  <si>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</si>
  <si>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</si>
  <si>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</si>
  <si>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</si>
  <si>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</si>
  <si>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</si>
  <si>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</si>
  <si>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</si>
  <si>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</si>
  <si>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</si>
  <si>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</si>
  <si>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</si>
  <si>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</si>
  <si>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</si>
  <si>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</si>
  <si>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</si>
  <si>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</si>
  <si>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</si>
  <si>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</si>
  <si>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</si>
  <si>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</si>
  <si>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</si>
  <si>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</si>
  <si>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</si>
  <si>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</si>
  <si>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</si>
  <si>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</si>
  <si>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</si>
  <si>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</si>
  <si>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</si>
  <si>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</si>
  <si>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</si>
  <si>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</si>
  <si>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</si>
  <si>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</si>
  <si>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</si>
  <si>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</si>
  <si>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</si>
  <si>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</si>
  <si>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</si>
  <si>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</si>
  <si>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</si>
  <si>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</si>
  <si>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</si>
  <si>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</si>
  <si>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</si>
  <si>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</si>
  <si>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</si>
  <si>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</si>
  <si>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</si>
  <si>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</si>
  <si>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</si>
  <si>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</si>
  <si>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</si>
  <si>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</si>
  <si>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</si>
  <si>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</si>
  <si>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</si>
  <si>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</si>
  <si>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</si>
  <si>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</si>
  <si>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</si>
  <si>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</si>
  <si>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</si>
  <si>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</si>
  <si>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</si>
  <si>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</si>
  <si>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</si>
  <si>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</si>
  <si>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</si>
  <si>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</si>
  <si>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</si>
  <si>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</si>
  <si>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</si>
  <si>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</si>
  <si>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</si>
  <si>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</si>
  <si>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</si>
  <si>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</si>
  <si>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</si>
  <si>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</si>
  <si>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</si>
  <si>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</si>
  <si>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</si>
  <si>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</si>
  <si>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</si>
  <si>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</si>
  <si>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</si>
  <si>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</si>
  <si>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</si>
  <si>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</si>
  <si>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</si>
  <si>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</si>
  <si>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</si>
  <si>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</si>
  <si>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</si>
  <si>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</si>
  <si>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</si>
  <si>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</si>
  <si>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</si>
  <si>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</si>
  <si>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</si>
  <si>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</si>
  <si>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</si>
  <si>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</si>
  <si>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</si>
  <si>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</si>
  <si>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</si>
  <si>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</si>
  <si>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</si>
  <si>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</si>
  <si>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</si>
  <si>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</si>
  <si>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</si>
  <si>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</si>
  <si>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</si>
  <si>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</si>
  <si>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</si>
  <si>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</si>
  <si>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</si>
  <si>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</si>
  <si>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</si>
  <si>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</si>
  <si>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</si>
  <si>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</si>
  <si>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</si>
  <si>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</si>
  <si>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</si>
  <si>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</si>
  <si>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</si>
  <si>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</si>
  <si>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</si>
  <si>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</si>
  <si>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</si>
  <si>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</si>
  <si>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</si>
  <si>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</si>
  <si>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</si>
  <si>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</si>
  <si>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</si>
  <si>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</si>
  <si>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</si>
  <si>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</si>
  <si>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</si>
  <si>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</si>
  <si>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</si>
  <si>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</si>
  <si>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</si>
  <si>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</si>
  <si>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</si>
  <si>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</si>
  <si>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</si>
  <si>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</si>
  <si>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</si>
  <si>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</si>
  <si>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</si>
  <si>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</si>
  <si>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</si>
  <si>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</si>
  <si>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</si>
  <si>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</si>
  <si>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</si>
  <si>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</si>
  <si>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</si>
  <si>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</si>
  <si>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</si>
  <si>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</si>
  <si>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</si>
  <si>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</si>
  <si>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</si>
  <si>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</si>
  <si>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</si>
  <si>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</si>
  <si>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</si>
  <si>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</si>
  <si>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</si>
  <si>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</si>
  <si>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</si>
  <si>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</si>
  <si>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</si>
  <si>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</si>
  <si>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</si>
  <si>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</si>
  <si>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</si>
  <si>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</si>
  <si>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</si>
  <si>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</si>
  <si>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</si>
  <si>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</si>
  <si>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</si>
  <si>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</si>
  <si>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</si>
  <si>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</si>
  <si>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</si>
  <si>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</si>
  <si>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</si>
  <si>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</si>
  <si>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</si>
  <si>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</si>
  <si>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</si>
  <si>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</si>
  <si>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</si>
  <si>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</si>
  <si>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</si>
  <si>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</si>
  <si>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</si>
  <si>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</si>
  <si>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</si>
  <si>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</si>
  <si>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</si>
  <si>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</si>
  <si>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</si>
  <si>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</si>
  <si>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</si>
  <si>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</si>
  <si>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</si>
  <si>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</si>
  <si>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</si>
  <si>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</si>
  <si>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</si>
  <si>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</si>
  <si>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</si>
  <si>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</si>
  <si>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</si>
  <si>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</si>
  <si>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</si>
  <si>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</si>
  <si>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</si>
  <si>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</si>
  <si>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</si>
  <si>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</si>
  <si>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</si>
  <si>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</si>
  <si>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</si>
  <si>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</si>
  <si>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</si>
  <si>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</si>
  <si>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</si>
  <si>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</si>
  <si>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ბაზელ III-ზე დაფუძნებული ჩარჩოს მიხედვით *</t>
  </si>
  <si>
    <t>საბალანსო ელემენტები*</t>
  </si>
  <si>
    <t>სხვა კორექტირებების ეფექტი (ასეთის არსებობის შემთხვევაში) *</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</si>
  <si>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</si>
  <si>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</si>
  <si>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</si>
  <si>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</si>
  <si>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</si>
  <si>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</si>
  <si>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</si>
  <si>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</si>
  <si>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</si>
  <si>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</si>
  <si>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</si>
  <si>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</si>
  <si>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</si>
  <si>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</si>
  <si>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</si>
  <si>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</si>
  <si>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</si>
  <si>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</si>
  <si>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</si>
  <si>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</si>
  <si>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</si>
  <si>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</si>
  <si>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</si>
  <si>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</si>
  <si>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</si>
  <si>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</si>
  <si>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</si>
  <si>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</si>
  <si>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</si>
  <si>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</si>
  <si>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</si>
  <si>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</si>
  <si>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</si>
  <si>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</si>
  <si>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</si>
  <si>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</si>
  <si>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</si>
  <si>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</si>
  <si>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</si>
  <si>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</si>
  <si>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</si>
  <si>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</si>
  <si>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</si>
  <si>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</si>
  <si>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</si>
  <si>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</si>
  <si>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</si>
  <si>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</si>
  <si>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</si>
  <si>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</si>
  <si>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</si>
  <si>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</si>
  <si>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</si>
  <si>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</si>
  <si>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</si>
  <si>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</si>
  <si>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</si>
  <si>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</si>
  <si>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</si>
  <si>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</si>
  <si>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</si>
  <si>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</si>
  <si>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</si>
  <si>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</si>
  <si>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</si>
  <si>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</si>
  <si>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</si>
  <si>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</si>
  <si>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</si>
  <si>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</si>
  <si>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</si>
  <si>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</si>
  <si>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</si>
  <si>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</si>
  <si>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</si>
  <si>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</si>
  <si>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</si>
  <si>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</si>
  <si>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</si>
  <si>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</si>
  <si>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</si>
  <si>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</si>
  <si>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</si>
  <si>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</si>
  <si>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</si>
  <si>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</si>
  <si>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</si>
  <si>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</si>
  <si>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</si>
  <si>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</si>
  <si>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</si>
  <si>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</si>
  <si>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</si>
  <si>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</si>
  <si>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</si>
  <si>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</si>
  <si>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</si>
  <si>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</si>
  <si>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</si>
  <si>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</si>
  <si>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</si>
  <si>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</si>
  <si>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</si>
  <si>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</si>
  <si>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</si>
  <si>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</si>
  <si>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</si>
  <si>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</si>
  <si>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</si>
  <si>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</si>
  <si>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</si>
  <si>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</si>
  <si>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</si>
  <si>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</si>
  <si>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</si>
  <si>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</si>
  <si>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</si>
  <si>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</si>
  <si>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</si>
  <si>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</si>
  <si>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</si>
  <si>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</si>
  <si>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</si>
  <si>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</si>
  <si>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</si>
  <si>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</si>
  <si>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</si>
  <si>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</si>
  <si>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</si>
  <si>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</si>
  <si>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</si>
  <si>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</si>
  <si>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</si>
  <si>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</si>
  <si>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</si>
  <si>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</si>
  <si>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</si>
  <si>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</si>
  <si>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</si>
  <si>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</si>
  <si>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</si>
  <si>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</si>
  <si>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</si>
  <si>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</si>
  <si>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</si>
  <si>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</si>
  <si>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</si>
  <si>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</si>
  <si>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</si>
  <si>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</si>
  <si>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</si>
  <si>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</si>
  <si>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</si>
  <si>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</si>
  <si>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</si>
  <si>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</si>
  <si>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</si>
  <si>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</si>
  <si>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</si>
  <si>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</si>
  <si>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</si>
  <si>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</si>
  <si>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</si>
  <si>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</si>
  <si>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</si>
  <si>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</si>
  <si>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</si>
  <si>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</si>
  <si>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</si>
  <si>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</si>
  <si>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</si>
  <si>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</si>
  <si>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</si>
  <si>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</si>
  <si>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</si>
  <si>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</si>
  <si>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</si>
  <si>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</si>
  <si>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</si>
  <si>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</si>
  <si>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</si>
  <si>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</si>
  <si>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</si>
  <si>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</si>
  <si>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</si>
  <si>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</si>
  <si>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</si>
  <si>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</si>
  <si>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</si>
  <si>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</si>
  <si>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</si>
  <si>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</si>
  <si>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</si>
  <si>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</si>
  <si>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</si>
  <si>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</si>
  <si>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</si>
  <si>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</si>
  <si>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</si>
  <si>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</si>
  <si>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</si>
  <si>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</si>
  <si>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</si>
  <si>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</si>
  <si>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</si>
  <si>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</si>
  <si>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</si>
  <si>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</si>
  <si>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</si>
  <si>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</si>
  <si>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</si>
  <si>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</si>
  <si>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</si>
  <si>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</si>
  <si>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</si>
  <si>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</si>
  <si>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</si>
  <si>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</si>
  <si>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</si>
  <si>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</si>
  <si>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</si>
  <si>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</si>
  <si>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</si>
  <si>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</si>
  <si>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</si>
  <si>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</si>
  <si>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</si>
  <si>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</si>
  <si>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</si>
  <si>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</si>
  <si>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</si>
  <si>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</si>
  <si>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</si>
  <si>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</si>
  <si>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</si>
  <si>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</si>
  <si>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</si>
  <si>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</si>
  <si>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</si>
  <si>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</si>
  <si>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</si>
  <si>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</si>
  <si>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</si>
  <si>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</si>
  <si>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</si>
  <si>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</si>
  <si>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</si>
  <si>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</si>
  <si>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</si>
  <si>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</si>
  <si>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</si>
  <si>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</si>
  <si>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</si>
  <si>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</si>
  <si>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</si>
  <si>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</si>
  <si>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</si>
  <si>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</si>
  <si>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</si>
  <si>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</si>
  <si>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</si>
  <si>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</si>
  <si>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</si>
  <si>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</si>
  <si>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</si>
  <si>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</si>
  <si>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</si>
  <si>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</si>
  <si>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</si>
  <si>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</si>
  <si>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</si>
  <si>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</si>
  <si>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</si>
  <si>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</si>
  <si>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</si>
  <si>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</si>
  <si>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</si>
  <si>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</si>
  <si>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</si>
  <si>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</si>
  <si>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</si>
  <si>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</si>
  <si>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</si>
  <si>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</si>
  <si>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</si>
  <si>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</si>
  <si>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</si>
  <si>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</si>
  <si>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</si>
  <si>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</si>
  <si>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</si>
  <si>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</si>
  <si>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</si>
  <si>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</si>
  <si>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</si>
  <si>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</si>
  <si>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</si>
  <si>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</si>
  <si>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</si>
  <si>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</si>
  <si>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</si>
  <si>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</si>
  <si>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</si>
  <si>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</si>
  <si>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</si>
  <si>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</si>
  <si>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</si>
  <si>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</si>
  <si>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</si>
  <si>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</si>
  <si>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</si>
  <si>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</si>
  <si>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</si>
  <si>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</si>
  <si>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</si>
  <si>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</si>
  <si>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</si>
  <si>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</si>
  <si>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</si>
  <si>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</si>
  <si>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</si>
  <si>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</si>
  <si>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</si>
  <si>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</si>
  <si>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</si>
  <si>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</si>
  <si>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</si>
  <si>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</si>
  <si>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</si>
  <si>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</si>
  <si>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</si>
  <si>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</si>
  <si>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</si>
  <si>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</si>
  <si>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</si>
  <si>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</si>
  <si>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</si>
  <si>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</si>
  <si>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</si>
  <si>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</si>
  <si>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</si>
  <si>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</si>
  <si>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</si>
  <si>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</si>
  <si>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</si>
  <si>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</si>
  <si>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</si>
  <si>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</si>
  <si>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</si>
  <si>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</si>
  <si>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</si>
  <si>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</si>
  <si>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</si>
  <si>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</si>
  <si>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</si>
  <si>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</si>
  <si>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</si>
  <si>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</si>
  <si>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</si>
  <si>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</si>
  <si>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</si>
  <si>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</si>
  <si>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</si>
  <si>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</si>
  <si>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</si>
  <si>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</si>
  <si>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</si>
  <si>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</si>
  <si>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</si>
  <si>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</si>
  <si>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</si>
  <si>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</si>
  <si>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</si>
  <si>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</si>
  <si>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</si>
  <si>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</si>
  <si>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</si>
  <si>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</si>
  <si>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</si>
  <si>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</si>
  <si>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</si>
  <si>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</si>
  <si>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</si>
  <si>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</si>
  <si>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</si>
  <si>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</si>
  <si>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</si>
  <si>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</si>
  <si>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</si>
  <si>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</si>
  <si>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</si>
  <si>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</si>
  <si>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</si>
  <si>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</si>
  <si>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</si>
  <si>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</si>
  <si>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</si>
  <si>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</si>
  <si>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</si>
  <si>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</si>
  <si>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</si>
  <si>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</si>
  <si>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</si>
  <si>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</si>
  <si>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</si>
  <si>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</si>
  <si>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</si>
  <si>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</si>
  <si>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</si>
  <si>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</si>
  <si>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</si>
  <si>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</si>
  <si>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</si>
  <si>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</si>
  <si>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</si>
  <si>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</si>
  <si>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</si>
  <si>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</si>
  <si>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</si>
  <si>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</si>
  <si>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</si>
  <si>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</si>
  <si>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</si>
  <si>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</si>
  <si>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</si>
  <si>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</si>
  <si>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</si>
  <si>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</si>
  <si>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</si>
  <si>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</si>
  <si>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</si>
  <si>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</si>
  <si>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</si>
  <si>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</si>
  <si>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</si>
  <si>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</si>
  <si>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</si>
  <si>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</si>
  <si>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</si>
  <si>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</si>
  <si>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</si>
  <si>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</si>
  <si>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</si>
  <si>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</si>
  <si>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</si>
  <si>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</si>
  <si>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</si>
  <si>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</si>
  <si>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</si>
  <si>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</si>
  <si>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</si>
  <si>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</si>
  <si>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</si>
  <si>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</si>
  <si>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</si>
  <si>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</si>
  <si>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</si>
  <si>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</si>
  <si>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</si>
  <si>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</si>
  <si>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</si>
  <si>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</si>
  <si>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</si>
  <si>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</si>
  <si>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</si>
  <si>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</si>
  <si>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</si>
  <si>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</si>
  <si>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</si>
  <si>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</si>
  <si>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</si>
  <si>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</si>
  <si>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</si>
  <si>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</si>
  <si>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</si>
  <si>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</si>
  <si>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</si>
  <si>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</si>
  <si>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</si>
  <si>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</si>
  <si>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</si>
  <si>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</si>
  <si>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</si>
  <si>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</si>
  <si>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</si>
  <si>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</si>
  <si>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</si>
  <si>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</si>
  <si>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</si>
  <si>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</si>
  <si>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</si>
  <si>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</si>
  <si>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</si>
  <si>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</si>
  <si>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</si>
  <si>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</si>
  <si>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</si>
  <si>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</si>
  <si>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</si>
  <si>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</si>
  <si>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</si>
  <si>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</si>
  <si>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</si>
  <si>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</si>
  <si>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</si>
  <si>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</si>
  <si>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</si>
  <si>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</si>
  <si>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</si>
  <si>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</si>
  <si>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</si>
  <si>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</si>
  <si>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</si>
  <si>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</si>
  <si>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</si>
  <si>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</si>
  <si>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მარსელ სებასტიან ცაიტინგერი</t>
  </si>
  <si>
    <t>არადამოუკიდებელი თავმჯდომარე</t>
  </si>
  <si>
    <t>ჯან მარკო ფელიჩე</t>
  </si>
  <si>
    <t>არადამოუკიდებელ წევრი</t>
  </si>
  <si>
    <t>რაინერ პეტერ ოტენშტაინი</t>
  </si>
  <si>
    <t>დამოუკიდებელი წევრი</t>
  </si>
  <si>
    <t>სანდრინე მასიანი</t>
  </si>
  <si>
    <t>ნინო დადუნაშვილი</t>
  </si>
  <si>
    <t>ალექსი მატუა</t>
  </si>
  <si>
    <t>გენერალური დირექტორი/ბიზნეს კლიენტები, ფინანსები</t>
  </si>
  <si>
    <t>ზეინაბ ლომაშვილი</t>
  </si>
  <si>
    <t>დირექტორი/საკრედიტო რისკები, ზოგადი რისკები</t>
  </si>
  <si>
    <t>Zeitinger Invest GmbH</t>
  </si>
  <si>
    <t>KfW - Kreditanstalt für Wiederaufbau</t>
  </si>
  <si>
    <t>DOEN Participaties BV</t>
  </si>
  <si>
    <t>TIAA-Teachers Insurance and Annuity Association</t>
  </si>
  <si>
    <t>ს.ს "პროკრედიტ ბანკი"</t>
  </si>
  <si>
    <t>ცხრილი 9 (Capital), N17</t>
  </si>
  <si>
    <t xml:space="preserve">                                                                                       საბალანსო აქტივები
                                                                                                                                                                                                             სექტორი დაფარვის წყაროს/კონტრაგენტის ტიპის მიხედვით</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</si>
  <si>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</si>
  <si>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1Q-2023</t>
  </si>
  <si>
    <t>4Q-2022</t>
  </si>
  <si>
    <t>3Q-2022</t>
  </si>
  <si>
    <t>EBRD - European Bank for Reconstruction and Development</t>
  </si>
  <si>
    <t/>
  </si>
  <si>
    <t>ალექს მატუა</t>
  </si>
  <si>
    <t>www.procreditbank.ge</t>
  </si>
  <si>
    <t>3Q-2023</t>
  </si>
  <si>
    <t>2Q-2023</t>
  </si>
  <si>
    <t xml:space="preserve">ProCredit Holding AG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</si>
</sst>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 numFmtId="198" formatCode="_-* #,##0_-;\-* #,##0_-;_-* &quot;-&quot;??_-;_-@_-"/>
  </numFmts>
  <fonts count="14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i/>
      <sz val="11"/>
      <name val="Calibri"/>
      <family val="2"/>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
      <i/>
      <sz val="8"/>
      <color indexed="8"/>
      <name val="Verdana"/>
      <family val="2"/>
    </font>
    <font>
      <sz val="10"/>
      <color rgb="FF0000FF"/>
      <name val="Calibri"/>
      <family val="2"/>
      <scheme val="minor"/>
    </font>
    <font>
      <b/>
      <sz val="11"/>
      <name val="Calibri"/>
      <family val="2"/>
      <scheme val="minor"/>
    </font>
    <font>
      <b/>
      <sz val="9"/>
      <name val="Calibri"/>
      <family val="2"/>
      <scheme val="minor"/>
    </font>
    <font>
      <sz val="10"/>
      <name val="Times New Roman"/>
      <family val="1"/>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s>
  <borders count="16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style="medium">
        <color indexed="64"/>
      </right>
      <top style="thin">
        <color theme="6" tint="-0.499984740745262"/>
      </top>
      <bottom style="medium">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style="thin">
        <color auto="1"/>
      </right>
      <top style="medium">
        <color indexed="64"/>
      </top>
      <bottom style="medium">
        <color indexed="64"/>
      </bottom>
      <diagonal/>
    </border>
  </borders>
  <cellStyleXfs count="21417">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4" fillId="0" borderId="0"/>
    <xf numFmtId="172" fontId="25" fillId="37" borderId="0"/>
    <xf numFmtId="173" fontId="25" fillId="37" borderId="0"/>
    <xf numFmtId="172" fontId="25" fillId="37" borderId="0"/>
    <xf numFmtId="0" fontId="26" fillId="38" borderId="0" applyNumberFormat="0" applyBorder="0" applyAlignment="0" applyProtection="0"/>
    <xf numFmtId="0" fontId="4" fillId="13" borderId="0" applyNumberFormat="0" applyBorder="0" applyAlignment="0" applyProtection="0"/>
    <xf numFmtId="172" fontId="27" fillId="38" borderId="0" applyNumberFormat="0" applyBorder="0" applyAlignment="0" applyProtection="0"/>
    <xf numFmtId="172" fontId="27" fillId="38" borderId="0" applyNumberFormat="0" applyBorder="0" applyAlignment="0" applyProtection="0"/>
    <xf numFmtId="173" fontId="27" fillId="38" borderId="0" applyNumberFormat="0" applyBorder="0" applyAlignment="0" applyProtection="0"/>
    <xf numFmtId="0" fontId="26"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72" fontId="27" fillId="38" borderId="0" applyNumberFormat="0" applyBorder="0" applyAlignment="0" applyProtection="0"/>
    <xf numFmtId="173" fontId="27" fillId="38" borderId="0" applyNumberFormat="0" applyBorder="0" applyAlignment="0" applyProtection="0"/>
    <xf numFmtId="172" fontId="27" fillId="38" borderId="0" applyNumberFormat="0" applyBorder="0" applyAlignment="0" applyProtection="0"/>
    <xf numFmtId="172" fontId="27" fillId="38" borderId="0" applyNumberFormat="0" applyBorder="0" applyAlignment="0" applyProtection="0"/>
    <xf numFmtId="173" fontId="27" fillId="38" borderId="0" applyNumberFormat="0" applyBorder="0" applyAlignment="0" applyProtection="0"/>
    <xf numFmtId="172" fontId="27" fillId="38" borderId="0" applyNumberFormat="0" applyBorder="0" applyAlignment="0" applyProtection="0"/>
    <xf numFmtId="172" fontId="27" fillId="38" borderId="0" applyNumberFormat="0" applyBorder="0" applyAlignment="0" applyProtection="0"/>
    <xf numFmtId="173" fontId="27" fillId="38" borderId="0" applyNumberFormat="0" applyBorder="0" applyAlignment="0" applyProtection="0"/>
    <xf numFmtId="172" fontId="27" fillId="38" borderId="0" applyNumberFormat="0" applyBorder="0" applyAlignment="0" applyProtection="0"/>
    <xf numFmtId="172" fontId="27" fillId="38" borderId="0" applyNumberFormat="0" applyBorder="0" applyAlignment="0" applyProtection="0"/>
    <xf numFmtId="173" fontId="27" fillId="38" borderId="0" applyNumberFormat="0" applyBorder="0" applyAlignment="0" applyProtection="0"/>
    <xf numFmtId="172"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172" fontId="27" fillId="39" borderId="0" applyNumberFormat="0" applyBorder="0" applyAlignment="0" applyProtection="0"/>
    <xf numFmtId="172" fontId="27" fillId="39" borderId="0" applyNumberFormat="0" applyBorder="0" applyAlignment="0" applyProtection="0"/>
    <xf numFmtId="173" fontId="27" fillId="39"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72" fontId="27" fillId="39" borderId="0" applyNumberFormat="0" applyBorder="0" applyAlignment="0" applyProtection="0"/>
    <xf numFmtId="173" fontId="27" fillId="39" borderId="0" applyNumberFormat="0" applyBorder="0" applyAlignment="0" applyProtection="0"/>
    <xf numFmtId="172" fontId="27" fillId="39" borderId="0" applyNumberFormat="0" applyBorder="0" applyAlignment="0" applyProtection="0"/>
    <xf numFmtId="172" fontId="27" fillId="39" borderId="0" applyNumberFormat="0" applyBorder="0" applyAlignment="0" applyProtection="0"/>
    <xf numFmtId="173" fontId="27" fillId="39" borderId="0" applyNumberFormat="0" applyBorder="0" applyAlignment="0" applyProtection="0"/>
    <xf numFmtId="172" fontId="27" fillId="39" borderId="0" applyNumberFormat="0" applyBorder="0" applyAlignment="0" applyProtection="0"/>
    <xf numFmtId="172" fontId="27" fillId="39" borderId="0" applyNumberFormat="0" applyBorder="0" applyAlignment="0" applyProtection="0"/>
    <xf numFmtId="173" fontId="27" fillId="39" borderId="0" applyNumberFormat="0" applyBorder="0" applyAlignment="0" applyProtection="0"/>
    <xf numFmtId="172" fontId="27" fillId="39" borderId="0" applyNumberFormat="0" applyBorder="0" applyAlignment="0" applyProtection="0"/>
    <xf numFmtId="172" fontId="27" fillId="39" borderId="0" applyNumberFormat="0" applyBorder="0" applyAlignment="0" applyProtection="0"/>
    <xf numFmtId="173" fontId="27" fillId="39" borderId="0" applyNumberFormat="0" applyBorder="0" applyAlignment="0" applyProtection="0"/>
    <xf numFmtId="172"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172" fontId="27" fillId="40" borderId="0" applyNumberFormat="0" applyBorder="0" applyAlignment="0" applyProtection="0"/>
    <xf numFmtId="172" fontId="27" fillId="40" borderId="0" applyNumberFormat="0" applyBorder="0" applyAlignment="0" applyProtection="0"/>
    <xf numFmtId="173" fontId="27" fillId="40"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72" fontId="27" fillId="40" borderId="0" applyNumberFormat="0" applyBorder="0" applyAlignment="0" applyProtection="0"/>
    <xf numFmtId="173" fontId="27" fillId="40" borderId="0" applyNumberFormat="0" applyBorder="0" applyAlignment="0" applyProtection="0"/>
    <xf numFmtId="172" fontId="27" fillId="40" borderId="0" applyNumberFormat="0" applyBorder="0" applyAlignment="0" applyProtection="0"/>
    <xf numFmtId="172" fontId="27" fillId="40" borderId="0" applyNumberFormat="0" applyBorder="0" applyAlignment="0" applyProtection="0"/>
    <xf numFmtId="173" fontId="27" fillId="40" borderId="0" applyNumberFormat="0" applyBorder="0" applyAlignment="0" applyProtection="0"/>
    <xf numFmtId="172" fontId="27" fillId="40" borderId="0" applyNumberFormat="0" applyBorder="0" applyAlignment="0" applyProtection="0"/>
    <xf numFmtId="172" fontId="27" fillId="40" borderId="0" applyNumberFormat="0" applyBorder="0" applyAlignment="0" applyProtection="0"/>
    <xf numFmtId="173" fontId="27" fillId="40" borderId="0" applyNumberFormat="0" applyBorder="0" applyAlignment="0" applyProtection="0"/>
    <xf numFmtId="172" fontId="27" fillId="40" borderId="0" applyNumberFormat="0" applyBorder="0" applyAlignment="0" applyProtection="0"/>
    <xf numFmtId="172" fontId="27" fillId="40" borderId="0" applyNumberFormat="0" applyBorder="0" applyAlignment="0" applyProtection="0"/>
    <xf numFmtId="173" fontId="27" fillId="40" borderId="0" applyNumberFormat="0" applyBorder="0" applyAlignment="0" applyProtection="0"/>
    <xf numFmtId="172"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172" fontId="27" fillId="41"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172" fontId="27" fillId="42" borderId="0" applyNumberFormat="0" applyBorder="0" applyAlignment="0" applyProtection="0"/>
    <xf numFmtId="172" fontId="27" fillId="42" borderId="0" applyNumberFormat="0" applyBorder="0" applyAlignment="0" applyProtection="0"/>
    <xf numFmtId="173" fontId="27" fillId="42"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2" fontId="27" fillId="42" borderId="0" applyNumberFormat="0" applyBorder="0" applyAlignment="0" applyProtection="0"/>
    <xf numFmtId="173" fontId="27" fillId="42" borderId="0" applyNumberFormat="0" applyBorder="0" applyAlignment="0" applyProtection="0"/>
    <xf numFmtId="172" fontId="27" fillId="42" borderId="0" applyNumberFormat="0" applyBorder="0" applyAlignment="0" applyProtection="0"/>
    <xf numFmtId="172" fontId="27" fillId="42" borderId="0" applyNumberFormat="0" applyBorder="0" applyAlignment="0" applyProtection="0"/>
    <xf numFmtId="173" fontId="27" fillId="42" borderId="0" applyNumberFormat="0" applyBorder="0" applyAlignment="0" applyProtection="0"/>
    <xf numFmtId="172" fontId="27" fillId="42" borderId="0" applyNumberFormat="0" applyBorder="0" applyAlignment="0" applyProtection="0"/>
    <xf numFmtId="172" fontId="27" fillId="42" borderId="0" applyNumberFormat="0" applyBorder="0" applyAlignment="0" applyProtection="0"/>
    <xf numFmtId="173" fontId="27" fillId="42" borderId="0" applyNumberFormat="0" applyBorder="0" applyAlignment="0" applyProtection="0"/>
    <xf numFmtId="172" fontId="27" fillId="42" borderId="0" applyNumberFormat="0" applyBorder="0" applyAlignment="0" applyProtection="0"/>
    <xf numFmtId="172" fontId="27" fillId="42" borderId="0" applyNumberFormat="0" applyBorder="0" applyAlignment="0" applyProtection="0"/>
    <xf numFmtId="173" fontId="27" fillId="42" borderId="0" applyNumberFormat="0" applyBorder="0" applyAlignment="0" applyProtection="0"/>
    <xf numFmtId="172"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172" fontId="27" fillId="43" borderId="0" applyNumberFormat="0" applyBorder="0" applyAlignment="0" applyProtection="0"/>
    <xf numFmtId="172" fontId="27" fillId="43" borderId="0" applyNumberFormat="0" applyBorder="0" applyAlignment="0" applyProtection="0"/>
    <xf numFmtId="173" fontId="27" fillId="43"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2" fontId="27" fillId="43" borderId="0" applyNumberFormat="0" applyBorder="0" applyAlignment="0" applyProtection="0"/>
    <xf numFmtId="173" fontId="27" fillId="43" borderId="0" applyNumberFormat="0" applyBorder="0" applyAlignment="0" applyProtection="0"/>
    <xf numFmtId="172" fontId="27" fillId="43" borderId="0" applyNumberFormat="0" applyBorder="0" applyAlignment="0" applyProtection="0"/>
    <xf numFmtId="172" fontId="27" fillId="43" borderId="0" applyNumberFormat="0" applyBorder="0" applyAlignment="0" applyProtection="0"/>
    <xf numFmtId="173" fontId="27" fillId="43" borderId="0" applyNumberFormat="0" applyBorder="0" applyAlignment="0" applyProtection="0"/>
    <xf numFmtId="172" fontId="27" fillId="43" borderId="0" applyNumberFormat="0" applyBorder="0" applyAlignment="0" applyProtection="0"/>
    <xf numFmtId="172" fontId="27" fillId="43" borderId="0" applyNumberFormat="0" applyBorder="0" applyAlignment="0" applyProtection="0"/>
    <xf numFmtId="173" fontId="27" fillId="43" borderId="0" applyNumberFormat="0" applyBorder="0" applyAlignment="0" applyProtection="0"/>
    <xf numFmtId="172" fontId="27" fillId="43" borderId="0" applyNumberFormat="0" applyBorder="0" applyAlignment="0" applyProtection="0"/>
    <xf numFmtId="172" fontId="27" fillId="43" borderId="0" applyNumberFormat="0" applyBorder="0" applyAlignment="0" applyProtection="0"/>
    <xf numFmtId="173" fontId="27" fillId="43" borderId="0" applyNumberFormat="0" applyBorder="0" applyAlignment="0" applyProtection="0"/>
    <xf numFmtId="172"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172" fontId="27" fillId="4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172" fontId="27" fillId="4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172" fontId="27" fillId="4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172" fontId="27" fillId="4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172"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172" fontId="27" fillId="45" borderId="0" applyNumberFormat="0" applyBorder="0" applyAlignment="0" applyProtection="0"/>
    <xf numFmtId="172" fontId="27" fillId="45" borderId="0" applyNumberFormat="0" applyBorder="0" applyAlignment="0" applyProtection="0"/>
    <xf numFmtId="173" fontId="27" fillId="45"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72" fontId="27" fillId="45" borderId="0" applyNumberFormat="0" applyBorder="0" applyAlignment="0" applyProtection="0"/>
    <xf numFmtId="173" fontId="27" fillId="45" borderId="0" applyNumberFormat="0" applyBorder="0" applyAlignment="0" applyProtection="0"/>
    <xf numFmtId="172" fontId="27" fillId="45" borderId="0" applyNumberFormat="0" applyBorder="0" applyAlignment="0" applyProtection="0"/>
    <xf numFmtId="172" fontId="27" fillId="45" borderId="0" applyNumberFormat="0" applyBorder="0" applyAlignment="0" applyProtection="0"/>
    <xf numFmtId="173" fontId="27" fillId="45" borderId="0" applyNumberFormat="0" applyBorder="0" applyAlignment="0" applyProtection="0"/>
    <xf numFmtId="172" fontId="27" fillId="45" borderId="0" applyNumberFormat="0" applyBorder="0" applyAlignment="0" applyProtection="0"/>
    <xf numFmtId="172" fontId="27" fillId="45" borderId="0" applyNumberFormat="0" applyBorder="0" applyAlignment="0" applyProtection="0"/>
    <xf numFmtId="173" fontId="27" fillId="45" borderId="0" applyNumberFormat="0" applyBorder="0" applyAlignment="0" applyProtection="0"/>
    <xf numFmtId="172" fontId="27" fillId="45" borderId="0" applyNumberFormat="0" applyBorder="0" applyAlignment="0" applyProtection="0"/>
    <xf numFmtId="172" fontId="27" fillId="45" borderId="0" applyNumberFormat="0" applyBorder="0" applyAlignment="0" applyProtection="0"/>
    <xf numFmtId="173" fontId="27" fillId="45" borderId="0" applyNumberFormat="0" applyBorder="0" applyAlignment="0" applyProtection="0"/>
    <xf numFmtId="172"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172" fontId="27" fillId="46" borderId="0" applyNumberFormat="0" applyBorder="0" applyAlignment="0" applyProtection="0"/>
    <xf numFmtId="172" fontId="27" fillId="46" borderId="0" applyNumberFormat="0" applyBorder="0" applyAlignment="0" applyProtection="0"/>
    <xf numFmtId="173" fontId="27" fillId="46"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72" fontId="27" fillId="46" borderId="0" applyNumberFormat="0" applyBorder="0" applyAlignment="0" applyProtection="0"/>
    <xf numFmtId="173" fontId="27" fillId="46" borderId="0" applyNumberFormat="0" applyBorder="0" applyAlignment="0" applyProtection="0"/>
    <xf numFmtId="172" fontId="27" fillId="46" borderId="0" applyNumberFormat="0" applyBorder="0" applyAlignment="0" applyProtection="0"/>
    <xf numFmtId="172" fontId="27" fillId="46" borderId="0" applyNumberFormat="0" applyBorder="0" applyAlignment="0" applyProtection="0"/>
    <xf numFmtId="173" fontId="27" fillId="46" borderId="0" applyNumberFormat="0" applyBorder="0" applyAlignment="0" applyProtection="0"/>
    <xf numFmtId="172" fontId="27" fillId="46" borderId="0" applyNumberFormat="0" applyBorder="0" applyAlignment="0" applyProtection="0"/>
    <xf numFmtId="172" fontId="27" fillId="46" borderId="0" applyNumberFormat="0" applyBorder="0" applyAlignment="0" applyProtection="0"/>
    <xf numFmtId="173" fontId="27" fillId="46" borderId="0" applyNumberFormat="0" applyBorder="0" applyAlignment="0" applyProtection="0"/>
    <xf numFmtId="172" fontId="27" fillId="46" borderId="0" applyNumberFormat="0" applyBorder="0" applyAlignment="0" applyProtection="0"/>
    <xf numFmtId="172" fontId="27" fillId="46" borderId="0" applyNumberFormat="0" applyBorder="0" applyAlignment="0" applyProtection="0"/>
    <xf numFmtId="173" fontId="27" fillId="46" borderId="0" applyNumberFormat="0" applyBorder="0" applyAlignment="0" applyProtection="0"/>
    <xf numFmtId="172"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172" fontId="27" fillId="41"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172" fontId="27" fillId="4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172" fontId="27" fillId="4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172" fontId="27" fillId="4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172" fontId="27" fillId="4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172"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172" fontId="27" fillId="47" borderId="0" applyNumberFormat="0" applyBorder="0" applyAlignment="0" applyProtection="0"/>
    <xf numFmtId="172" fontId="27" fillId="47" borderId="0" applyNumberFormat="0" applyBorder="0" applyAlignment="0" applyProtection="0"/>
    <xf numFmtId="173" fontId="27" fillId="47"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2" fontId="27" fillId="47" borderId="0" applyNumberFormat="0" applyBorder="0" applyAlignment="0" applyProtection="0"/>
    <xf numFmtId="173" fontId="27" fillId="47" borderId="0" applyNumberFormat="0" applyBorder="0" applyAlignment="0" applyProtection="0"/>
    <xf numFmtId="172" fontId="27" fillId="47" borderId="0" applyNumberFormat="0" applyBorder="0" applyAlignment="0" applyProtection="0"/>
    <xf numFmtId="172" fontId="27" fillId="47" borderId="0" applyNumberFormat="0" applyBorder="0" applyAlignment="0" applyProtection="0"/>
    <xf numFmtId="173" fontId="27" fillId="47" borderId="0" applyNumberFormat="0" applyBorder="0" applyAlignment="0" applyProtection="0"/>
    <xf numFmtId="172" fontId="27" fillId="47" borderId="0" applyNumberFormat="0" applyBorder="0" applyAlignment="0" applyProtection="0"/>
    <xf numFmtId="172" fontId="27" fillId="47" borderId="0" applyNumberFormat="0" applyBorder="0" applyAlignment="0" applyProtection="0"/>
    <xf numFmtId="173" fontId="27" fillId="47" borderId="0" applyNumberFormat="0" applyBorder="0" applyAlignment="0" applyProtection="0"/>
    <xf numFmtId="172" fontId="27" fillId="47" borderId="0" applyNumberFormat="0" applyBorder="0" applyAlignment="0" applyProtection="0"/>
    <xf numFmtId="172" fontId="27" fillId="47" borderId="0" applyNumberFormat="0" applyBorder="0" applyAlignment="0" applyProtection="0"/>
    <xf numFmtId="173" fontId="27" fillId="47" borderId="0" applyNumberFormat="0" applyBorder="0" applyAlignment="0" applyProtection="0"/>
    <xf numFmtId="172"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72" fontId="30" fillId="48" borderId="0" applyNumberFormat="0" applyBorder="0" applyAlignment="0" applyProtection="0"/>
    <xf numFmtId="172" fontId="30" fillId="48" borderId="0" applyNumberFormat="0" applyBorder="0" applyAlignment="0" applyProtection="0"/>
    <xf numFmtId="173"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72" fontId="30" fillId="48" borderId="0" applyNumberFormat="0" applyBorder="0" applyAlignment="0" applyProtection="0"/>
    <xf numFmtId="173" fontId="30" fillId="48" borderId="0" applyNumberFormat="0" applyBorder="0" applyAlignment="0" applyProtection="0"/>
    <xf numFmtId="172" fontId="30" fillId="48" borderId="0" applyNumberFormat="0" applyBorder="0" applyAlignment="0" applyProtection="0"/>
    <xf numFmtId="172" fontId="30" fillId="48" borderId="0" applyNumberFormat="0" applyBorder="0" applyAlignment="0" applyProtection="0"/>
    <xf numFmtId="173" fontId="30" fillId="48" borderId="0" applyNumberFormat="0" applyBorder="0" applyAlignment="0" applyProtection="0"/>
    <xf numFmtId="172" fontId="30" fillId="48" borderId="0" applyNumberFormat="0" applyBorder="0" applyAlignment="0" applyProtection="0"/>
    <xf numFmtId="172" fontId="30" fillId="48" borderId="0" applyNumberFormat="0" applyBorder="0" applyAlignment="0" applyProtection="0"/>
    <xf numFmtId="173" fontId="30" fillId="48" borderId="0" applyNumberFormat="0" applyBorder="0" applyAlignment="0" applyProtection="0"/>
    <xf numFmtId="172" fontId="30" fillId="48" borderId="0" applyNumberFormat="0" applyBorder="0" applyAlignment="0" applyProtection="0"/>
    <xf numFmtId="172" fontId="30" fillId="48" borderId="0" applyNumberFormat="0" applyBorder="0" applyAlignment="0" applyProtection="0"/>
    <xf numFmtId="173" fontId="30" fillId="48" borderId="0" applyNumberFormat="0" applyBorder="0" applyAlignment="0" applyProtection="0"/>
    <xf numFmtId="172"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72" fontId="30" fillId="45" borderId="0" applyNumberFormat="0" applyBorder="0" applyAlignment="0" applyProtection="0"/>
    <xf numFmtId="172" fontId="30" fillId="45" borderId="0" applyNumberFormat="0" applyBorder="0" applyAlignment="0" applyProtection="0"/>
    <xf numFmtId="173"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72" fontId="30" fillId="45" borderId="0" applyNumberFormat="0" applyBorder="0" applyAlignment="0" applyProtection="0"/>
    <xf numFmtId="173" fontId="30" fillId="45" borderId="0" applyNumberFormat="0" applyBorder="0" applyAlignment="0" applyProtection="0"/>
    <xf numFmtId="172" fontId="30" fillId="45" borderId="0" applyNumberFormat="0" applyBorder="0" applyAlignment="0" applyProtection="0"/>
    <xf numFmtId="172" fontId="30" fillId="45" borderId="0" applyNumberFormat="0" applyBorder="0" applyAlignment="0" applyProtection="0"/>
    <xf numFmtId="173" fontId="30" fillId="45" borderId="0" applyNumberFormat="0" applyBorder="0" applyAlignment="0" applyProtection="0"/>
    <xf numFmtId="172" fontId="30" fillId="45" borderId="0" applyNumberFormat="0" applyBorder="0" applyAlignment="0" applyProtection="0"/>
    <xf numFmtId="172" fontId="30" fillId="45" borderId="0" applyNumberFormat="0" applyBorder="0" applyAlignment="0" applyProtection="0"/>
    <xf numFmtId="173" fontId="30" fillId="45" borderId="0" applyNumberFormat="0" applyBorder="0" applyAlignment="0" applyProtection="0"/>
    <xf numFmtId="172" fontId="30" fillId="45" borderId="0" applyNumberFormat="0" applyBorder="0" applyAlignment="0" applyProtection="0"/>
    <xf numFmtId="172" fontId="30" fillId="45" borderId="0" applyNumberFormat="0" applyBorder="0" applyAlignment="0" applyProtection="0"/>
    <xf numFmtId="173" fontId="30" fillId="45" borderId="0" applyNumberFormat="0" applyBorder="0" applyAlignment="0" applyProtection="0"/>
    <xf numFmtId="172"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72" fontId="30" fillId="46" borderId="0" applyNumberFormat="0" applyBorder="0" applyAlignment="0" applyProtection="0"/>
    <xf numFmtId="172" fontId="30" fillId="46" borderId="0" applyNumberFormat="0" applyBorder="0" applyAlignment="0" applyProtection="0"/>
    <xf numFmtId="173"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72" fontId="30" fillId="46" borderId="0" applyNumberFormat="0" applyBorder="0" applyAlignment="0" applyProtection="0"/>
    <xf numFmtId="173" fontId="30" fillId="46" borderId="0" applyNumberFormat="0" applyBorder="0" applyAlignment="0" applyProtection="0"/>
    <xf numFmtId="172" fontId="30" fillId="46" borderId="0" applyNumberFormat="0" applyBorder="0" applyAlignment="0" applyProtection="0"/>
    <xf numFmtId="172" fontId="30" fillId="46" borderId="0" applyNumberFormat="0" applyBorder="0" applyAlignment="0" applyProtection="0"/>
    <xf numFmtId="173" fontId="30" fillId="46" borderId="0" applyNumberFormat="0" applyBorder="0" applyAlignment="0" applyProtection="0"/>
    <xf numFmtId="172" fontId="30" fillId="46" borderId="0" applyNumberFormat="0" applyBorder="0" applyAlignment="0" applyProtection="0"/>
    <xf numFmtId="172" fontId="30" fillId="46" borderId="0" applyNumberFormat="0" applyBorder="0" applyAlignment="0" applyProtection="0"/>
    <xf numFmtId="173" fontId="30" fillId="46" borderId="0" applyNumberFormat="0" applyBorder="0" applyAlignment="0" applyProtection="0"/>
    <xf numFmtId="172" fontId="30" fillId="46" borderId="0" applyNumberFormat="0" applyBorder="0" applyAlignment="0" applyProtection="0"/>
    <xf numFmtId="172" fontId="30" fillId="46" borderId="0" applyNumberFormat="0" applyBorder="0" applyAlignment="0" applyProtection="0"/>
    <xf numFmtId="173" fontId="30" fillId="46" borderId="0" applyNumberFormat="0" applyBorder="0" applyAlignment="0" applyProtection="0"/>
    <xf numFmtId="172"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72" fontId="30" fillId="49"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172" fontId="30" fillId="49"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172" fontId="30" fillId="49"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172" fontId="30" fillId="49"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172"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72" fontId="30" fillId="50"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172" fontId="30" fillId="50"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172" fontId="30" fillId="50"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172" fontId="30" fillId="50"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172"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72" fontId="30" fillId="51" borderId="0" applyNumberFormat="0" applyBorder="0" applyAlignment="0" applyProtection="0"/>
    <xf numFmtId="172" fontId="30" fillId="51" borderId="0" applyNumberFormat="0" applyBorder="0" applyAlignment="0" applyProtection="0"/>
    <xf numFmtId="173"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72" fontId="30" fillId="51" borderId="0" applyNumberFormat="0" applyBorder="0" applyAlignment="0" applyProtection="0"/>
    <xf numFmtId="173" fontId="30" fillId="51" borderId="0" applyNumberFormat="0" applyBorder="0" applyAlignment="0" applyProtection="0"/>
    <xf numFmtId="172" fontId="30" fillId="51" borderId="0" applyNumberFormat="0" applyBorder="0" applyAlignment="0" applyProtection="0"/>
    <xf numFmtId="172" fontId="30" fillId="51" borderId="0" applyNumberFormat="0" applyBorder="0" applyAlignment="0" applyProtection="0"/>
    <xf numFmtId="173" fontId="30" fillId="51" borderId="0" applyNumberFormat="0" applyBorder="0" applyAlignment="0" applyProtection="0"/>
    <xf numFmtId="172" fontId="30" fillId="51" borderId="0" applyNumberFormat="0" applyBorder="0" applyAlignment="0" applyProtection="0"/>
    <xf numFmtId="172" fontId="30" fillId="51" borderId="0" applyNumberFormat="0" applyBorder="0" applyAlignment="0" applyProtection="0"/>
    <xf numFmtId="173" fontId="30" fillId="51" borderId="0" applyNumberFormat="0" applyBorder="0" applyAlignment="0" applyProtection="0"/>
    <xf numFmtId="172" fontId="30" fillId="51" borderId="0" applyNumberFormat="0" applyBorder="0" applyAlignment="0" applyProtection="0"/>
    <xf numFmtId="172" fontId="30" fillId="51" borderId="0" applyNumberFormat="0" applyBorder="0" applyAlignment="0" applyProtection="0"/>
    <xf numFmtId="173" fontId="30" fillId="51" borderId="0" applyNumberFormat="0" applyBorder="0" applyAlignment="0" applyProtection="0"/>
    <xf numFmtId="172"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72" fontId="30" fillId="54" borderId="0" applyNumberFormat="0" applyBorder="0" applyAlignment="0" applyProtection="0"/>
    <xf numFmtId="172" fontId="30" fillId="54" borderId="0" applyNumberFormat="0" applyBorder="0" applyAlignment="0" applyProtection="0"/>
    <xf numFmtId="173"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72" fontId="30" fillId="54" borderId="0" applyNumberFormat="0" applyBorder="0" applyAlignment="0" applyProtection="0"/>
    <xf numFmtId="173" fontId="30" fillId="54" borderId="0" applyNumberFormat="0" applyBorder="0" applyAlignment="0" applyProtection="0"/>
    <xf numFmtId="172" fontId="30" fillId="54" borderId="0" applyNumberFormat="0" applyBorder="0" applyAlignment="0" applyProtection="0"/>
    <xf numFmtId="172" fontId="30" fillId="54" borderId="0" applyNumberFormat="0" applyBorder="0" applyAlignment="0" applyProtection="0"/>
    <xf numFmtId="173" fontId="30" fillId="54" borderId="0" applyNumberFormat="0" applyBorder="0" applyAlignment="0" applyProtection="0"/>
    <xf numFmtId="172" fontId="30" fillId="54" borderId="0" applyNumberFormat="0" applyBorder="0" applyAlignment="0" applyProtection="0"/>
    <xf numFmtId="172" fontId="30" fillId="54" borderId="0" applyNumberFormat="0" applyBorder="0" applyAlignment="0" applyProtection="0"/>
    <xf numFmtId="173" fontId="30" fillId="54" borderId="0" applyNumberFormat="0" applyBorder="0" applyAlignment="0" applyProtection="0"/>
    <xf numFmtId="172" fontId="30" fillId="54" borderId="0" applyNumberFormat="0" applyBorder="0" applyAlignment="0" applyProtection="0"/>
    <xf numFmtId="172" fontId="30" fillId="54" borderId="0" applyNumberFormat="0" applyBorder="0" applyAlignment="0" applyProtection="0"/>
    <xf numFmtId="173" fontId="30" fillId="54" borderId="0" applyNumberFormat="0" applyBorder="0" applyAlignment="0" applyProtection="0"/>
    <xf numFmtId="172"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72" fontId="30" fillId="58" borderId="0" applyNumberFormat="0" applyBorder="0" applyAlignment="0" applyProtection="0"/>
    <xf numFmtId="172" fontId="30" fillId="58" borderId="0" applyNumberFormat="0" applyBorder="0" applyAlignment="0" applyProtection="0"/>
    <xf numFmtId="173"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72" fontId="30" fillId="58" borderId="0" applyNumberFormat="0" applyBorder="0" applyAlignment="0" applyProtection="0"/>
    <xf numFmtId="173" fontId="30" fillId="58" borderId="0" applyNumberFormat="0" applyBorder="0" applyAlignment="0" applyProtection="0"/>
    <xf numFmtId="172" fontId="30" fillId="58" borderId="0" applyNumberFormat="0" applyBorder="0" applyAlignment="0" applyProtection="0"/>
    <xf numFmtId="172" fontId="30" fillId="58" borderId="0" applyNumberFormat="0" applyBorder="0" applyAlignment="0" applyProtection="0"/>
    <xf numFmtId="173" fontId="30" fillId="58" borderId="0" applyNumberFormat="0" applyBorder="0" applyAlignment="0" applyProtection="0"/>
    <xf numFmtId="172" fontId="30" fillId="58" borderId="0" applyNumberFormat="0" applyBorder="0" applyAlignment="0" applyProtection="0"/>
    <xf numFmtId="172" fontId="30" fillId="58" borderId="0" applyNumberFormat="0" applyBorder="0" applyAlignment="0" applyProtection="0"/>
    <xf numFmtId="173" fontId="30" fillId="58" borderId="0" applyNumberFormat="0" applyBorder="0" applyAlignment="0" applyProtection="0"/>
    <xf numFmtId="172" fontId="30" fillId="58" borderId="0" applyNumberFormat="0" applyBorder="0" applyAlignment="0" applyProtection="0"/>
    <xf numFmtId="172" fontId="30" fillId="58" borderId="0" applyNumberFormat="0" applyBorder="0" applyAlignment="0" applyProtection="0"/>
    <xf numFmtId="173" fontId="30" fillId="58" borderId="0" applyNumberFormat="0" applyBorder="0" applyAlignment="0" applyProtection="0"/>
    <xf numFmtId="172"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72" fontId="30" fillId="60" borderId="0" applyNumberFormat="0" applyBorder="0" applyAlignment="0" applyProtection="0"/>
    <xf numFmtId="172" fontId="30" fillId="60" borderId="0" applyNumberFormat="0" applyBorder="0" applyAlignment="0" applyProtection="0"/>
    <xf numFmtId="173"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72" fontId="30" fillId="60" borderId="0" applyNumberFormat="0" applyBorder="0" applyAlignment="0" applyProtection="0"/>
    <xf numFmtId="173" fontId="30" fillId="60" borderId="0" applyNumberFormat="0" applyBorder="0" applyAlignment="0" applyProtection="0"/>
    <xf numFmtId="172" fontId="30" fillId="60" borderId="0" applyNumberFormat="0" applyBorder="0" applyAlignment="0" applyProtection="0"/>
    <xf numFmtId="172" fontId="30" fillId="60" borderId="0" applyNumberFormat="0" applyBorder="0" applyAlignment="0" applyProtection="0"/>
    <xf numFmtId="173" fontId="30" fillId="60" borderId="0" applyNumberFormat="0" applyBorder="0" applyAlignment="0" applyProtection="0"/>
    <xf numFmtId="172" fontId="30" fillId="60" borderId="0" applyNumberFormat="0" applyBorder="0" applyAlignment="0" applyProtection="0"/>
    <xf numFmtId="172" fontId="30" fillId="60" borderId="0" applyNumberFormat="0" applyBorder="0" applyAlignment="0" applyProtection="0"/>
    <xf numFmtId="173" fontId="30" fillId="60" borderId="0" applyNumberFormat="0" applyBorder="0" applyAlignment="0" applyProtection="0"/>
    <xf numFmtId="172" fontId="30" fillId="60" borderId="0" applyNumberFormat="0" applyBorder="0" applyAlignment="0" applyProtection="0"/>
    <xf numFmtId="172" fontId="30" fillId="60" borderId="0" applyNumberFormat="0" applyBorder="0" applyAlignment="0" applyProtection="0"/>
    <xf numFmtId="173" fontId="30" fillId="60" borderId="0" applyNumberFormat="0" applyBorder="0" applyAlignment="0" applyProtection="0"/>
    <xf numFmtId="172"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72" fontId="30" fillId="49"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172" fontId="30" fillId="49"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172" fontId="30" fillId="49"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172" fontId="30" fillId="49"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172"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72" fontId="30" fillId="50"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172" fontId="30" fillId="50"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172" fontId="30" fillId="50"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172" fontId="30" fillId="50"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172"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72" fontId="30" fillId="63" borderId="0" applyNumberFormat="0" applyBorder="0" applyAlignment="0" applyProtection="0"/>
    <xf numFmtId="172" fontId="30" fillId="63" borderId="0" applyNumberFormat="0" applyBorder="0" applyAlignment="0" applyProtection="0"/>
    <xf numFmtId="173"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72" fontId="30" fillId="63" borderId="0" applyNumberFormat="0" applyBorder="0" applyAlignment="0" applyProtection="0"/>
    <xf numFmtId="173" fontId="30" fillId="63" borderId="0" applyNumberFormat="0" applyBorder="0" applyAlignment="0" applyProtection="0"/>
    <xf numFmtId="172" fontId="30" fillId="63" borderId="0" applyNumberFormat="0" applyBorder="0" applyAlignment="0" applyProtection="0"/>
    <xf numFmtId="172" fontId="30" fillId="63" borderId="0" applyNumberFormat="0" applyBorder="0" applyAlignment="0" applyProtection="0"/>
    <xf numFmtId="173" fontId="30" fillId="63" borderId="0" applyNumberFormat="0" applyBorder="0" applyAlignment="0" applyProtection="0"/>
    <xf numFmtId="172" fontId="30" fillId="63" borderId="0" applyNumberFormat="0" applyBorder="0" applyAlignment="0" applyProtection="0"/>
    <xf numFmtId="172" fontId="30" fillId="63" borderId="0" applyNumberFormat="0" applyBorder="0" applyAlignment="0" applyProtection="0"/>
    <xf numFmtId="173" fontId="30" fillId="63" borderId="0" applyNumberFormat="0" applyBorder="0" applyAlignment="0" applyProtection="0"/>
    <xf numFmtId="172" fontId="30" fillId="63" borderId="0" applyNumberFormat="0" applyBorder="0" applyAlignment="0" applyProtection="0"/>
    <xf numFmtId="172" fontId="30" fillId="63" borderId="0" applyNumberFormat="0" applyBorder="0" applyAlignment="0" applyProtection="0"/>
    <xf numFmtId="173" fontId="30" fillId="63" borderId="0" applyNumberFormat="0" applyBorder="0" applyAlignment="0" applyProtection="0"/>
    <xf numFmtId="172"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72" fontId="33" fillId="39" borderId="0" applyNumberFormat="0" applyBorder="0" applyAlignment="0" applyProtection="0"/>
    <xf numFmtId="172" fontId="33" fillId="39" borderId="0" applyNumberFormat="0" applyBorder="0" applyAlignment="0" applyProtection="0"/>
    <xf numFmtId="173"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72" fontId="33" fillId="39" borderId="0" applyNumberFormat="0" applyBorder="0" applyAlignment="0" applyProtection="0"/>
    <xf numFmtId="173" fontId="33" fillId="39" borderId="0" applyNumberFormat="0" applyBorder="0" applyAlignment="0" applyProtection="0"/>
    <xf numFmtId="172" fontId="33" fillId="39" borderId="0" applyNumberFormat="0" applyBorder="0" applyAlignment="0" applyProtection="0"/>
    <xf numFmtId="172" fontId="33" fillId="39" borderId="0" applyNumberFormat="0" applyBorder="0" applyAlignment="0" applyProtection="0"/>
    <xf numFmtId="173" fontId="33" fillId="39" borderId="0" applyNumberFormat="0" applyBorder="0" applyAlignment="0" applyProtection="0"/>
    <xf numFmtId="172" fontId="33" fillId="39" borderId="0" applyNumberFormat="0" applyBorder="0" applyAlignment="0" applyProtection="0"/>
    <xf numFmtId="172" fontId="33" fillId="39" borderId="0" applyNumberFormat="0" applyBorder="0" applyAlignment="0" applyProtection="0"/>
    <xf numFmtId="173" fontId="33" fillId="39" borderId="0" applyNumberFormat="0" applyBorder="0" applyAlignment="0" applyProtection="0"/>
    <xf numFmtId="172" fontId="33" fillId="39" borderId="0" applyNumberFormat="0" applyBorder="0" applyAlignment="0" applyProtection="0"/>
    <xf numFmtId="172" fontId="33" fillId="39" borderId="0" applyNumberFormat="0" applyBorder="0" applyAlignment="0" applyProtection="0"/>
    <xf numFmtId="173" fontId="33" fillId="39" borderId="0" applyNumberFormat="0" applyBorder="0" applyAlignment="0" applyProtection="0"/>
    <xf numFmtId="172" fontId="33" fillId="39" borderId="0" applyNumberFormat="0" applyBorder="0" applyAlignment="0" applyProtection="0"/>
    <xf numFmtId="0" fontId="31" fillId="39" borderId="0" applyNumberFormat="0" applyBorder="0" applyAlignment="0" applyProtection="0"/>
    <xf numFmtId="174" fontId="34" fillId="0" borderId="0" applyFill="0" applyBorder="0" applyAlignment="0"/>
    <xf numFmtId="174" fontId="35" fillId="0" borderId="0" applyFill="0" applyBorder="0" applyAlignment="0"/>
    <xf numFmtId="174" fontId="35" fillId="0" borderId="0" applyFill="0" applyBorder="0" applyAlignment="0"/>
    <xf numFmtId="174" fontId="35" fillId="0" borderId="0" applyFill="0" applyBorder="0" applyAlignment="0"/>
    <xf numFmtId="175" fontId="36" fillId="0" borderId="0" applyFill="0" applyBorder="0" applyAlignment="0"/>
    <xf numFmtId="175" fontId="36" fillId="0" borderId="0" applyFill="0" applyBorder="0" applyAlignment="0"/>
    <xf numFmtId="174" fontId="35" fillId="0" borderId="0" applyFill="0" applyBorder="0" applyAlignment="0"/>
    <xf numFmtId="174" fontId="35" fillId="0" borderId="0" applyFill="0" applyBorder="0" applyAlignment="0"/>
    <xf numFmtId="174" fontId="35" fillId="0" borderId="0" applyFill="0" applyBorder="0" applyAlignment="0"/>
    <xf numFmtId="174" fontId="35" fillId="0" borderId="0" applyFill="0" applyBorder="0" applyAlignment="0"/>
    <xf numFmtId="174" fontId="35" fillId="0" borderId="0" applyFill="0" applyBorder="0" applyAlignment="0"/>
    <xf numFmtId="174" fontId="35" fillId="0" borderId="0" applyFill="0" applyBorder="0" applyAlignment="0"/>
    <xf numFmtId="176" fontId="36" fillId="0" borderId="0" applyFill="0" applyBorder="0" applyAlignment="0"/>
    <xf numFmtId="177" fontId="36" fillId="0" borderId="0" applyFill="0" applyBorder="0" applyAlignment="0"/>
    <xf numFmtId="178" fontId="36" fillId="0" borderId="0" applyFill="0" applyBorder="0" applyAlignment="0"/>
    <xf numFmtId="179" fontId="36" fillId="0" borderId="0" applyFill="0" applyBorder="0" applyAlignment="0"/>
    <xf numFmtId="175" fontId="36" fillId="0" borderId="0" applyFill="0" applyBorder="0" applyAlignment="0"/>
    <xf numFmtId="180" fontId="36" fillId="0" borderId="0" applyFill="0" applyBorder="0" applyAlignment="0"/>
    <xf numFmtId="176" fontId="36" fillId="0" borderId="0" applyFill="0" applyBorder="0" applyAlignment="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72" fontId="39"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72" fontId="39"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73" fontId="39"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72" fontId="39" fillId="64" borderId="37" applyNumberFormat="0" applyAlignment="0" applyProtection="0"/>
    <xf numFmtId="173" fontId="39" fillId="64" borderId="37" applyNumberFormat="0" applyAlignment="0" applyProtection="0"/>
    <xf numFmtId="172" fontId="39" fillId="64" borderId="37" applyNumberFormat="0" applyAlignment="0" applyProtection="0"/>
    <xf numFmtId="172" fontId="39" fillId="64" borderId="37" applyNumberFormat="0" applyAlignment="0" applyProtection="0"/>
    <xf numFmtId="173" fontId="39" fillId="64" borderId="37" applyNumberFormat="0" applyAlignment="0" applyProtection="0"/>
    <xf numFmtId="172" fontId="39" fillId="64" borderId="37" applyNumberFormat="0" applyAlignment="0" applyProtection="0"/>
    <xf numFmtId="172" fontId="39" fillId="64" borderId="37" applyNumberFormat="0" applyAlignment="0" applyProtection="0"/>
    <xf numFmtId="173" fontId="39" fillId="64" borderId="37" applyNumberFormat="0" applyAlignment="0" applyProtection="0"/>
    <xf numFmtId="172" fontId="39" fillId="64" borderId="37" applyNumberFormat="0" applyAlignment="0" applyProtection="0"/>
    <xf numFmtId="172" fontId="39" fillId="64" borderId="37" applyNumberFormat="0" applyAlignment="0" applyProtection="0"/>
    <xf numFmtId="173" fontId="39" fillId="64" borderId="37" applyNumberFormat="0" applyAlignment="0" applyProtection="0"/>
    <xf numFmtId="172" fontId="39" fillId="64" borderId="37" applyNumberFormat="0" applyAlignment="0" applyProtection="0"/>
    <xf numFmtId="0" fontId="37" fillId="64" borderId="37" applyNumberFormat="0" applyAlignment="0" applyProtection="0"/>
    <xf numFmtId="0" fontId="40" fillId="65" borderId="38" applyNumberFormat="0" applyAlignment="0" applyProtection="0"/>
    <xf numFmtId="0" fontId="41" fillId="10" borderId="33" applyNumberFormat="0" applyAlignment="0" applyProtection="0"/>
    <xf numFmtId="172"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0" fontId="40"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0" fontId="41" fillId="10" borderId="33"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0" fontId="40" fillId="65" borderId="38"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3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quotePrefix="1">
      <protection locked="0"/>
    </xf>
    <xf numFmtId="168" fontId="26" fillId="0" borderId="0" applyFont="0" applyFill="0" applyBorder="0" applyAlignment="0" applyProtection="0"/>
    <xf numFmtId="168" fontId="2" fillId="0" borderId="0" quotePrefix="1">
      <protection locked="0"/>
    </xf>
    <xf numFmtId="168" fontId="26"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3"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82" fontId="26" fillId="0" borderId="0" applyFont="0" applyFill="0" applyBorder="0" applyAlignment="0" applyProtection="0"/>
    <xf numFmtId="167" fontId="7" fillId="0" borderId="0" applyFont="0" applyFill="0" applyBorder="0" applyAlignment="0" applyProtection="0"/>
    <xf numFmtId="168" fontId="26" fillId="0" borderId="0" applyFont="0" applyFill="0" applyBorder="0" applyAlignment="0" applyProtection="0"/>
    <xf numFmtId="167" fontId="7" fillId="0" borderId="0" applyFont="0" applyFill="0" applyBorder="0" applyAlignment="0" applyProtection="0"/>
    <xf numFmtId="182" fontId="26"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82" fontId="26" fillId="0" borderId="0" applyFont="0" applyFill="0" applyBorder="0" applyAlignment="0" applyProtection="0"/>
    <xf numFmtId="167" fontId="7" fillId="0" borderId="0" applyFont="0" applyFill="0" applyBorder="0" applyAlignment="0" applyProtection="0"/>
    <xf numFmtId="182" fontId="26"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3"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7"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3" fillId="0" borderId="0" applyFont="0" applyFill="0" applyBorder="0" applyAlignment="0" applyProtection="0"/>
    <xf numFmtId="168" fontId="4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3"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4" fillId="0" borderId="0"/>
    <xf numFmtId="176" fontId="36" fillId="0" borderId="0" applyFont="0" applyFill="0" applyBorder="0" applyAlignment="0" applyProtection="0"/>
    <xf numFmtId="167" fontId="2" fillId="0" borderId="0" applyFont="0" applyFill="0" applyBorder="0" applyAlignment="0" applyProtection="0"/>
    <xf numFmtId="167" fontId="7" fillId="0" borderId="0" applyFont="0" applyFill="0" applyBorder="0" applyAlignment="0" applyProtection="0"/>
    <xf numFmtId="167" fontId="2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44" fillId="0" borderId="0"/>
    <xf numFmtId="14" fontId="45" fillId="0" borderId="0" applyFill="0" applyBorder="0" applyAlignment="0"/>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0" applyFont="0" applyFill="0" applyBorder="0" applyAlignment="0" applyProtection="0"/>
    <xf numFmtId="184"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5" fontId="36" fillId="0" borderId="0" applyFill="0" applyBorder="0" applyAlignment="0"/>
    <xf numFmtId="176" fontId="36" fillId="0" borderId="0" applyFill="0" applyBorder="0" applyAlignment="0"/>
    <xf numFmtId="175" fontId="36" fillId="0" borderId="0" applyFill="0" applyBorder="0" applyAlignment="0"/>
    <xf numFmtId="180" fontId="36" fillId="0" borderId="0" applyFill="0" applyBorder="0" applyAlignment="0"/>
    <xf numFmtId="176" fontId="36"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72" fontId="49" fillId="0" borderId="0" applyNumberFormat="0" applyFill="0" applyBorder="0" applyAlignment="0" applyProtection="0"/>
    <xf numFmtId="172" fontId="49" fillId="0" borderId="0" applyNumberFormat="0" applyFill="0" applyBorder="0" applyAlignment="0" applyProtection="0"/>
    <xf numFmtId="173"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72" fontId="49" fillId="0" borderId="0" applyNumberFormat="0" applyFill="0" applyBorder="0" applyAlignment="0" applyProtection="0"/>
    <xf numFmtId="173" fontId="49" fillId="0" borderId="0" applyNumberFormat="0" applyFill="0" applyBorder="0" applyAlignment="0" applyProtection="0"/>
    <xf numFmtId="172" fontId="49" fillId="0" borderId="0" applyNumberFormat="0" applyFill="0" applyBorder="0" applyAlignment="0" applyProtection="0"/>
    <xf numFmtId="172" fontId="49" fillId="0" borderId="0" applyNumberFormat="0" applyFill="0" applyBorder="0" applyAlignment="0" applyProtection="0"/>
    <xf numFmtId="173" fontId="49" fillId="0" borderId="0" applyNumberFormat="0" applyFill="0" applyBorder="0" applyAlignment="0" applyProtection="0"/>
    <xf numFmtId="172" fontId="49" fillId="0" borderId="0" applyNumberFormat="0" applyFill="0" applyBorder="0" applyAlignment="0" applyProtection="0"/>
    <xf numFmtId="172" fontId="49" fillId="0" borderId="0" applyNumberFormat="0" applyFill="0" applyBorder="0" applyAlignment="0" applyProtection="0"/>
    <xf numFmtId="173" fontId="49" fillId="0" borderId="0" applyNumberFormat="0" applyFill="0" applyBorder="0" applyAlignment="0" applyProtection="0"/>
    <xf numFmtId="172" fontId="49" fillId="0" borderId="0" applyNumberFormat="0" applyFill="0" applyBorder="0" applyAlignment="0" applyProtection="0"/>
    <xf numFmtId="172" fontId="49" fillId="0" borderId="0" applyNumberFormat="0" applyFill="0" applyBorder="0" applyAlignment="0" applyProtection="0"/>
    <xf numFmtId="173" fontId="49" fillId="0" borderId="0" applyNumberFormat="0" applyFill="0" applyBorder="0" applyAlignment="0" applyProtection="0"/>
    <xf numFmtId="172" fontId="49" fillId="0" borderId="0" applyNumberFormat="0" applyFill="0" applyBorder="0" applyAlignment="0" applyProtection="0"/>
    <xf numFmtId="0" fontId="47" fillId="0" borderId="0" applyNumberFormat="0" applyFill="0" applyBorder="0" applyAlignment="0" applyProtection="0"/>
    <xf numFmtId="172" fontId="2" fillId="0" borderId="0"/>
    <xf numFmtId="0" fontId="2" fillId="0" borderId="0"/>
    <xf numFmtId="172"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3"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72" fontId="52" fillId="40" borderId="0" applyNumberFormat="0" applyBorder="0" applyAlignment="0" applyProtection="0"/>
    <xf numFmtId="173"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3"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3"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3" fontId="52" fillId="40" borderId="0" applyNumberFormat="0" applyBorder="0" applyAlignment="0" applyProtection="0"/>
    <xf numFmtId="172"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28" applyNumberFormat="0" applyAlignment="0" applyProtection="0">
      <alignment horizontal="left" vertical="center"/>
    </xf>
    <xf numFmtId="0" fontId="53" fillId="0" borderId="28" applyNumberFormat="0" applyAlignment="0" applyProtection="0">
      <alignment horizontal="left" vertical="center"/>
    </xf>
    <xf numFmtId="172" fontId="53" fillId="0" borderId="28" applyNumberFormat="0" applyAlignment="0" applyProtection="0">
      <alignment horizontal="left" vertical="center"/>
    </xf>
    <xf numFmtId="0" fontId="53" fillId="0" borderId="9">
      <alignment horizontal="left" vertical="center"/>
    </xf>
    <xf numFmtId="0" fontId="53" fillId="0" borderId="9">
      <alignment horizontal="left" vertical="center"/>
    </xf>
    <xf numFmtId="172" fontId="53" fillId="0" borderId="9">
      <alignment horizontal="left" vertical="center"/>
    </xf>
    <xf numFmtId="0" fontId="54" fillId="0" borderId="40" applyNumberFormat="0" applyFill="0" applyAlignment="0" applyProtection="0"/>
    <xf numFmtId="173" fontId="54" fillId="0" borderId="40" applyNumberFormat="0" applyFill="0" applyAlignment="0" applyProtection="0"/>
    <xf numFmtId="0" fontId="54" fillId="0" borderId="40" applyNumberFormat="0" applyFill="0" applyAlignment="0" applyProtection="0"/>
    <xf numFmtId="172" fontId="54" fillId="0" borderId="40" applyNumberFormat="0" applyFill="0" applyAlignment="0" applyProtection="0"/>
    <xf numFmtId="172" fontId="54" fillId="0" borderId="40" applyNumberFormat="0" applyFill="0" applyAlignment="0" applyProtection="0"/>
    <xf numFmtId="172" fontId="54" fillId="0" borderId="40" applyNumberFormat="0" applyFill="0" applyAlignment="0" applyProtection="0"/>
    <xf numFmtId="173" fontId="54" fillId="0" borderId="40" applyNumberFormat="0" applyFill="0" applyAlignment="0" applyProtection="0"/>
    <xf numFmtId="172" fontId="54" fillId="0" borderId="40" applyNumberFormat="0" applyFill="0" applyAlignment="0" applyProtection="0"/>
    <xf numFmtId="172" fontId="54" fillId="0" borderId="40" applyNumberFormat="0" applyFill="0" applyAlignment="0" applyProtection="0"/>
    <xf numFmtId="173" fontId="54" fillId="0" borderId="40" applyNumberFormat="0" applyFill="0" applyAlignment="0" applyProtection="0"/>
    <xf numFmtId="172" fontId="54" fillId="0" borderId="40" applyNumberFormat="0" applyFill="0" applyAlignment="0" applyProtection="0"/>
    <xf numFmtId="172" fontId="54" fillId="0" borderId="40" applyNumberFormat="0" applyFill="0" applyAlignment="0" applyProtection="0"/>
    <xf numFmtId="173" fontId="54" fillId="0" borderId="40" applyNumberFormat="0" applyFill="0" applyAlignment="0" applyProtection="0"/>
    <xf numFmtId="172" fontId="54" fillId="0" borderId="40" applyNumberFormat="0" applyFill="0" applyAlignment="0" applyProtection="0"/>
    <xf numFmtId="172" fontId="54" fillId="0" borderId="40" applyNumberFormat="0" applyFill="0" applyAlignment="0" applyProtection="0"/>
    <xf numFmtId="173" fontId="54" fillId="0" borderId="40" applyNumberFormat="0" applyFill="0" applyAlignment="0" applyProtection="0"/>
    <xf numFmtId="172" fontId="54" fillId="0" borderId="40" applyNumberFormat="0" applyFill="0" applyAlignment="0" applyProtection="0"/>
    <xf numFmtId="0" fontId="54" fillId="0" borderId="40" applyNumberFormat="0" applyFill="0" applyAlignment="0" applyProtection="0"/>
    <xf numFmtId="0" fontId="55" fillId="0" borderId="41" applyNumberFormat="0" applyFill="0" applyAlignment="0" applyProtection="0"/>
    <xf numFmtId="173" fontId="55" fillId="0" borderId="41" applyNumberFormat="0" applyFill="0" applyAlignment="0" applyProtection="0"/>
    <xf numFmtId="0"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3"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3"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3"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3" fontId="55" fillId="0" borderId="41" applyNumberFormat="0" applyFill="0" applyAlignment="0" applyProtection="0"/>
    <xf numFmtId="172" fontId="55" fillId="0" borderId="41" applyNumberFormat="0" applyFill="0" applyAlignment="0" applyProtection="0"/>
    <xf numFmtId="0" fontId="55" fillId="0" borderId="41" applyNumberFormat="0" applyFill="0" applyAlignment="0" applyProtection="0"/>
    <xf numFmtId="0" fontId="56" fillId="0" borderId="42" applyNumberFormat="0" applyFill="0" applyAlignment="0" applyProtection="0"/>
    <xf numFmtId="173" fontId="56" fillId="0" borderId="42" applyNumberFormat="0" applyFill="0" applyAlignment="0" applyProtection="0"/>
    <xf numFmtId="0" fontId="56" fillId="0" borderId="42" applyNumberFormat="0" applyFill="0" applyAlignment="0" applyProtection="0"/>
    <xf numFmtId="172" fontId="56" fillId="0" borderId="42" applyNumberFormat="0" applyFill="0" applyAlignment="0" applyProtection="0"/>
    <xf numFmtId="0" fontId="56" fillId="0" borderId="42" applyNumberFormat="0" applyFill="0" applyAlignment="0" applyProtection="0"/>
    <xf numFmtId="172" fontId="56" fillId="0" borderId="42" applyNumberFormat="0" applyFill="0" applyAlignment="0" applyProtection="0"/>
    <xf numFmtId="0" fontId="56" fillId="0" borderId="42" applyNumberFormat="0" applyFill="0" applyAlignment="0" applyProtection="0"/>
    <xf numFmtId="0" fontId="56" fillId="0" borderId="42" applyNumberFormat="0" applyFill="0" applyAlignment="0" applyProtection="0"/>
    <xf numFmtId="172" fontId="56" fillId="0" borderId="42" applyNumberFormat="0" applyFill="0" applyAlignment="0" applyProtection="0"/>
    <xf numFmtId="173" fontId="56" fillId="0" borderId="42" applyNumberFormat="0" applyFill="0" applyAlignment="0" applyProtection="0"/>
    <xf numFmtId="172" fontId="56" fillId="0" borderId="42" applyNumberFormat="0" applyFill="0" applyAlignment="0" applyProtection="0"/>
    <xf numFmtId="172" fontId="56" fillId="0" borderId="42" applyNumberFormat="0" applyFill="0" applyAlignment="0" applyProtection="0"/>
    <xf numFmtId="173" fontId="56" fillId="0" borderId="42" applyNumberFormat="0" applyFill="0" applyAlignment="0" applyProtection="0"/>
    <xf numFmtId="172" fontId="56" fillId="0" borderId="42" applyNumberFormat="0" applyFill="0" applyAlignment="0" applyProtection="0"/>
    <xf numFmtId="172" fontId="56" fillId="0" borderId="42" applyNumberFormat="0" applyFill="0" applyAlignment="0" applyProtection="0"/>
    <xf numFmtId="173" fontId="56" fillId="0" borderId="42" applyNumberFormat="0" applyFill="0" applyAlignment="0" applyProtection="0"/>
    <xf numFmtId="172" fontId="56" fillId="0" borderId="42" applyNumberFormat="0" applyFill="0" applyAlignment="0" applyProtection="0"/>
    <xf numFmtId="172" fontId="56" fillId="0" borderId="42" applyNumberFormat="0" applyFill="0" applyAlignment="0" applyProtection="0"/>
    <xf numFmtId="173" fontId="56" fillId="0" borderId="42" applyNumberFormat="0" applyFill="0" applyAlignment="0" applyProtection="0"/>
    <xf numFmtId="172" fontId="56" fillId="0" borderId="42" applyNumberFormat="0" applyFill="0" applyAlignment="0" applyProtection="0"/>
    <xf numFmtId="0" fontId="56" fillId="0" borderId="42" applyNumberFormat="0" applyFill="0" applyAlignment="0" applyProtection="0"/>
    <xf numFmtId="0" fontId="56" fillId="0" borderId="0" applyNumberFormat="0" applyFill="0" applyBorder="0" applyAlignment="0" applyProtection="0"/>
    <xf numFmtId="173" fontId="56" fillId="0" borderId="0" applyNumberFormat="0" applyFill="0" applyBorder="0" applyAlignment="0" applyProtection="0"/>
    <xf numFmtId="0" fontId="56" fillId="0" borderId="0" applyNumberFormat="0" applyFill="0" applyBorder="0" applyAlignment="0" applyProtection="0"/>
    <xf numFmtId="172" fontId="56" fillId="0" borderId="0" applyNumberFormat="0" applyFill="0" applyBorder="0" applyAlignment="0" applyProtection="0"/>
    <xf numFmtId="172" fontId="56" fillId="0" borderId="0" applyNumberFormat="0" applyFill="0" applyBorder="0" applyAlignment="0" applyProtection="0"/>
    <xf numFmtId="172" fontId="56" fillId="0" borderId="0" applyNumberFormat="0" applyFill="0" applyBorder="0" applyAlignment="0" applyProtection="0"/>
    <xf numFmtId="173" fontId="56" fillId="0" borderId="0" applyNumberFormat="0" applyFill="0" applyBorder="0" applyAlignment="0" applyProtection="0"/>
    <xf numFmtId="172" fontId="56" fillId="0" borderId="0" applyNumberFormat="0" applyFill="0" applyBorder="0" applyAlignment="0" applyProtection="0"/>
    <xf numFmtId="172" fontId="56" fillId="0" borderId="0" applyNumberFormat="0" applyFill="0" applyBorder="0" applyAlignment="0" applyProtection="0"/>
    <xf numFmtId="173" fontId="56" fillId="0" borderId="0" applyNumberFormat="0" applyFill="0" applyBorder="0" applyAlignment="0" applyProtection="0"/>
    <xf numFmtId="172" fontId="56" fillId="0" borderId="0" applyNumberFormat="0" applyFill="0" applyBorder="0" applyAlignment="0" applyProtection="0"/>
    <xf numFmtId="172" fontId="56" fillId="0" borderId="0" applyNumberFormat="0" applyFill="0" applyBorder="0" applyAlignment="0" applyProtection="0"/>
    <xf numFmtId="173" fontId="56" fillId="0" borderId="0" applyNumberFormat="0" applyFill="0" applyBorder="0" applyAlignment="0" applyProtection="0"/>
    <xf numFmtId="172" fontId="56" fillId="0" borderId="0" applyNumberFormat="0" applyFill="0" applyBorder="0" applyAlignment="0" applyProtection="0"/>
    <xf numFmtId="172" fontId="56" fillId="0" borderId="0" applyNumberFormat="0" applyFill="0" applyBorder="0" applyAlignment="0" applyProtection="0"/>
    <xf numFmtId="173" fontId="56" fillId="0" borderId="0" applyNumberFormat="0" applyFill="0" applyBorder="0" applyAlignment="0" applyProtection="0"/>
    <xf numFmtId="172" fontId="56" fillId="0" borderId="0" applyNumberFormat="0" applyFill="0" applyBorder="0" applyAlignment="0" applyProtection="0"/>
    <xf numFmtId="0" fontId="56" fillId="0" borderId="0" applyNumberFormat="0" applyFill="0" applyBorder="0" applyAlignment="0" applyProtection="0"/>
    <xf numFmtId="37" fontId="57" fillId="0" borderId="0"/>
    <xf numFmtId="172" fontId="58" fillId="0" borderId="0"/>
    <xf numFmtId="0" fontId="58" fillId="0" borderId="0"/>
    <xf numFmtId="172" fontId="58" fillId="0" borderId="0"/>
    <xf numFmtId="172" fontId="53" fillId="0" borderId="0"/>
    <xf numFmtId="0" fontId="53" fillId="0" borderId="0"/>
    <xf numFmtId="172" fontId="53" fillId="0" borderId="0"/>
    <xf numFmtId="172" fontId="59" fillId="0" borderId="0"/>
    <xf numFmtId="0" fontId="59" fillId="0" borderId="0"/>
    <xf numFmtId="172" fontId="59" fillId="0" borderId="0"/>
    <xf numFmtId="172" fontId="60" fillId="0" borderId="0"/>
    <xf numFmtId="0" fontId="60" fillId="0" borderId="0"/>
    <xf numFmtId="172" fontId="60" fillId="0" borderId="0"/>
    <xf numFmtId="172" fontId="61" fillId="0" borderId="0"/>
    <xf numFmtId="0" fontId="61" fillId="0" borderId="0"/>
    <xf numFmtId="172" fontId="61" fillId="0" borderId="0"/>
    <xf numFmtId="172" fontId="62" fillId="0" borderId="0"/>
    <xf numFmtId="0" fontId="62" fillId="0" borderId="0"/>
    <xf numFmtId="172" fontId="62" fillId="0" borderId="0"/>
    <xf numFmtId="0" fontId="6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63" fillId="0" borderId="0" applyNumberFormat="0" applyFill="0" applyBorder="0" applyAlignment="0" applyProtection="0">
      <alignment vertical="top"/>
      <protection locked="0"/>
    </xf>
    <xf numFmtId="173" fontId="63" fillId="0" borderId="0" applyNumberFormat="0" applyFill="0" applyBorder="0" applyAlignment="0" applyProtection="0">
      <alignment vertical="top"/>
      <protection locked="0"/>
    </xf>
    <xf numFmtId="172" fontId="63" fillId="0" borderId="0" applyNumberFormat="0" applyFill="0" applyBorder="0" applyAlignment="0" applyProtection="0">
      <alignment vertical="top"/>
      <protection locked="0"/>
    </xf>
    <xf numFmtId="172" fontId="64" fillId="0" borderId="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72" fontId="67"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72" fontId="67"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73" fontId="67"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72" fontId="67" fillId="43" borderId="37" applyNumberFormat="0" applyAlignment="0" applyProtection="0"/>
    <xf numFmtId="173" fontId="67" fillId="43" borderId="37" applyNumberFormat="0" applyAlignment="0" applyProtection="0"/>
    <xf numFmtId="172" fontId="67" fillId="43" borderId="37" applyNumberFormat="0" applyAlignment="0" applyProtection="0"/>
    <xf numFmtId="172" fontId="67" fillId="43" borderId="37" applyNumberFormat="0" applyAlignment="0" applyProtection="0"/>
    <xf numFmtId="173" fontId="67" fillId="43" borderId="37" applyNumberFormat="0" applyAlignment="0" applyProtection="0"/>
    <xf numFmtId="172" fontId="67" fillId="43" borderId="37" applyNumberFormat="0" applyAlignment="0" applyProtection="0"/>
    <xf numFmtId="172" fontId="67" fillId="43" borderId="37" applyNumberFormat="0" applyAlignment="0" applyProtection="0"/>
    <xf numFmtId="173" fontId="67" fillId="43" borderId="37" applyNumberFormat="0" applyAlignment="0" applyProtection="0"/>
    <xf numFmtId="172" fontId="67" fillId="43" borderId="37" applyNumberFormat="0" applyAlignment="0" applyProtection="0"/>
    <xf numFmtId="172" fontId="67" fillId="43" borderId="37" applyNumberFormat="0" applyAlignment="0" applyProtection="0"/>
    <xf numFmtId="173" fontId="67" fillId="43" borderId="37" applyNumberFormat="0" applyAlignment="0" applyProtection="0"/>
    <xf numFmtId="172" fontId="67" fillId="43" borderId="37" applyNumberFormat="0" applyAlignment="0" applyProtection="0"/>
    <xf numFmtId="0" fontId="65" fillId="43" borderId="37" applyNumberFormat="0" applyAlignment="0" applyProtection="0"/>
    <xf numFmtId="3" fontId="2" fillId="72" borderId="3" applyFont="0">
      <alignment horizontal="right" vertical="center"/>
      <protection locked="0"/>
    </xf>
    <xf numFmtId="175" fontId="36" fillId="0" borderId="0" applyFill="0" applyBorder="0" applyAlignment="0"/>
    <xf numFmtId="176" fontId="36" fillId="0" borderId="0" applyFill="0" applyBorder="0" applyAlignment="0"/>
    <xf numFmtId="175" fontId="36" fillId="0" borderId="0" applyFill="0" applyBorder="0" applyAlignment="0"/>
    <xf numFmtId="180" fontId="36" fillId="0" borderId="0" applyFill="0" applyBorder="0" applyAlignment="0"/>
    <xf numFmtId="176" fontId="36" fillId="0" borderId="0" applyFill="0" applyBorder="0" applyAlignment="0"/>
    <xf numFmtId="0" fontId="68" fillId="0" borderId="43" applyNumberFormat="0" applyFill="0" applyAlignment="0" applyProtection="0"/>
    <xf numFmtId="0" fontId="69" fillId="0" borderId="32" applyNumberFormat="0" applyFill="0" applyAlignment="0" applyProtection="0"/>
    <xf numFmtId="172" fontId="70" fillId="0" borderId="43" applyNumberFormat="0" applyFill="0" applyAlignment="0" applyProtection="0"/>
    <xf numFmtId="172" fontId="70" fillId="0" borderId="43" applyNumberFormat="0" applyFill="0" applyAlignment="0" applyProtection="0"/>
    <xf numFmtId="173" fontId="70" fillId="0" borderId="43" applyNumberFormat="0" applyFill="0" applyAlignment="0" applyProtection="0"/>
    <xf numFmtId="0" fontId="68" fillId="0" borderId="43"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172" fontId="70" fillId="0" borderId="43" applyNumberFormat="0" applyFill="0" applyAlignment="0" applyProtection="0"/>
    <xf numFmtId="173" fontId="70" fillId="0" borderId="43" applyNumberFormat="0" applyFill="0" applyAlignment="0" applyProtection="0"/>
    <xf numFmtId="172" fontId="70" fillId="0" borderId="43" applyNumberFormat="0" applyFill="0" applyAlignment="0" applyProtection="0"/>
    <xf numFmtId="172" fontId="70" fillId="0" borderId="43" applyNumberFormat="0" applyFill="0" applyAlignment="0" applyProtection="0"/>
    <xf numFmtId="173" fontId="70" fillId="0" borderId="43" applyNumberFormat="0" applyFill="0" applyAlignment="0" applyProtection="0"/>
    <xf numFmtId="172" fontId="70" fillId="0" borderId="43" applyNumberFormat="0" applyFill="0" applyAlignment="0" applyProtection="0"/>
    <xf numFmtId="172" fontId="70" fillId="0" borderId="43" applyNumberFormat="0" applyFill="0" applyAlignment="0" applyProtection="0"/>
    <xf numFmtId="173" fontId="70" fillId="0" borderId="43" applyNumberFormat="0" applyFill="0" applyAlignment="0" applyProtection="0"/>
    <xf numFmtId="172" fontId="70" fillId="0" borderId="43" applyNumberFormat="0" applyFill="0" applyAlignment="0" applyProtection="0"/>
    <xf numFmtId="172" fontId="70" fillId="0" borderId="43" applyNumberFormat="0" applyFill="0" applyAlignment="0" applyProtection="0"/>
    <xf numFmtId="173" fontId="70" fillId="0" borderId="43" applyNumberFormat="0" applyFill="0" applyAlignment="0" applyProtection="0"/>
    <xf numFmtId="172" fontId="70" fillId="0" borderId="43" applyNumberFormat="0" applyFill="0" applyAlignment="0" applyProtection="0"/>
    <xf numFmtId="0" fontId="68" fillId="0" borderId="43"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72" fontId="73" fillId="73" borderId="0" applyNumberFormat="0" applyBorder="0" applyAlignment="0" applyProtection="0"/>
    <xf numFmtId="172" fontId="73" fillId="73" borderId="0" applyNumberFormat="0" applyBorder="0" applyAlignment="0" applyProtection="0"/>
    <xf numFmtId="173"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72" fontId="73" fillId="73" borderId="0" applyNumberFormat="0" applyBorder="0" applyAlignment="0" applyProtection="0"/>
    <xf numFmtId="173" fontId="73" fillId="73" borderId="0" applyNumberFormat="0" applyBorder="0" applyAlignment="0" applyProtection="0"/>
    <xf numFmtId="172" fontId="73" fillId="73" borderId="0" applyNumberFormat="0" applyBorder="0" applyAlignment="0" applyProtection="0"/>
    <xf numFmtId="172" fontId="73" fillId="73" borderId="0" applyNumberFormat="0" applyBorder="0" applyAlignment="0" applyProtection="0"/>
    <xf numFmtId="173" fontId="73" fillId="73" borderId="0" applyNumberFormat="0" applyBorder="0" applyAlignment="0" applyProtection="0"/>
    <xf numFmtId="172" fontId="73" fillId="73" borderId="0" applyNumberFormat="0" applyBorder="0" applyAlignment="0" applyProtection="0"/>
    <xf numFmtId="172" fontId="73" fillId="73" borderId="0" applyNumberFormat="0" applyBorder="0" applyAlignment="0" applyProtection="0"/>
    <xf numFmtId="173" fontId="73" fillId="73" borderId="0" applyNumberFormat="0" applyBorder="0" applyAlignment="0" applyProtection="0"/>
    <xf numFmtId="172" fontId="73" fillId="73" borderId="0" applyNumberFormat="0" applyBorder="0" applyAlignment="0" applyProtection="0"/>
    <xf numFmtId="172" fontId="73" fillId="73" borderId="0" applyNumberFormat="0" applyBorder="0" applyAlignment="0" applyProtection="0"/>
    <xf numFmtId="173" fontId="73" fillId="73" borderId="0" applyNumberFormat="0" applyBorder="0" applyAlignment="0" applyProtection="0"/>
    <xf numFmtId="172" fontId="73" fillId="73" borderId="0" applyNumberFormat="0" applyBorder="0" applyAlignment="0" applyProtection="0"/>
    <xf numFmtId="0" fontId="71" fillId="73" borderId="0" applyNumberFormat="0" applyBorder="0" applyAlignment="0" applyProtection="0"/>
    <xf numFmtId="1" fontId="74" fillId="0" borderId="0" applyProtection="0"/>
    <xf numFmtId="172" fontId="25" fillId="0" borderId="44"/>
    <xf numFmtId="173" fontId="25" fillId="0" borderId="44"/>
    <xf numFmtId="172" fontId="25" fillId="0" borderId="4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75" fillId="0" borderId="0"/>
    <xf numFmtId="185" fontId="2" fillId="0" borderId="0"/>
    <xf numFmtId="183" fontId="27" fillId="0" borderId="0"/>
    <xf numFmtId="0" fontId="7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6" fillId="0" borderId="0"/>
    <xf numFmtId="0" fontId="76" fillId="0" borderId="0"/>
    <xf numFmtId="0" fontId="75" fillId="0" borderId="0"/>
    <xf numFmtId="183" fontId="27" fillId="0" borderId="0"/>
    <xf numFmtId="183" fontId="2" fillId="0" borderId="0"/>
    <xf numFmtId="183" fontId="2" fillId="0" borderId="0"/>
    <xf numFmtId="0" fontId="2" fillId="0" borderId="0"/>
    <xf numFmtId="0" fontId="2"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7"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27"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7"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3"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7" fillId="0" borderId="0"/>
    <xf numFmtId="0" fontId="27" fillId="0" borderId="0"/>
    <xf numFmtId="172"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83"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7" fillId="0" borderId="0"/>
    <xf numFmtId="172" fontId="27" fillId="0" borderId="0"/>
    <xf numFmtId="0" fontId="27" fillId="0" borderId="0"/>
    <xf numFmtId="0" fontId="27" fillId="0" borderId="0"/>
    <xf numFmtId="0" fontId="2" fillId="0" borderId="0"/>
    <xf numFmtId="183"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3"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6"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6" fillId="0" borderId="0"/>
    <xf numFmtId="183" fontId="27" fillId="0" borderId="0"/>
    <xf numFmtId="183" fontId="27"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7" fillId="0" borderId="0"/>
    <xf numFmtId="183" fontId="27" fillId="0" borderId="0"/>
    <xf numFmtId="183" fontId="27" fillId="0" borderId="0"/>
    <xf numFmtId="183" fontId="27" fillId="0" borderId="0"/>
    <xf numFmtId="183"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7" fillId="0" borderId="0"/>
    <xf numFmtId="183"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7"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4" fillId="0" borderId="0"/>
    <xf numFmtId="0" fontId="27" fillId="0" borderId="0"/>
    <xf numFmtId="0" fontId="2" fillId="0" borderId="0"/>
    <xf numFmtId="0" fontId="26" fillId="0" borderId="0"/>
    <xf numFmtId="172" fontId="24" fillId="0" borderId="0"/>
    <xf numFmtId="0" fontId="2"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83"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83" fontId="2" fillId="0" borderId="0"/>
    <xf numFmtId="0" fontId="27" fillId="0" borderId="0"/>
    <xf numFmtId="0" fontId="27" fillId="0" borderId="0"/>
    <xf numFmtId="172" fontId="24" fillId="0" borderId="0"/>
    <xf numFmtId="0" fontId="64" fillId="0" borderId="0"/>
    <xf numFmtId="0" fontId="2" fillId="0" borderId="0"/>
    <xf numFmtId="172" fontId="24" fillId="0" borderId="0"/>
    <xf numFmtId="0" fontId="1" fillId="0" borderId="0"/>
    <xf numFmtId="183"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3"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72" fontId="24" fillId="0" borderId="0"/>
    <xf numFmtId="172" fontId="24" fillId="0" borderId="0"/>
    <xf numFmtId="0" fontId="1" fillId="0" borderId="0"/>
    <xf numFmtId="183" fontId="27" fillId="0" borderId="0"/>
    <xf numFmtId="183" fontId="27" fillId="0" borderId="0"/>
    <xf numFmtId="183" fontId="2" fillId="0" borderId="0"/>
    <xf numFmtId="0" fontId="2" fillId="0" borderId="0"/>
    <xf numFmtId="183" fontId="2" fillId="0" borderId="0"/>
    <xf numFmtId="0" fontId="2" fillId="0" borderId="0"/>
    <xf numFmtId="183"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72" fontId="24" fillId="0" borderId="0"/>
    <xf numFmtId="172" fontId="24" fillId="0" borderId="0"/>
    <xf numFmtId="0" fontId="1" fillId="0" borderId="0"/>
    <xf numFmtId="183" fontId="27" fillId="0" borderId="0"/>
    <xf numFmtId="183"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183"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83" fontId="27" fillId="0" borderId="0"/>
    <xf numFmtId="0" fontId="7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5" fillId="0" borderId="0"/>
    <xf numFmtId="183" fontId="2"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83" fontId="25" fillId="0" borderId="0"/>
    <xf numFmtId="0" fontId="7"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83" fontId="7" fillId="0" borderId="0"/>
    <xf numFmtId="0" fontId="25" fillId="0" borderId="0"/>
    <xf numFmtId="183"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5" fillId="0" borderId="0"/>
    <xf numFmtId="183" fontId="7"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72" fontId="25" fillId="0" borderId="0"/>
    <xf numFmtId="0" fontId="75" fillId="0" borderId="0"/>
    <xf numFmtId="17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7" fillId="0" borderId="0"/>
    <xf numFmtId="0" fontId="75" fillId="0" borderId="0"/>
    <xf numFmtId="172" fontId="7" fillId="0" borderId="0"/>
    <xf numFmtId="0" fontId="75" fillId="0" borderId="0"/>
    <xf numFmtId="172" fontId="7"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83" fontId="7"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83"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183" fontId="7" fillId="0" borderId="0"/>
    <xf numFmtId="183" fontId="7" fillId="0" borderId="0"/>
    <xf numFmtId="183" fontId="7" fillId="0" borderId="0"/>
    <xf numFmtId="183" fontId="7" fillId="0" borderId="0"/>
    <xf numFmtId="183" fontId="7" fillId="0" borderId="0"/>
    <xf numFmtId="0" fontId="1" fillId="0" borderId="0"/>
    <xf numFmtId="183" fontId="25"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183" fontId="25" fillId="0" borderId="0"/>
    <xf numFmtId="183" fontId="25"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43" fillId="0" borderId="0"/>
    <xf numFmtId="0" fontId="2" fillId="0" borderId="0"/>
    <xf numFmtId="0" fontId="75" fillId="0" borderId="0"/>
    <xf numFmtId="172" fontId="43"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5" fillId="0" borderId="0"/>
    <xf numFmtId="0" fontId="2" fillId="0" borderId="0"/>
    <xf numFmtId="0" fontId="7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83"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3"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2"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72"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2"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79" fillId="0" borderId="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172" fontId="2" fillId="0" borderId="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6" fillId="74" borderId="45" applyNumberFormat="0" applyFont="0" applyAlignment="0" applyProtection="0"/>
    <xf numFmtId="172" fontId="2" fillId="0" borderId="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173" fontId="2" fillId="0" borderId="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 fillId="0" borderId="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73" fontId="2" fillId="0" borderId="0"/>
    <xf numFmtId="0" fontId="2" fillId="74" borderId="45" applyNumberFormat="0" applyFont="0" applyAlignment="0" applyProtection="0"/>
    <xf numFmtId="172" fontId="2" fillId="0" borderId="0"/>
    <xf numFmtId="0" fontId="2" fillId="74" borderId="45" applyNumberFormat="0" applyFont="0" applyAlignment="0" applyProtection="0"/>
    <xf numFmtId="172" fontId="2" fillId="0" borderId="0"/>
    <xf numFmtId="0" fontId="2" fillId="74" borderId="45" applyNumberFormat="0" applyFont="0" applyAlignment="0" applyProtection="0"/>
    <xf numFmtId="0" fontId="2" fillId="74" borderId="45" applyNumberFormat="0" applyFont="0" applyAlignment="0" applyProtection="0"/>
    <xf numFmtId="173" fontId="2" fillId="0" borderId="0"/>
    <xf numFmtId="172" fontId="2" fillId="0" borderId="0"/>
    <xf numFmtId="0" fontId="2" fillId="74" borderId="45" applyNumberFormat="0" applyFont="0" applyAlignment="0" applyProtection="0"/>
    <xf numFmtId="172" fontId="2" fillId="0" borderId="0"/>
    <xf numFmtId="0" fontId="2" fillId="74" borderId="45" applyNumberFormat="0" applyFont="0" applyAlignment="0" applyProtection="0"/>
    <xf numFmtId="0" fontId="2" fillId="74" borderId="45" applyNumberFormat="0" applyFont="0" applyAlignment="0" applyProtection="0"/>
    <xf numFmtId="173" fontId="2" fillId="0" borderId="0"/>
    <xf numFmtId="0" fontId="2" fillId="74" borderId="45" applyNumberFormat="0" applyFont="0" applyAlignment="0" applyProtection="0"/>
    <xf numFmtId="172" fontId="2" fillId="0" borderId="0"/>
    <xf numFmtId="0" fontId="2" fillId="74" borderId="45" applyNumberFormat="0" applyFont="0" applyAlignment="0" applyProtection="0"/>
    <xf numFmtId="172" fontId="2" fillId="0" borderId="0"/>
    <xf numFmtId="0" fontId="2" fillId="74" borderId="45" applyNumberFormat="0" applyFont="0" applyAlignment="0" applyProtection="0"/>
    <xf numFmtId="0" fontId="2" fillId="74" borderId="45" applyNumberFormat="0" applyFont="0" applyAlignment="0" applyProtection="0"/>
    <xf numFmtId="173" fontId="2" fillId="0" borderId="0"/>
    <xf numFmtId="172" fontId="2" fillId="0" borderId="0"/>
    <xf numFmtId="172" fontId="2" fillId="0" borderId="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80"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81" fillId="0" borderId="0"/>
    <xf numFmtId="0" fontId="81" fillId="0" borderId="0"/>
    <xf numFmtId="172" fontId="81" fillId="0" borderId="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72" fontId="84"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72" fontId="84"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73" fontId="84"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72" fontId="84" fillId="64" borderId="46" applyNumberFormat="0" applyAlignment="0" applyProtection="0"/>
    <xf numFmtId="173" fontId="84" fillId="64" borderId="46" applyNumberFormat="0" applyAlignment="0" applyProtection="0"/>
    <xf numFmtId="172" fontId="84" fillId="64" borderId="46" applyNumberFormat="0" applyAlignment="0" applyProtection="0"/>
    <xf numFmtId="172" fontId="84" fillId="64" borderId="46" applyNumberFormat="0" applyAlignment="0" applyProtection="0"/>
    <xf numFmtId="173" fontId="84" fillId="64" borderId="46" applyNumberFormat="0" applyAlignment="0" applyProtection="0"/>
    <xf numFmtId="172" fontId="84" fillId="64" borderId="46" applyNumberFormat="0" applyAlignment="0" applyProtection="0"/>
    <xf numFmtId="172" fontId="84" fillId="64" borderId="46" applyNumberFormat="0" applyAlignment="0" applyProtection="0"/>
    <xf numFmtId="173" fontId="84" fillId="64" borderId="46" applyNumberFormat="0" applyAlignment="0" applyProtection="0"/>
    <xf numFmtId="172" fontId="84" fillId="64" borderId="46" applyNumberFormat="0" applyAlignment="0" applyProtection="0"/>
    <xf numFmtId="172" fontId="84" fillId="64" borderId="46" applyNumberFormat="0" applyAlignment="0" applyProtection="0"/>
    <xf numFmtId="173" fontId="84" fillId="64" borderId="46" applyNumberFormat="0" applyAlignment="0" applyProtection="0"/>
    <xf numFmtId="172" fontId="84" fillId="64" borderId="46" applyNumberFormat="0" applyAlignment="0" applyProtection="0"/>
    <xf numFmtId="0" fontId="82" fillId="64" borderId="46" applyNumberFormat="0" applyAlignment="0" applyProtection="0"/>
    <xf numFmtId="0" fontId="24" fillId="0" borderId="0"/>
    <xf numFmtId="179" fontId="36" fillId="0" borderId="0" applyFont="0" applyFill="0" applyBorder="0" applyAlignment="0" applyProtection="0"/>
    <xf numFmtId="190"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36" fillId="0" borderId="0" applyFill="0" applyBorder="0" applyAlignment="0"/>
    <xf numFmtId="176" fontId="36" fillId="0" borderId="0" applyFill="0" applyBorder="0" applyAlignment="0"/>
    <xf numFmtId="175" fontId="36" fillId="0" borderId="0" applyFill="0" applyBorder="0" applyAlignment="0"/>
    <xf numFmtId="180" fontId="36" fillId="0" borderId="0" applyFill="0" applyBorder="0" applyAlignment="0"/>
    <xf numFmtId="176" fontId="36" fillId="0" borderId="0" applyFill="0" applyBorder="0" applyAlignment="0"/>
    <xf numFmtId="172" fontId="2" fillId="0" borderId="0"/>
    <xf numFmtId="0" fontId="2" fillId="0" borderId="0"/>
    <xf numFmtId="172" fontId="2" fillId="0" borderId="0"/>
    <xf numFmtId="191"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87" fillId="0" borderId="0"/>
    <xf numFmtId="0" fontId="24" fillId="0" borderId="0"/>
    <xf numFmtId="0" fontId="88" fillId="0" borderId="0"/>
    <xf numFmtId="0" fontId="88" fillId="0" borderId="0"/>
    <xf numFmtId="172" fontId="24" fillId="0" borderId="0"/>
    <xf numFmtId="172"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93" fontId="36" fillId="0" borderId="0" applyFill="0" applyBorder="0" applyAlignment="0"/>
    <xf numFmtId="194" fontId="36" fillId="0" borderId="0" applyFill="0" applyBorder="0" applyAlignment="0"/>
    <xf numFmtId="0" fontId="91" fillId="0" borderId="0">
      <alignment horizontal="center" vertical="top"/>
    </xf>
    <xf numFmtId="0" fontId="92" fillId="0" borderId="0" applyNumberFormat="0" applyFill="0" applyBorder="0" applyAlignment="0" applyProtection="0"/>
    <xf numFmtId="173" fontId="92" fillId="0" borderId="0" applyNumberFormat="0" applyFill="0" applyBorder="0" applyAlignment="0" applyProtection="0"/>
    <xf numFmtId="0" fontId="92" fillId="0" borderId="0" applyNumberFormat="0" applyFill="0" applyBorder="0" applyAlignment="0" applyProtection="0"/>
    <xf numFmtId="172" fontId="92" fillId="0" borderId="0" applyNumberFormat="0" applyFill="0" applyBorder="0" applyAlignment="0" applyProtection="0"/>
    <xf numFmtId="172" fontId="92" fillId="0" borderId="0" applyNumberFormat="0" applyFill="0" applyBorder="0" applyAlignment="0" applyProtection="0"/>
    <xf numFmtId="172" fontId="92" fillId="0" borderId="0" applyNumberFormat="0" applyFill="0" applyBorder="0" applyAlignment="0" applyProtection="0"/>
    <xf numFmtId="173" fontId="92" fillId="0" borderId="0" applyNumberFormat="0" applyFill="0" applyBorder="0" applyAlignment="0" applyProtection="0"/>
    <xf numFmtId="172" fontId="92" fillId="0" borderId="0" applyNumberFormat="0" applyFill="0" applyBorder="0" applyAlignment="0" applyProtection="0"/>
    <xf numFmtId="172" fontId="92" fillId="0" borderId="0" applyNumberFormat="0" applyFill="0" applyBorder="0" applyAlignment="0" applyProtection="0"/>
    <xf numFmtId="173" fontId="92" fillId="0" borderId="0" applyNumberFormat="0" applyFill="0" applyBorder="0" applyAlignment="0" applyProtection="0"/>
    <xf numFmtId="172" fontId="92" fillId="0" borderId="0" applyNumberFormat="0" applyFill="0" applyBorder="0" applyAlignment="0" applyProtection="0"/>
    <xf numFmtId="172" fontId="92" fillId="0" borderId="0" applyNumberFormat="0" applyFill="0" applyBorder="0" applyAlignment="0" applyProtection="0"/>
    <xf numFmtId="173" fontId="92" fillId="0" borderId="0" applyNumberFormat="0" applyFill="0" applyBorder="0" applyAlignment="0" applyProtection="0"/>
    <xf numFmtId="172" fontId="92" fillId="0" borderId="0" applyNumberFormat="0" applyFill="0" applyBorder="0" applyAlignment="0" applyProtection="0"/>
    <xf numFmtId="172" fontId="92" fillId="0" borderId="0" applyNumberFormat="0" applyFill="0" applyBorder="0" applyAlignment="0" applyProtection="0"/>
    <xf numFmtId="173" fontId="92" fillId="0" borderId="0" applyNumberFormat="0" applyFill="0" applyBorder="0" applyAlignment="0" applyProtection="0"/>
    <xf numFmtId="172" fontId="92" fillId="0" borderId="0" applyNumberFormat="0" applyFill="0" applyBorder="0" applyAlignment="0" applyProtection="0"/>
    <xf numFmtId="0" fontId="92" fillId="0" borderId="0" applyNumberFormat="0" applyFill="0" applyBorder="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72" fontId="93"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72" fontId="93"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73" fontId="93"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72" fontId="93" fillId="0" borderId="47" applyNumberFormat="0" applyFill="0" applyAlignment="0" applyProtection="0"/>
    <xf numFmtId="173" fontId="93" fillId="0" borderId="47" applyNumberFormat="0" applyFill="0" applyAlignment="0" applyProtection="0"/>
    <xf numFmtId="172" fontId="93" fillId="0" borderId="47" applyNumberFormat="0" applyFill="0" applyAlignment="0" applyProtection="0"/>
    <xf numFmtId="172" fontId="93" fillId="0" borderId="47" applyNumberFormat="0" applyFill="0" applyAlignment="0" applyProtection="0"/>
    <xf numFmtId="173" fontId="93" fillId="0" borderId="47" applyNumberFormat="0" applyFill="0" applyAlignment="0" applyProtection="0"/>
    <xf numFmtId="172" fontId="93" fillId="0" borderId="47" applyNumberFormat="0" applyFill="0" applyAlignment="0" applyProtection="0"/>
    <xf numFmtId="172" fontId="93" fillId="0" borderId="47" applyNumberFormat="0" applyFill="0" applyAlignment="0" applyProtection="0"/>
    <xf numFmtId="173" fontId="93" fillId="0" borderId="47" applyNumberFormat="0" applyFill="0" applyAlignment="0" applyProtection="0"/>
    <xf numFmtId="172" fontId="93" fillId="0" borderId="47" applyNumberFormat="0" applyFill="0" applyAlignment="0" applyProtection="0"/>
    <xf numFmtId="172" fontId="93" fillId="0" borderId="47" applyNumberFormat="0" applyFill="0" applyAlignment="0" applyProtection="0"/>
    <xf numFmtId="173" fontId="93" fillId="0" borderId="47" applyNumberFormat="0" applyFill="0" applyAlignment="0" applyProtection="0"/>
    <xf numFmtId="172" fontId="93" fillId="0" borderId="47" applyNumberFormat="0" applyFill="0" applyAlignment="0" applyProtection="0"/>
    <xf numFmtId="0" fontId="46" fillId="0" borderId="47" applyNumberFormat="0" applyFill="0" applyAlignment="0" applyProtection="0"/>
    <xf numFmtId="0" fontId="24" fillId="0" borderId="48"/>
    <xf numFmtId="189" fontId="80"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25" fillId="0" borderId="0" applyFont="0" applyFill="0" applyBorder="0" applyAlignment="0" applyProtection="0"/>
    <xf numFmtId="196"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72" fontId="95" fillId="0" borderId="0" applyNumberFormat="0" applyFill="0" applyBorder="0" applyAlignment="0" applyProtection="0"/>
    <xf numFmtId="172" fontId="95" fillId="0" borderId="0" applyNumberFormat="0" applyFill="0" applyBorder="0" applyAlignment="0" applyProtection="0"/>
    <xf numFmtId="173"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72" fontId="95" fillId="0" borderId="0" applyNumberFormat="0" applyFill="0" applyBorder="0" applyAlignment="0" applyProtection="0"/>
    <xf numFmtId="173" fontId="95" fillId="0" borderId="0" applyNumberFormat="0" applyFill="0" applyBorder="0" applyAlignment="0" applyProtection="0"/>
    <xf numFmtId="172" fontId="95" fillId="0" borderId="0" applyNumberFormat="0" applyFill="0" applyBorder="0" applyAlignment="0" applyProtection="0"/>
    <xf numFmtId="172" fontId="95" fillId="0" borderId="0" applyNumberFormat="0" applyFill="0" applyBorder="0" applyAlignment="0" applyProtection="0"/>
    <xf numFmtId="173" fontId="95" fillId="0" borderId="0" applyNumberFormat="0" applyFill="0" applyBorder="0" applyAlignment="0" applyProtection="0"/>
    <xf numFmtId="172" fontId="95" fillId="0" borderId="0" applyNumberFormat="0" applyFill="0" applyBorder="0" applyAlignment="0" applyProtection="0"/>
    <xf numFmtId="172" fontId="95" fillId="0" borderId="0" applyNumberFormat="0" applyFill="0" applyBorder="0" applyAlignment="0" applyProtection="0"/>
    <xf numFmtId="173" fontId="95" fillId="0" borderId="0" applyNumberFormat="0" applyFill="0" applyBorder="0" applyAlignment="0" applyProtection="0"/>
    <xf numFmtId="172" fontId="95" fillId="0" borderId="0" applyNumberFormat="0" applyFill="0" applyBorder="0" applyAlignment="0" applyProtection="0"/>
    <xf numFmtId="172" fontId="95" fillId="0" borderId="0" applyNumberFormat="0" applyFill="0" applyBorder="0" applyAlignment="0" applyProtection="0"/>
    <xf numFmtId="173" fontId="95" fillId="0" borderId="0" applyNumberFormat="0" applyFill="0" applyBorder="0" applyAlignment="0" applyProtection="0"/>
    <xf numFmtId="172"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165" fontId="97" fillId="0" borderId="0" applyFont="0" applyFill="0" applyBorder="0" applyAlignment="0" applyProtection="0"/>
    <xf numFmtId="167"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166" fontId="97" fillId="0" borderId="0" applyFont="0" applyFill="0" applyBorder="0" applyAlignment="0" applyProtection="0"/>
    <xf numFmtId="168"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102" applyNumberFormat="0" applyFill="0" applyAlignment="0" applyProtection="0"/>
    <xf numFmtId="172" fontId="93" fillId="0" borderId="102" applyNumberFormat="0" applyFill="0" applyAlignment="0" applyProtection="0"/>
    <xf numFmtId="173" fontId="93" fillId="0" borderId="102" applyNumberFormat="0" applyFill="0" applyAlignment="0" applyProtection="0"/>
    <xf numFmtId="172" fontId="93" fillId="0" borderId="102" applyNumberFormat="0" applyFill="0" applyAlignment="0" applyProtection="0"/>
    <xf numFmtId="172" fontId="93" fillId="0" borderId="102" applyNumberFormat="0" applyFill="0" applyAlignment="0" applyProtection="0"/>
    <xf numFmtId="173" fontId="93" fillId="0" borderId="102" applyNumberFormat="0" applyFill="0" applyAlignment="0" applyProtection="0"/>
    <xf numFmtId="172" fontId="93" fillId="0" borderId="102" applyNumberFormat="0" applyFill="0" applyAlignment="0" applyProtection="0"/>
    <xf numFmtId="172" fontId="93" fillId="0" borderId="102" applyNumberFormat="0" applyFill="0" applyAlignment="0" applyProtection="0"/>
    <xf numFmtId="173" fontId="93" fillId="0" borderId="102" applyNumberFormat="0" applyFill="0" applyAlignment="0" applyProtection="0"/>
    <xf numFmtId="172" fontId="93" fillId="0" borderId="102" applyNumberFormat="0" applyFill="0" applyAlignment="0" applyProtection="0"/>
    <xf numFmtId="172" fontId="93" fillId="0" borderId="102" applyNumberFormat="0" applyFill="0" applyAlignment="0" applyProtection="0"/>
    <xf numFmtId="173" fontId="93" fillId="0" borderId="102" applyNumberFormat="0" applyFill="0" applyAlignment="0" applyProtection="0"/>
    <xf numFmtId="172" fontId="93"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173" fontId="93"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172" fontId="93"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172" fontId="93"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192" fontId="2" fillId="70" borderId="97" applyFont="0">
      <alignment horizontal="right" vertical="center"/>
    </xf>
    <xf numFmtId="3" fontId="2" fillId="70" borderId="97" applyFont="0">
      <alignment horizontal="right" vertical="center"/>
    </xf>
    <xf numFmtId="0" fontId="82" fillId="64" borderId="101" applyNumberFormat="0" applyAlignment="0" applyProtection="0"/>
    <xf numFmtId="172" fontId="84" fillId="64" borderId="101" applyNumberFormat="0" applyAlignment="0" applyProtection="0"/>
    <xf numFmtId="173" fontId="84" fillId="64" borderId="101" applyNumberFormat="0" applyAlignment="0" applyProtection="0"/>
    <xf numFmtId="172" fontId="84" fillId="64" borderId="101" applyNumberFormat="0" applyAlignment="0" applyProtection="0"/>
    <xf numFmtId="172" fontId="84" fillId="64" borderId="101" applyNumberFormat="0" applyAlignment="0" applyProtection="0"/>
    <xf numFmtId="173" fontId="84" fillId="64" borderId="101" applyNumberFormat="0" applyAlignment="0" applyProtection="0"/>
    <xf numFmtId="172" fontId="84" fillId="64" borderId="101" applyNumberFormat="0" applyAlignment="0" applyProtection="0"/>
    <xf numFmtId="172" fontId="84" fillId="64" borderId="101" applyNumberFormat="0" applyAlignment="0" applyProtection="0"/>
    <xf numFmtId="173" fontId="84" fillId="64" borderId="101" applyNumberFormat="0" applyAlignment="0" applyProtection="0"/>
    <xf numFmtId="172" fontId="84" fillId="64" borderId="101" applyNumberFormat="0" applyAlignment="0" applyProtection="0"/>
    <xf numFmtId="172" fontId="84" fillId="64" borderId="101" applyNumberFormat="0" applyAlignment="0" applyProtection="0"/>
    <xf numFmtId="173" fontId="84" fillId="64" borderId="101" applyNumberFormat="0" applyAlignment="0" applyProtection="0"/>
    <xf numFmtId="172" fontId="84"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173" fontId="84"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172" fontId="84"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172" fontId="84"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3" fontId="2" fillId="75" borderId="97" applyFont="0">
      <alignment horizontal="right" vertical="center"/>
      <protection locked="0"/>
    </xf>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3" fontId="2" fillId="72" borderId="97" applyFont="0">
      <alignment horizontal="right" vertical="center"/>
      <protection locked="0"/>
    </xf>
    <xf numFmtId="0" fontId="65" fillId="43" borderId="99" applyNumberFormat="0" applyAlignment="0" applyProtection="0"/>
    <xf numFmtId="172" fontId="67" fillId="43" borderId="99" applyNumberFormat="0" applyAlignment="0" applyProtection="0"/>
    <xf numFmtId="173" fontId="67" fillId="43" borderId="99" applyNumberFormat="0" applyAlignment="0" applyProtection="0"/>
    <xf numFmtId="172" fontId="67" fillId="43" borderId="99" applyNumberFormat="0" applyAlignment="0" applyProtection="0"/>
    <xf numFmtId="172" fontId="67" fillId="43" borderId="99" applyNumberFormat="0" applyAlignment="0" applyProtection="0"/>
    <xf numFmtId="173" fontId="67" fillId="43" borderId="99" applyNumberFormat="0" applyAlignment="0" applyProtection="0"/>
    <xf numFmtId="172" fontId="67" fillId="43" borderId="99" applyNumberFormat="0" applyAlignment="0" applyProtection="0"/>
    <xf numFmtId="172" fontId="67" fillId="43" borderId="99" applyNumberFormat="0" applyAlignment="0" applyProtection="0"/>
    <xf numFmtId="173" fontId="67" fillId="43" borderId="99" applyNumberFormat="0" applyAlignment="0" applyProtection="0"/>
    <xf numFmtId="172" fontId="67" fillId="43" borderId="99" applyNumberFormat="0" applyAlignment="0" applyProtection="0"/>
    <xf numFmtId="172" fontId="67" fillId="43" borderId="99" applyNumberFormat="0" applyAlignment="0" applyProtection="0"/>
    <xf numFmtId="173" fontId="67" fillId="43" borderId="99" applyNumberFormat="0" applyAlignment="0" applyProtection="0"/>
    <xf numFmtId="172" fontId="67"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173" fontId="67"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172" fontId="67"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172" fontId="67"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2" fillId="71" borderId="98" applyNumberFormat="0" applyFont="0" applyBorder="0" applyProtection="0">
      <alignment horizontal="left" vertical="center"/>
    </xf>
    <xf numFmtId="9" fontId="2" fillId="71" borderId="97" applyFont="0" applyProtection="0">
      <alignment horizontal="right" vertical="center"/>
    </xf>
    <xf numFmtId="3" fontId="2" fillId="71" borderId="97" applyFont="0" applyProtection="0">
      <alignment horizontal="right" vertical="center"/>
    </xf>
    <xf numFmtId="0" fontId="61" fillId="70" borderId="98" applyFont="0" applyBorder="0">
      <alignment horizontal="center" wrapText="1"/>
    </xf>
    <xf numFmtId="172" fontId="53" fillId="0" borderId="95">
      <alignment horizontal="left" vertical="center"/>
    </xf>
    <xf numFmtId="0" fontId="53" fillId="0" borderId="95">
      <alignment horizontal="left" vertical="center"/>
    </xf>
    <xf numFmtId="0" fontId="53" fillId="0" borderId="95">
      <alignment horizontal="left" vertical="center"/>
    </xf>
    <xf numFmtId="0" fontId="2" fillId="69" borderId="97" applyNumberFormat="0" applyFont="0" applyBorder="0" applyProtection="0">
      <alignment horizontal="center" vertical="center"/>
    </xf>
    <xf numFmtId="0" fontId="35" fillId="0" borderId="97" applyNumberFormat="0" applyAlignment="0">
      <alignment horizontal="right"/>
      <protection locked="0"/>
    </xf>
    <xf numFmtId="0" fontId="35" fillId="0" borderId="97" applyNumberFormat="0" applyAlignment="0">
      <alignment horizontal="right"/>
      <protection locked="0"/>
    </xf>
    <xf numFmtId="0" fontId="35" fillId="0" borderId="97" applyNumberFormat="0" applyAlignment="0">
      <alignment horizontal="right"/>
      <protection locked="0"/>
    </xf>
    <xf numFmtId="0" fontId="35" fillId="0" borderId="97" applyNumberFormat="0" applyAlignment="0">
      <alignment horizontal="right"/>
      <protection locked="0"/>
    </xf>
    <xf numFmtId="0" fontId="35" fillId="0" borderId="97" applyNumberFormat="0" applyAlignment="0">
      <alignment horizontal="right"/>
      <protection locked="0"/>
    </xf>
    <xf numFmtId="0" fontId="35" fillId="0" borderId="97" applyNumberFormat="0" applyAlignment="0">
      <alignment horizontal="right"/>
      <protection locked="0"/>
    </xf>
    <xf numFmtId="0" fontId="35" fillId="0" borderId="97" applyNumberFormat="0" applyAlignment="0">
      <alignment horizontal="right"/>
      <protection locked="0"/>
    </xf>
    <xf numFmtId="0" fontId="35" fillId="0" borderId="97" applyNumberFormat="0" applyAlignment="0">
      <alignment horizontal="right"/>
      <protection locked="0"/>
    </xf>
    <xf numFmtId="0" fontId="35" fillId="0" borderId="97" applyNumberFormat="0" applyAlignment="0">
      <alignment horizontal="right"/>
      <protection locked="0"/>
    </xf>
    <xf numFmtId="0" fontId="35" fillId="0" borderId="97" applyNumberFormat="0" applyAlignment="0">
      <alignment horizontal="right"/>
      <protection locked="0"/>
    </xf>
    <xf numFmtId="0" fontId="37" fillId="64" borderId="99" applyNumberFormat="0" applyAlignment="0" applyProtection="0"/>
    <xf numFmtId="172" fontId="39" fillId="64" borderId="99" applyNumberFormat="0" applyAlignment="0" applyProtection="0"/>
    <xf numFmtId="173" fontId="39" fillId="64" borderId="99" applyNumberFormat="0" applyAlignment="0" applyProtection="0"/>
    <xf numFmtId="172" fontId="39" fillId="64" borderId="99" applyNumberFormat="0" applyAlignment="0" applyProtection="0"/>
    <xf numFmtId="172" fontId="39" fillId="64" borderId="99" applyNumberFormat="0" applyAlignment="0" applyProtection="0"/>
    <xf numFmtId="173" fontId="39" fillId="64" borderId="99" applyNumberFormat="0" applyAlignment="0" applyProtection="0"/>
    <xf numFmtId="172" fontId="39" fillId="64" borderId="99" applyNumberFormat="0" applyAlignment="0" applyProtection="0"/>
    <xf numFmtId="172" fontId="39" fillId="64" borderId="99" applyNumberFormat="0" applyAlignment="0" applyProtection="0"/>
    <xf numFmtId="173" fontId="39" fillId="64" borderId="99" applyNumberFormat="0" applyAlignment="0" applyProtection="0"/>
    <xf numFmtId="172" fontId="39" fillId="64" borderId="99" applyNumberFormat="0" applyAlignment="0" applyProtection="0"/>
    <xf numFmtId="172" fontId="39" fillId="64" borderId="99" applyNumberFormat="0" applyAlignment="0" applyProtection="0"/>
    <xf numFmtId="173" fontId="39" fillId="64" borderId="99" applyNumberFormat="0" applyAlignment="0" applyProtection="0"/>
    <xf numFmtId="172" fontId="39"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173" fontId="39"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172" fontId="39"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172" fontId="39"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1" fillId="0" borderId="0"/>
    <xf numFmtId="173" fontId="25" fillId="37" borderId="0"/>
    <xf numFmtId="0" fontId="2" fillId="0" borderId="0">
      <alignment vertical="center"/>
    </xf>
    <xf numFmtId="43" fontId="1" fillId="0" borderId="0" applyFont="0" applyFill="0" applyBorder="0" applyAlignment="0" applyProtection="0"/>
    <xf numFmtId="0" fontId="128" fillId="0" borderId="0"/>
    <xf numFmtId="0" fontId="2" fillId="0" borderId="0"/>
    <xf numFmtId="4" fontId="1" fillId="0" borderId="0" applyFont="0" applyFill="0" applyBorder="0" applyAlignment="0" applyProtection="0"/>
  </cellStyleXfs>
  <cellXfs count="954">
    <xf numFmtId="0" fontId="0" fillId="0" borderId="0" xfId="0"/>
    <xf numFmtId="0" fontId="4" fillId="0" borderId="0" xfId="0" applyFont="1"/>
    <xf numFmtId="0" fontId="0" fillId="0" borderId="0" xfId="0" applyAlignment="1">
      <alignment wrapText="1"/>
    </xf>
    <xf numFmtId="0" fontId="4" fillId="0" borderId="3" xfId="0" applyFont="1" applyBorder="1"/>
    <xf numFmtId="0" fontId="8" fillId="0" borderId="15" xfId="0" applyFont="1" applyBorder="1"/>
    <xf numFmtId="0" fontId="11" fillId="0" borderId="0" xfId="0" applyFont="1"/>
    <xf numFmtId="0" fontId="8" fillId="0" borderId="0" xfId="0" applyFont="1" applyAlignment="1">
      <alignment horizontal="right" wrapText="1"/>
    </xf>
    <xf numFmtId="0" fontId="8" fillId="0" borderId="18" xfId="0" applyFont="1" applyBorder="1" applyAlignment="1">
      <alignment vertical="center"/>
    </xf>
    <xf numFmtId="0" fontId="8" fillId="0" borderId="21" xfId="0" applyFont="1" applyBorder="1"/>
    <xf numFmtId="0" fontId="6" fillId="0" borderId="0" xfId="0" applyFont="1"/>
    <xf numFmtId="0" fontId="8" fillId="0" borderId="0" xfId="11" applyFont="1"/>
    <xf numFmtId="0" fontId="8" fillId="0" borderId="0" xfId="0" applyFont="1"/>
    <xf numFmtId="0" fontId="8" fillId="0" borderId="0" xfId="0" applyFont="1" applyAlignment="1">
      <alignment horizontal="right"/>
    </xf>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9" fillId="0" borderId="0" xfId="11" applyFont="1"/>
    <xf numFmtId="0" fontId="8" fillId="0" borderId="8" xfId="0" applyFont="1" applyBorder="1" applyAlignment="1">
      <alignment wrapText="1"/>
    </xf>
    <xf numFmtId="0" fontId="8" fillId="0" borderId="20" xfId="0" applyFont="1" applyBorder="1" applyAlignment="1">
      <alignment wrapText="1"/>
    </xf>
    <xf numFmtId="0" fontId="5" fillId="0" borderId="0" xfId="0" applyFont="1" applyAlignment="1">
      <alignment horizontal="center"/>
    </xf>
    <xf numFmtId="0" fontId="9" fillId="0" borderId="0" xfId="0" applyFont="1" applyAlignment="1">
      <alignment horizontal="center" wrapText="1"/>
    </xf>
    <xf numFmtId="0" fontId="12" fillId="0" borderId="8" xfId="0" applyFont="1" applyBorder="1" applyAlignment="1">
      <alignment wrapText="1"/>
    </xf>
    <xf numFmtId="0" fontId="4" fillId="0" borderId="20" xfId="0" applyFont="1" applyBorder="1"/>
    <xf numFmtId="0" fontId="12" fillId="0" borderId="24" xfId="0" applyFont="1" applyBorder="1" applyAlignment="1">
      <alignment wrapText="1"/>
    </xf>
    <xf numFmtId="0" fontId="22" fillId="0" borderId="0" xfId="0" applyFont="1" applyAlignment="1">
      <alignment horizontal="center" vertical="center"/>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xf numFmtId="0" fontId="8" fillId="0" borderId="1" xfId="0" applyFont="1" applyBorder="1"/>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4" fillId="0" borderId="18" xfId="0" applyFont="1" applyBorder="1"/>
    <xf numFmtId="0" fontId="22" fillId="0" borderId="3" xfId="0" applyFont="1" applyBorder="1"/>
    <xf numFmtId="0" fontId="21" fillId="0" borderId="0" xfId="0" applyFont="1"/>
    <xf numFmtId="0" fontId="6" fillId="0" borderId="3" xfId="13" applyFont="1" applyBorder="1" applyAlignment="1" applyProtection="1">
      <alignment horizontal="center" vertical="center" wrapText="1"/>
      <protection locked="0"/>
    </xf>
    <xf numFmtId="169" fontId="6" fillId="3" borderId="3" xfId="1" applyNumberFormat="1" applyFont="1" applyFill="1" applyBorder="1" applyAlignment="1" applyProtection="1">
      <alignment horizontal="center" vertical="center" wrapText="1"/>
      <protection locked="0"/>
    </xf>
    <xf numFmtId="169" fontId="6" fillId="3" borderId="18" xfId="1" applyNumberFormat="1" applyFont="1" applyFill="1" applyBorder="1" applyAlignment="1" applyProtection="1">
      <alignment horizontal="center" vertical="center" wrapText="1"/>
      <protection locked="0"/>
    </xf>
    <xf numFmtId="169" fontId="6" fillId="3" borderId="19" xfId="1" applyNumberFormat="1" applyFont="1" applyFill="1" applyBorder="1" applyAlignment="1" applyProtection="1">
      <alignment horizontal="center" vertical="center" wrapText="1"/>
      <protection locked="0"/>
    </xf>
    <xf numFmtId="0" fontId="4" fillId="0" borderId="15" xfId="0" applyFont="1" applyBorder="1"/>
    <xf numFmtId="0" fontId="4" fillId="0" borderId="17" xfId="0" applyFont="1" applyBorder="1"/>
    <xf numFmtId="0" fontId="6" fillId="3" borderId="21" xfId="9" applyFont="1" applyFill="1" applyBorder="1" applyAlignment="1" applyProtection="1">
      <alignment horizontal="left" vertical="center"/>
      <protection locked="0"/>
    </xf>
    <xf numFmtId="0" fontId="14" fillId="3" borderId="23" xfId="16" applyFont="1" applyFill="1" applyBorder="1" applyProtection="1">
      <protection locked="0"/>
    </xf>
    <xf numFmtId="0" fontId="8" fillId="3" borderId="3" xfId="5" applyFont="1" applyFill="1" applyBorder="1" applyProtection="1">
      <protection locked="0"/>
    </xf>
    <xf numFmtId="0" fontId="8" fillId="0" borderId="3" xfId="13" applyFont="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170" fontId="8" fillId="3" borderId="3" xfId="8" applyNumberFormat="1" applyFont="1" applyFill="1" applyBorder="1" applyAlignment="1" applyProtection="1">
      <alignment horizontal="right" wrapText="1"/>
      <protection locked="0"/>
    </xf>
    <xf numFmtId="0" fontId="8" fillId="0" borderId="3" xfId="13" applyFont="1" applyBorder="1" applyAlignment="1" applyProtection="1">
      <alignment horizontal="left" vertical="center" wrapText="1"/>
      <protection locked="0"/>
    </xf>
    <xf numFmtId="170" fontId="8" fillId="4" borderId="3" xfId="8" applyNumberFormat="1" applyFont="1" applyFill="1" applyBorder="1" applyAlignment="1" applyProtection="1">
      <alignment horizontal="right" wrapText="1"/>
      <protection locked="0"/>
    </xf>
    <xf numFmtId="0" fontId="9" fillId="0" borderId="3" xfId="13" applyFont="1" applyBorder="1" applyAlignment="1" applyProtection="1">
      <alignment wrapText="1"/>
      <protection locked="0"/>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6" fillId="0" borderId="0" xfId="11" applyFont="1" applyAlignment="1">
      <alignment vertical="center"/>
    </xf>
    <xf numFmtId="0" fontId="4" fillId="0" borderId="18" xfId="0" applyFont="1" applyBorder="1" applyAlignment="1">
      <alignment vertical="center"/>
    </xf>
    <xf numFmtId="0" fontId="8" fillId="2" borderId="21" xfId="0" applyFont="1" applyFill="1" applyBorder="1" applyAlignment="1">
      <alignment horizontal="right" vertical="center"/>
    </xf>
    <xf numFmtId="0" fontId="4" fillId="0" borderId="53" xfId="0" applyFont="1" applyBorder="1"/>
    <xf numFmtId="0" fontId="4" fillId="0" borderId="54" xfId="0" applyFont="1" applyBorder="1"/>
    <xf numFmtId="0" fontId="6" fillId="0" borderId="15" xfId="9" applyFont="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9" fontId="6" fillId="3" borderId="17" xfId="2" applyNumberFormat="1" applyFont="1" applyFill="1" applyBorder="1" applyAlignment="1" applyProtection="1">
      <alignment horizontal="center" vertical="center"/>
      <protection locked="0"/>
    </xf>
    <xf numFmtId="0" fontId="6" fillId="0" borderId="18" xfId="9" applyFont="1" applyBorder="1" applyAlignment="1" applyProtection="1">
      <alignment horizontal="center" vertical="center"/>
      <protection locked="0"/>
    </xf>
    <xf numFmtId="0" fontId="6" fillId="0" borderId="0" xfId="13" applyFont="1" applyAlignment="1" applyProtection="1">
      <alignment wrapText="1"/>
      <protection locked="0"/>
    </xf>
    <xf numFmtId="0" fontId="6" fillId="0" borderId="18" xfId="9" applyFont="1" applyBorder="1" applyAlignment="1" applyProtection="1">
      <alignment horizontal="center" vertical="center" wrapText="1"/>
      <protection locked="0"/>
    </xf>
    <xf numFmtId="0" fontId="14" fillId="36" borderId="22" xfId="13" applyFont="1" applyFill="1" applyBorder="1" applyAlignment="1" applyProtection="1">
      <alignment vertical="center" wrapText="1"/>
      <protection locked="0"/>
    </xf>
    <xf numFmtId="171" fontId="22" fillId="0" borderId="59" xfId="0" applyNumberFormat="1" applyFont="1" applyBorder="1" applyAlignment="1">
      <alignment horizontal="center"/>
    </xf>
    <xf numFmtId="171" fontId="22" fillId="0" borderId="57" xfId="0" applyNumberFormat="1" applyFont="1" applyBorder="1" applyAlignment="1">
      <alignment horizontal="center"/>
    </xf>
    <xf numFmtId="171" fontId="18" fillId="0" borderId="57" xfId="0" applyNumberFormat="1" applyFont="1" applyBorder="1" applyAlignment="1">
      <alignment horizontal="center"/>
    </xf>
    <xf numFmtId="171" fontId="22" fillId="0" borderId="60" xfId="0" applyNumberFormat="1" applyFont="1" applyBorder="1" applyAlignment="1">
      <alignment horizontal="center"/>
    </xf>
    <xf numFmtId="171" fontId="22" fillId="0" borderId="61"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62" xfId="0" applyFont="1" applyBorder="1"/>
    <xf numFmtId="0" fontId="4" fillId="0" borderId="16" xfId="0" applyFont="1" applyBorder="1"/>
    <xf numFmtId="0" fontId="4" fillId="0" borderId="21" xfId="0" applyFont="1" applyBorder="1"/>
    <xf numFmtId="0" fontId="6" fillId="3" borderId="18" xfId="5" applyFont="1" applyFill="1" applyBorder="1" applyAlignment="1" applyProtection="1">
      <alignment horizontal="right" vertical="center"/>
      <protection locked="0"/>
    </xf>
    <xf numFmtId="0" fontId="14" fillId="3" borderId="22" xfId="16" applyFont="1" applyFill="1" applyBorder="1" applyProtection="1">
      <protection locked="0"/>
    </xf>
    <xf numFmtId="0" fontId="4" fillId="0" borderId="16" xfId="0" applyFont="1" applyBorder="1" applyAlignment="1">
      <alignment wrapText="1"/>
    </xf>
    <xf numFmtId="0" fontId="4" fillId="0" borderId="17" xfId="0" applyFont="1" applyBorder="1" applyAlignment="1">
      <alignment wrapText="1"/>
    </xf>
    <xf numFmtId="0" fontId="5" fillId="0" borderId="22" xfId="0" applyFont="1" applyBorder="1"/>
    <xf numFmtId="0" fontId="8" fillId="3" borderId="18" xfId="5" applyFont="1" applyFill="1" applyBorder="1" applyAlignment="1" applyProtection="1">
      <alignment horizontal="left" vertical="center"/>
      <protection locked="0"/>
    </xf>
    <xf numFmtId="0" fontId="8" fillId="3" borderId="19" xfId="13" applyFont="1" applyFill="1" applyBorder="1" applyAlignment="1" applyProtection="1">
      <alignment horizontal="center" vertical="center" wrapText="1"/>
      <protection locked="0"/>
    </xf>
    <xf numFmtId="0" fontId="8" fillId="3" borderId="18" xfId="5" applyFont="1" applyFill="1" applyBorder="1" applyAlignment="1" applyProtection="1">
      <alignment horizontal="right" vertical="center"/>
      <protection locked="0"/>
    </xf>
    <xf numFmtId="3" fontId="8" fillId="36" borderId="19" xfId="5" applyNumberFormat="1" applyFont="1" applyFill="1" applyBorder="1" applyProtection="1">
      <protection locked="0"/>
    </xf>
    <xf numFmtId="0" fontId="8" fillId="3" borderId="21" xfId="9" applyFont="1" applyFill="1" applyBorder="1" applyAlignment="1" applyProtection="1">
      <alignment horizontal="right" vertical="center"/>
      <protection locked="0"/>
    </xf>
    <xf numFmtId="0" fontId="9" fillId="3" borderId="22" xfId="16" applyFont="1" applyFill="1" applyBorder="1" applyProtection="1">
      <protection locked="0"/>
    </xf>
    <xf numFmtId="3" fontId="9" fillId="36" borderId="22" xfId="16" applyNumberFormat="1" applyFont="1" applyFill="1" applyBorder="1" applyProtection="1">
      <protection locked="0"/>
    </xf>
    <xf numFmtId="169" fontId="9" fillId="36" borderId="23" xfId="1" applyNumberFormat="1" applyFont="1" applyFill="1" applyBorder="1" applyAlignment="1" applyProtection="1">
      <protection locked="0"/>
    </xf>
    <xf numFmtId="0" fontId="4" fillId="0" borderId="53" xfId="0" applyFont="1" applyBorder="1" applyAlignment="1">
      <alignment horizontal="center"/>
    </xf>
    <xf numFmtId="0" fontId="4" fillId="0" borderId="54"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19" xfId="0" applyFont="1" applyBorder="1" applyAlignment="1">
      <alignment horizontal="center" vertical="center"/>
    </xf>
    <xf numFmtId="0" fontId="1" fillId="0" borderId="0" xfId="0" applyFont="1"/>
    <xf numFmtId="0" fontId="8" fillId="3" borderId="3" xfId="20960" applyFont="1" applyFill="1" applyBorder="1" applyAlignment="1">
      <alignment horizontal="left" wrapText="1" indent="1"/>
    </xf>
    <xf numFmtId="0" fontId="8" fillId="0" borderId="3" xfId="20960" applyFont="1" applyBorder="1" applyAlignment="1">
      <alignment horizontal="left" wrapText="1" indent="1"/>
    </xf>
    <xf numFmtId="0" fontId="102" fillId="0" borderId="3" xfId="20960" applyFont="1" applyBorder="1" applyAlignment="1">
      <alignment horizontal="center" vertical="center"/>
    </xf>
    <xf numFmtId="0" fontId="103" fillId="0" borderId="0" xfId="0" applyFont="1" applyAlignment="1">
      <alignment wrapText="1"/>
    </xf>
    <xf numFmtId="0" fontId="8" fillId="0" borderId="2" xfId="20960" applyFont="1" applyBorder="1" applyAlignment="1">
      <alignment horizontal="left" wrapText="1" indent="1"/>
    </xf>
    <xf numFmtId="0" fontId="14" fillId="0" borderId="16" xfId="11" applyFont="1" applyBorder="1" applyAlignment="1">
      <alignment horizontal="center" vertical="center"/>
    </xf>
    <xf numFmtId="0" fontId="8" fillId="0" borderId="0" xfId="11" applyFont="1" applyAlignment="1">
      <alignment horizontal="left"/>
    </xf>
    <xf numFmtId="0" fontId="17" fillId="0" borderId="0" xfId="11" applyFont="1" applyAlignment="1">
      <alignment horizontal="right"/>
    </xf>
    <xf numFmtId="0" fontId="0" fillId="0" borderId="15" xfId="0" applyBorder="1" applyAlignment="1">
      <alignment horizontal="center" vertical="center"/>
    </xf>
    <xf numFmtId="0" fontId="5" fillId="36" borderId="26" xfId="0" applyFont="1" applyFill="1" applyBorder="1" applyAlignment="1">
      <alignment wrapText="1"/>
    </xf>
    <xf numFmtId="0" fontId="4" fillId="0" borderId="9" xfId="0" applyFont="1" applyBorder="1" applyAlignment="1">
      <alignment vertical="center" wrapText="1"/>
    </xf>
    <xf numFmtId="0" fontId="5" fillId="36" borderId="9" xfId="0" applyFont="1" applyFill="1" applyBorder="1" applyAlignment="1">
      <alignment wrapText="1"/>
    </xf>
    <xf numFmtId="0" fontId="5" fillId="36" borderId="67" xfId="0" applyFont="1" applyFill="1" applyBorder="1" applyAlignment="1">
      <alignment wrapText="1"/>
    </xf>
    <xf numFmtId="0" fontId="14" fillId="0" borderId="0" xfId="11" applyFont="1" applyAlignment="1">
      <alignment horizontal="center" vertical="center" wrapText="1"/>
    </xf>
    <xf numFmtId="0" fontId="4" fillId="0" borderId="18"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1" xfId="0" applyFont="1" applyBorder="1" applyAlignment="1">
      <alignment horizontal="center" vertical="center" wrapText="1"/>
    </xf>
    <xf numFmtId="0" fontId="4" fillId="0" borderId="9" xfId="0" applyFont="1" applyBorder="1" applyAlignment="1">
      <alignment vertical="center"/>
    </xf>
    <xf numFmtId="0" fontId="9" fillId="0" borderId="0" xfId="11" applyFont="1" applyAlignment="1">
      <alignment horizontal="center"/>
    </xf>
    <xf numFmtId="0" fontId="4" fillId="0" borderId="6" xfId="0" applyFont="1" applyBorder="1" applyAlignment="1">
      <alignment horizontal="center" vertical="center" wrapText="1"/>
    </xf>
    <xf numFmtId="0" fontId="17" fillId="0" borderId="0" xfId="0" applyFont="1" applyAlignment="1" applyProtection="1">
      <alignment horizontal="right"/>
      <protection locked="0"/>
    </xf>
    <xf numFmtId="0" fontId="9" fillId="0" borderId="1" xfId="0" applyFont="1" applyBorder="1" applyAlignment="1">
      <alignment horizontal="center"/>
    </xf>
    <xf numFmtId="0" fontId="14" fillId="0" borderId="1" xfId="0" applyFont="1" applyBorder="1" applyAlignment="1">
      <alignment horizontal="center" vertical="center"/>
    </xf>
    <xf numFmtId="0" fontId="4" fillId="0" borderId="1" xfId="0" applyFont="1" applyBorder="1"/>
    <xf numFmtId="0" fontId="5" fillId="0" borderId="1" xfId="0" applyFont="1" applyBorder="1" applyAlignment="1">
      <alignment horizontal="center"/>
    </xf>
    <xf numFmtId="0" fontId="17" fillId="0" borderId="1" xfId="0" applyFont="1" applyBorder="1" applyAlignment="1">
      <alignment horizontal="center"/>
    </xf>
    <xf numFmtId="0" fontId="105" fillId="0" borderId="0" xfId="0" applyFont="1" applyAlignment="1">
      <alignment vertical="center" wrapText="1"/>
    </xf>
    <xf numFmtId="0" fontId="105" fillId="0" borderId="0" xfId="0" applyFont="1" applyAlignment="1">
      <alignment horizontal="left" vertical="center" wrapText="1"/>
    </xf>
    <xf numFmtId="0" fontId="8" fillId="0" borderId="0" xfId="0" applyFont="1" applyAlignment="1">
      <alignment horizontal="left" wrapText="1"/>
    </xf>
    <xf numFmtId="0" fontId="8" fillId="0" borderId="1" xfId="11" applyFont="1" applyBorder="1"/>
    <xf numFmtId="0" fontId="14" fillId="0" borderId="1" xfId="11" applyFont="1" applyBorder="1" applyAlignment="1">
      <alignment horizontal="left" vertical="center"/>
    </xf>
    <xf numFmtId="0" fontId="6" fillId="3" borderId="3" xfId="20960" applyFont="1" applyFill="1" applyBorder="1" applyAlignment="1">
      <alignment horizontal="right" indent="1"/>
    </xf>
    <xf numFmtId="0" fontId="6" fillId="3" borderId="2" xfId="20960" applyFont="1" applyFill="1" applyBorder="1" applyAlignment="1">
      <alignment horizontal="right" indent="1"/>
    </xf>
    <xf numFmtId="197" fontId="8" fillId="2" borderId="22" xfId="0" applyNumberFormat="1" applyFont="1" applyFill="1" applyBorder="1" applyAlignment="1" applyProtection="1">
      <alignment vertical="center"/>
      <protection locked="0"/>
    </xf>
    <xf numFmtId="197" fontId="6" fillId="36" borderId="19" xfId="2" applyNumberFormat="1" applyFont="1" applyFill="1" applyBorder="1" applyAlignment="1" applyProtection="1">
      <alignment vertical="top"/>
    </xf>
    <xf numFmtId="197" fontId="6" fillId="3" borderId="19" xfId="2" applyNumberFormat="1" applyFont="1" applyFill="1" applyBorder="1" applyAlignment="1" applyProtection="1">
      <alignment vertical="top"/>
      <protection locked="0"/>
    </xf>
    <xf numFmtId="197" fontId="6" fillId="36" borderId="19" xfId="2" applyNumberFormat="1" applyFont="1" applyFill="1" applyBorder="1" applyAlignment="1" applyProtection="1">
      <alignment vertical="top" wrapText="1"/>
    </xf>
    <xf numFmtId="197" fontId="6" fillId="3" borderId="19" xfId="2" applyNumberFormat="1" applyFont="1" applyFill="1" applyBorder="1" applyAlignment="1" applyProtection="1">
      <alignment vertical="top" wrapText="1"/>
      <protection locked="0"/>
    </xf>
    <xf numFmtId="197" fontId="6" fillId="36" borderId="19" xfId="2" applyNumberFormat="1" applyFont="1" applyFill="1" applyBorder="1" applyAlignment="1" applyProtection="1">
      <alignment vertical="top" wrapText="1"/>
      <protection locked="0"/>
    </xf>
    <xf numFmtId="197" fontId="6" fillId="36" borderId="23" xfId="2" applyNumberFormat="1" applyFont="1" applyFill="1" applyBorder="1" applyAlignment="1" applyProtection="1">
      <alignment vertical="top" wrapText="1"/>
    </xf>
    <xf numFmtId="197" fontId="4" fillId="0" borderId="3" xfId="0" applyNumberFormat="1" applyFont="1" applyBorder="1"/>
    <xf numFmtId="197" fontId="4" fillId="36" borderId="22" xfId="0" applyNumberFormat="1" applyFont="1" applyFill="1" applyBorder="1"/>
    <xf numFmtId="197" fontId="4" fillId="0" borderId="18" xfId="0" applyNumberFormat="1" applyFont="1" applyBorder="1"/>
    <xf numFmtId="197" fontId="4" fillId="0" borderId="19" xfId="0" applyNumberFormat="1" applyFont="1" applyBorder="1"/>
    <xf numFmtId="197" fontId="4" fillId="36" borderId="50" xfId="0" applyNumberFormat="1" applyFont="1" applyFill="1" applyBorder="1"/>
    <xf numFmtId="197" fontId="4" fillId="36" borderId="21" xfId="0" applyNumberFormat="1" applyFont="1" applyFill="1" applyBorder="1"/>
    <xf numFmtId="197" fontId="4" fillId="36" borderId="23" xfId="0" applyNumberFormat="1" applyFont="1" applyFill="1" applyBorder="1"/>
    <xf numFmtId="197" fontId="4" fillId="36" borderId="51" xfId="0" applyNumberFormat="1" applyFont="1" applyFill="1" applyBorder="1"/>
    <xf numFmtId="197" fontId="8" fillId="36" borderId="3" xfId="5" applyNumberFormat="1" applyFont="1" applyFill="1" applyBorder="1" applyProtection="1">
      <protection locked="0"/>
    </xf>
    <xf numFmtId="197" fontId="8" fillId="3" borderId="3" xfId="5" applyNumberFormat="1" applyFont="1" applyFill="1" applyBorder="1" applyProtection="1">
      <protection locked="0"/>
    </xf>
    <xf numFmtId="197" fontId="9" fillId="36" borderId="22" xfId="16" applyNumberFormat="1" applyFont="1" applyFill="1" applyBorder="1" applyProtection="1">
      <protection locked="0"/>
    </xf>
    <xf numFmtId="197" fontId="8" fillId="36" borderId="3" xfId="1" applyNumberFormat="1" applyFont="1" applyFill="1" applyBorder="1" applyProtection="1">
      <protection locked="0"/>
    </xf>
    <xf numFmtId="197" fontId="8" fillId="0" borderId="3" xfId="1" applyNumberFormat="1" applyFont="1" applyFill="1" applyBorder="1" applyProtection="1">
      <protection locked="0"/>
    </xf>
    <xf numFmtId="197" fontId="9" fillId="36" borderId="22" xfId="1" applyNumberFormat="1" applyFont="1" applyFill="1" applyBorder="1" applyAlignment="1" applyProtection="1">
      <protection locked="0"/>
    </xf>
    <xf numFmtId="197" fontId="22" fillId="0" borderId="0" xfId="0" applyNumberFormat="1" applyFont="1"/>
    <xf numFmtId="0" fontId="4" fillId="0" borderId="25" xfId="0" applyFont="1" applyBorder="1" applyAlignment="1">
      <alignment horizontal="center" vertical="center"/>
    </xf>
    <xf numFmtId="197" fontId="4" fillId="0" borderId="8" xfId="0" applyNumberFormat="1" applyFont="1" applyBorder="1"/>
    <xf numFmtId="0" fontId="4" fillId="0" borderId="25" xfId="0" applyFont="1" applyBorder="1" applyAlignment="1">
      <alignment wrapText="1"/>
    </xf>
    <xf numFmtId="197" fontId="4" fillId="0" borderId="20" xfId="0" applyNumberFormat="1" applyFont="1" applyBorder="1"/>
    <xf numFmtId="197" fontId="4" fillId="0" borderId="20" xfId="0" applyNumberFormat="1" applyFont="1" applyBorder="1" applyAlignment="1">
      <alignment wrapText="1"/>
    </xf>
    <xf numFmtId="0" fontId="4" fillId="0" borderId="3" xfId="0" applyFont="1" applyBorder="1" applyAlignment="1">
      <alignment horizontal="center" vertical="center" wrapText="1"/>
    </xf>
    <xf numFmtId="9" fontId="106" fillId="0" borderId="3" xfId="0" applyNumberFormat="1" applyFont="1" applyBorder="1" applyAlignment="1">
      <alignment horizontal="center" vertical="center"/>
    </xf>
    <xf numFmtId="0" fontId="5" fillId="0" borderId="0" xfId="0" applyFont="1" applyAlignment="1">
      <alignment horizontal="center" wrapText="1"/>
    </xf>
    <xf numFmtId="9" fontId="4" fillId="36" borderId="23" xfId="20961" applyFont="1" applyFill="1" applyBorder="1"/>
    <xf numFmtId="0" fontId="8" fillId="0" borderId="15" xfId="0" applyFont="1" applyBorder="1" applyAlignment="1">
      <alignment horizontal="right" vertical="center" wrapText="1"/>
    </xf>
    <xf numFmtId="0" fontId="6" fillId="0" borderId="16" xfId="0" applyFont="1" applyBorder="1" applyAlignment="1">
      <alignment vertical="center" wrapText="1"/>
    </xf>
    <xf numFmtId="173" fontId="25" fillId="37" borderId="0" xfId="20"/>
    <xf numFmtId="173" fontId="25" fillId="37" borderId="91" xfId="20" applyBorder="1"/>
    <xf numFmtId="0" fontId="4" fillId="0" borderId="7" xfId="0" applyFont="1" applyBorder="1" applyAlignment="1">
      <alignment vertical="center"/>
    </xf>
    <xf numFmtId="0" fontId="4" fillId="0" borderId="16" xfId="0" applyFont="1" applyBorder="1" applyAlignment="1">
      <alignment vertical="center"/>
    </xf>
    <xf numFmtId="0" fontId="4" fillId="0" borderId="94" xfId="0" applyFont="1" applyBorder="1" applyAlignment="1">
      <alignment vertical="center"/>
    </xf>
    <xf numFmtId="0" fontId="4" fillId="0" borderId="15" xfId="0" applyFont="1" applyBorder="1" applyAlignment="1">
      <alignment horizontal="center" vertical="center"/>
    </xf>
    <xf numFmtId="0" fontId="4" fillId="0" borderId="104" xfId="0" applyFont="1" applyBorder="1" applyAlignment="1">
      <alignment horizontal="center" vertical="center"/>
    </xf>
    <xf numFmtId="0" fontId="4" fillId="0" borderId="106" xfId="0" applyFont="1" applyBorder="1" applyAlignment="1">
      <alignment horizontal="center" vertical="center"/>
    </xf>
    <xf numFmtId="173" fontId="25" fillId="37" borderId="108" xfId="20" applyBorder="1"/>
    <xf numFmtId="0" fontId="4" fillId="3" borderId="62" xfId="0" applyFont="1" applyFill="1" applyBorder="1" applyAlignment="1">
      <alignment horizontal="center" vertical="center"/>
    </xf>
    <xf numFmtId="0" fontId="4" fillId="0" borderId="68" xfId="0" applyFont="1" applyBorder="1" applyAlignment="1">
      <alignment horizontal="center" vertical="center"/>
    </xf>
    <xf numFmtId="0" fontId="13" fillId="3" borderId="109" xfId="0" applyFont="1" applyFill="1" applyBorder="1" applyAlignment="1">
      <alignment horizontal="left"/>
    </xf>
    <xf numFmtId="0" fontId="5" fillId="3" borderId="111" xfId="0" applyFont="1" applyFill="1" applyBorder="1" applyAlignment="1">
      <alignment vertical="center"/>
    </xf>
    <xf numFmtId="173" fontId="25" fillId="37" borderId="24" xfId="20" applyBorder="1"/>
    <xf numFmtId="0" fontId="4" fillId="0" borderId="7" xfId="0" applyFont="1" applyBorder="1" applyAlignment="1">
      <alignment horizontal="center" vertical="center" wrapText="1"/>
    </xf>
    <xf numFmtId="0" fontId="4" fillId="0" borderId="63" xfId="0" applyFont="1" applyBorder="1" applyAlignment="1">
      <alignment horizontal="center" vertical="center" wrapText="1"/>
    </xf>
    <xf numFmtId="0" fontId="6" fillId="0" borderId="15" xfId="11" applyFont="1" applyBorder="1" applyAlignment="1">
      <alignment vertical="center"/>
    </xf>
    <xf numFmtId="0" fontId="6" fillId="0" borderId="16" xfId="11" applyFont="1" applyBorder="1" applyAlignment="1">
      <alignment vertical="center"/>
    </xf>
    <xf numFmtId="0" fontId="14" fillId="0" borderId="17" xfId="11" applyFont="1" applyBorder="1" applyAlignment="1">
      <alignment horizontal="center" vertical="center"/>
    </xf>
    <xf numFmtId="0" fontId="5" fillId="36" borderId="113" xfId="0" applyFont="1" applyFill="1" applyBorder="1" applyAlignment="1">
      <alignment vertical="center" wrapText="1"/>
    </xf>
    <xf numFmtId="0" fontId="6" fillId="0" borderId="0" xfId="0" applyFont="1" applyAlignment="1">
      <alignment wrapText="1"/>
    </xf>
    <xf numFmtId="0" fontId="5" fillId="36" borderId="16" xfId="0" applyFont="1" applyFill="1" applyBorder="1" applyAlignment="1">
      <alignment horizontal="center" vertical="center" wrapText="1"/>
    </xf>
    <xf numFmtId="0" fontId="5" fillId="36" borderId="17" xfId="0" applyFont="1" applyFill="1" applyBorder="1" applyAlignment="1">
      <alignment horizontal="center" vertical="center" wrapText="1"/>
    </xf>
    <xf numFmtId="0" fontId="5" fillId="36" borderId="112" xfId="0" applyFont="1" applyFill="1" applyBorder="1" applyAlignment="1">
      <alignment horizontal="left" vertical="center" wrapText="1"/>
    </xf>
    <xf numFmtId="0" fontId="5" fillId="36" borderId="97" xfId="0" applyFont="1" applyFill="1" applyBorder="1" applyAlignment="1">
      <alignment horizontal="left" vertical="center" wrapText="1"/>
    </xf>
    <xf numFmtId="0" fontId="5" fillId="36" borderId="110" xfId="0" applyFont="1" applyFill="1" applyBorder="1" applyAlignment="1">
      <alignment horizontal="left" vertical="center" wrapText="1"/>
    </xf>
    <xf numFmtId="0" fontId="4" fillId="0" borderId="112" xfId="0" applyFont="1" applyBorder="1" applyAlignment="1">
      <alignment horizontal="right" vertical="center" wrapText="1"/>
    </xf>
    <xf numFmtId="0" fontId="4" fillId="0" borderId="97" xfId="0" applyFont="1" applyBorder="1" applyAlignment="1">
      <alignment horizontal="left" vertical="center" wrapText="1"/>
    </xf>
    <xf numFmtId="0" fontId="108" fillId="0" borderId="112" xfId="0" applyFont="1" applyBorder="1" applyAlignment="1">
      <alignment horizontal="right" vertical="center" wrapText="1"/>
    </xf>
    <xf numFmtId="0" fontId="108" fillId="0" borderId="97" xfId="0" applyFont="1" applyBorder="1" applyAlignment="1">
      <alignment horizontal="left" vertical="center" wrapText="1"/>
    </xf>
    <xf numFmtId="0" fontId="5" fillId="0" borderId="112" xfId="0" applyFont="1" applyBorder="1" applyAlignment="1">
      <alignment horizontal="left" vertical="center" wrapText="1"/>
    </xf>
    <xf numFmtId="0" fontId="5" fillId="0" borderId="0" xfId="21410" applyFont="1" applyAlignment="1" applyProtection="1">
      <alignment horizontal="left" vertical="center"/>
      <protection locked="0"/>
    </xf>
    <xf numFmtId="0" fontId="4" fillId="0" borderId="0" xfId="0" applyFont="1" applyAlignment="1">
      <alignment horizontal="left" vertical="center"/>
    </xf>
    <xf numFmtId="0" fontId="108" fillId="0" borderId="0" xfId="0" applyFont="1" applyAlignment="1">
      <alignment horizontal="left" vertical="center"/>
    </xf>
    <xf numFmtId="49" fontId="109" fillId="0" borderId="21" xfId="5" applyNumberFormat="1" applyFont="1" applyBorder="1" applyAlignment="1" applyProtection="1">
      <alignment horizontal="left" vertical="center"/>
      <protection locked="0"/>
    </xf>
    <xf numFmtId="0" fontId="110" fillId="0" borderId="22" xfId="9" applyFont="1" applyBorder="1" applyAlignment="1" applyProtection="1">
      <alignment horizontal="left" vertical="center" wrapText="1"/>
      <protection locked="0"/>
    </xf>
    <xf numFmtId="0" fontId="10" fillId="0" borderId="97" xfId="17" applyFill="1" applyBorder="1" applyAlignment="1" applyProtection="1"/>
    <xf numFmtId="49" fontId="108" fillId="0" borderId="112" xfId="0" applyNumberFormat="1" applyFont="1" applyBorder="1" applyAlignment="1">
      <alignment horizontal="right" vertical="center" wrapText="1"/>
    </xf>
    <xf numFmtId="0" fontId="6" fillId="3" borderId="97" xfId="20960" applyFont="1" applyFill="1" applyBorder="1"/>
    <xf numFmtId="0" fontId="102" fillId="0" borderId="97" xfId="20960" applyFont="1" applyBorder="1" applyAlignment="1">
      <alignment horizontal="center" vertical="center"/>
    </xf>
    <xf numFmtId="0" fontId="4" fillId="0" borderId="97" xfId="0" applyFont="1" applyBorder="1"/>
    <xf numFmtId="0" fontId="10" fillId="0" borderId="97" xfId="17" applyFill="1" applyBorder="1" applyAlignment="1" applyProtection="1">
      <alignment horizontal="left" vertical="center" wrapText="1"/>
    </xf>
    <xf numFmtId="49" fontId="108" fillId="0" borderId="97" xfId="0" applyNumberFormat="1" applyFont="1" applyBorder="1" applyAlignment="1">
      <alignment horizontal="right" vertical="center" wrapText="1"/>
    </xf>
    <xf numFmtId="0" fontId="10" fillId="0" borderId="97" xfId="17" applyFill="1" applyBorder="1" applyAlignment="1" applyProtection="1">
      <alignment horizontal="left" vertical="center"/>
    </xf>
    <xf numFmtId="0" fontId="111" fillId="78" borderId="98" xfId="21412" applyFont="1" applyFill="1" applyBorder="1" applyAlignment="1" applyProtection="1">
      <alignment vertical="center" wrapText="1"/>
      <protection locked="0"/>
    </xf>
    <xf numFmtId="0" fontId="112" fillId="70" borderId="93" xfId="21412" applyFont="1" applyFill="1" applyBorder="1" applyAlignment="1" applyProtection="1">
      <alignment horizontal="center" vertical="center"/>
      <protection locked="0"/>
    </xf>
    <xf numFmtId="0" fontId="111" fillId="79" borderId="97" xfId="21412" applyFont="1" applyFill="1" applyBorder="1" applyAlignment="1" applyProtection="1">
      <alignment horizontal="center" vertical="center"/>
      <protection locked="0"/>
    </xf>
    <xf numFmtId="0" fontId="111" fillId="78" borderId="98" xfId="21412" applyFont="1" applyFill="1" applyBorder="1" applyProtection="1">
      <alignment vertical="center"/>
      <protection locked="0"/>
    </xf>
    <xf numFmtId="0" fontId="113" fillId="70" borderId="93" xfId="21412" applyFont="1" applyFill="1" applyBorder="1" applyAlignment="1" applyProtection="1">
      <alignment horizontal="center" vertical="center"/>
      <protection locked="0"/>
    </xf>
    <xf numFmtId="0" fontId="113" fillId="3" borderId="93" xfId="21412" applyFont="1" applyFill="1" applyBorder="1" applyAlignment="1" applyProtection="1">
      <alignment horizontal="center" vertical="center"/>
      <protection locked="0"/>
    </xf>
    <xf numFmtId="0" fontId="113" fillId="0" borderId="93" xfId="21412" applyFont="1" applyBorder="1" applyAlignment="1" applyProtection="1">
      <alignment horizontal="center" vertical="center"/>
      <protection locked="0"/>
    </xf>
    <xf numFmtId="0" fontId="114" fillId="79" borderId="97" xfId="21412" applyFont="1" applyFill="1" applyBorder="1" applyAlignment="1" applyProtection="1">
      <alignment horizontal="center" vertical="center"/>
      <protection locked="0"/>
    </xf>
    <xf numFmtId="0" fontId="111" fillId="78" borderId="98" xfId="21412" applyFont="1" applyFill="1" applyBorder="1" applyAlignment="1" applyProtection="1">
      <alignment horizontal="center" vertical="center"/>
      <protection locked="0"/>
    </xf>
    <xf numFmtId="0" fontId="61" fillId="78" borderId="98" xfId="21412" applyFont="1" applyFill="1" applyBorder="1" applyProtection="1">
      <alignment vertical="center"/>
      <protection locked="0"/>
    </xf>
    <xf numFmtId="0" fontId="113" fillId="70" borderId="97" xfId="21412" applyFont="1" applyFill="1" applyBorder="1" applyAlignment="1" applyProtection="1">
      <alignment horizontal="center" vertical="center"/>
      <protection locked="0"/>
    </xf>
    <xf numFmtId="0" fontId="35" fillId="70" borderId="97" xfId="21412" applyFont="1" applyFill="1" applyBorder="1" applyAlignment="1" applyProtection="1">
      <alignment horizontal="center" vertical="center"/>
      <protection locked="0"/>
    </xf>
    <xf numFmtId="0" fontId="61" fillId="78" borderId="96" xfId="21412" applyFont="1" applyFill="1" applyBorder="1" applyProtection="1">
      <alignment vertical="center"/>
      <protection locked="0"/>
    </xf>
    <xf numFmtId="0" fontId="112" fillId="0" borderId="96" xfId="21412" applyFont="1" applyBorder="1" applyAlignment="1" applyProtection="1">
      <alignment horizontal="left" vertical="center" wrapText="1"/>
      <protection locked="0"/>
    </xf>
    <xf numFmtId="169" fontId="112" fillId="0" borderId="97" xfId="948" applyNumberFormat="1" applyFont="1" applyFill="1" applyBorder="1" applyAlignment="1" applyProtection="1">
      <alignment horizontal="right" vertical="center"/>
      <protection locked="0"/>
    </xf>
    <xf numFmtId="0" fontId="111" fillId="79" borderId="96" xfId="21412" applyFont="1" applyFill="1" applyBorder="1" applyAlignment="1" applyProtection="1">
      <alignment vertical="top" wrapText="1"/>
      <protection locked="0"/>
    </xf>
    <xf numFmtId="169" fontId="112" fillId="79" borderId="97" xfId="948" applyNumberFormat="1" applyFont="1" applyFill="1" applyBorder="1" applyAlignment="1" applyProtection="1">
      <alignment horizontal="right" vertical="center"/>
    </xf>
    <xf numFmtId="169" fontId="61" fillId="78" borderId="96" xfId="948" applyNumberFormat="1" applyFont="1" applyFill="1" applyBorder="1" applyAlignment="1" applyProtection="1">
      <alignment horizontal="right" vertical="center"/>
      <protection locked="0"/>
    </xf>
    <xf numFmtId="0" fontId="112" fillId="70" borderId="96" xfId="21412" applyFont="1" applyFill="1" applyBorder="1" applyAlignment="1" applyProtection="1">
      <alignment vertical="center" wrapText="1"/>
      <protection locked="0"/>
    </xf>
    <xf numFmtId="0" fontId="112" fillId="70" borderId="96" xfId="21412" applyFont="1" applyFill="1" applyBorder="1" applyAlignment="1" applyProtection="1">
      <alignment horizontal="left" vertical="center" wrapText="1"/>
      <protection locked="0"/>
    </xf>
    <xf numFmtId="0" fontId="112" fillId="0" borderId="96" xfId="21412" applyFont="1" applyBorder="1" applyAlignment="1" applyProtection="1">
      <alignment vertical="center" wrapText="1"/>
      <protection locked="0"/>
    </xf>
    <xf numFmtId="0" fontId="112" fillId="3" borderId="96" xfId="21412" applyFont="1" applyFill="1" applyBorder="1" applyAlignment="1" applyProtection="1">
      <alignment horizontal="left" vertical="center" wrapText="1"/>
      <protection locked="0"/>
    </xf>
    <xf numFmtId="0" fontId="111" fillId="79" borderId="96" xfId="21412" applyFont="1" applyFill="1" applyBorder="1" applyAlignment="1" applyProtection="1">
      <alignment vertical="center" wrapText="1"/>
      <protection locked="0"/>
    </xf>
    <xf numFmtId="169" fontId="111" fillId="78" borderId="96" xfId="948" applyNumberFormat="1" applyFont="1" applyFill="1" applyBorder="1" applyAlignment="1" applyProtection="1">
      <alignment horizontal="right" vertical="center"/>
      <protection locked="0"/>
    </xf>
    <xf numFmtId="10" fontId="6" fillId="0" borderId="97" xfId="20961" applyNumberFormat="1" applyFont="1" applyFill="1" applyBorder="1" applyAlignment="1">
      <alignment horizontal="left" vertical="center" wrapText="1"/>
    </xf>
    <xf numFmtId="168" fontId="6" fillId="0" borderId="0" xfId="7" applyFont="1"/>
    <xf numFmtId="0" fontId="106" fillId="0" borderId="0" xfId="0" applyFont="1" applyAlignment="1">
      <alignment wrapText="1"/>
    </xf>
    <xf numFmtId="0" fontId="9" fillId="0" borderId="25" xfId="0" applyFont="1" applyBorder="1" applyAlignment="1">
      <alignment horizontal="center" wrapText="1"/>
    </xf>
    <xf numFmtId="0" fontId="9" fillId="0" borderId="8" xfId="0" applyFont="1" applyBorder="1" applyAlignment="1">
      <alignment horizontal="center" vertical="center" wrapText="1"/>
    </xf>
    <xf numFmtId="0" fontId="8" fillId="0" borderId="112" xfId="0" applyFont="1" applyBorder="1" applyAlignment="1">
      <alignment horizontal="right" vertical="center" wrapText="1"/>
    </xf>
    <xf numFmtId="0" fontId="6" fillId="0" borderId="97" xfId="0" applyFont="1" applyBorder="1" applyAlignment="1">
      <alignment vertical="center" wrapText="1"/>
    </xf>
    <xf numFmtId="3" fontId="20" fillId="36" borderId="20" xfId="0" applyNumberFormat="1" applyFont="1" applyFill="1" applyBorder="1" applyAlignment="1">
      <alignment vertical="center" wrapText="1"/>
    </xf>
    <xf numFmtId="3" fontId="20" fillId="36" borderId="24" xfId="0" applyNumberFormat="1" applyFont="1" applyFill="1" applyBorder="1" applyAlignment="1">
      <alignment vertical="center" wrapText="1"/>
    </xf>
    <xf numFmtId="3" fontId="20" fillId="36" borderId="36" xfId="0" applyNumberFormat="1" applyFont="1" applyFill="1" applyBorder="1" applyAlignment="1">
      <alignment vertical="center" wrapText="1"/>
    </xf>
    <xf numFmtId="0" fontId="4" fillId="0" borderId="110" xfId="0" applyFont="1" applyBorder="1"/>
    <xf numFmtId="0" fontId="4" fillId="0" borderId="23" xfId="0" applyFont="1" applyBorder="1"/>
    <xf numFmtId="0" fontId="8" fillId="0" borderId="110" xfId="0" applyFont="1" applyBorder="1"/>
    <xf numFmtId="0" fontId="8" fillId="0" borderId="110" xfId="0" applyFont="1" applyBorder="1" applyAlignment="1">
      <alignment wrapText="1"/>
    </xf>
    <xf numFmtId="0" fontId="9" fillId="0" borderId="17" xfId="0" applyFont="1" applyBorder="1" applyAlignment="1">
      <alignment horizontal="center"/>
    </xf>
    <xf numFmtId="0" fontId="9" fillId="0" borderId="110" xfId="0" applyFont="1" applyBorder="1" applyAlignment="1">
      <alignment horizontal="center" vertical="center" wrapTex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0" fontId="8" fillId="0" borderId="112" xfId="0" applyFont="1" applyBorder="1" applyAlignment="1">
      <alignment horizontal="center" vertical="center" wrapText="1"/>
    </xf>
    <xf numFmtId="0" fontId="14" fillId="0" borderId="97" xfId="0" applyFont="1" applyBorder="1" applyAlignment="1">
      <alignment horizontal="center" vertical="center" wrapText="1"/>
    </xf>
    <xf numFmtId="0" fontId="15" fillId="0" borderId="97" xfId="0" applyFont="1" applyBorder="1" applyAlignment="1">
      <alignment horizontal="left" vertical="center" wrapText="1"/>
    </xf>
    <xf numFmtId="0" fontId="8" fillId="2" borderId="112" xfId="0" applyFont="1" applyFill="1" applyBorder="1" applyAlignment="1">
      <alignment horizontal="right" vertical="center"/>
    </xf>
    <xf numFmtId="0" fontId="8" fillId="2" borderId="97" xfId="0" applyFont="1" applyFill="1" applyBorder="1" applyAlignment="1">
      <alignment vertical="center"/>
    </xf>
    <xf numFmtId="197" fontId="8" fillId="2" borderId="97" xfId="0" applyNumberFormat="1" applyFont="1" applyFill="1" applyBorder="1" applyAlignment="1" applyProtection="1">
      <alignment vertical="center"/>
      <protection locked="0"/>
    </xf>
    <xf numFmtId="0" fontId="14" fillId="0" borderId="112" xfId="0" applyFont="1" applyBorder="1" applyAlignment="1">
      <alignment horizontal="center" vertical="center" wrapText="1"/>
    </xf>
    <xf numFmtId="14" fontId="4" fillId="0" borderId="0" xfId="0" applyNumberFormat="1" applyFont="1"/>
    <xf numFmtId="0" fontId="4" fillId="3" borderId="53" xfId="0" applyFont="1" applyFill="1" applyBorder="1"/>
    <xf numFmtId="0" fontId="4" fillId="3" borderId="115" xfId="0" applyFont="1" applyFill="1" applyBorder="1" applyAlignment="1">
      <alignment wrapText="1"/>
    </xf>
    <xf numFmtId="0" fontId="4" fillId="3" borderId="116" xfId="0" applyFont="1" applyFill="1" applyBorder="1"/>
    <xf numFmtId="0" fontId="5" fillId="3" borderId="11" xfId="0" applyFont="1" applyFill="1" applyBorder="1" applyAlignment="1">
      <alignment horizontal="center" wrapText="1"/>
    </xf>
    <xf numFmtId="0" fontId="4" fillId="0" borderId="97" xfId="0" applyFont="1" applyBorder="1" applyAlignment="1">
      <alignment horizontal="center"/>
    </xf>
    <xf numFmtId="0" fontId="4" fillId="3" borderId="62" xfId="0" applyFont="1" applyFill="1" applyBorder="1"/>
    <xf numFmtId="0" fontId="5" fillId="3" borderId="0" xfId="0" applyFont="1" applyFill="1" applyAlignment="1">
      <alignment horizontal="center" wrapText="1"/>
    </xf>
    <xf numFmtId="0" fontId="4" fillId="3" borderId="0" xfId="0" applyFont="1" applyFill="1" applyAlignment="1">
      <alignment horizontal="center"/>
    </xf>
    <xf numFmtId="0" fontId="4" fillId="3" borderId="91" xfId="0" applyFont="1" applyFill="1" applyBorder="1" applyAlignment="1">
      <alignment horizontal="center" vertical="center" wrapText="1"/>
    </xf>
    <xf numFmtId="0" fontId="4" fillId="0" borderId="112" xfId="0" applyFont="1" applyBorder="1"/>
    <xf numFmtId="0" fontId="4" fillId="0" borderId="97" xfId="0" applyFont="1" applyBorder="1" applyAlignment="1">
      <alignment wrapText="1"/>
    </xf>
    <xf numFmtId="169" fontId="4" fillId="0" borderId="97" xfId="7" applyNumberFormat="1" applyFont="1" applyBorder="1"/>
    <xf numFmtId="169" fontId="4" fillId="0" borderId="110" xfId="7" applyNumberFormat="1" applyFont="1" applyBorder="1"/>
    <xf numFmtId="0" fontId="13" fillId="0" borderId="97" xfId="0" applyFont="1" applyBorder="1" applyAlignment="1">
      <alignment horizontal="left" wrapText="1" indent="2"/>
    </xf>
    <xf numFmtId="173" fontId="25" fillId="37" borderId="97" xfId="20" applyBorder="1"/>
    <xf numFmtId="169" fontId="4" fillId="0" borderId="97" xfId="7" applyNumberFormat="1" applyFont="1" applyBorder="1" applyAlignment="1">
      <alignment vertical="center"/>
    </xf>
    <xf numFmtId="0" fontId="5" fillId="0" borderId="112" xfId="0" applyFont="1" applyBorder="1"/>
    <xf numFmtId="0" fontId="5" fillId="0" borderId="97" xfId="0" applyFont="1" applyBorder="1" applyAlignment="1">
      <alignment wrapText="1"/>
    </xf>
    <xf numFmtId="169" fontId="5" fillId="0" borderId="110" xfId="7" applyNumberFormat="1" applyFont="1" applyBorder="1"/>
    <xf numFmtId="0" fontId="3" fillId="3" borderId="62" xfId="0" applyFont="1" applyFill="1" applyBorder="1" applyAlignment="1">
      <alignment horizontal="left"/>
    </xf>
    <xf numFmtId="169" fontId="4" fillId="3" borderId="0" xfId="7" applyNumberFormat="1" applyFont="1" applyFill="1" applyBorder="1"/>
    <xf numFmtId="169" fontId="4" fillId="3" borderId="0" xfId="7" applyNumberFormat="1" applyFont="1" applyFill="1" applyBorder="1" applyAlignment="1">
      <alignment vertical="center"/>
    </xf>
    <xf numFmtId="169" fontId="4" fillId="3" borderId="91" xfId="7" applyNumberFormat="1" applyFont="1" applyFill="1" applyBorder="1"/>
    <xf numFmtId="0" fontId="13" fillId="0" borderId="97"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91" xfId="0" applyFont="1" applyFill="1" applyBorder="1"/>
    <xf numFmtId="0" fontId="5" fillId="0" borderId="21" xfId="0" applyFont="1" applyBorder="1"/>
    <xf numFmtId="0" fontId="5" fillId="0" borderId="22" xfId="0" applyFont="1" applyBorder="1" applyAlignment="1">
      <alignment wrapText="1"/>
    </xf>
    <xf numFmtId="173" fontId="25" fillId="37" borderId="113" xfId="20" applyBorder="1"/>
    <xf numFmtId="10" fontId="5" fillId="0" borderId="23" xfId="20961" applyNumberFormat="1" applyFont="1" applyBorder="1"/>
    <xf numFmtId="0" fontId="8" fillId="2" borderId="104" xfId="0" applyFont="1" applyFill="1" applyBorder="1" applyAlignment="1">
      <alignment horizontal="right" vertical="center"/>
    </xf>
    <xf numFmtId="0" fontId="8" fillId="2" borderId="93" xfId="0" applyFont="1" applyFill="1" applyBorder="1" applyAlignment="1">
      <alignment vertical="center"/>
    </xf>
    <xf numFmtId="197" fontId="16" fillId="2" borderId="105" xfId="0" applyNumberFormat="1" applyFont="1" applyFill="1" applyBorder="1" applyAlignment="1" applyProtection="1">
      <alignment vertical="center"/>
      <protection locked="0"/>
    </xf>
    <xf numFmtId="0" fontId="8" fillId="0" borderId="97" xfId="0" applyFont="1" applyBorder="1" applyAlignment="1">
      <alignment horizontal="left" vertical="center" wrapText="1"/>
    </xf>
    <xf numFmtId="0" fontId="5" fillId="3" borderId="0" xfId="0" applyFont="1" applyFill="1" applyAlignment="1">
      <alignment horizontal="center"/>
    </xf>
    <xf numFmtId="0" fontId="105" fillId="0" borderId="83" xfId="0" applyFont="1" applyBorder="1" applyAlignment="1">
      <alignment vertical="center" wrapText="1"/>
    </xf>
    <xf numFmtId="0" fontId="105" fillId="0" borderId="83" xfId="0" applyFont="1" applyBorder="1" applyAlignment="1">
      <alignment horizontal="left" vertical="center" wrapText="1"/>
    </xf>
    <xf numFmtId="0" fontId="115" fillId="0" borderId="0" xfId="11" applyFont="1"/>
    <xf numFmtId="0" fontId="116" fillId="0" borderId="0" xfId="0" applyFont="1"/>
    <xf numFmtId="0" fontId="117" fillId="0" borderId="0" xfId="11" applyFont="1"/>
    <xf numFmtId="14" fontId="116" fillId="0" borderId="0" xfId="0" applyNumberFormat="1" applyFont="1"/>
    <xf numFmtId="0" fontId="116" fillId="0" borderId="0" xfId="0" applyFont="1" applyAlignment="1">
      <alignment wrapText="1"/>
    </xf>
    <xf numFmtId="0" fontId="119" fillId="0" borderId="0" xfId="0" applyFont="1"/>
    <xf numFmtId="0" fontId="118" fillId="0" borderId="126" xfId="0" applyFont="1" applyBorder="1" applyAlignment="1">
      <alignment horizontal="left" vertical="center" wrapText="1"/>
    </xf>
    <xf numFmtId="0" fontId="124" fillId="0" borderId="0" xfId="0" applyFont="1"/>
    <xf numFmtId="0" fontId="8" fillId="0" borderId="97" xfId="0" applyFont="1" applyBorder="1" applyAlignment="1">
      <alignment horizontal="center" vertical="center" wrapText="1"/>
    </xf>
    <xf numFmtId="0" fontId="3" fillId="0" borderId="97" xfId="0" applyFont="1" applyBorder="1" applyAlignment="1">
      <alignment horizontal="center" vertical="center"/>
    </xf>
    <xf numFmtId="0" fontId="129" fillId="3" borderId="97" xfId="21414" applyFont="1" applyFill="1" applyBorder="1" applyAlignment="1">
      <alignment horizontal="left" vertical="center" wrapText="1"/>
    </xf>
    <xf numFmtId="0" fontId="130" fillId="0" borderId="97" xfId="21414" applyFont="1" applyBorder="1" applyAlignment="1">
      <alignment horizontal="left" vertical="center" wrapText="1" indent="1"/>
    </xf>
    <xf numFmtId="0" fontId="131" fillId="3" borderId="97" xfId="21414" applyFont="1" applyFill="1" applyBorder="1" applyAlignment="1">
      <alignment horizontal="left" vertical="center" wrapText="1"/>
    </xf>
    <xf numFmtId="0" fontId="130" fillId="3" borderId="97" xfId="21414" applyFont="1" applyFill="1" applyBorder="1" applyAlignment="1">
      <alignment horizontal="left" vertical="center" wrapText="1" indent="1"/>
    </xf>
    <xf numFmtId="0" fontId="129" fillId="0" borderId="133" xfId="0" applyFont="1" applyBorder="1" applyAlignment="1">
      <alignment horizontal="left" vertical="center" wrapText="1"/>
    </xf>
    <xf numFmtId="0" fontId="131" fillId="0" borderId="133" xfId="0" applyFont="1" applyBorder="1" applyAlignment="1">
      <alignment horizontal="left" vertical="center" wrapText="1"/>
    </xf>
    <xf numFmtId="0" fontId="132" fillId="3" borderId="133" xfId="0" applyFont="1" applyFill="1" applyBorder="1" applyAlignment="1">
      <alignment horizontal="left" vertical="center" wrapText="1" indent="1"/>
    </xf>
    <xf numFmtId="0" fontId="131" fillId="3" borderId="133" xfId="0" applyFont="1" applyFill="1" applyBorder="1" applyAlignment="1">
      <alignment horizontal="left" vertical="center" wrapText="1"/>
    </xf>
    <xf numFmtId="0" fontId="131" fillId="3" borderId="134" xfId="0" applyFont="1" applyFill="1" applyBorder="1" applyAlignment="1">
      <alignment horizontal="left" vertical="center" wrapText="1"/>
    </xf>
    <xf numFmtId="0" fontId="132" fillId="0" borderId="133" xfId="0" applyFont="1" applyBorder="1" applyAlignment="1">
      <alignment horizontal="left" vertical="center" wrapText="1" indent="1"/>
    </xf>
    <xf numFmtId="0" fontId="132" fillId="0" borderId="97" xfId="21414" applyFont="1" applyBorder="1" applyAlignment="1">
      <alignment horizontal="left" vertical="center" wrapText="1" indent="1"/>
    </xf>
    <xf numFmtId="0" fontId="131" fillId="0" borderId="97" xfId="21414" applyFont="1" applyBorder="1" applyAlignment="1">
      <alignment horizontal="left" vertical="center" wrapText="1"/>
    </xf>
    <xf numFmtId="0" fontId="133" fillId="0" borderId="97" xfId="21414" applyFont="1" applyBorder="1" applyAlignment="1">
      <alignment horizontal="center" vertical="center" wrapText="1"/>
    </xf>
    <xf numFmtId="0" fontId="131" fillId="3" borderId="135" xfId="0" applyFont="1" applyFill="1" applyBorder="1" applyAlignment="1">
      <alignment horizontal="left" vertical="center" wrapText="1"/>
    </xf>
    <xf numFmtId="0" fontId="0" fillId="36" borderId="136" xfId="0" applyFill="1" applyBorder="1"/>
    <xf numFmtId="0" fontId="130" fillId="3" borderId="136" xfId="21414" applyFont="1" applyFill="1" applyBorder="1" applyAlignment="1">
      <alignment horizontal="left" vertical="center" wrapText="1" indent="1"/>
    </xf>
    <xf numFmtId="0" fontId="130" fillId="3" borderId="133" xfId="0" applyFont="1" applyFill="1" applyBorder="1" applyAlignment="1">
      <alignment horizontal="left" vertical="center" wrapText="1" indent="1"/>
    </xf>
    <xf numFmtId="0" fontId="130" fillId="0" borderId="136" xfId="21414" applyFont="1" applyBorder="1" applyAlignment="1">
      <alignment horizontal="left" vertical="center" wrapText="1" indent="1"/>
    </xf>
    <xf numFmtId="0" fontId="130" fillId="0" borderId="133" xfId="0" applyFont="1" applyBorder="1" applyAlignment="1">
      <alignment horizontal="left" vertical="center" wrapText="1" indent="1"/>
    </xf>
    <xf numFmtId="0" fontId="130" fillId="0" borderId="134" xfId="0" applyFont="1" applyBorder="1" applyAlignment="1">
      <alignment horizontal="left" vertical="center" wrapText="1" indent="1"/>
    </xf>
    <xf numFmtId="0" fontId="131" fillId="0" borderId="136" xfId="21414" applyFont="1" applyBorder="1" applyAlignment="1">
      <alignment horizontal="left" vertical="center" wrapText="1"/>
    </xf>
    <xf numFmtId="0" fontId="131" fillId="3" borderId="136" xfId="21414" applyFont="1" applyFill="1" applyBorder="1" applyAlignment="1">
      <alignment horizontal="left" vertical="center" wrapText="1"/>
    </xf>
    <xf numFmtId="0" fontId="133" fillId="0" borderId="136" xfId="21414" applyFont="1" applyBorder="1" applyAlignment="1">
      <alignment horizontal="center" vertical="center" wrapText="1"/>
    </xf>
    <xf numFmtId="0" fontId="134" fillId="0" borderId="136" xfId="0" applyFont="1" applyBorder="1" applyAlignment="1">
      <alignment horizontal="left"/>
    </xf>
    <xf numFmtId="0" fontId="131" fillId="0" borderId="136" xfId="0" applyFont="1" applyBorder="1" applyAlignment="1">
      <alignment horizontal="left" vertical="center" wrapText="1"/>
    </xf>
    <xf numFmtId="0" fontId="0" fillId="0" borderId="0" xfId="0" applyAlignment="1">
      <alignment horizontal="left" vertical="center"/>
    </xf>
    <xf numFmtId="0" fontId="131" fillId="0" borderId="141" xfId="0" applyFont="1" applyBorder="1" applyAlignment="1">
      <alignment horizontal="justify" vertical="center" wrapText="1"/>
    </xf>
    <xf numFmtId="0" fontId="130" fillId="0" borderId="135" xfId="0" applyFont="1" applyBorder="1" applyAlignment="1">
      <alignment horizontal="left" vertical="center" wrapText="1" indent="1"/>
    </xf>
    <xf numFmtId="0" fontId="131" fillId="0" borderId="133" xfId="0" applyFont="1" applyBorder="1" applyAlignment="1">
      <alignment horizontal="justify" vertical="center" wrapText="1"/>
    </xf>
    <xf numFmtId="0" fontId="129" fillId="0" borderId="133" xfId="0" applyFont="1" applyBorder="1" applyAlignment="1">
      <alignment horizontal="justify" vertical="center" wrapText="1"/>
    </xf>
    <xf numFmtId="0" fontId="131" fillId="3" borderId="133" xfId="0" applyFont="1" applyFill="1" applyBorder="1" applyAlignment="1">
      <alignment horizontal="justify" vertical="center" wrapText="1"/>
    </xf>
    <xf numFmtId="0" fontId="131" fillId="0" borderId="134" xfId="0" applyFont="1" applyBorder="1" applyAlignment="1">
      <alignment horizontal="justify" vertical="center" wrapText="1"/>
    </xf>
    <xf numFmtId="0" fontId="131" fillId="0" borderId="135" xfId="0" applyFont="1" applyBorder="1" applyAlignment="1">
      <alignment horizontal="justify" vertical="center" wrapText="1"/>
    </xf>
    <xf numFmtId="0" fontId="131" fillId="0" borderId="136" xfId="21414" applyFont="1" applyBorder="1" applyAlignment="1">
      <alignment horizontal="justify" vertical="center" wrapText="1"/>
    </xf>
    <xf numFmtId="0" fontId="132" fillId="0" borderId="127" xfId="0" applyFont="1" applyBorder="1" applyAlignment="1">
      <alignment horizontal="left" vertical="center" wrapText="1" indent="1"/>
    </xf>
    <xf numFmtId="0" fontId="129" fillId="0" borderId="133" xfId="0" applyFont="1" applyBorder="1" applyAlignment="1">
      <alignment vertical="center" wrapText="1"/>
    </xf>
    <xf numFmtId="0" fontId="131" fillId="0" borderId="133" xfId="0" applyFont="1" applyBorder="1" applyAlignment="1">
      <alignment vertical="center" wrapText="1"/>
    </xf>
    <xf numFmtId="0" fontId="131" fillId="0" borderId="136" xfId="21414" applyFont="1" applyBorder="1" applyAlignment="1">
      <alignment vertical="center" wrapText="1"/>
    </xf>
    <xf numFmtId="0" fontId="0" fillId="0" borderId="136" xfId="0" applyBorder="1" applyAlignment="1">
      <alignment horizontal="center"/>
    </xf>
    <xf numFmtId="0" fontId="0" fillId="0" borderId="0" xfId="0" applyAlignment="1">
      <alignment horizontal="center"/>
    </xf>
    <xf numFmtId="0" fontId="0" fillId="0" borderId="136" xfId="0" applyBorder="1" applyAlignment="1">
      <alignment horizontal="center" vertical="center"/>
    </xf>
    <xf numFmtId="0" fontId="0" fillId="0" borderId="140" xfId="0" applyBorder="1" applyAlignment="1">
      <alignment horizontal="center"/>
    </xf>
    <xf numFmtId="0" fontId="130" fillId="0" borderId="140" xfId="21414" applyFont="1" applyBorder="1" applyAlignment="1">
      <alignment horizontal="left" vertical="center" wrapText="1" indent="1"/>
    </xf>
    <xf numFmtId="0" fontId="130" fillId="3" borderId="136" xfId="0" applyFont="1" applyFill="1" applyBorder="1" applyAlignment="1">
      <alignment horizontal="left" vertical="center" wrapText="1" indent="1"/>
    </xf>
    <xf numFmtId="0" fontId="130" fillId="0" borderId="136" xfId="0" applyFont="1" applyBorder="1" applyAlignment="1">
      <alignment horizontal="left" vertical="center" wrapText="1" indent="1"/>
    </xf>
    <xf numFmtId="0" fontId="132" fillId="3" borderId="136" xfId="0" applyFont="1" applyFill="1" applyBorder="1" applyAlignment="1">
      <alignment horizontal="left" vertical="center" wrapText="1" indent="1"/>
    </xf>
    <xf numFmtId="0" fontId="132" fillId="0" borderId="136" xfId="0" applyFont="1" applyBorder="1" applyAlignment="1">
      <alignment horizontal="left" vertical="center" wrapText="1" indent="1"/>
    </xf>
    <xf numFmtId="171" fontId="21" fillId="0" borderId="55" xfId="0" applyNumberFormat="1" applyFont="1" applyBorder="1" applyAlignment="1">
      <alignment horizontal="center"/>
    </xf>
    <xf numFmtId="171" fontId="17" fillId="0" borderId="57" xfId="0" applyNumberFormat="1" applyFont="1" applyBorder="1" applyAlignment="1">
      <alignment horizontal="center"/>
    </xf>
    <xf numFmtId="0" fontId="119" fillId="0" borderId="136" xfId="0" applyFont="1" applyBorder="1"/>
    <xf numFmtId="49" fontId="121" fillId="0" borderId="136" xfId="5" applyNumberFormat="1" applyFont="1" applyBorder="1" applyAlignment="1" applyProtection="1">
      <alignment horizontal="right" vertical="center"/>
      <protection locked="0"/>
    </xf>
    <xf numFmtId="0" fontId="120" fillId="3" borderId="136" xfId="13" applyFont="1" applyFill="1" applyBorder="1" applyAlignment="1" applyProtection="1">
      <alignment horizontal="left" vertical="center" wrapText="1"/>
      <protection locked="0"/>
    </xf>
    <xf numFmtId="49" fontId="120" fillId="3" borderId="136" xfId="5" applyNumberFormat="1" applyFont="1" applyFill="1" applyBorder="1" applyAlignment="1" applyProtection="1">
      <alignment horizontal="right" vertical="center"/>
      <protection locked="0"/>
    </xf>
    <xf numFmtId="0" fontId="120" fillId="0" borderId="136" xfId="13" applyFont="1" applyBorder="1" applyAlignment="1" applyProtection="1">
      <alignment horizontal="left" vertical="center" wrapText="1"/>
      <protection locked="0"/>
    </xf>
    <xf numFmtId="49" fontId="120" fillId="0" borderId="136" xfId="5" applyNumberFormat="1" applyFont="1" applyBorder="1" applyAlignment="1" applyProtection="1">
      <alignment horizontal="right" vertical="center"/>
      <protection locked="0"/>
    </xf>
    <xf numFmtId="0" fontId="122" fillId="0" borderId="136" xfId="13" applyFont="1" applyBorder="1" applyAlignment="1" applyProtection="1">
      <alignment horizontal="left" vertical="center" wrapText="1"/>
      <protection locked="0"/>
    </xf>
    <xf numFmtId="0" fontId="119" fillId="0" borderId="136" xfId="0" applyFont="1" applyBorder="1" applyAlignment="1">
      <alignment horizontal="center" vertical="center" wrapText="1"/>
    </xf>
    <xf numFmtId="43" fontId="115" fillId="36" borderId="144" xfId="21413" applyFont="1" applyFill="1" applyBorder="1"/>
    <xf numFmtId="0" fontId="115" fillId="0" borderId="144" xfId="0" applyFont="1" applyBorder="1"/>
    <xf numFmtId="0" fontId="115" fillId="0" borderId="144" xfId="0" applyFont="1" applyBorder="1" applyAlignment="1">
      <alignment horizontal="left" indent="8"/>
    </xf>
    <xf numFmtId="0" fontId="115" fillId="0" borderId="144" xfId="0" applyFont="1" applyBorder="1" applyAlignment="1">
      <alignment wrapText="1"/>
    </xf>
    <xf numFmtId="0" fontId="118" fillId="0" borderId="144" xfId="0" applyFont="1" applyBorder="1"/>
    <xf numFmtId="49" fontId="121" fillId="0" borderId="144" xfId="5" applyNumberFormat="1" applyFont="1" applyBorder="1" applyAlignment="1" applyProtection="1">
      <alignment horizontal="right" vertical="center" wrapText="1"/>
      <protection locked="0"/>
    </xf>
    <xf numFmtId="49" fontId="120" fillId="3" borderId="144" xfId="5" applyNumberFormat="1" applyFont="1" applyFill="1" applyBorder="1" applyAlignment="1" applyProtection="1">
      <alignment horizontal="right" vertical="center" wrapText="1"/>
      <protection locked="0"/>
    </xf>
    <xf numFmtId="49" fontId="120" fillId="0" borderId="144" xfId="5" applyNumberFormat="1" applyFont="1" applyBorder="1" applyAlignment="1" applyProtection="1">
      <alignment horizontal="right" vertical="center" wrapText="1"/>
      <protection locked="0"/>
    </xf>
    <xf numFmtId="0" fontId="115" fillId="0" borderId="144" xfId="0" applyFont="1" applyBorder="1" applyAlignment="1">
      <alignment horizontal="center" vertical="center" wrapText="1"/>
    </xf>
    <xf numFmtId="0" fontId="115" fillId="0" borderId="145" xfId="0" applyFont="1" applyBorder="1" applyAlignment="1">
      <alignment horizontal="center" vertical="center" wrapText="1"/>
    </xf>
    <xf numFmtId="0" fontId="115" fillId="0" borderId="144" xfId="0" applyFont="1" applyBorder="1" applyAlignment="1">
      <alignment horizontal="center" vertical="center"/>
    </xf>
    <xf numFmtId="0" fontId="115" fillId="0" borderId="0" xfId="0" applyFont="1"/>
    <xf numFmtId="0" fontId="115" fillId="0" borderId="0" xfId="0" applyFont="1" applyAlignment="1">
      <alignment wrapText="1"/>
    </xf>
    <xf numFmtId="14" fontId="115" fillId="0" borderId="0" xfId="0" applyNumberFormat="1" applyFont="1"/>
    <xf numFmtId="0" fontId="115" fillId="0" borderId="144" xfId="0" applyFont="1" applyBorder="1" applyAlignment="1">
      <alignment horizontal="left" vertical="center" wrapText="1"/>
    </xf>
    <xf numFmtId="0" fontId="119" fillId="0" borderId="144" xfId="0" applyFont="1" applyBorder="1"/>
    <xf numFmtId="0" fontId="118" fillId="0" borderId="144" xfId="0" applyFont="1" applyBorder="1" applyAlignment="1">
      <alignment horizontal="left" wrapText="1" indent="1"/>
    </xf>
    <xf numFmtId="0" fontId="118" fillId="0" borderId="144" xfId="0" applyFont="1" applyBorder="1" applyAlignment="1">
      <alignment horizontal="left" vertical="center" indent="1"/>
    </xf>
    <xf numFmtId="0" fontId="116" fillId="0" borderId="144" xfId="0" applyFont="1" applyBorder="1"/>
    <xf numFmtId="0" fontId="115" fillId="0" borderId="144" xfId="0" applyFont="1" applyBorder="1" applyAlignment="1">
      <alignment horizontal="left" wrapText="1" indent="1"/>
    </xf>
    <xf numFmtId="0" fontId="115" fillId="0" borderId="144" xfId="0" applyFont="1" applyBorder="1" applyAlignment="1">
      <alignment horizontal="left" indent="1"/>
    </xf>
    <xf numFmtId="0" fontId="115" fillId="0" borderId="144" xfId="0" applyFont="1" applyBorder="1" applyAlignment="1">
      <alignment horizontal="left" wrapText="1" indent="4"/>
    </xf>
    <xf numFmtId="0" fontId="115" fillId="0" borderId="144" xfId="0" applyFont="1" applyBorder="1" applyAlignment="1">
      <alignment horizontal="left" indent="3"/>
    </xf>
    <xf numFmtId="0" fontId="118" fillId="0" borderId="144" xfId="0" applyFont="1" applyBorder="1" applyAlignment="1">
      <alignment horizontal="left" indent="1"/>
    </xf>
    <xf numFmtId="0" fontId="119" fillId="0" borderId="144" xfId="0" applyFont="1" applyBorder="1" applyAlignment="1">
      <alignment horizontal="center" vertical="center" wrapText="1"/>
    </xf>
    <xf numFmtId="0" fontId="115" fillId="80" borderId="144" xfId="0" applyFont="1" applyFill="1" applyBorder="1"/>
    <xf numFmtId="0" fontId="118" fillId="0" borderId="7" xfId="0" applyFont="1" applyBorder="1"/>
    <xf numFmtId="0" fontId="115" fillId="0" borderId="144" xfId="0" applyFont="1" applyBorder="1" applyAlignment="1">
      <alignment horizontal="left" wrapText="1" indent="2"/>
    </xf>
    <xf numFmtId="0" fontId="115" fillId="0" borderId="144" xfId="0" applyFont="1" applyBorder="1" applyAlignment="1">
      <alignment horizontal="left" wrapText="1"/>
    </xf>
    <xf numFmtId="0" fontId="115" fillId="0" borderId="144" xfId="0" applyFont="1" applyBorder="1" applyAlignment="1">
      <alignment horizontal="center"/>
    </xf>
    <xf numFmtId="0" fontId="115" fillId="0" borderId="0" xfId="0" applyFont="1" applyAlignment="1">
      <alignment horizontal="center" vertical="center"/>
    </xf>
    <xf numFmtId="0" fontId="115" fillId="0" borderId="7" xfId="0" applyFont="1" applyBorder="1" applyAlignment="1">
      <alignment horizontal="center" vertical="center" wrapText="1"/>
    </xf>
    <xf numFmtId="0" fontId="115" fillId="0" borderId="11" xfId="0" applyFont="1" applyBorder="1" applyAlignment="1">
      <alignment horizontal="center" vertical="center" wrapText="1"/>
    </xf>
    <xf numFmtId="0" fontId="115" fillId="0" borderId="52" xfId="0" applyFont="1" applyBorder="1" applyAlignment="1">
      <alignment wrapText="1"/>
    </xf>
    <xf numFmtId="0" fontId="115" fillId="0" borderId="7" xfId="0" applyFont="1" applyBorder="1" applyAlignment="1">
      <alignment wrapText="1"/>
    </xf>
    <xf numFmtId="0" fontId="115" fillId="0" borderId="0" xfId="0" applyFont="1" applyAlignment="1">
      <alignment horizontal="center" vertical="center" wrapText="1"/>
    </xf>
    <xf numFmtId="0" fontId="115" fillId="0" borderId="143" xfId="0" applyFont="1" applyBorder="1" applyAlignment="1">
      <alignment horizontal="center" vertical="center" wrapText="1"/>
    </xf>
    <xf numFmtId="0" fontId="115" fillId="0" borderId="146" xfId="0" applyFont="1" applyBorder="1" applyAlignment="1">
      <alignment horizontal="center" vertical="center" wrapText="1"/>
    </xf>
    <xf numFmtId="0" fontId="115" fillId="0" borderId="142" xfId="0" applyFont="1" applyBorder="1" applyAlignment="1">
      <alignment horizontal="center" vertical="center" wrapText="1"/>
    </xf>
    <xf numFmtId="49" fontId="115" fillId="0" borderId="150" xfId="0" applyNumberFormat="1" applyFont="1" applyBorder="1" applyAlignment="1">
      <alignment horizontal="left" wrapText="1" indent="1"/>
    </xf>
    <xf numFmtId="0" fontId="115" fillId="0" borderId="152" xfId="0" applyFont="1" applyBorder="1" applyAlignment="1">
      <alignment horizontal="left" wrapText="1" indent="1"/>
    </xf>
    <xf numFmtId="49" fontId="115" fillId="0" borderId="153" xfId="0" applyNumberFormat="1" applyFont="1" applyBorder="1" applyAlignment="1">
      <alignment horizontal="left" wrapText="1" indent="1"/>
    </xf>
    <xf numFmtId="0" fontId="115" fillId="0" borderId="154" xfId="0" applyFont="1" applyBorder="1" applyAlignment="1">
      <alignment horizontal="left" wrapText="1" indent="1"/>
    </xf>
    <xf numFmtId="49" fontId="115" fillId="0" borderId="154" xfId="0" applyNumberFormat="1" applyFont="1" applyBorder="1" applyAlignment="1">
      <alignment horizontal="left" wrapText="1" indent="3"/>
    </xf>
    <xf numFmtId="49" fontId="115" fillId="0" borderId="153" xfId="0" applyNumberFormat="1" applyFont="1" applyBorder="1" applyAlignment="1">
      <alignment horizontal="left" wrapText="1" indent="3"/>
    </xf>
    <xf numFmtId="49" fontId="115" fillId="0" borderId="154" xfId="0" applyNumberFormat="1" applyFont="1" applyBorder="1" applyAlignment="1">
      <alignment horizontal="left" wrapText="1" indent="2"/>
    </xf>
    <xf numFmtId="49" fontId="115" fillId="0" borderId="153" xfId="0" applyNumberFormat="1" applyFont="1" applyBorder="1" applyAlignment="1">
      <alignment horizontal="left" wrapText="1" indent="2"/>
    </xf>
    <xf numFmtId="49" fontId="115" fillId="0" borderId="153" xfId="0" applyNumberFormat="1" applyFont="1" applyBorder="1" applyAlignment="1">
      <alignment horizontal="left" vertical="top" wrapText="1" indent="2"/>
    </xf>
    <xf numFmtId="49" fontId="115" fillId="0" borderId="153" xfId="0" applyNumberFormat="1" applyFont="1" applyBorder="1" applyAlignment="1">
      <alignment horizontal="left" indent="1"/>
    </xf>
    <xf numFmtId="0" fontId="115" fillId="0" borderId="154" xfId="0" applyFont="1" applyBorder="1" applyAlignment="1">
      <alignment horizontal="left" indent="1"/>
    </xf>
    <xf numFmtId="49" fontId="115" fillId="0" borderId="154" xfId="0" applyNumberFormat="1" applyFont="1" applyBorder="1" applyAlignment="1">
      <alignment horizontal="left" indent="1"/>
    </xf>
    <xf numFmtId="49" fontId="115" fillId="0" borderId="154" xfId="0" applyNumberFormat="1" applyFont="1" applyBorder="1" applyAlignment="1">
      <alignment horizontal="left" indent="3"/>
    </xf>
    <xf numFmtId="49" fontId="115" fillId="0" borderId="153" xfId="0" applyNumberFormat="1" applyFont="1" applyBorder="1" applyAlignment="1">
      <alignment horizontal="left" indent="3"/>
    </xf>
    <xf numFmtId="0" fontId="115" fillId="0" borderId="154" xfId="0" applyFont="1" applyBorder="1" applyAlignment="1">
      <alignment horizontal="left" indent="2"/>
    </xf>
    <xf numFmtId="0" fontId="115" fillId="0" borderId="153" xfId="0" applyFont="1" applyBorder="1" applyAlignment="1">
      <alignment horizontal="left" indent="2"/>
    </xf>
    <xf numFmtId="0" fontId="115" fillId="0" borderId="153" xfId="0" applyFont="1" applyBorder="1" applyAlignment="1">
      <alignment horizontal="left" indent="1"/>
    </xf>
    <xf numFmtId="0" fontId="118" fillId="0" borderId="63" xfId="0" applyFont="1" applyBorder="1"/>
    <xf numFmtId="0" fontId="115" fillId="0" borderId="68" xfId="0" applyFont="1" applyBorder="1"/>
    <xf numFmtId="0" fontId="115" fillId="0" borderId="0" xfId="0" applyFont="1" applyAlignment="1">
      <alignment horizontal="left"/>
    </xf>
    <xf numFmtId="0" fontId="118" fillId="0" borderId="144" xfId="0" applyFont="1" applyBorder="1" applyAlignment="1">
      <alignment horizontal="left" vertical="center" wrapText="1"/>
    </xf>
    <xf numFmtId="0" fontId="8" fillId="0" borderId="0" xfId="0" applyFont="1" applyAlignment="1">
      <alignment wrapText="1"/>
    </xf>
    <xf numFmtId="0" fontId="118" fillId="0" borderId="144" xfId="0" applyFont="1" applyBorder="1" applyAlignment="1">
      <alignment horizontal="center" vertical="center" wrapText="1"/>
    </xf>
    <xf numFmtId="0" fontId="120" fillId="0" borderId="0" xfId="0" applyFont="1" applyAlignment="1">
      <alignment horizontal="center" vertical="center"/>
    </xf>
    <xf numFmtId="0" fontId="120" fillId="0" borderId="0" xfId="0" applyFont="1"/>
    <xf numFmtId="0" fontId="136" fillId="0" borderId="0" xfId="0" applyFont="1"/>
    <xf numFmtId="0" fontId="115" fillId="0" borderId="131" xfId="0" applyFont="1" applyBorder="1" applyAlignment="1">
      <alignment horizontal="left" vertical="center" wrapText="1" indent="1" readingOrder="1"/>
    </xf>
    <xf numFmtId="0" fontId="120" fillId="0" borderId="144" xfId="0" applyFont="1" applyBorder="1" applyAlignment="1">
      <alignment horizontal="left" indent="3"/>
    </xf>
    <xf numFmtId="0" fontId="120" fillId="0" borderId="144" xfId="0" applyFont="1" applyBorder="1" applyAlignment="1">
      <alignment horizontal="left" indent="2"/>
    </xf>
    <xf numFmtId="0" fontId="115" fillId="0" borderId="132" xfId="0" applyFont="1" applyBorder="1" applyAlignment="1">
      <alignment vertical="center" wrapText="1" readingOrder="1"/>
    </xf>
    <xf numFmtId="0" fontId="120" fillId="0" borderId="145" xfId="0" applyFont="1" applyBorder="1" applyAlignment="1">
      <alignment horizontal="left" indent="2"/>
    </xf>
    <xf numFmtId="0" fontId="115" fillId="0" borderId="131" xfId="0" applyFont="1" applyBorder="1" applyAlignment="1">
      <alignment vertical="center" wrapText="1" readingOrder="1"/>
    </xf>
    <xf numFmtId="0" fontId="115" fillId="0" borderId="130" xfId="0" applyFont="1" applyBorder="1" applyAlignment="1">
      <alignment vertical="center" wrapText="1" readingOrder="1"/>
    </xf>
    <xf numFmtId="0" fontId="136" fillId="0" borderId="7" xfId="0" applyFont="1" applyBorder="1"/>
    <xf numFmtId="0" fontId="105" fillId="0" borderId="144" xfId="0" applyFont="1" applyBorder="1" applyAlignment="1">
      <alignment vertical="center" wrapText="1"/>
    </xf>
    <xf numFmtId="0" fontId="105" fillId="0" borderId="144" xfId="0" applyFont="1" applyBorder="1" applyAlignment="1">
      <alignment horizontal="left" vertical="center" wrapText="1"/>
    </xf>
    <xf numFmtId="0" fontId="105" fillId="0" borderId="145" xfId="0" applyFont="1" applyBorder="1" applyAlignment="1">
      <alignment horizontal="left" vertical="top" wrapText="1"/>
    </xf>
    <xf numFmtId="49" fontId="105" fillId="0" borderId="144" xfId="0" applyNumberFormat="1" applyFont="1" applyBorder="1" applyAlignment="1">
      <alignment vertical="top" wrapText="1"/>
    </xf>
    <xf numFmtId="49" fontId="105" fillId="0" borderId="144" xfId="0" applyNumberFormat="1" applyFont="1" applyBorder="1" applyAlignment="1">
      <alignment horizontal="left" vertical="top" wrapText="1"/>
    </xf>
    <xf numFmtId="0" fontId="105" fillId="0" borderId="144" xfId="0" applyFont="1" applyBorder="1" applyAlignment="1">
      <alignment horizontal="left" vertical="top" wrapText="1"/>
    </xf>
    <xf numFmtId="0" fontId="104" fillId="0" borderId="7" xfId="0" applyFont="1" applyBorder="1" applyAlignment="1">
      <alignment wrapText="1"/>
    </xf>
    <xf numFmtId="0" fontId="105" fillId="0" borderId="144" xfId="0" applyFont="1" applyBorder="1" applyAlignment="1">
      <alignment horizontal="left" wrapText="1"/>
    </xf>
    <xf numFmtId="0" fontId="105" fillId="0" borderId="144" xfId="0" applyFont="1" applyBorder="1" applyAlignment="1">
      <alignment wrapText="1"/>
    </xf>
    <xf numFmtId="0" fontId="105" fillId="0" borderId="144" xfId="12672" applyFont="1" applyBorder="1" applyAlignment="1">
      <alignment horizontal="left" vertical="center" wrapText="1"/>
    </xf>
    <xf numFmtId="0" fontId="104" fillId="0" borderId="144" xfId="0" applyFont="1" applyBorder="1" applyAlignment="1">
      <alignment wrapText="1"/>
    </xf>
    <xf numFmtId="0" fontId="105" fillId="0" borderId="146" xfId="0" applyFont="1" applyBorder="1" applyAlignment="1">
      <alignment horizontal="left" vertical="center" wrapText="1"/>
    </xf>
    <xf numFmtId="0" fontId="105" fillId="0" borderId="146" xfId="13" applyFont="1" applyBorder="1" applyAlignment="1" applyProtection="1">
      <alignment horizontal="left" vertical="top" wrapText="1"/>
      <protection locked="0"/>
    </xf>
    <xf numFmtId="0" fontId="105" fillId="0" borderId="147" xfId="13" applyFont="1" applyBorder="1" applyAlignment="1" applyProtection="1">
      <alignment horizontal="left" vertical="top" wrapText="1"/>
      <protection locked="0"/>
    </xf>
    <xf numFmtId="0" fontId="105" fillId="0" borderId="145" xfId="0" applyFont="1" applyBorder="1" applyAlignment="1">
      <alignment vertical="center" wrapText="1"/>
    </xf>
    <xf numFmtId="0" fontId="115" fillId="0" borderId="0" xfId="0" applyFont="1" applyAlignment="1">
      <alignment vertical="center" wrapText="1"/>
    </xf>
    <xf numFmtId="0" fontId="126" fillId="0" borderId="0" xfId="0" applyFont="1" applyAlignment="1">
      <alignment horizontal="left" vertical="center" wrapText="1" readingOrder="1"/>
    </xf>
    <xf numFmtId="0" fontId="124" fillId="0" borderId="0" xfId="0" applyFont="1" applyAlignment="1">
      <alignment horizontal="left" vertical="center" wrapText="1"/>
    </xf>
    <xf numFmtId="0" fontId="115" fillId="0" borderId="0" xfId="0" applyFont="1" applyAlignment="1">
      <alignment horizontal="left" vertical="center" wrapText="1"/>
    </xf>
    <xf numFmtId="0" fontId="105" fillId="0" borderId="132" xfId="0" applyFont="1" applyBorder="1" applyAlignment="1">
      <alignment horizontal="left" vertical="center" wrapText="1" readingOrder="1"/>
    </xf>
    <xf numFmtId="0" fontId="105" fillId="0" borderId="144" xfId="0" applyFont="1" applyBorder="1" applyAlignment="1">
      <alignment horizontal="left" vertical="center" wrapText="1" readingOrder="1"/>
    </xf>
    <xf numFmtId="171" fontId="18" fillId="84" borderId="56" xfId="0" applyNumberFormat="1" applyFont="1" applyFill="1" applyBorder="1" applyAlignment="1">
      <alignment horizontal="center"/>
    </xf>
    <xf numFmtId="0" fontId="2" fillId="0" borderId="15" xfId="0" applyFont="1" applyBorder="1" applyAlignment="1">
      <alignment horizontal="left" vertical="center" wrapText="1" indent="1"/>
    </xf>
    <xf numFmtId="173" fontId="25" fillId="37" borderId="62" xfId="20" applyBorder="1"/>
    <xf numFmtId="197" fontId="4" fillId="0" borderId="154" xfId="0" applyNumberFormat="1" applyFont="1" applyBorder="1" applyAlignment="1" applyProtection="1">
      <alignment vertical="center" wrapText="1"/>
      <protection locked="0"/>
    </xf>
    <xf numFmtId="197" fontId="4" fillId="0" borderId="144" xfId="0" applyNumberFormat="1" applyFont="1" applyBorder="1" applyAlignment="1" applyProtection="1">
      <alignment vertical="center" wrapText="1"/>
      <protection locked="0"/>
    </xf>
    <xf numFmtId="197" fontId="4" fillId="0" borderId="153" xfId="0" applyNumberFormat="1" applyFont="1" applyBorder="1" applyAlignment="1" applyProtection="1">
      <alignment vertical="center" wrapText="1"/>
      <protection locked="0"/>
    </xf>
    <xf numFmtId="10" fontId="4" fillId="0" borderId="154" xfId="20961" applyNumberFormat="1" applyFont="1" applyBorder="1" applyAlignment="1" applyProtection="1">
      <alignment vertical="center" wrapText="1"/>
      <protection locked="0"/>
    </xf>
    <xf numFmtId="10" fontId="4" fillId="0" borderId="144" xfId="20961" applyNumberFormat="1" applyFont="1" applyBorder="1" applyAlignment="1" applyProtection="1">
      <alignment vertical="center" wrapText="1"/>
      <protection locked="0"/>
    </xf>
    <xf numFmtId="10" fontId="4" fillId="0" borderId="153" xfId="20961" applyNumberFormat="1" applyFont="1" applyBorder="1" applyAlignment="1" applyProtection="1">
      <alignment vertical="center" wrapText="1"/>
      <protection locked="0"/>
    </xf>
    <xf numFmtId="197" fontId="16" fillId="2" borderId="154" xfId="0" applyNumberFormat="1" applyFont="1" applyFill="1" applyBorder="1" applyAlignment="1" applyProtection="1">
      <alignment vertical="center"/>
      <protection locked="0"/>
    </xf>
    <xf numFmtId="197" fontId="16" fillId="2" borderId="144" xfId="0" applyNumberFormat="1" applyFont="1" applyFill="1" applyBorder="1" applyAlignment="1" applyProtection="1">
      <alignment vertical="center"/>
      <protection locked="0"/>
    </xf>
    <xf numFmtId="197" fontId="16" fillId="2" borderId="153" xfId="0" applyNumberFormat="1" applyFont="1" applyFill="1" applyBorder="1" applyAlignment="1" applyProtection="1">
      <alignment vertical="center"/>
      <protection locked="0"/>
    </xf>
    <xf numFmtId="197" fontId="8" fillId="2" borderId="154" xfId="0" applyNumberFormat="1" applyFont="1" applyFill="1" applyBorder="1" applyAlignment="1" applyProtection="1">
      <alignment vertical="center"/>
      <protection locked="0"/>
    </xf>
    <xf numFmtId="197" fontId="8" fillId="2" borderId="144" xfId="0" applyNumberFormat="1" applyFont="1" applyFill="1" applyBorder="1" applyAlignment="1" applyProtection="1">
      <alignment vertical="center"/>
      <protection locked="0"/>
    </xf>
    <xf numFmtId="197" fontId="8" fillId="2" borderId="153" xfId="0" applyNumberFormat="1" applyFont="1" applyFill="1" applyBorder="1" applyAlignment="1" applyProtection="1">
      <alignment vertical="center"/>
      <protection locked="0"/>
    </xf>
    <xf numFmtId="197" fontId="16" fillId="2" borderId="104" xfId="0" applyNumberFormat="1" applyFont="1" applyFill="1" applyBorder="1" applyAlignment="1" applyProtection="1">
      <alignment vertical="center"/>
      <protection locked="0"/>
    </xf>
    <xf numFmtId="197" fontId="16" fillId="2" borderId="145" xfId="0" applyNumberFormat="1" applyFont="1" applyFill="1" applyBorder="1" applyAlignment="1" applyProtection="1">
      <alignment vertical="center"/>
      <protection locked="0"/>
    </xf>
    <xf numFmtId="0" fontId="10" fillId="0" borderId="97" xfId="17" applyFill="1" applyBorder="1" applyAlignment="1" applyProtection="1">
      <alignment horizontal="left" vertical="top" wrapText="1"/>
    </xf>
    <xf numFmtId="0" fontId="105" fillId="0" borderId="0" xfId="0" applyFont="1" applyAlignment="1">
      <alignment wrapText="1"/>
    </xf>
    <xf numFmtId="0" fontId="0" fillId="0" borderId="144" xfId="0" applyBorder="1" applyAlignment="1">
      <alignment horizontal="center"/>
    </xf>
    <xf numFmtId="0" fontId="4" fillId="0" borderId="0" xfId="0" applyFont="1" applyAlignment="1">
      <alignment horizontal="center"/>
    </xf>
    <xf numFmtId="168" fontId="0" fillId="0" borderId="0" xfId="7" applyFont="1"/>
    <xf numFmtId="169" fontId="3" fillId="0" borderId="97" xfId="7" applyNumberFormat="1" applyFont="1" applyBorder="1"/>
    <xf numFmtId="169" fontId="0" fillId="0" borderId="97" xfId="7" applyNumberFormat="1" applyFont="1" applyBorder="1"/>
    <xf numFmtId="169" fontId="0" fillId="0" borderId="97" xfId="7" applyNumberFormat="1" applyFont="1" applyBorder="1" applyAlignment="1">
      <alignment vertical="center"/>
    </xf>
    <xf numFmtId="169" fontId="3" fillId="0" borderId="97" xfId="7" applyNumberFormat="1" applyFont="1" applyBorder="1" applyAlignment="1">
      <alignment vertical="center"/>
    </xf>
    <xf numFmtId="169" fontId="3" fillId="36" borderId="97" xfId="7" applyNumberFormat="1" applyFont="1" applyFill="1" applyBorder="1"/>
    <xf numFmtId="169" fontId="0" fillId="36" borderId="97" xfId="7" applyNumberFormat="1" applyFont="1" applyFill="1" applyBorder="1"/>
    <xf numFmtId="169" fontId="0" fillId="36" borderId="97" xfId="7" applyNumberFormat="1" applyFont="1" applyFill="1" applyBorder="1" applyAlignment="1">
      <alignment vertical="center"/>
    </xf>
    <xf numFmtId="168" fontId="3" fillId="36" borderId="136" xfId="7" applyFont="1" applyFill="1" applyBorder="1"/>
    <xf numFmtId="169" fontId="3" fillId="36" borderId="136" xfId="7" applyNumberFormat="1" applyFont="1" applyFill="1" applyBorder="1"/>
    <xf numFmtId="169" fontId="3" fillId="0" borderId="136" xfId="7" applyNumberFormat="1" applyFont="1" applyBorder="1"/>
    <xf numFmtId="168" fontId="0" fillId="36" borderId="136" xfId="7" applyFont="1" applyFill="1" applyBorder="1"/>
    <xf numFmtId="169" fontId="0" fillId="36" borderId="136" xfId="7" applyNumberFormat="1" applyFont="1" applyFill="1" applyBorder="1"/>
    <xf numFmtId="169" fontId="0" fillId="0" borderId="136" xfId="7" applyNumberFormat="1" applyFont="1" applyBorder="1"/>
    <xf numFmtId="169" fontId="0" fillId="0" borderId="0" xfId="0" applyNumberFormat="1"/>
    <xf numFmtId="169" fontId="0" fillId="0" borderId="0" xfId="7" applyNumberFormat="1" applyFont="1"/>
    <xf numFmtId="169" fontId="6" fillId="0" borderId="0" xfId="7" applyNumberFormat="1" applyFont="1"/>
    <xf numFmtId="169" fontId="4" fillId="0" borderId="0" xfId="7" applyNumberFormat="1" applyFont="1"/>
    <xf numFmtId="169" fontId="8" fillId="0" borderId="136" xfId="7" applyNumberFormat="1" applyFont="1" applyBorder="1" applyAlignment="1">
      <alignment horizontal="center" vertical="center" wrapText="1"/>
    </xf>
    <xf numFmtId="0" fontId="12" fillId="0" borderId="147" xfId="0" applyFont="1" applyBorder="1" applyAlignment="1">
      <alignment wrapText="1"/>
    </xf>
    <xf numFmtId="0" fontId="4" fillId="0" borderId="153" xfId="0" applyFont="1" applyBorder="1"/>
    <xf numFmtId="0" fontId="8" fillId="0" borderId="147" xfId="0" applyFont="1" applyBorder="1" applyAlignment="1">
      <alignment wrapText="1"/>
    </xf>
    <xf numFmtId="0" fontId="8" fillId="0" borderId="153" xfId="0" applyFont="1" applyBorder="1"/>
    <xf numFmtId="9" fontId="4" fillId="0" borderId="20" xfId="20961" applyFont="1" applyBorder="1"/>
    <xf numFmtId="0" fontId="8" fillId="0" borderId="104" xfId="0" applyFont="1" applyBorder="1" applyAlignment="1">
      <alignment vertical="center"/>
    </xf>
    <xf numFmtId="0" fontId="12" fillId="0" borderId="143" xfId="0" applyFont="1" applyBorder="1" applyAlignment="1">
      <alignment wrapText="1"/>
    </xf>
    <xf numFmtId="0" fontId="101" fillId="0" borderId="144" xfId="0" applyFont="1" applyBorder="1"/>
    <xf numFmtId="197" fontId="4" fillId="0" borderId="153" xfId="0" applyNumberFormat="1" applyFont="1" applyBorder="1" applyAlignment="1">
      <alignment horizontal="right" vertical="center"/>
    </xf>
    <xf numFmtId="197" fontId="0" fillId="0" borderId="0" xfId="0" applyNumberFormat="1"/>
    <xf numFmtId="182" fontId="4" fillId="0" borderId="0" xfId="0" applyNumberFormat="1" applyFont="1"/>
    <xf numFmtId="197" fontId="4" fillId="0" borderId="0" xfId="0" applyNumberFormat="1" applyFont="1"/>
    <xf numFmtId="168" fontId="4" fillId="0" borderId="0" xfId="7" applyFont="1" applyAlignment="1">
      <alignment horizontal="left" vertical="center"/>
    </xf>
    <xf numFmtId="3" fontId="4" fillId="0" borderId="0" xfId="0" applyNumberFormat="1" applyFont="1"/>
    <xf numFmtId="197" fontId="11" fillId="0" borderId="0" xfId="0" applyNumberFormat="1" applyFont="1"/>
    <xf numFmtId="197" fontId="141" fillId="0" borderId="0" xfId="0" applyNumberFormat="1" applyFont="1"/>
    <xf numFmtId="0" fontId="141" fillId="0" borderId="0" xfId="0" applyFont="1"/>
    <xf numFmtId="169" fontId="21" fillId="0" borderId="29" xfId="7" applyNumberFormat="1" applyFont="1" applyBorder="1" applyAlignment="1">
      <alignment horizontal="center" vertical="center"/>
    </xf>
    <xf numFmtId="169" fontId="22" fillId="0" borderId="12" xfId="7" applyNumberFormat="1" applyFont="1" applyBorder="1" applyAlignment="1">
      <alignment horizontal="center" vertical="center"/>
    </xf>
    <xf numFmtId="169" fontId="103" fillId="0" borderId="12" xfId="7" applyNumberFormat="1" applyFont="1" applyBorder="1" applyAlignment="1">
      <alignment horizontal="center" vertical="center"/>
    </xf>
    <xf numFmtId="169" fontId="21" fillId="0" borderId="12" xfId="7" applyNumberFormat="1" applyFont="1" applyBorder="1" applyAlignment="1">
      <alignment horizontal="center" vertical="center"/>
    </xf>
    <xf numFmtId="169" fontId="21" fillId="0" borderId="14" xfId="7" applyNumberFormat="1" applyFont="1" applyBorder="1" applyAlignment="1">
      <alignment horizontal="center" vertical="center"/>
    </xf>
    <xf numFmtId="169" fontId="21" fillId="0" borderId="13" xfId="7" applyNumberFormat="1" applyFont="1" applyBorder="1" applyAlignment="1">
      <alignment horizontal="center" vertical="center"/>
    </xf>
    <xf numFmtId="169" fontId="21" fillId="0" borderId="136" xfId="7" applyNumberFormat="1" applyFont="1" applyBorder="1" applyAlignment="1">
      <alignment horizontal="center"/>
    </xf>
    <xf numFmtId="169" fontId="21" fillId="0" borderId="136" xfId="7" applyNumberFormat="1" applyFont="1" applyBorder="1" applyAlignment="1">
      <alignment horizontal="center" vertical="center"/>
    </xf>
    <xf numFmtId="169" fontId="18" fillId="0" borderId="13" xfId="7" applyNumberFormat="1" applyFont="1" applyBorder="1" applyAlignment="1">
      <alignment horizontal="center" vertical="center"/>
    </xf>
    <xf numFmtId="169" fontId="22" fillId="0" borderId="136" xfId="7" applyNumberFormat="1" applyFont="1" applyBorder="1" applyAlignment="1">
      <alignment horizontal="center"/>
    </xf>
    <xf numFmtId="0" fontId="140" fillId="3" borderId="134" xfId="0" applyFont="1" applyFill="1" applyBorder="1" applyAlignment="1">
      <alignment horizontal="right" vertical="center" wrapText="1"/>
    </xf>
    <xf numFmtId="171" fontId="17" fillId="84" borderId="57" xfId="0" applyNumberFormat="1" applyFont="1" applyFill="1" applyBorder="1" applyAlignment="1">
      <alignment horizontal="center"/>
    </xf>
    <xf numFmtId="169" fontId="18" fillId="0" borderId="12" xfId="7" applyNumberFormat="1" applyFont="1" applyBorder="1" applyAlignment="1">
      <alignment horizontal="center" vertical="center"/>
    </xf>
    <xf numFmtId="0" fontId="0" fillId="0" borderId="151" xfId="0" applyBorder="1" applyAlignment="1">
      <alignment horizontal="center"/>
    </xf>
    <xf numFmtId="0" fontId="131" fillId="0" borderId="151" xfId="0" applyFont="1" applyBorder="1" applyAlignment="1">
      <alignment horizontal="left" vertical="center" wrapText="1"/>
    </xf>
    <xf numFmtId="169" fontId="21" fillId="0" borderId="151" xfId="7" applyNumberFormat="1" applyFont="1" applyBorder="1" applyAlignment="1">
      <alignment horizontal="center" vertical="center"/>
    </xf>
    <xf numFmtId="171" fontId="22" fillId="0" borderId="159" xfId="0" applyNumberFormat="1" applyFont="1" applyBorder="1" applyAlignment="1">
      <alignment horizontal="center"/>
    </xf>
    <xf numFmtId="169" fontId="116" fillId="0" borderId="0" xfId="7" applyNumberFormat="1" applyFont="1"/>
    <xf numFmtId="169" fontId="119" fillId="0" borderId="144" xfId="7" applyNumberFormat="1" applyFont="1" applyBorder="1"/>
    <xf numFmtId="169" fontId="116" fillId="0" borderId="144" xfId="7" applyNumberFormat="1" applyFont="1" applyBorder="1"/>
    <xf numFmtId="43" fontId="116" fillId="0" borderId="0" xfId="0" applyNumberFormat="1" applyFont="1"/>
    <xf numFmtId="169" fontId="115" fillId="0" borderId="144" xfId="7" applyNumberFormat="1" applyFont="1" applyBorder="1"/>
    <xf numFmtId="169" fontId="118" fillId="0" borderId="144" xfId="7" applyNumberFormat="1" applyFont="1" applyBorder="1"/>
    <xf numFmtId="169" fontId="115" fillId="0" borderId="0" xfId="0" applyNumberFormat="1" applyFont="1"/>
    <xf numFmtId="49" fontId="4" fillId="0" borderId="0" xfId="0" applyNumberFormat="1" applyFont="1"/>
    <xf numFmtId="168" fontId="4" fillId="0" borderId="0" xfId="7" applyFont="1"/>
    <xf numFmtId="169" fontId="118" fillId="83" borderId="144" xfId="7" applyNumberFormat="1" applyFont="1" applyFill="1" applyBorder="1"/>
    <xf numFmtId="169" fontId="115" fillId="0" borderId="144" xfId="7" applyNumberFormat="1" applyFont="1" applyBorder="1" applyAlignment="1">
      <alignment horizontal="left" vertical="center" wrapText="1"/>
    </xf>
    <xf numFmtId="169" fontId="118" fillId="0" borderId="144" xfId="7" applyNumberFormat="1" applyFont="1" applyBorder="1" applyAlignment="1">
      <alignment horizontal="left" vertical="center" wrapText="1"/>
    </xf>
    <xf numFmtId="168" fontId="6" fillId="0" borderId="0" xfId="7" applyFont="1" applyAlignment="1">
      <alignment horizontal="left"/>
    </xf>
    <xf numFmtId="14" fontId="116" fillId="0" borderId="0" xfId="0" applyNumberFormat="1" applyFont="1" applyAlignment="1">
      <alignment horizontal="left"/>
    </xf>
    <xf numFmtId="0" fontId="118" fillId="0" borderId="144" xfId="0" applyFont="1" applyBorder="1" applyAlignment="1">
      <alignment vertical="center" readingOrder="1"/>
    </xf>
    <xf numFmtId="0" fontId="121" fillId="0" borderId="144" xfId="0" applyFont="1" applyBorder="1" applyAlignment="1">
      <alignment horizontal="left"/>
    </xf>
    <xf numFmtId="0" fontId="142" fillId="0" borderId="0" xfId="0" applyFont="1"/>
    <xf numFmtId="169" fontId="124" fillId="0" borderId="0" xfId="0" applyNumberFormat="1" applyFont="1"/>
    <xf numFmtId="0" fontId="4" fillId="0" borderId="144" xfId="0" applyFont="1" applyBorder="1" applyAlignment="1">
      <alignment vertical="center"/>
    </xf>
    <xf numFmtId="169" fontId="116" fillId="0" borderId="0" xfId="0" applyNumberFormat="1" applyFont="1"/>
    <xf numFmtId="0" fontId="106" fillId="0" borderId="0" xfId="0" applyFont="1"/>
    <xf numFmtId="169" fontId="116" fillId="81" borderId="144" xfId="7" applyNumberFormat="1" applyFont="1" applyFill="1" applyBorder="1"/>
    <xf numFmtId="0" fontId="4" fillId="3" borderId="149" xfId="0" applyFont="1" applyFill="1" applyBorder="1" applyAlignment="1">
      <alignment vertical="center"/>
    </xf>
    <xf numFmtId="0" fontId="13" fillId="3" borderId="142" xfId="0" applyFont="1" applyFill="1" applyBorder="1" applyAlignment="1">
      <alignment horizontal="left"/>
    </xf>
    <xf numFmtId="0" fontId="4" fillId="0" borderId="154" xfId="0" applyFont="1" applyBorder="1" applyAlignment="1">
      <alignment horizontal="center" vertical="center"/>
    </xf>
    <xf numFmtId="0" fontId="5" fillId="0" borderId="144" xfId="0" applyFont="1" applyBorder="1" applyAlignment="1">
      <alignment vertical="center"/>
    </xf>
    <xf numFmtId="0" fontId="4" fillId="0" borderId="152" xfId="0" applyFont="1" applyBorder="1" applyAlignment="1">
      <alignment horizontal="center" vertical="center"/>
    </xf>
    <xf numFmtId="0" fontId="5" fillId="0" borderId="151" xfId="0" applyFont="1" applyBorder="1" applyAlignment="1">
      <alignment vertical="center"/>
    </xf>
    <xf numFmtId="0" fontId="4" fillId="3" borderId="0" xfId="0" applyFont="1" applyFill="1" applyAlignment="1">
      <alignment vertical="center"/>
    </xf>
    <xf numFmtId="0" fontId="4" fillId="0" borderId="145" xfId="0" applyFont="1" applyBorder="1" applyAlignment="1">
      <alignment vertical="center"/>
    </xf>
    <xf numFmtId="9" fontId="16" fillId="2" borderId="154" xfId="20961" applyFont="1" applyFill="1" applyBorder="1" applyAlignment="1" applyProtection="1">
      <alignment vertical="center"/>
      <protection locked="0"/>
    </xf>
    <xf numFmtId="9" fontId="16" fillId="2" borderId="144" xfId="20961" applyFont="1" applyFill="1" applyBorder="1" applyAlignment="1" applyProtection="1">
      <alignment vertical="center"/>
      <protection locked="0"/>
    </xf>
    <xf numFmtId="9" fontId="16" fillId="2" borderId="153" xfId="20961" applyFont="1" applyFill="1" applyBorder="1" applyAlignment="1" applyProtection="1">
      <alignment vertical="center"/>
      <protection locked="0"/>
    </xf>
    <xf numFmtId="9" fontId="25" fillId="37" borderId="62" xfId="20961" applyFont="1" applyFill="1" applyBorder="1"/>
    <xf numFmtId="9" fontId="25" fillId="37" borderId="91" xfId="20961" applyFont="1" applyFill="1" applyBorder="1"/>
    <xf numFmtId="9" fontId="8" fillId="2" borderId="154" xfId="20961" applyFont="1" applyFill="1" applyBorder="1" applyAlignment="1" applyProtection="1">
      <alignment vertical="center"/>
      <protection locked="0"/>
    </xf>
    <xf numFmtId="9" fontId="8" fillId="2" borderId="144" xfId="20961" applyFont="1" applyFill="1" applyBorder="1" applyAlignment="1" applyProtection="1">
      <alignment vertical="center"/>
      <protection locked="0"/>
    </xf>
    <xf numFmtId="9" fontId="8" fillId="2" borderId="153" xfId="20961" applyFont="1" applyFill="1" applyBorder="1" applyAlignment="1" applyProtection="1">
      <alignment vertical="center"/>
      <protection locked="0"/>
    </xf>
    <xf numFmtId="9" fontId="16" fillId="2" borderId="152" xfId="20961" applyFont="1" applyFill="1" applyBorder="1" applyAlignment="1" applyProtection="1">
      <alignment vertical="center"/>
      <protection locked="0"/>
    </xf>
    <xf numFmtId="9" fontId="16" fillId="2" borderId="151" xfId="20961" applyFont="1" applyFill="1" applyBorder="1" applyAlignment="1" applyProtection="1">
      <alignment vertical="center"/>
      <protection locked="0"/>
    </xf>
    <xf numFmtId="9" fontId="16" fillId="2" borderId="150" xfId="20961" applyFont="1" applyFill="1" applyBorder="1" applyAlignment="1" applyProtection="1">
      <alignment vertical="center"/>
      <protection locked="0"/>
    </xf>
    <xf numFmtId="49" fontId="105" fillId="0" borderId="97" xfId="0" applyNumberFormat="1" applyFont="1" applyBorder="1" applyAlignment="1">
      <alignment horizontal="right" vertical="center" wrapText="1"/>
    </xf>
    <xf numFmtId="49" fontId="105" fillId="0" borderId="83" xfId="0" applyNumberFormat="1" applyFont="1" applyBorder="1" applyAlignment="1">
      <alignment horizontal="right" vertical="center" wrapText="1"/>
    </xf>
    <xf numFmtId="0" fontId="105" fillId="0" borderId="0" xfId="0" applyFont="1" applyAlignment="1">
      <alignment horizontal="left" wrapText="1"/>
    </xf>
    <xf numFmtId="49" fontId="105" fillId="0" borderId="7" xfId="0" applyNumberFormat="1" applyFont="1" applyBorder="1" applyAlignment="1">
      <alignment horizontal="right" vertical="center" wrapText="1"/>
    </xf>
    <xf numFmtId="49" fontId="105" fillId="0" borderId="75" xfId="0" applyNumberFormat="1" applyFont="1" applyBorder="1" applyAlignment="1">
      <alignment horizontal="right" vertical="center" wrapText="1"/>
    </xf>
    <xf numFmtId="49" fontId="105" fillId="0" borderId="78" xfId="0" applyNumberFormat="1" applyFont="1" applyBorder="1" applyAlignment="1">
      <alignment horizontal="right" vertical="center" wrapText="1"/>
    </xf>
    <xf numFmtId="49" fontId="105" fillId="0" borderId="136" xfId="0" applyNumberFormat="1" applyFont="1" applyBorder="1" applyAlignment="1">
      <alignment horizontal="right" vertical="center" wrapText="1"/>
    </xf>
    <xf numFmtId="0" fontId="105" fillId="0" borderId="85" xfId="0" applyFont="1" applyBorder="1" applyAlignment="1">
      <alignment horizontal="right" vertical="center" wrapText="1"/>
    </xf>
    <xf numFmtId="0" fontId="105" fillId="0" borderId="85" xfId="0" applyFont="1" applyBorder="1" applyAlignment="1">
      <alignment horizontal="left" vertical="center" wrapText="1"/>
    </xf>
    <xf numFmtId="0" fontId="105" fillId="0" borderId="83" xfId="0" applyFont="1" applyBorder="1" applyAlignment="1">
      <alignment horizontal="right" vertical="center" wrapText="1"/>
    </xf>
    <xf numFmtId="0" fontId="105" fillId="3" borderId="144" xfId="5" applyFont="1" applyFill="1" applyBorder="1" applyAlignment="1" applyProtection="1">
      <alignment horizontal="right" vertical="center" wrapText="1"/>
      <protection locked="0"/>
    </xf>
    <xf numFmtId="0" fontId="105" fillId="0" borderId="144" xfId="0" applyFont="1" applyBorder="1" applyAlignment="1">
      <alignment horizontal="right" vertical="center" wrapText="1"/>
    </xf>
    <xf numFmtId="2" fontId="105" fillId="3" borderId="144" xfId="5" applyNumberFormat="1" applyFont="1" applyFill="1" applyBorder="1" applyAlignment="1" applyProtection="1">
      <alignment horizontal="right" vertical="center" wrapText="1"/>
      <protection locked="0"/>
    </xf>
    <xf numFmtId="0" fontId="125" fillId="0" borderId="0" xfId="0" applyFont="1" applyAlignment="1">
      <alignment wrapText="1"/>
    </xf>
    <xf numFmtId="49" fontId="105" fillId="0" borderId="144" xfId="0" applyNumberFormat="1" applyFont="1" applyBorder="1" applyAlignment="1">
      <alignment horizontal="right" vertical="center" wrapText="1"/>
    </xf>
    <xf numFmtId="49" fontId="105" fillId="0" borderId="144" xfId="0" applyNumberFormat="1" applyFont="1" applyBorder="1" applyAlignment="1">
      <alignment horizontal="left" wrapText="1"/>
    </xf>
    <xf numFmtId="49" fontId="105" fillId="0" borderId="144" xfId="0" applyNumberFormat="1" applyFont="1" applyBorder="1" applyAlignment="1">
      <alignment vertical="center" wrapText="1"/>
    </xf>
    <xf numFmtId="49" fontId="105" fillId="0" borderId="144" xfId="0" applyNumberFormat="1" applyFont="1" applyBorder="1" applyAlignment="1">
      <alignment horizontal="left" vertical="center" wrapText="1"/>
    </xf>
    <xf numFmtId="0" fontId="116" fillId="0" borderId="0" xfId="0" applyFont="1" applyAlignment="1">
      <alignment horizontal="left" wrapText="1"/>
    </xf>
    <xf numFmtId="49" fontId="116" fillId="0" borderId="0" xfId="0" applyNumberFormat="1" applyFont="1" applyAlignment="1">
      <alignment horizontal="left" wrapText="1"/>
    </xf>
    <xf numFmtId="49" fontId="105" fillId="0" borderId="0" xfId="0" applyNumberFormat="1" applyFont="1" applyAlignment="1">
      <alignment horizontal="right" vertical="center" wrapText="1"/>
    </xf>
    <xf numFmtId="0" fontId="105" fillId="0" borderId="145" xfId="0" applyFont="1" applyBorder="1" applyAlignment="1">
      <alignment horizontal="left" wrapText="1"/>
    </xf>
    <xf numFmtId="0" fontId="124" fillId="0" borderId="0" xfId="0" applyFont="1" applyAlignment="1">
      <alignment horizontal="left" wrapText="1"/>
    </xf>
    <xf numFmtId="0" fontId="6" fillId="0" borderId="0" xfId="11" applyFont="1"/>
    <xf numFmtId="0" fontId="6" fillId="0" borderId="136" xfId="0" applyFont="1" applyBorder="1" applyAlignment="1">
      <alignment horizontal="center" vertical="center" wrapText="1"/>
    </xf>
    <xf numFmtId="0" fontId="6" fillId="0" borderId="110" xfId="0" applyFont="1" applyBorder="1" applyAlignment="1">
      <alignment horizontal="center" vertical="center" wrapText="1"/>
    </xf>
    <xf numFmtId="0" fontId="1" fillId="0" borderId="136" xfId="0" applyFont="1" applyBorder="1" applyAlignment="1">
      <alignment horizontal="center"/>
    </xf>
    <xf numFmtId="197" fontId="6" fillId="36" borderId="136" xfId="0" applyNumberFormat="1" applyFont="1" applyFill="1" applyBorder="1" applyAlignment="1">
      <alignment horizontal="right"/>
    </xf>
    <xf numFmtId="197" fontId="6" fillId="36" borderId="110" xfId="0" applyNumberFormat="1" applyFont="1" applyFill="1" applyBorder="1" applyAlignment="1">
      <alignment horizontal="right"/>
    </xf>
    <xf numFmtId="0" fontId="1" fillId="0" borderId="0" xfId="0" applyFont="1" applyAlignment="1">
      <alignment horizontal="center"/>
    </xf>
    <xf numFmtId="197" fontId="6" fillId="0" borderId="0" xfId="0" applyNumberFormat="1" applyFont="1" applyAlignment="1">
      <alignment horizontal="right"/>
    </xf>
    <xf numFmtId="197" fontId="1" fillId="0" borderId="0" xfId="0" applyNumberFormat="1" applyFont="1"/>
    <xf numFmtId="169" fontId="1" fillId="0" borderId="136" xfId="7" applyNumberFormat="1" applyFont="1" applyBorder="1"/>
    <xf numFmtId="169" fontId="0" fillId="0" borderId="97" xfId="7" applyNumberFormat="1" applyFont="1" applyFill="1" applyBorder="1"/>
    <xf numFmtId="169" fontId="8" fillId="0" borderId="97" xfId="7" applyNumberFormat="1" applyFont="1" applyBorder="1" applyAlignment="1">
      <alignment horizontal="center" vertical="center" wrapText="1"/>
    </xf>
    <xf numFmtId="10" fontId="16" fillId="2" borderId="154" xfId="20961" applyNumberFormat="1" applyFont="1" applyFill="1" applyBorder="1" applyAlignment="1" applyProtection="1">
      <alignment vertical="center"/>
      <protection locked="0"/>
    </xf>
    <xf numFmtId="10" fontId="16" fillId="2" borderId="144" xfId="20961" applyNumberFormat="1" applyFont="1" applyFill="1" applyBorder="1" applyAlignment="1" applyProtection="1">
      <alignment vertical="center"/>
      <protection locked="0"/>
    </xf>
    <xf numFmtId="10" fontId="16" fillId="2" borderId="153" xfId="20961" applyNumberFormat="1" applyFont="1" applyFill="1" applyBorder="1" applyAlignment="1" applyProtection="1">
      <alignment vertical="center"/>
      <protection locked="0"/>
    </xf>
    <xf numFmtId="0" fontId="6" fillId="0" borderId="144" xfId="0" applyFont="1" applyBorder="1" applyAlignment="1">
      <alignment horizontal="center" vertical="center" wrapText="1"/>
    </xf>
    <xf numFmtId="169" fontId="115" fillId="0" borderId="144" xfId="7" applyNumberFormat="1" applyFont="1" applyBorder="1" applyAlignment="1">
      <alignment horizontal="center" vertical="center" wrapText="1"/>
    </xf>
    <xf numFmtId="10" fontId="4" fillId="0" borderId="0" xfId="0" applyNumberFormat="1" applyFont="1"/>
    <xf numFmtId="10" fontId="4" fillId="0" borderId="110" xfId="20961" applyNumberFormat="1" applyFont="1" applyFill="1" applyBorder="1"/>
    <xf numFmtId="10" fontId="4" fillId="0" borderId="105" xfId="20961" applyNumberFormat="1" applyFont="1" applyFill="1" applyBorder="1"/>
    <xf numFmtId="10" fontId="6" fillId="3" borderId="0" xfId="20961" applyNumberFormat="1" applyFont="1" applyFill="1"/>
    <xf numFmtId="169" fontId="0" fillId="0" borderId="136" xfId="7" applyNumberFormat="1" applyFont="1" applyFill="1" applyBorder="1"/>
    <xf numFmtId="0" fontId="14" fillId="0" borderId="136" xfId="0" applyFont="1" applyBorder="1" applyAlignment="1">
      <alignment vertical="center" wrapText="1"/>
    </xf>
    <xf numFmtId="0" fontId="6" fillId="0" borderId="136" xfId="0" applyFont="1" applyBorder="1" applyAlignment="1">
      <alignment horizontal="left" vertical="center" wrapText="1" indent="1"/>
    </xf>
    <xf numFmtId="197" fontId="6" fillId="0" borderId="136" xfId="0" applyNumberFormat="1" applyFont="1" applyBorder="1" applyAlignment="1">
      <alignment horizontal="right"/>
    </xf>
    <xf numFmtId="0" fontId="136" fillId="0" borderId="136" xfId="0" applyFont="1" applyBorder="1" applyAlignment="1" applyProtection="1">
      <alignment horizontal="left" vertical="center" indent="1"/>
      <protection locked="0"/>
    </xf>
    <xf numFmtId="0" fontId="135" fillId="0" borderId="136" xfId="0" applyFont="1" applyBorder="1" applyAlignment="1" applyProtection="1">
      <alignment horizontal="left" vertical="center" indent="3"/>
      <protection locked="0"/>
    </xf>
    <xf numFmtId="197" fontId="105" fillId="0" borderId="144" xfId="0" applyNumberFormat="1" applyFont="1" applyBorder="1" applyAlignment="1">
      <alignment horizontal="right"/>
    </xf>
    <xf numFmtId="0" fontId="142" fillId="0" borderId="136" xfId="0" applyFont="1" applyBorder="1" applyAlignment="1">
      <alignment vertical="center"/>
    </xf>
    <xf numFmtId="0" fontId="142" fillId="0" borderId="136" xfId="0" applyFont="1" applyBorder="1"/>
    <xf numFmtId="3" fontId="144" fillId="0" borderId="144" xfId="0" applyNumberFormat="1" applyFont="1" applyBorder="1" applyAlignment="1">
      <alignment vertical="center" wrapText="1"/>
    </xf>
    <xf numFmtId="173" fontId="25" fillId="0" borderId="0" xfId="20" applyFill="1"/>
    <xf numFmtId="9" fontId="25" fillId="37" borderId="0" xfId="20961" applyFont="1" applyFill="1" applyBorder="1"/>
    <xf numFmtId="0" fontId="2" fillId="0" borderId="25" xfId="0" applyFont="1" applyBorder="1" applyAlignment="1">
      <alignment horizontal="left" vertical="center" wrapText="1" indent="1"/>
    </xf>
    <xf numFmtId="197" fontId="6" fillId="0" borderId="147" xfId="0" applyNumberFormat="1" applyFont="1" applyBorder="1" applyAlignment="1" applyProtection="1">
      <alignment vertical="center" wrapText="1"/>
      <protection locked="0"/>
    </xf>
    <xf numFmtId="197" fontId="6" fillId="0" borderId="147" xfId="0" applyNumberFormat="1" applyFont="1" applyBorder="1" applyAlignment="1" applyProtection="1">
      <alignment horizontal="right" vertical="center" wrapText="1"/>
      <protection locked="0"/>
    </xf>
    <xf numFmtId="10" fontId="4" fillId="0" borderId="147" xfId="20961" applyNumberFormat="1" applyFont="1" applyFill="1" applyBorder="1" applyAlignment="1" applyProtection="1">
      <alignment horizontal="right" vertical="center" wrapText="1"/>
      <protection locked="0"/>
    </xf>
    <xf numFmtId="10" fontId="16" fillId="0" borderId="147" xfId="20961" applyNumberFormat="1" applyFont="1" applyFill="1" applyBorder="1" applyAlignment="1" applyProtection="1">
      <alignment vertical="center"/>
    </xf>
    <xf numFmtId="10" fontId="8" fillId="0" borderId="147" xfId="20961" applyNumberFormat="1" applyFont="1" applyFill="1" applyBorder="1" applyAlignment="1" applyProtection="1">
      <alignment vertical="center"/>
      <protection locked="0"/>
    </xf>
    <xf numFmtId="197" fontId="8" fillId="0" borderId="147" xfId="0" applyNumberFormat="1" applyFont="1" applyBorder="1" applyAlignment="1" applyProtection="1">
      <alignment vertical="center"/>
      <protection locked="0"/>
    </xf>
    <xf numFmtId="170" fontId="8" fillId="0" borderId="147" xfId="20961" applyNumberFormat="1" applyFont="1" applyFill="1" applyBorder="1" applyAlignment="1" applyProtection="1">
      <alignment vertical="center"/>
      <protection locked="0"/>
    </xf>
    <xf numFmtId="197" fontId="8" fillId="0" borderId="143" xfId="0" applyNumberFormat="1" applyFont="1" applyBorder="1" applyAlignment="1" applyProtection="1">
      <alignment vertical="center"/>
      <protection locked="0"/>
    </xf>
    <xf numFmtId="9" fontId="8" fillId="0" borderId="24" xfId="20961" applyFont="1" applyFill="1" applyBorder="1" applyAlignment="1" applyProtection="1">
      <alignment vertical="center"/>
      <protection locked="0"/>
    </xf>
    <xf numFmtId="197" fontId="4" fillId="0" borderId="147" xfId="0" applyNumberFormat="1" applyFont="1" applyBorder="1" applyAlignment="1" applyProtection="1">
      <alignment vertical="center" wrapText="1"/>
      <protection locked="0"/>
    </xf>
    <xf numFmtId="10" fontId="4" fillId="0" borderId="147" xfId="20961" applyNumberFormat="1" applyFont="1" applyBorder="1" applyAlignment="1" applyProtection="1">
      <alignment vertical="center" wrapText="1"/>
      <protection locked="0"/>
    </xf>
    <xf numFmtId="9" fontId="16" fillId="2" borderId="147" xfId="20961" applyFont="1" applyFill="1" applyBorder="1" applyAlignment="1" applyProtection="1">
      <alignment vertical="center"/>
      <protection locked="0"/>
    </xf>
    <xf numFmtId="10" fontId="16" fillId="2" borderId="147" xfId="20961" applyNumberFormat="1" applyFont="1" applyFill="1" applyBorder="1" applyAlignment="1" applyProtection="1">
      <alignment vertical="center"/>
      <protection locked="0"/>
    </xf>
    <xf numFmtId="9" fontId="8" fillId="2" borderId="147" xfId="20961" applyFont="1" applyFill="1" applyBorder="1" applyAlignment="1" applyProtection="1">
      <alignment vertical="center"/>
      <protection locked="0"/>
    </xf>
    <xf numFmtId="197" fontId="8" fillId="2" borderId="147" xfId="0" applyNumberFormat="1" applyFont="1" applyFill="1" applyBorder="1" applyAlignment="1" applyProtection="1">
      <alignment vertical="center"/>
      <protection locked="0"/>
    </xf>
    <xf numFmtId="197" fontId="16" fillId="2" borderId="147" xfId="0" applyNumberFormat="1" applyFont="1" applyFill="1" applyBorder="1" applyAlignment="1" applyProtection="1">
      <alignment vertical="center"/>
      <protection locked="0"/>
    </xf>
    <xf numFmtId="197" fontId="16" fillId="2" borderId="143" xfId="0" applyNumberFormat="1" applyFont="1" applyFill="1" applyBorder="1" applyAlignment="1" applyProtection="1">
      <alignment vertical="center"/>
      <protection locked="0"/>
    </xf>
    <xf numFmtId="9" fontId="16" fillId="2" borderId="24" xfId="20961" applyFont="1" applyFill="1" applyBorder="1" applyAlignment="1" applyProtection="1">
      <alignment vertical="center"/>
      <protection locked="0"/>
    </xf>
    <xf numFmtId="173" fontId="25" fillId="37" borderId="160" xfId="20" applyBorder="1"/>
    <xf numFmtId="9" fontId="25" fillId="37" borderId="160" xfId="20961" applyFont="1" applyFill="1" applyBorder="1"/>
    <xf numFmtId="0" fontId="4" fillId="0" borderId="15" xfId="0" applyFont="1" applyBorder="1" applyAlignment="1">
      <alignment vertical="center" wrapText="1"/>
    </xf>
    <xf numFmtId="0" fontId="5" fillId="0" borderId="16" xfId="0" applyFont="1" applyBorder="1" applyAlignment="1">
      <alignment vertical="center" wrapText="1"/>
    </xf>
    <xf numFmtId="0" fontId="19" fillId="0" borderId="154" xfId="0" applyFont="1" applyBorder="1" applyAlignment="1">
      <alignment horizontal="center" vertical="center" wrapText="1"/>
    </xf>
    <xf numFmtId="0" fontId="4" fillId="0" borderId="144" xfId="0" applyFont="1" applyBorder="1" applyAlignment="1">
      <alignment vertical="center" wrapText="1"/>
    </xf>
    <xf numFmtId="3" fontId="20" fillId="36" borderId="144" xfId="0" applyNumberFormat="1" applyFont="1" applyFill="1" applyBorder="1" applyAlignment="1">
      <alignment vertical="center" wrapText="1"/>
    </xf>
    <xf numFmtId="3" fontId="20" fillId="36" borderId="147" xfId="0" applyNumberFormat="1" applyFont="1" applyFill="1" applyBorder="1" applyAlignment="1">
      <alignment vertical="center" wrapText="1"/>
    </xf>
    <xf numFmtId="3" fontId="20" fillId="36" borderId="153" xfId="0" applyNumberFormat="1" applyFont="1" applyFill="1" applyBorder="1" applyAlignment="1">
      <alignment vertical="center" wrapText="1"/>
    </xf>
    <xf numFmtId="14" fontId="6" fillId="3" borderId="144" xfId="8" quotePrefix="1" applyNumberFormat="1" applyFont="1" applyFill="1" applyBorder="1" applyAlignment="1" applyProtection="1">
      <alignment horizontal="left" vertical="center" wrapText="1" indent="2"/>
      <protection locked="0"/>
    </xf>
    <xf numFmtId="3" fontId="144" fillId="0" borderId="153" xfId="0" applyNumberFormat="1" applyFont="1" applyBorder="1" applyAlignment="1">
      <alignment vertical="center" wrapText="1"/>
    </xf>
    <xf numFmtId="14" fontId="6" fillId="3" borderId="144" xfId="8" quotePrefix="1" applyNumberFormat="1" applyFont="1" applyFill="1" applyBorder="1" applyAlignment="1" applyProtection="1">
      <alignment horizontal="left" vertical="center" wrapText="1" indent="3"/>
      <protection locked="0"/>
    </xf>
    <xf numFmtId="0" fontId="4" fillId="0" borderId="144" xfId="0" applyFont="1" applyBorder="1" applyAlignment="1">
      <alignment horizontal="left" vertical="center" wrapText="1" indent="2"/>
    </xf>
    <xf numFmtId="0" fontId="19" fillId="0" borderId="152" xfId="0" applyFont="1" applyBorder="1" applyAlignment="1">
      <alignment horizontal="center" vertical="center" wrapText="1"/>
    </xf>
    <xf numFmtId="0" fontId="5" fillId="0" borderId="151" xfId="0" applyFont="1" applyBorder="1" applyAlignment="1">
      <alignment vertical="center" wrapText="1"/>
    </xf>
    <xf numFmtId="3" fontId="20" fillId="36" borderId="151" xfId="0" applyNumberFormat="1" applyFont="1" applyFill="1" applyBorder="1" applyAlignment="1">
      <alignment vertical="center" wrapText="1"/>
    </xf>
    <xf numFmtId="3" fontId="20" fillId="36" borderId="150" xfId="0" applyNumberFormat="1" applyFont="1" applyFill="1" applyBorder="1" applyAlignment="1">
      <alignment vertical="center" wrapText="1"/>
    </xf>
    <xf numFmtId="0" fontId="0" fillId="0" borderId="154" xfId="0" applyBorder="1" applyAlignment="1">
      <alignment horizontal="center" vertical="center"/>
    </xf>
    <xf numFmtId="0" fontId="129" fillId="3" borderId="144" xfId="21414" applyFont="1" applyFill="1" applyBorder="1" applyAlignment="1">
      <alignment horizontal="left" vertical="center" wrapText="1"/>
    </xf>
    <xf numFmtId="169" fontId="4" fillId="0" borderId="144" xfId="7" applyNumberFormat="1" applyFont="1" applyFill="1" applyBorder="1" applyAlignment="1">
      <alignment vertical="center" wrapText="1"/>
    </xf>
    <xf numFmtId="0" fontId="130" fillId="0" borderId="144" xfId="21414" applyFont="1" applyBorder="1" applyAlignment="1">
      <alignment horizontal="left" vertical="center" wrapText="1" indent="1"/>
    </xf>
    <xf numFmtId="0" fontId="131" fillId="3" borderId="144" xfId="21414" applyFont="1" applyFill="1" applyBorder="1" applyAlignment="1">
      <alignment horizontal="left" vertical="center" wrapText="1"/>
    </xf>
    <xf numFmtId="0" fontId="130" fillId="3" borderId="144" xfId="21414" applyFont="1" applyFill="1" applyBorder="1" applyAlignment="1">
      <alignment horizontal="left" vertical="center" wrapText="1" indent="1"/>
    </xf>
    <xf numFmtId="169" fontId="4" fillId="0" borderId="144" xfId="7" applyNumberFormat="1" applyFont="1" applyBorder="1" applyAlignment="1">
      <alignment vertical="center"/>
    </xf>
    <xf numFmtId="0" fontId="132" fillId="0" borderId="144" xfId="21414" applyFont="1" applyBorder="1" applyAlignment="1">
      <alignment horizontal="left" vertical="center" wrapText="1" indent="1"/>
    </xf>
    <xf numFmtId="0" fontId="0" fillId="0" borderId="152" xfId="0" applyBorder="1"/>
    <xf numFmtId="171" fontId="5" fillId="36" borderId="151" xfId="0" applyNumberFormat="1" applyFont="1" applyFill="1" applyBorder="1" applyAlignment="1">
      <alignment horizontal="center" vertical="center"/>
    </xf>
    <xf numFmtId="171" fontId="5" fillId="36" borderId="150" xfId="0" applyNumberFormat="1" applyFont="1" applyFill="1" applyBorder="1" applyAlignment="1">
      <alignment horizontal="center" vertical="center"/>
    </xf>
    <xf numFmtId="197" fontId="136" fillId="36" borderId="17" xfId="0" applyNumberFormat="1" applyFont="1" applyFill="1" applyBorder="1" applyAlignment="1">
      <alignment horizontal="center" vertical="center"/>
    </xf>
    <xf numFmtId="197" fontId="136" fillId="0" borderId="19" xfId="0" applyNumberFormat="1" applyFont="1" applyBorder="1"/>
    <xf numFmtId="197" fontId="136" fillId="0" borderId="19" xfId="0" applyNumberFormat="1" applyFont="1" applyBorder="1" applyAlignment="1">
      <alignment wrapText="1"/>
    </xf>
    <xf numFmtId="197" fontId="136" fillId="36" borderId="19" xfId="0" applyNumberFormat="1" applyFont="1" applyFill="1" applyBorder="1" applyAlignment="1">
      <alignment horizontal="center" vertical="center" wrapText="1"/>
    </xf>
    <xf numFmtId="197" fontId="136" fillId="36" borderId="23" xfId="0" applyNumberFormat="1" applyFont="1" applyFill="1" applyBorder="1" applyAlignment="1">
      <alignment horizontal="center" vertical="center" wrapText="1"/>
    </xf>
    <xf numFmtId="197" fontId="136" fillId="0" borderId="153" xfId="0" applyNumberFormat="1" applyFont="1" applyBorder="1" applyAlignment="1">
      <alignment wrapText="1"/>
    </xf>
    <xf numFmtId="0" fontId="6" fillId="0" borderId="3" xfId="13" applyFont="1" applyBorder="1" applyAlignment="1" applyProtection="1">
      <alignment vertical="center" wrapText="1"/>
      <protection locked="0"/>
    </xf>
    <xf numFmtId="10" fontId="14" fillId="36" borderId="97" xfId="0" applyNumberFormat="1" applyFont="1" applyFill="1" applyBorder="1" applyAlignment="1">
      <alignment horizontal="left" vertical="center" wrapText="1"/>
    </xf>
    <xf numFmtId="10" fontId="14" fillId="36" borderId="97" xfId="20961" applyNumberFormat="1" applyFont="1" applyFill="1" applyBorder="1" applyAlignment="1">
      <alignment horizontal="left" vertical="center" wrapText="1"/>
    </xf>
    <xf numFmtId="10" fontId="14" fillId="36" borderId="97" xfId="0" applyNumberFormat="1" applyFont="1" applyFill="1" applyBorder="1" applyAlignment="1">
      <alignment horizontal="center" vertical="center" wrapText="1"/>
    </xf>
    <xf numFmtId="1" fontId="14" fillId="36" borderId="110" xfId="0" applyNumberFormat="1" applyFont="1" applyFill="1" applyBorder="1" applyAlignment="1">
      <alignment horizontal="center" vertical="center" wrapText="1"/>
    </xf>
    <xf numFmtId="10" fontId="6" fillId="0" borderId="22" xfId="20961" applyNumberFormat="1" applyFont="1" applyFill="1" applyBorder="1" applyAlignment="1" applyProtection="1">
      <alignment horizontal="left" vertical="center"/>
    </xf>
    <xf numFmtId="169" fontId="6" fillId="0" borderId="110" xfId="7" applyNumberFormat="1" applyFont="1" applyBorder="1" applyAlignment="1">
      <alignment horizontal="right" vertical="center" wrapText="1"/>
    </xf>
    <xf numFmtId="169" fontId="14" fillId="36" borderId="110" xfId="7" applyNumberFormat="1" applyFont="1" applyFill="1" applyBorder="1" applyAlignment="1">
      <alignment horizontal="right" vertical="center" wrapText="1"/>
    </xf>
    <xf numFmtId="169" fontId="6" fillId="0" borderId="23" xfId="7" applyNumberFormat="1" applyFont="1" applyFill="1" applyBorder="1" applyAlignment="1" applyProtection="1">
      <alignment horizontal="right" vertical="center"/>
    </xf>
    <xf numFmtId="197" fontId="6" fillId="0" borderId="3" xfId="0" applyNumberFormat="1" applyFont="1" applyBorder="1"/>
    <xf numFmtId="197" fontId="6" fillId="0" borderId="8" xfId="0" applyNumberFormat="1" applyFont="1" applyBorder="1"/>
    <xf numFmtId="9" fontId="6" fillId="0" borderId="19" xfId="20961" applyFont="1" applyBorder="1"/>
    <xf numFmtId="0" fontId="6" fillId="0" borderId="144" xfId="0" applyFont="1" applyBorder="1" applyAlignment="1">
      <alignment vertical="center"/>
    </xf>
    <xf numFmtId="169" fontId="6" fillId="0" borderId="147" xfId="21413" applyNumberFormat="1" applyFont="1" applyFill="1" applyBorder="1" applyAlignment="1">
      <alignment vertical="center"/>
    </xf>
    <xf numFmtId="0" fontId="6" fillId="0" borderId="153" xfId="0" applyFont="1" applyBorder="1" applyAlignment="1">
      <alignment horizontal="center" vertical="center" wrapText="1"/>
    </xf>
    <xf numFmtId="0" fontId="6" fillId="3" borderId="149" xfId="0" applyFont="1" applyFill="1" applyBorder="1" applyAlignment="1">
      <alignment vertical="center"/>
    </xf>
    <xf numFmtId="0" fontId="6" fillId="3" borderId="20" xfId="0" applyFont="1" applyFill="1" applyBorder="1" applyAlignment="1">
      <alignment vertical="center"/>
    </xf>
    <xf numFmtId="169" fontId="6" fillId="0" borderId="144" xfId="21413" applyNumberFormat="1" applyFont="1" applyFill="1" applyBorder="1" applyAlignment="1">
      <alignment vertical="center"/>
    </xf>
    <xf numFmtId="0" fontId="6" fillId="0" borderId="147" xfId="0" applyFont="1" applyBorder="1" applyAlignment="1">
      <alignment vertical="center"/>
    </xf>
    <xf numFmtId="0" fontId="6" fillId="3" borderId="0" xfId="0" applyFont="1" applyFill="1" applyAlignment="1">
      <alignment vertical="center"/>
    </xf>
    <xf numFmtId="173" fontId="25" fillId="37" borderId="54" xfId="20" applyBorder="1"/>
    <xf numFmtId="169" fontId="6" fillId="0" borderId="25" xfId="21413" applyNumberFormat="1" applyFont="1" applyFill="1" applyBorder="1" applyAlignment="1">
      <alignment vertical="center"/>
    </xf>
    <xf numFmtId="169" fontId="6" fillId="0" borderId="17" xfId="21413" applyNumberFormat="1" applyFont="1" applyFill="1" applyBorder="1" applyAlignment="1">
      <alignment vertical="center"/>
    </xf>
    <xf numFmtId="169" fontId="6" fillId="0" borderId="143" xfId="21413" applyNumberFormat="1" applyFont="1" applyFill="1" applyBorder="1" applyAlignment="1">
      <alignment vertical="center"/>
    </xf>
    <xf numFmtId="169" fontId="6" fillId="0" borderId="105" xfId="21413" applyNumberFormat="1" applyFont="1" applyFill="1" applyBorder="1" applyAlignment="1">
      <alignment vertical="center"/>
    </xf>
    <xf numFmtId="173" fontId="25" fillId="37" borderId="28" xfId="20" applyBorder="1"/>
    <xf numFmtId="169" fontId="6" fillId="0" borderId="52" xfId="21413" applyNumberFormat="1" applyFont="1" applyFill="1" applyBorder="1" applyAlignment="1">
      <alignment vertical="center"/>
    </xf>
    <xf numFmtId="0" fontId="6" fillId="0" borderId="149" xfId="0" applyFont="1" applyBorder="1" applyAlignment="1">
      <alignment vertical="center"/>
    </xf>
    <xf numFmtId="169" fontId="112" fillId="0" borderId="97" xfId="948" applyNumberFormat="1" applyFont="1" applyFill="1" applyBorder="1" applyAlignment="1" applyProtection="1">
      <alignment horizontal="right" vertical="center"/>
    </xf>
    <xf numFmtId="10" fontId="112" fillId="79" borderId="97" xfId="20961" applyNumberFormat="1" applyFont="1" applyFill="1" applyBorder="1" applyAlignment="1" applyProtection="1">
      <alignment horizontal="right" vertical="center"/>
    </xf>
    <xf numFmtId="169" fontId="118" fillId="0" borderId="136" xfId="7" applyNumberFormat="1" applyFont="1" applyFill="1" applyBorder="1"/>
    <xf numFmtId="169" fontId="115" fillId="0" borderId="144" xfId="7" applyNumberFormat="1" applyFont="1" applyFill="1" applyBorder="1"/>
    <xf numFmtId="169" fontId="118" fillId="0" borderId="144" xfId="7" applyNumberFormat="1" applyFont="1" applyFill="1" applyBorder="1"/>
    <xf numFmtId="169" fontId="120" fillId="0" borderId="144" xfId="7" applyNumberFormat="1" applyFont="1" applyFill="1" applyBorder="1"/>
    <xf numFmtId="9" fontId="120" fillId="0" borderId="144" xfId="20961" applyFont="1" applyFill="1" applyBorder="1"/>
    <xf numFmtId="169" fontId="120" fillId="0" borderId="145" xfId="7" applyNumberFormat="1" applyFont="1" applyFill="1" applyBorder="1"/>
    <xf numFmtId="169" fontId="121" fillId="0" borderId="144" xfId="7" applyNumberFormat="1" applyFont="1" applyFill="1" applyBorder="1"/>
    <xf numFmtId="9" fontId="143" fillId="0" borderId="144" xfId="20961" applyFont="1" applyFill="1" applyBorder="1"/>
    <xf numFmtId="169" fontId="143" fillId="0" borderId="144" xfId="7" applyNumberFormat="1" applyFont="1" applyFill="1" applyBorder="1"/>
    <xf numFmtId="0" fontId="129" fillId="0" borderId="144" xfId="0" applyFont="1" applyBorder="1" applyAlignment="1">
      <alignment horizontal="left" vertical="center" wrapText="1"/>
    </xf>
    <xf numFmtId="0" fontId="131" fillId="0" borderId="144" xfId="0" applyFont="1" applyBorder="1" applyAlignment="1">
      <alignment horizontal="left" vertical="center" wrapText="1"/>
    </xf>
    <xf numFmtId="0" fontId="132" fillId="3" borderId="144" xfId="0" applyFont="1" applyFill="1" applyBorder="1" applyAlignment="1">
      <alignment horizontal="left" vertical="center" wrapText="1" indent="1"/>
    </xf>
    <xf numFmtId="0" fontId="131" fillId="3" borderId="144" xfId="0" applyFont="1" applyFill="1" applyBorder="1" applyAlignment="1">
      <alignment horizontal="left" vertical="center" wrapText="1"/>
    </xf>
    <xf numFmtId="0" fontId="132" fillId="0" borderId="144" xfId="0" applyFont="1" applyBorder="1" applyAlignment="1">
      <alignment horizontal="left" vertical="center" wrapText="1" indent="1"/>
    </xf>
    <xf numFmtId="168" fontId="115" fillId="0" borderId="153" xfId="7" applyFont="1" applyFill="1" applyBorder="1"/>
    <xf numFmtId="169" fontId="118" fillId="0" borderId="7" xfId="7" applyNumberFormat="1" applyFont="1" applyFill="1" applyBorder="1"/>
    <xf numFmtId="169" fontId="115" fillId="0" borderId="144" xfId="7" applyNumberFormat="1" applyFont="1" applyFill="1" applyBorder="1" applyAlignment="1">
      <alignment horizontal="left" indent="1"/>
    </xf>
    <xf numFmtId="169" fontId="115" fillId="0" borderId="144" xfId="7" applyNumberFormat="1" applyFont="1" applyFill="1" applyBorder="1" applyAlignment="1">
      <alignment horizontal="left" indent="2"/>
    </xf>
    <xf numFmtId="169" fontId="6" fillId="0" borderId="136" xfId="7" applyNumberFormat="1" applyFont="1" applyFill="1" applyBorder="1" applyAlignment="1">
      <alignment horizontal="right"/>
    </xf>
    <xf numFmtId="169" fontId="6" fillId="36" borderId="136" xfId="7" applyNumberFormat="1" applyFont="1" applyFill="1" applyBorder="1" applyAlignment="1">
      <alignment horizontal="right"/>
    </xf>
    <xf numFmtId="0" fontId="6" fillId="0" borderId="144" xfId="13" applyFont="1" applyBorder="1" applyAlignment="1" applyProtection="1">
      <alignment wrapText="1"/>
      <protection locked="0"/>
    </xf>
    <xf numFmtId="169" fontId="6" fillId="0" borderId="153" xfId="21413" applyNumberFormat="1" applyFont="1" applyFill="1" applyBorder="1" applyAlignment="1">
      <alignment vertical="center"/>
    </xf>
    <xf numFmtId="169" fontId="6" fillId="0" borderId="144" xfId="0" applyNumberFormat="1" applyFont="1" applyBorder="1" applyAlignment="1">
      <alignment vertical="center"/>
    </xf>
    <xf numFmtId="0" fontId="6" fillId="0" borderId="20" xfId="0" applyFont="1" applyBorder="1" applyAlignment="1">
      <alignment vertical="center"/>
    </xf>
    <xf numFmtId="169" fontId="6" fillId="0" borderId="151" xfId="21413" applyNumberFormat="1" applyFont="1" applyFill="1" applyBorder="1" applyAlignment="1">
      <alignment vertical="center"/>
    </xf>
    <xf numFmtId="169" fontId="6" fillId="0" borderId="24" xfId="21413" applyNumberFormat="1" applyFont="1" applyFill="1" applyBorder="1" applyAlignment="1">
      <alignment vertical="center"/>
    </xf>
    <xf numFmtId="169" fontId="6" fillId="0" borderId="63" xfId="0" applyNumberFormat="1" applyFont="1" applyBorder="1" applyAlignment="1">
      <alignment vertical="center"/>
    </xf>
    <xf numFmtId="3" fontId="11" fillId="0" borderId="0" xfId="0" applyNumberFormat="1" applyFont="1"/>
    <xf numFmtId="169" fontId="136" fillId="0" borderId="0" xfId="0" applyNumberFormat="1" applyFont="1"/>
    <xf numFmtId="168" fontId="4" fillId="0" borderId="19" xfId="7" applyFont="1" applyBorder="1"/>
    <xf numFmtId="168" fontId="4" fillId="36" borderId="23" xfId="7" applyFont="1" applyFill="1" applyBorder="1"/>
    <xf numFmtId="9" fontId="14" fillId="0" borderId="92" xfId="20961" applyFont="1" applyFill="1" applyBorder="1" applyAlignment="1">
      <alignment vertical="center"/>
    </xf>
    <xf numFmtId="9" fontId="14" fillId="0" borderId="107" xfId="20961" applyFont="1" applyFill="1" applyBorder="1" applyAlignment="1">
      <alignment vertical="center"/>
    </xf>
    <xf numFmtId="198" fontId="115" fillId="36" borderId="144" xfId="21413" applyNumberFormat="1" applyFont="1" applyFill="1" applyBorder="1"/>
    <xf numFmtId="198" fontId="118" fillId="36" borderId="144" xfId="21413" applyNumberFormat="1" applyFont="1" applyFill="1" applyBorder="1"/>
    <xf numFmtId="168" fontId="118" fillId="0" borderId="144" xfId="7" applyFont="1" applyBorder="1"/>
    <xf numFmtId="170" fontId="120" fillId="0" borderId="144" xfId="20961" applyNumberFormat="1" applyFont="1" applyFill="1" applyBorder="1"/>
    <xf numFmtId="170" fontId="143" fillId="0" borderId="144" xfId="20961" applyNumberFormat="1" applyFont="1" applyFill="1" applyBorder="1"/>
    <xf numFmtId="0" fontId="0" fillId="0" borderId="147" xfId="0" applyBorder="1"/>
    <xf numFmtId="0" fontId="0" fillId="0" borderId="149" xfId="0" applyBorder="1"/>
    <xf numFmtId="0" fontId="0" fillId="0" borderId="146" xfId="0" applyBorder="1"/>
    <xf numFmtId="0" fontId="103" fillId="0" borderId="65" xfId="0" applyFont="1" applyBorder="1" applyAlignment="1">
      <alignment horizontal="left" vertical="center" wrapText="1"/>
    </xf>
    <xf numFmtId="0" fontId="103" fillId="0" borderId="64" xfId="0" applyFont="1" applyBorder="1" applyAlignment="1">
      <alignment horizontal="left" vertical="center" wrapText="1"/>
    </xf>
    <xf numFmtId="0" fontId="138" fillId="0" borderId="157" xfId="0" applyFont="1" applyBorder="1" applyAlignment="1">
      <alignment horizontal="center" vertical="center"/>
    </xf>
    <xf numFmtId="0" fontId="138" fillId="0" borderId="28" xfId="0" applyFont="1" applyBorder="1" applyAlignment="1">
      <alignment horizontal="center" vertical="center"/>
    </xf>
    <xf numFmtId="0" fontId="138" fillId="0" borderId="158" xfId="0" applyFont="1" applyBorder="1" applyAlignment="1">
      <alignment horizontal="center" vertical="center"/>
    </xf>
    <xf numFmtId="0" fontId="139" fillId="0" borderId="157" xfId="0" applyFont="1" applyBorder="1" applyAlignment="1">
      <alignment horizontal="center" wrapText="1"/>
    </xf>
    <xf numFmtId="0" fontId="139" fillId="0" borderId="158" xfId="0" applyFont="1" applyBorder="1" applyAlignment="1">
      <alignment horizontal="center" wrapText="1"/>
    </xf>
    <xf numFmtId="0" fontId="0" fillId="0" borderId="145" xfId="0" applyBorder="1" applyAlignment="1">
      <alignment horizontal="center" vertical="center"/>
    </xf>
    <xf numFmtId="0" fontId="0" fillId="0" borderId="127" xfId="0" applyBorder="1" applyAlignment="1">
      <alignment horizontal="center" vertical="center"/>
    </xf>
    <xf numFmtId="0" fontId="0" fillId="0" borderId="7" xfId="0" applyBorder="1" applyAlignment="1">
      <alignment horizontal="center" vertical="center"/>
    </xf>
    <xf numFmtId="0" fontId="127" fillId="0" borderId="145" xfId="0" applyFont="1" applyBorder="1" applyAlignment="1">
      <alignment horizontal="center" vertical="center"/>
    </xf>
    <xf numFmtId="0" fontId="127" fillId="0" borderId="7"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169" fontId="9" fillId="0" borderId="25" xfId="7" applyNumberFormat="1" applyFont="1" applyBorder="1" applyAlignment="1">
      <alignment horizontal="center" vertical="center"/>
    </xf>
    <xf numFmtId="169" fontId="9" fillId="0" borderId="26" xfId="7" applyNumberFormat="1" applyFont="1" applyBorder="1" applyAlignment="1">
      <alignment horizontal="center" vertical="center"/>
    </xf>
    <xf numFmtId="169" fontId="9" fillId="0" borderId="161" xfId="7" applyNumberFormat="1" applyFont="1" applyBorder="1" applyAlignment="1">
      <alignment horizontal="center" vertical="center"/>
    </xf>
    <xf numFmtId="0" fontId="0" fillId="0" borderId="147" xfId="0" applyBorder="1" applyAlignment="1">
      <alignment horizontal="center"/>
    </xf>
    <xf numFmtId="0" fontId="0" fillId="0" borderId="149" xfId="0" applyBorder="1" applyAlignment="1">
      <alignment horizontal="center"/>
    </xf>
    <xf numFmtId="0" fontId="0" fillId="0" borderId="146" xfId="0" applyBorder="1" applyAlignment="1">
      <alignment horizontal="center"/>
    </xf>
    <xf numFmtId="0" fontId="127" fillId="0" borderId="140" xfId="0" applyFont="1" applyBorder="1" applyAlignment="1">
      <alignment horizontal="center" vertical="center" wrapText="1"/>
    </xf>
    <xf numFmtId="0" fontId="127" fillId="0" borderId="7" xfId="0" applyFont="1" applyBorder="1" applyAlignment="1">
      <alignment horizontal="center" vertical="center" wrapText="1"/>
    </xf>
    <xf numFmtId="169" fontId="9" fillId="0" borderId="16" xfId="7" applyNumberFormat="1" applyFont="1" applyBorder="1" applyAlignment="1">
      <alignment horizontal="center" vertical="center"/>
    </xf>
    <xf numFmtId="169" fontId="9" fillId="0" borderId="17" xfId="7" applyNumberFormat="1" applyFont="1" applyBorder="1" applyAlignment="1">
      <alignment horizontal="center" vertical="center"/>
    </xf>
    <xf numFmtId="0" fontId="0" fillId="0" borderId="126" xfId="0" applyBorder="1" applyAlignment="1">
      <alignment horizontal="center" vertical="center"/>
    </xf>
    <xf numFmtId="0" fontId="0" fillId="0" borderId="11" xfId="0" applyBorder="1" applyAlignment="1">
      <alignment horizontal="center" vertical="center"/>
    </xf>
    <xf numFmtId="0" fontId="1" fillId="0" borderId="136" xfId="0" applyFont="1" applyBorder="1" applyAlignment="1">
      <alignment horizontal="center" vertical="center"/>
    </xf>
    <xf numFmtId="0" fontId="1" fillId="0" borderId="136" xfId="0" applyFont="1" applyBorder="1" applyAlignment="1">
      <alignment horizontal="center" vertical="center" wrapText="1"/>
    </xf>
    <xf numFmtId="0" fontId="14" fillId="0" borderId="16" xfId="0" applyFont="1" applyBorder="1" applyAlignment="1">
      <alignment horizontal="center"/>
    </xf>
    <xf numFmtId="0" fontId="14" fillId="0" borderId="17" xfId="0" applyFont="1" applyBorder="1" applyAlignment="1">
      <alignment horizontal="center"/>
    </xf>
    <xf numFmtId="0" fontId="12" fillId="0" borderId="3" xfId="0" applyFont="1" applyBorder="1" applyAlignment="1">
      <alignment wrapText="1"/>
    </xf>
    <xf numFmtId="0" fontId="4" fillId="0" borderId="19" xfId="0" applyFont="1" applyBorder="1"/>
    <xf numFmtId="0" fontId="9" fillId="0" borderId="8" xfId="0" applyFont="1" applyBorder="1" applyAlignment="1">
      <alignment horizontal="center" vertical="center" wrapText="1"/>
    </xf>
    <xf numFmtId="0" fontId="9" fillId="0" borderId="20" xfId="0" applyFont="1" applyBorder="1" applyAlignment="1">
      <alignment horizontal="center" vertical="center" wrapText="1"/>
    </xf>
    <xf numFmtId="0" fontId="4" fillId="0" borderId="144" xfId="0" applyFont="1" applyBorder="1" applyAlignment="1">
      <alignment horizontal="center" vertical="center" wrapText="1"/>
    </xf>
    <xf numFmtId="0" fontId="4" fillId="0" borderId="147" xfId="0" applyFont="1" applyBorder="1" applyAlignment="1">
      <alignment horizontal="center"/>
    </xf>
    <xf numFmtId="0" fontId="4" fillId="0" borderId="20" xfId="0" applyFont="1" applyBorder="1" applyAlignment="1">
      <alignment horizontal="center"/>
    </xf>
    <xf numFmtId="0" fontId="0" fillId="0" borderId="104" xfId="0" applyBorder="1" applyAlignment="1">
      <alignment horizontal="center"/>
    </xf>
    <xf numFmtId="0" fontId="0" fillId="0" borderId="68" xfId="0" applyBorder="1" applyAlignment="1">
      <alignment horizontal="center"/>
    </xf>
    <xf numFmtId="0" fontId="5" fillId="36" borderId="114" xfId="0" applyFont="1" applyFill="1" applyBorder="1" applyAlignment="1">
      <alignment horizontal="center" vertical="center" wrapText="1"/>
    </xf>
    <xf numFmtId="0" fontId="5" fillId="36" borderId="27" xfId="0" applyFont="1" applyFill="1" applyBorder="1" applyAlignment="1">
      <alignment horizontal="center" vertical="center" wrapText="1"/>
    </xf>
    <xf numFmtId="0" fontId="5" fillId="36" borderId="111" xfId="0" applyFont="1" applyFill="1" applyBorder="1" applyAlignment="1">
      <alignment horizontal="center" vertical="center" wrapText="1"/>
    </xf>
    <xf numFmtId="0" fontId="5" fillId="36" borderId="96" xfId="0" applyFont="1" applyFill="1" applyBorder="1" applyAlignment="1">
      <alignment horizontal="center" vertical="center" wrapText="1"/>
    </xf>
    <xf numFmtId="0" fontId="100" fillId="3" borderId="66" xfId="13" applyFont="1" applyFill="1" applyBorder="1" applyAlignment="1" applyProtection="1">
      <alignment horizontal="center" vertical="center" wrapText="1"/>
      <protection locked="0"/>
    </xf>
    <xf numFmtId="0" fontId="100" fillId="3" borderId="6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9" fontId="14" fillId="3" borderId="15" xfId="1" applyNumberFormat="1" applyFont="1" applyFill="1" applyBorder="1" applyAlignment="1" applyProtection="1">
      <alignment horizontal="center"/>
      <protection locked="0"/>
    </xf>
    <xf numFmtId="169" fontId="14" fillId="3" borderId="16" xfId="1" applyNumberFormat="1" applyFont="1" applyFill="1" applyBorder="1" applyAlignment="1" applyProtection="1">
      <alignment horizontal="center"/>
      <protection locked="0"/>
    </xf>
    <xf numFmtId="169" fontId="14" fillId="3" borderId="17" xfId="1" applyNumberFormat="1" applyFont="1" applyFill="1" applyBorder="1" applyAlignment="1" applyProtection="1">
      <alignment horizontal="center"/>
      <protection locked="0"/>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169" fontId="14" fillId="0" borderId="89" xfId="1" applyNumberFormat="1" applyFont="1" applyFill="1" applyBorder="1" applyAlignment="1" applyProtection="1">
      <alignment horizontal="center" vertical="center" wrapText="1"/>
      <protection locked="0"/>
    </xf>
    <xf numFmtId="169" fontId="14" fillId="0" borderId="90" xfId="1" applyNumberFormat="1" applyFont="1" applyFill="1" applyBorder="1" applyAlignment="1" applyProtection="1">
      <alignment horizontal="center" vertical="center" wrapText="1"/>
      <protection locked="0"/>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6" fillId="0" borderId="92"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62" xfId="0" applyFont="1" applyBorder="1" applyAlignment="1">
      <alignment horizontal="center" vertical="center" wrapText="1"/>
    </xf>
    <xf numFmtId="0" fontId="6" fillId="0" borderId="158" xfId="0" applyFont="1" applyBorder="1" applyAlignment="1">
      <alignment horizontal="center" vertical="center" wrapText="1"/>
    </xf>
    <xf numFmtId="0" fontId="13" fillId="0" borderId="53" xfId="0" applyFont="1" applyBorder="1" applyAlignment="1">
      <alignment horizontal="left" vertical="center"/>
    </xf>
    <xf numFmtId="0" fontId="13" fillId="0" borderId="54" xfId="0" applyFont="1" applyBorder="1" applyAlignment="1">
      <alignment horizontal="left" vertical="center"/>
    </xf>
    <xf numFmtId="0" fontId="6" fillId="0" borderId="54" xfId="0" applyFont="1" applyBorder="1" applyAlignment="1">
      <alignment horizontal="center" vertical="center" wrapText="1"/>
    </xf>
    <xf numFmtId="0" fontId="6" fillId="0" borderId="103" xfId="0" applyFont="1" applyBorder="1" applyAlignment="1">
      <alignment horizontal="center" vertical="center" wrapText="1"/>
    </xf>
    <xf numFmtId="0" fontId="4" fillId="0" borderId="16" xfId="0" applyFont="1" applyBorder="1" applyAlignment="1">
      <alignment horizontal="center"/>
    </xf>
    <xf numFmtId="0" fontId="4" fillId="0" borderId="17" xfId="0" applyFont="1" applyBorder="1" applyAlignment="1">
      <alignment horizontal="center" vertical="center" wrapText="1"/>
    </xf>
    <xf numFmtId="0" fontId="4" fillId="0" borderId="110" xfId="0" applyFont="1" applyBorder="1" applyAlignment="1">
      <alignment horizontal="center" vertical="center" wrapText="1"/>
    </xf>
    <xf numFmtId="0" fontId="118" fillId="0" borderId="117" xfId="0" applyFont="1" applyBorder="1" applyAlignment="1">
      <alignment horizontal="left" vertical="center" wrapText="1"/>
    </xf>
    <xf numFmtId="0" fontId="118" fillId="0" borderId="118" xfId="0" applyFont="1" applyBorder="1" applyAlignment="1">
      <alignment horizontal="left" vertical="center" wrapText="1"/>
    </xf>
    <xf numFmtId="0" fontId="118" fillId="0" borderId="120" xfId="0" applyFont="1" applyBorder="1" applyAlignment="1">
      <alignment horizontal="left" vertical="center" wrapText="1"/>
    </xf>
    <xf numFmtId="0" fontId="118" fillId="0" borderId="121" xfId="0" applyFont="1" applyBorder="1" applyAlignment="1">
      <alignment horizontal="left" vertical="center" wrapText="1"/>
    </xf>
    <xf numFmtId="0" fontId="118" fillId="0" borderId="123" xfId="0" applyFont="1" applyBorder="1" applyAlignment="1">
      <alignment horizontal="left" vertical="center" wrapText="1"/>
    </xf>
    <xf numFmtId="0" fontId="118" fillId="0" borderId="124" xfId="0" applyFont="1" applyBorder="1" applyAlignment="1">
      <alignment horizontal="left" vertical="center" wrapText="1"/>
    </xf>
    <xf numFmtId="0" fontId="119" fillId="0" borderId="143" xfId="0" applyFont="1" applyBorder="1" applyAlignment="1">
      <alignment horizontal="center" vertical="center" wrapText="1"/>
    </xf>
    <xf numFmtId="0" fontId="119" fillId="0" borderId="142" xfId="0" applyFont="1" applyBorder="1" applyAlignment="1">
      <alignment horizontal="center" vertical="center" wrapText="1"/>
    </xf>
    <xf numFmtId="0" fontId="119" fillId="0" borderId="119" xfId="0" applyFont="1" applyBorder="1" applyAlignment="1">
      <alignment horizontal="center" vertical="center" wrapText="1"/>
    </xf>
    <xf numFmtId="0" fontId="119" fillId="0" borderId="52" xfId="0" applyFont="1" applyBorder="1" applyAlignment="1">
      <alignment horizontal="center" vertical="center" wrapText="1"/>
    </xf>
    <xf numFmtId="0" fontId="119" fillId="0" borderId="122" xfId="0" applyFont="1" applyBorder="1" applyAlignment="1">
      <alignment horizontal="center" vertical="center" wrapText="1"/>
    </xf>
    <xf numFmtId="0" fontId="119" fillId="0" borderId="11" xfId="0" applyFont="1" applyBorder="1" applyAlignment="1">
      <alignment horizontal="center" vertical="center" wrapText="1"/>
    </xf>
    <xf numFmtId="0" fontId="115" fillId="0" borderId="145" xfId="0" applyFont="1" applyBorder="1" applyAlignment="1">
      <alignment horizontal="center" vertical="center" wrapText="1"/>
    </xf>
    <xf numFmtId="0" fontId="115" fillId="0" borderId="7" xfId="0" applyFont="1" applyBorder="1" applyAlignment="1">
      <alignment horizontal="center" vertical="center" wrapText="1"/>
    </xf>
    <xf numFmtId="0" fontId="115" fillId="0" borderId="144" xfId="0" applyFont="1" applyBorder="1" applyAlignment="1">
      <alignment horizontal="center" vertical="center" wrapText="1"/>
    </xf>
    <xf numFmtId="0" fontId="115" fillId="0" borderId="147" xfId="0" applyFont="1" applyBorder="1" applyAlignment="1">
      <alignment horizontal="center" vertical="center" wrapText="1"/>
    </xf>
    <xf numFmtId="0" fontId="115" fillId="0" borderId="146" xfId="0" applyFont="1" applyBorder="1" applyAlignment="1">
      <alignment horizontal="center" vertical="center" wrapText="1"/>
    </xf>
    <xf numFmtId="0" fontId="123" fillId="0" borderId="144" xfId="0" applyFont="1" applyBorder="1" applyAlignment="1">
      <alignment horizontal="center" vertical="center"/>
    </xf>
    <xf numFmtId="0" fontId="117" fillId="0" borderId="143" xfId="0" applyFont="1" applyBorder="1" applyAlignment="1">
      <alignment horizontal="center" vertical="center"/>
    </xf>
    <xf numFmtId="0" fontId="117" fillId="0" borderId="148" xfId="0" applyFont="1" applyBorder="1" applyAlignment="1">
      <alignment horizontal="center" vertical="center"/>
    </xf>
    <xf numFmtId="0" fontId="117" fillId="0" borderId="52" xfId="0" applyFont="1" applyBorder="1" applyAlignment="1">
      <alignment horizontal="center" vertical="center"/>
    </xf>
    <xf numFmtId="0" fontId="117" fillId="0" borderId="11" xfId="0" applyFont="1" applyBorder="1" applyAlignment="1">
      <alignment horizontal="center" vertical="center"/>
    </xf>
    <xf numFmtId="0" fontId="118" fillId="0" borderId="144" xfId="0" applyFont="1" applyBorder="1" applyAlignment="1">
      <alignment horizontal="center" vertical="center" wrapText="1"/>
    </xf>
    <xf numFmtId="0" fontId="118" fillId="0" borderId="143" xfId="0" applyFont="1" applyBorder="1" applyAlignment="1">
      <alignment horizontal="center" vertical="center" wrapText="1"/>
    </xf>
    <xf numFmtId="0" fontId="118" fillId="0" borderId="148" xfId="0" applyFont="1" applyBorder="1" applyAlignment="1">
      <alignment horizontal="center" vertical="center" wrapText="1"/>
    </xf>
    <xf numFmtId="0" fontId="118" fillId="0" borderId="125" xfId="0" applyFont="1" applyBorder="1" applyAlignment="1">
      <alignment horizontal="center" vertical="center" wrapText="1"/>
    </xf>
    <xf numFmtId="0" fontId="118" fillId="0" borderId="126" xfId="0" applyFont="1" applyBorder="1" applyAlignment="1">
      <alignment horizontal="center" vertical="center" wrapText="1"/>
    </xf>
    <xf numFmtId="0" fontId="118" fillId="0" borderId="52" xfId="0" applyFont="1" applyBorder="1" applyAlignment="1">
      <alignment horizontal="center" vertical="center" wrapText="1"/>
    </xf>
    <xf numFmtId="0" fontId="118" fillId="0" borderId="11" xfId="0" applyFont="1" applyBorder="1" applyAlignment="1">
      <alignment horizontal="center" vertical="center" wrapText="1"/>
    </xf>
    <xf numFmtId="0" fontId="115" fillId="0" borderId="149" xfId="0" applyFont="1" applyBorder="1" applyAlignment="1">
      <alignment horizontal="center" vertical="center" wrapText="1"/>
    </xf>
    <xf numFmtId="0" fontId="118" fillId="0" borderId="127" xfId="0" applyFont="1" applyBorder="1" applyAlignment="1">
      <alignment horizontal="center" vertical="center" wrapText="1"/>
    </xf>
    <xf numFmtId="0" fontId="118" fillId="0" borderId="7" xfId="0" applyFont="1" applyBorder="1" applyAlignment="1">
      <alignment horizontal="center" vertical="center" wrapText="1"/>
    </xf>
    <xf numFmtId="0" fontId="115" fillId="0" borderId="127" xfId="0" applyFont="1" applyBorder="1" applyAlignment="1">
      <alignment horizontal="center" vertical="center" wrapText="1"/>
    </xf>
    <xf numFmtId="0" fontId="115" fillId="0" borderId="143" xfId="0" applyFont="1" applyBorder="1" applyAlignment="1">
      <alignment horizontal="center" vertical="center" wrapText="1"/>
    </xf>
    <xf numFmtId="0" fontId="115" fillId="0" borderId="142" xfId="0" applyFont="1" applyBorder="1" applyAlignment="1">
      <alignment horizontal="center" vertical="center" wrapText="1"/>
    </xf>
    <xf numFmtId="0" fontId="115" fillId="0" borderId="148" xfId="0" applyFont="1" applyBorder="1" applyAlignment="1">
      <alignment horizontal="center" vertical="center" wrapText="1"/>
    </xf>
    <xf numFmtId="0" fontId="115" fillId="0" borderId="11" xfId="0" applyFont="1" applyBorder="1" applyAlignment="1">
      <alignment horizontal="center" vertical="center" wrapText="1"/>
    </xf>
    <xf numFmtId="0" fontId="115" fillId="0" borderId="153" xfId="0" applyFont="1" applyBorder="1" applyAlignment="1">
      <alignment horizontal="center" vertical="center" wrapText="1"/>
    </xf>
    <xf numFmtId="0" fontId="115" fillId="0" borderId="53" xfId="0" applyFont="1" applyBorder="1" applyAlignment="1">
      <alignment horizontal="center" vertical="center" wrapText="1"/>
    </xf>
    <xf numFmtId="0" fontId="115" fillId="0" borderId="54" xfId="0" applyFont="1" applyBorder="1" applyAlignment="1">
      <alignment horizontal="center" vertical="center" wrapText="1"/>
    </xf>
    <xf numFmtId="0" fontId="115" fillId="0" borderId="103" xfId="0" applyFont="1" applyBorder="1" applyAlignment="1">
      <alignment horizontal="center" vertical="center" wrapText="1"/>
    </xf>
    <xf numFmtId="0" fontId="118" fillId="0" borderId="53" xfId="0" applyFont="1" applyBorder="1" applyAlignment="1">
      <alignment horizontal="left" vertical="top" wrapText="1"/>
    </xf>
    <xf numFmtId="0" fontId="118" fillId="0" borderId="103" xfId="0" applyFont="1" applyBorder="1" applyAlignment="1">
      <alignment horizontal="left" vertical="top" wrapText="1"/>
    </xf>
    <xf numFmtId="0" fontId="118" fillId="0" borderId="62" xfId="0" applyFont="1" applyBorder="1" applyAlignment="1">
      <alignment horizontal="left" vertical="top" wrapText="1"/>
    </xf>
    <xf numFmtId="0" fontId="118" fillId="0" borderId="91" xfId="0" applyFont="1" applyBorder="1" applyAlignment="1">
      <alignment horizontal="left" vertical="top" wrapText="1"/>
    </xf>
    <xf numFmtId="0" fontId="118" fillId="0" borderId="116" xfId="0" applyFont="1" applyBorder="1" applyAlignment="1">
      <alignment horizontal="left" vertical="top" wrapText="1"/>
    </xf>
    <xf numFmtId="0" fontId="118" fillId="0" borderId="155" xfId="0" applyFont="1" applyBorder="1" applyAlignment="1">
      <alignment horizontal="left" vertical="top" wrapText="1"/>
    </xf>
    <xf numFmtId="0" fontId="118" fillId="0" borderId="156" xfId="0" applyFont="1" applyBorder="1" applyAlignment="1">
      <alignment horizontal="center" vertical="center" wrapText="1"/>
    </xf>
    <xf numFmtId="0" fontId="118" fillId="0" borderId="68" xfId="0" applyFont="1" applyBorder="1" applyAlignment="1">
      <alignment horizontal="center" vertical="center" wrapText="1"/>
    </xf>
    <xf numFmtId="0" fontId="115" fillId="0" borderId="143" xfId="0" applyFont="1" applyBorder="1" applyAlignment="1">
      <alignment horizontal="center" vertical="top" wrapText="1"/>
    </xf>
    <xf numFmtId="0" fontId="115" fillId="0" borderId="142" xfId="0" applyFont="1" applyBorder="1" applyAlignment="1">
      <alignment horizontal="center" vertical="top" wrapText="1"/>
    </xf>
    <xf numFmtId="0" fontId="115" fillId="0" borderId="149" xfId="0" applyFont="1" applyBorder="1" applyAlignment="1">
      <alignment horizontal="center" vertical="top" wrapText="1"/>
    </xf>
    <xf numFmtId="0" fontId="115" fillId="0" borderId="146" xfId="0" applyFont="1" applyBorder="1" applyAlignment="1">
      <alignment horizontal="center" vertical="top" wrapText="1"/>
    </xf>
    <xf numFmtId="0" fontId="104" fillId="0" borderId="128" xfId="0" applyFont="1" applyBorder="1" applyAlignment="1">
      <alignment horizontal="left" vertical="top" wrapText="1"/>
    </xf>
    <xf numFmtId="0" fontId="104" fillId="0" borderId="129" xfId="0" applyFont="1" applyBorder="1" applyAlignment="1">
      <alignment horizontal="left" vertical="top" wrapText="1"/>
    </xf>
    <xf numFmtId="0" fontId="121" fillId="0" borderId="144" xfId="0" applyFont="1" applyBorder="1" applyAlignment="1">
      <alignment horizontal="center" vertical="center"/>
    </xf>
    <xf numFmtId="0" fontId="120" fillId="0" borderId="144" xfId="0" applyFont="1" applyBorder="1" applyAlignment="1">
      <alignment horizontal="center" vertical="center" wrapText="1"/>
    </xf>
    <xf numFmtId="0" fontId="120" fillId="0" borderId="145" xfId="0" applyFont="1" applyBorder="1" applyAlignment="1">
      <alignment horizontal="center" vertical="center" wrapText="1"/>
    </xf>
    <xf numFmtId="0" fontId="104" fillId="76" borderId="147" xfId="0" applyFont="1" applyFill="1" applyBorder="1" applyAlignment="1">
      <alignment horizontal="center" vertical="center" wrapText="1"/>
    </xf>
    <xf numFmtId="0" fontId="104" fillId="76" borderId="146" xfId="0" applyFont="1" applyFill="1" applyBorder="1" applyAlignment="1">
      <alignment horizontal="center" vertical="center" wrapText="1"/>
    </xf>
    <xf numFmtId="0" fontId="105" fillId="0" borderId="147" xfId="0" applyFont="1" applyBorder="1" applyAlignment="1">
      <alignment horizontal="left" vertical="center" wrapText="1"/>
    </xf>
    <xf numFmtId="0" fontId="105" fillId="0" borderId="146" xfId="0" applyFont="1" applyBorder="1" applyAlignment="1">
      <alignment horizontal="left" vertical="center" wrapText="1"/>
    </xf>
    <xf numFmtId="0" fontId="105" fillId="0" borderId="147" xfId="13" applyFont="1" applyBorder="1" applyAlignment="1" applyProtection="1">
      <alignment horizontal="left" vertical="top" wrapText="1"/>
      <protection locked="0"/>
    </xf>
    <xf numFmtId="0" fontId="105" fillId="0" borderId="146" xfId="13" applyFont="1" applyBorder="1" applyAlignment="1" applyProtection="1">
      <alignment horizontal="left" vertical="top" wrapText="1"/>
      <protection locked="0"/>
    </xf>
    <xf numFmtId="0" fontId="105" fillId="0" borderId="147" xfId="0" applyFont="1" applyBorder="1" applyAlignment="1">
      <alignment horizontal="left" vertical="top" wrapText="1"/>
    </xf>
    <xf numFmtId="0" fontId="105" fillId="0" borderId="146" xfId="0" applyFont="1" applyBorder="1" applyAlignment="1">
      <alignment horizontal="left" vertical="top" wrapText="1"/>
    </xf>
    <xf numFmtId="49" fontId="105" fillId="0" borderId="0" xfId="0" applyNumberFormat="1" applyFont="1" applyAlignment="1">
      <alignment horizontal="center" vertical="center" wrapText="1"/>
    </xf>
    <xf numFmtId="0" fontId="105" fillId="0" borderId="144" xfId="0" applyFont="1" applyBorder="1" applyAlignment="1">
      <alignment horizontal="left" vertical="top" wrapText="1"/>
    </xf>
    <xf numFmtId="0" fontId="105" fillId="0" borderId="144" xfId="0" applyFont="1" applyBorder="1" applyAlignment="1">
      <alignment horizontal="left" vertical="center" wrapText="1"/>
    </xf>
    <xf numFmtId="0" fontId="104" fillId="76" borderId="144" xfId="0" applyFont="1" applyFill="1" applyBorder="1" applyAlignment="1">
      <alignment horizontal="center" vertical="center" wrapText="1"/>
    </xf>
    <xf numFmtId="0" fontId="105" fillId="0" borderId="144" xfId="0" applyFont="1" applyBorder="1" applyAlignment="1">
      <alignment horizontal="center" wrapText="1"/>
    </xf>
    <xf numFmtId="0" fontId="105" fillId="0" borderId="98" xfId="0" applyFont="1" applyBorder="1" applyAlignment="1">
      <alignment horizontal="left" vertical="center" wrapText="1"/>
    </xf>
    <xf numFmtId="0" fontId="105" fillId="0" borderId="96" xfId="0" applyFont="1" applyBorder="1" applyAlignment="1">
      <alignment horizontal="left" vertical="center" wrapText="1"/>
    </xf>
    <xf numFmtId="0" fontId="104" fillId="0" borderId="144" xfId="0" applyFont="1" applyBorder="1" applyAlignment="1">
      <alignment horizontal="center" vertical="center" wrapText="1"/>
    </xf>
    <xf numFmtId="0" fontId="105" fillId="3" borderId="147" xfId="13" applyFont="1" applyFill="1" applyBorder="1" applyAlignment="1" applyProtection="1">
      <alignment horizontal="left" vertical="top" wrapText="1"/>
      <protection locked="0"/>
    </xf>
    <xf numFmtId="0" fontId="105" fillId="3" borderId="146" xfId="13" applyFont="1" applyFill="1" applyBorder="1" applyAlignment="1" applyProtection="1">
      <alignment horizontal="left" vertical="top" wrapText="1"/>
      <protection locked="0"/>
    </xf>
    <xf numFmtId="0" fontId="104" fillId="0" borderId="84" xfId="0" applyFont="1" applyBorder="1" applyAlignment="1">
      <alignment horizontal="center" vertical="center" wrapText="1"/>
    </xf>
    <xf numFmtId="0" fontId="104" fillId="76" borderId="81" xfId="0" applyFont="1" applyFill="1" applyBorder="1" applyAlignment="1">
      <alignment horizontal="center" vertical="center" wrapText="1"/>
    </xf>
    <xf numFmtId="0" fontId="104" fillId="76" borderId="0" xfId="0" applyFont="1" applyFill="1" applyAlignment="1">
      <alignment horizontal="center" vertical="center" wrapText="1"/>
    </xf>
    <xf numFmtId="0" fontId="104" fillId="76" borderId="82" xfId="0" applyFont="1" applyFill="1" applyBorder="1" applyAlignment="1">
      <alignment horizontal="center" vertical="center" wrapText="1"/>
    </xf>
    <xf numFmtId="0" fontId="105" fillId="77" borderId="98" xfId="0" applyFont="1" applyFill="1" applyBorder="1" applyAlignment="1">
      <alignment vertical="center" wrapText="1"/>
    </xf>
    <xf numFmtId="0" fontId="105" fillId="77" borderId="96" xfId="0" applyFont="1" applyFill="1" applyBorder="1" applyAlignment="1">
      <alignment vertical="center" wrapText="1"/>
    </xf>
    <xf numFmtId="0" fontId="105" fillId="0" borderId="98" xfId="0" applyFont="1" applyBorder="1" applyAlignment="1">
      <alignment vertical="center" wrapText="1"/>
    </xf>
    <xf numFmtId="0" fontId="105" fillId="0" borderId="96" xfId="0" applyFont="1" applyBorder="1" applyAlignment="1">
      <alignment vertical="center" wrapText="1"/>
    </xf>
    <xf numFmtId="0" fontId="104" fillId="76" borderId="86" xfId="0" applyFont="1" applyFill="1" applyBorder="1" applyAlignment="1">
      <alignment horizontal="center" vertical="center" wrapText="1"/>
    </xf>
    <xf numFmtId="0" fontId="104" fillId="76" borderId="87" xfId="0" applyFont="1" applyFill="1" applyBorder="1" applyAlignment="1">
      <alignment horizontal="center" vertical="center" wrapText="1"/>
    </xf>
    <xf numFmtId="0" fontId="104" fillId="76" borderId="88" xfId="0" applyFont="1" applyFill="1" applyBorder="1" applyAlignment="1">
      <alignment horizontal="center" vertical="center" wrapText="1"/>
    </xf>
    <xf numFmtId="0" fontId="105" fillId="3" borderId="98" xfId="0" applyFont="1" applyFill="1" applyBorder="1" applyAlignment="1">
      <alignment horizontal="left" vertical="center" wrapText="1"/>
    </xf>
    <xf numFmtId="0" fontId="105" fillId="3" borderId="96" xfId="0" applyFont="1" applyFill="1" applyBorder="1" applyAlignment="1">
      <alignment horizontal="left" vertical="center" wrapText="1"/>
    </xf>
    <xf numFmtId="0" fontId="105" fillId="0" borderId="76" xfId="0" applyFont="1" applyBorder="1" applyAlignment="1">
      <alignment horizontal="left" vertical="center" wrapText="1"/>
    </xf>
    <xf numFmtId="0" fontId="105" fillId="0" borderId="77" xfId="0" applyFont="1" applyBorder="1" applyAlignment="1">
      <alignment horizontal="left" vertical="center" wrapText="1"/>
    </xf>
    <xf numFmtId="0" fontId="104" fillId="76" borderId="72" xfId="0" applyFont="1" applyFill="1" applyBorder="1" applyAlignment="1">
      <alignment horizontal="center" vertical="center" wrapText="1"/>
    </xf>
    <xf numFmtId="0" fontId="104" fillId="76" borderId="73" xfId="0" applyFont="1" applyFill="1" applyBorder="1" applyAlignment="1">
      <alignment horizontal="center" vertical="center" wrapText="1"/>
    </xf>
    <xf numFmtId="0" fontId="104" fillId="76" borderId="74" xfId="0" applyFont="1" applyFill="1" applyBorder="1" applyAlignment="1">
      <alignment horizontal="center" vertical="center" wrapText="1"/>
    </xf>
    <xf numFmtId="0" fontId="105" fillId="0" borderId="52" xfId="0" applyFont="1" applyBorder="1" applyAlignment="1">
      <alignment horizontal="left" vertical="center" wrapText="1"/>
    </xf>
    <xf numFmtId="0" fontId="105" fillId="0" borderId="11" xfId="0" applyFont="1" applyBorder="1" applyAlignment="1">
      <alignment horizontal="left" vertical="center" wrapText="1"/>
    </xf>
    <xf numFmtId="0" fontId="105" fillId="82" borderId="98" xfId="0" applyFont="1" applyFill="1" applyBorder="1" applyAlignment="1">
      <alignment vertical="center" wrapText="1"/>
    </xf>
    <xf numFmtId="0" fontId="105" fillId="82" borderId="96" xfId="0" applyFont="1" applyFill="1" applyBorder="1" applyAlignment="1">
      <alignment vertical="center" wrapText="1"/>
    </xf>
    <xf numFmtId="0" fontId="105" fillId="82" borderId="137" xfId="0" applyFont="1" applyFill="1" applyBorder="1" applyAlignment="1">
      <alignment horizontal="left" vertical="center" wrapText="1"/>
    </xf>
    <xf numFmtId="0" fontId="105" fillId="82" borderId="138" xfId="0" applyFont="1" applyFill="1" applyBorder="1" applyAlignment="1">
      <alignment horizontal="left" vertical="center" wrapText="1"/>
    </xf>
    <xf numFmtId="0" fontId="105" fillId="82" borderId="139" xfId="0" applyFont="1" applyFill="1" applyBorder="1" applyAlignment="1">
      <alignment horizontal="left" vertical="center" wrapText="1"/>
    </xf>
    <xf numFmtId="0" fontId="105" fillId="3" borderId="76" xfId="0" applyFont="1" applyFill="1" applyBorder="1" applyAlignment="1">
      <alignment horizontal="left" vertical="center" wrapText="1"/>
    </xf>
    <xf numFmtId="0" fontId="105" fillId="3" borderId="77" xfId="0" applyFont="1" applyFill="1" applyBorder="1" applyAlignment="1">
      <alignment horizontal="left" vertical="center" wrapText="1"/>
    </xf>
    <xf numFmtId="0" fontId="105" fillId="82" borderId="79" xfId="0" applyFont="1" applyFill="1" applyBorder="1" applyAlignment="1">
      <alignment horizontal="left" vertical="center" wrapText="1"/>
    </xf>
    <xf numFmtId="0" fontId="105" fillId="82" borderId="80" xfId="0" applyFont="1" applyFill="1" applyBorder="1" applyAlignment="1">
      <alignment horizontal="left" vertical="center" wrapText="1"/>
    </xf>
    <xf numFmtId="0" fontId="105" fillId="82" borderId="52" xfId="0" applyFont="1" applyFill="1" applyBorder="1" applyAlignment="1">
      <alignment vertical="center" wrapText="1"/>
    </xf>
    <xf numFmtId="0" fontId="105" fillId="82" borderId="11" xfId="0" applyFont="1" applyFill="1" applyBorder="1" applyAlignment="1">
      <alignment vertical="center" wrapText="1"/>
    </xf>
    <xf numFmtId="0" fontId="105" fillId="3" borderId="98" xfId="0" applyFont="1" applyFill="1" applyBorder="1" applyAlignment="1">
      <alignment vertical="center" wrapText="1"/>
    </xf>
    <xf numFmtId="0" fontId="105" fillId="3" borderId="96" xfId="0" applyFont="1" applyFill="1" applyBorder="1" applyAlignment="1">
      <alignment vertical="center" wrapText="1"/>
    </xf>
    <xf numFmtId="0" fontId="104" fillId="0" borderId="69" xfId="0" applyFont="1" applyBorder="1" applyAlignment="1">
      <alignment horizontal="center" vertical="center" wrapText="1"/>
    </xf>
    <xf numFmtId="0" fontId="104" fillId="0" borderId="70" xfId="0" applyFont="1" applyBorder="1" applyAlignment="1">
      <alignment horizontal="center" vertical="center" wrapText="1"/>
    </xf>
    <xf numFmtId="0" fontId="104" fillId="0" borderId="71" xfId="0" applyFont="1" applyBorder="1" applyAlignment="1">
      <alignment horizontal="center" vertical="center" wrapText="1"/>
    </xf>
    <xf numFmtId="0" fontId="105" fillId="0" borderId="97" xfId="0" applyFont="1" applyBorder="1" applyAlignment="1">
      <alignment horizontal="left" vertical="center" wrapText="1"/>
    </xf>
    <xf numFmtId="0" fontId="125" fillId="3" borderId="98" xfId="0" applyFont="1" applyFill="1" applyBorder="1" applyAlignment="1">
      <alignment vertical="center" wrapText="1"/>
    </xf>
    <xf numFmtId="0" fontId="125" fillId="3" borderId="96" xfId="0" applyFont="1" applyFill="1" applyBorder="1" applyAlignment="1">
      <alignment vertical="center" wrapText="1"/>
    </xf>
    <xf numFmtId="0" fontId="105" fillId="0" borderId="98" xfId="0" applyFont="1" applyBorder="1" applyAlignment="1">
      <alignment horizontal="left" wrapText="1"/>
    </xf>
    <xf numFmtId="0" fontId="105" fillId="0" borderId="96" xfId="0" applyFont="1" applyBorder="1" applyAlignment="1">
      <alignment horizontal="left" wrapText="1"/>
    </xf>
  </cellXfs>
  <cellStyles count="21417">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DLEditWorkbookLocalCurrency" xfId="21416" xr:uid="{F125C303-D28C-4F1D-8E2F-2C41166320E8}"/>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2 2 2 2 2" xfId="21415" xr:uid="{75A3FAEE-A549-45DB-9462-E238B297F539}"/>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FFFFCC"/>
      <color rgb="FF0000FF"/>
      <color rgb="FF00FFCC"/>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R:\Financial%20Statement\PCH%20Reports\Chart%20of%20Accounts%202023\03.2023\RP\final\report_v_03_23.0_GEORGI_v1.xlsx" TargetMode="External"/><Relationship Id="rId1" Type="http://schemas.openxmlformats.org/officeDocument/2006/relationships/externalLinkPath" Target="/Financial%20Statement/PCH%20Reports/Chart%20of%20Accounts%202023/03.2023/RP/final/report_v_03_23.0_GEORGI_v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elp Sheet"/>
      <sheetName val="Changes in RP template"/>
      <sheetName val="Technical guide"/>
      <sheetName val="Overview"/>
      <sheetName val="Account balances"/>
      <sheetName val="IFRS transition"/>
      <sheetName val="Statistics"/>
      <sheetName val="IC report"/>
      <sheetName val="Capital transactions"/>
      <sheetName val="Cash"/>
      <sheetName val="Derivatives"/>
      <sheetName val="LP movement"/>
      <sheetName val="LLP movement"/>
      <sheetName val="Customer loans"/>
      <sheetName val="COVID-19"/>
      <sheetName val="LP Rating grades"/>
      <sheetName val="Fixed assets"/>
      <sheetName val="Deferred taxes"/>
      <sheetName val="Repossessed properties"/>
      <sheetName val="Asset encumbrance"/>
      <sheetName val="Liabilities"/>
      <sheetName val="Provisions"/>
      <sheetName val="Fair value"/>
      <sheetName val="Related parties"/>
      <sheetName val="Off balance"/>
      <sheetName val="Currency risk"/>
      <sheetName val="Liquidity risk"/>
      <sheetName val="Interest rate risk"/>
      <sheetName val="Counterparty ratings"/>
      <sheetName val="Leasing"/>
      <sheetName val="Shares in subsidiaries"/>
      <sheetName val="Training exp.; Borrowing costs"/>
      <sheetName val="Others"/>
    </sheetNames>
    <sheetDataSet>
      <sheetData sheetId="0">
        <row r="27">
          <cell r="C27" t="str">
            <v>Quarterly reporting</v>
          </cell>
        </row>
      </sheetData>
      <sheetData sheetId="1"/>
      <sheetData sheetId="2"/>
      <sheetData sheetId="3">
        <row r="3">
          <cell r="B3">
            <v>45016</v>
          </cell>
        </row>
        <row r="4">
          <cell r="B4" t="str">
            <v>EOQ</v>
          </cell>
        </row>
      </sheetData>
      <sheetData sheetId="4">
        <row r="2">
          <cell r="B2" t="str">
            <v>GEORGI</v>
          </cell>
        </row>
        <row r="3">
          <cell r="C3" t="str">
            <v>I6</v>
          </cell>
          <cell r="D3" t="str">
            <v>I6</v>
          </cell>
        </row>
        <row r="4">
          <cell r="A4" t="str">
            <v>CA2005</v>
          </cell>
          <cell r="C4" t="str">
            <v>12.2022</v>
          </cell>
          <cell r="D4" t="str">
            <v>03.2023</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85" zoomScaleNormal="85" workbookViewId="0">
      <pane xSplit="1" ySplit="7" topLeftCell="B11" activePane="bottomRight" state="frozen"/>
      <selection pane="topRight" activeCell="B1" sqref="B1"/>
      <selection pane="bottomLeft" activeCell="A8" sqref="A8"/>
      <selection pane="bottomRight" activeCell="B15" sqref="B15"/>
    </sheetView>
  </sheetViews>
  <sheetFormatPr defaultRowHeight="15"/>
  <cols>
    <col min="1" max="1" width="10.28515625" style="1" customWidth="1"/>
    <col min="2" max="2" width="153" bestFit="1" customWidth="1"/>
    <col min="3" max="3" width="39.42578125" customWidth="1"/>
    <col min="7" max="7" width="25" customWidth="1"/>
  </cols>
  <sheetData>
    <row r="1" spans="1:3" ht="15.75">
      <c r="A1" s="3"/>
      <c r="B1" s="112" t="s">
        <v>159</v>
      </c>
      <c r="C1" s="42"/>
    </row>
    <row r="2" spans="1:3" s="109" customFormat="1" ht="15.75">
      <c r="A2" s="142">
        <v>1</v>
      </c>
      <c r="B2" s="110" t="s">
        <v>160</v>
      </c>
      <c r="C2" s="517" t="s">
        <v>969</v>
      </c>
    </row>
    <row r="3" spans="1:3" s="109" customFormat="1" ht="15.75">
      <c r="A3" s="142">
        <v>2</v>
      </c>
      <c r="B3" s="111" t="s">
        <v>161</v>
      </c>
      <c r="C3" s="517" t="s">
        <v>953</v>
      </c>
    </row>
    <row r="4" spans="1:3" s="109" customFormat="1" ht="15.75">
      <c r="A4" s="142">
        <v>3</v>
      </c>
      <c r="B4" s="111" t="s">
        <v>162</v>
      </c>
      <c r="C4" s="517" t="s">
        <v>978</v>
      </c>
    </row>
    <row r="5" spans="1:3" s="109" customFormat="1" ht="15.75">
      <c r="A5" s="143">
        <v>4</v>
      </c>
      <c r="B5" s="114" t="s">
        <v>163</v>
      </c>
      <c r="C5" s="517" t="s">
        <v>979</v>
      </c>
    </row>
    <row r="6" spans="1:3" s="113" customFormat="1" ht="65.25" customHeight="1">
      <c r="A6" s="765" t="s">
        <v>321</v>
      </c>
      <c r="B6" s="766"/>
      <c r="C6" s="766"/>
    </row>
    <row r="7" spans="1:3">
      <c r="A7" s="215" t="s">
        <v>251</v>
      </c>
      <c r="B7" s="216" t="s">
        <v>164</v>
      </c>
    </row>
    <row r="8" spans="1:3">
      <c r="A8" s="217">
        <v>1</v>
      </c>
      <c r="B8" s="213" t="s">
        <v>139</v>
      </c>
    </row>
    <row r="9" spans="1:3">
      <c r="A9" s="217">
        <v>2</v>
      </c>
      <c r="B9" s="213" t="s">
        <v>165</v>
      </c>
    </row>
    <row r="10" spans="1:3">
      <c r="A10" s="217">
        <v>3</v>
      </c>
      <c r="B10" s="213" t="s">
        <v>166</v>
      </c>
    </row>
    <row r="11" spans="1:3">
      <c r="A11" s="217">
        <v>4</v>
      </c>
      <c r="B11" s="213" t="s">
        <v>167</v>
      </c>
    </row>
    <row r="12" spans="1:3">
      <c r="A12" s="217">
        <v>5</v>
      </c>
      <c r="B12" s="213" t="s">
        <v>107</v>
      </c>
    </row>
    <row r="13" spans="1:3">
      <c r="A13" s="217">
        <v>6</v>
      </c>
      <c r="B13" s="218" t="s">
        <v>91</v>
      </c>
    </row>
    <row r="14" spans="1:3">
      <c r="A14" s="217">
        <v>7</v>
      </c>
      <c r="B14" s="213" t="s">
        <v>168</v>
      </c>
    </row>
    <row r="15" spans="1:3">
      <c r="A15" s="217">
        <v>8</v>
      </c>
      <c r="B15" s="213" t="s">
        <v>171</v>
      </c>
    </row>
    <row r="16" spans="1:3">
      <c r="A16" s="217">
        <v>9</v>
      </c>
      <c r="B16" s="213" t="s">
        <v>85</v>
      </c>
    </row>
    <row r="17" spans="1:2">
      <c r="A17" s="219" t="s">
        <v>378</v>
      </c>
      <c r="B17" s="213" t="s">
        <v>358</v>
      </c>
    </row>
    <row r="18" spans="1:2">
      <c r="A18" s="217">
        <v>10</v>
      </c>
      <c r="B18" s="213" t="s">
        <v>172</v>
      </c>
    </row>
    <row r="19" spans="1:2">
      <c r="A19" s="217">
        <v>11</v>
      </c>
      <c r="B19" s="218" t="s">
        <v>155</v>
      </c>
    </row>
    <row r="20" spans="1:2">
      <c r="A20" s="217">
        <v>12</v>
      </c>
      <c r="B20" s="218" t="s">
        <v>152</v>
      </c>
    </row>
    <row r="21" spans="1:2">
      <c r="A21" s="217">
        <v>13</v>
      </c>
      <c r="B21" s="220" t="s">
        <v>297</v>
      </c>
    </row>
    <row r="22" spans="1:2">
      <c r="A22" s="217">
        <v>14</v>
      </c>
      <c r="B22" s="213" t="s">
        <v>351</v>
      </c>
    </row>
    <row r="23" spans="1:2">
      <c r="A23" s="217">
        <v>15</v>
      </c>
      <c r="B23" s="213" t="s">
        <v>74</v>
      </c>
    </row>
    <row r="24" spans="1:2">
      <c r="A24" s="217">
        <v>15.1</v>
      </c>
      <c r="B24" s="213" t="s">
        <v>387</v>
      </c>
    </row>
    <row r="25" spans="1:2">
      <c r="A25" s="217">
        <v>16</v>
      </c>
      <c r="B25" s="213" t="s">
        <v>450</v>
      </c>
    </row>
    <row r="26" spans="1:2">
      <c r="A26" s="217">
        <v>17</v>
      </c>
      <c r="B26" s="213" t="s">
        <v>674</v>
      </c>
    </row>
    <row r="27" spans="1:2">
      <c r="A27" s="217">
        <v>18</v>
      </c>
      <c r="B27" s="213" t="s">
        <v>933</v>
      </c>
    </row>
    <row r="28" spans="1:2">
      <c r="A28" s="217">
        <v>19</v>
      </c>
      <c r="B28" s="213" t="s">
        <v>934</v>
      </c>
    </row>
    <row r="29" spans="1:2">
      <c r="A29" s="217">
        <v>20</v>
      </c>
      <c r="B29" s="213" t="s">
        <v>935</v>
      </c>
    </row>
    <row r="30" spans="1:2">
      <c r="A30" s="217">
        <v>21</v>
      </c>
      <c r="B30" s="213" t="s">
        <v>543</v>
      </c>
    </row>
    <row r="31" spans="1:2">
      <c r="A31" s="217">
        <v>22</v>
      </c>
      <c r="B31" s="213" t="s">
        <v>936</v>
      </c>
    </row>
    <row r="32" spans="1:2" ht="25.5">
      <c r="A32" s="217">
        <v>23</v>
      </c>
      <c r="B32" s="487" t="s">
        <v>932</v>
      </c>
    </row>
    <row r="33" spans="1:2">
      <c r="A33" s="217">
        <v>24</v>
      </c>
      <c r="B33" s="213" t="s">
        <v>937</v>
      </c>
    </row>
    <row r="34" spans="1:2">
      <c r="A34" s="217">
        <v>25</v>
      </c>
      <c r="B34" s="213" t="s">
        <v>938</v>
      </c>
    </row>
    <row r="35" spans="1:2">
      <c r="A35" s="217">
        <v>26</v>
      </c>
      <c r="B35" s="213" t="s">
        <v>719</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headerFooter>
    <oddHeader>&amp;C&amp;"Calibri"&amp;10&amp;K0078D7 Classification: Restricted to Partners&amp;1#_x000D_</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6"/>
  <sheetViews>
    <sheetView zoomScaleNormal="100" workbookViewId="0">
      <pane xSplit="1" ySplit="5" topLeftCell="B41" activePane="bottomRight" state="frozen"/>
      <selection pane="topRight" activeCell="B1" sqref="B1"/>
      <selection pane="bottomLeft" activeCell="A5" sqref="A5"/>
      <selection pane="bottomRight" activeCell="C6" sqref="C6:C53"/>
    </sheetView>
  </sheetViews>
  <sheetFormatPr defaultRowHeight="15"/>
  <cols>
    <col min="1" max="1" width="9.5703125" style="1" bestFit="1" customWidth="1"/>
    <col min="2" max="2" width="132.42578125" style="1" customWidth="1"/>
    <col min="3" max="3" width="18.42578125" style="1" customWidth="1"/>
    <col min="4" max="4" width="12.28515625" bestFit="1" customWidth="1"/>
  </cols>
  <sheetData>
    <row r="1" spans="1:6" ht="15.75">
      <c r="A1" s="10" t="s">
        <v>108</v>
      </c>
      <c r="B1" s="9" t="str">
        <f>Info!C2</f>
        <v>ს.ს "პროკრედიტ ბანკი"</v>
      </c>
      <c r="D1" s="1"/>
      <c r="E1" s="1"/>
      <c r="F1" s="1"/>
    </row>
    <row r="2" spans="1:6" s="10" customFormat="1" ht="15.75" customHeight="1">
      <c r="A2" s="10" t="s">
        <v>109</v>
      </c>
      <c r="B2" s="270">
        <f>'1. key ratios'!B2</f>
        <v>45199</v>
      </c>
    </row>
    <row r="3" spans="1:6" s="10" customFormat="1" ht="15.75" customHeight="1"/>
    <row r="4" spans="1:6" ht="15.75" thickBot="1">
      <c r="A4" s="1" t="s">
        <v>257</v>
      </c>
      <c r="B4" s="19" t="s">
        <v>85</v>
      </c>
    </row>
    <row r="5" spans="1:6">
      <c r="A5" s="71" t="s">
        <v>25</v>
      </c>
      <c r="B5" s="72"/>
      <c r="C5" s="73" t="s">
        <v>26</v>
      </c>
    </row>
    <row r="6" spans="1:6">
      <c r="A6" s="74">
        <v>1</v>
      </c>
      <c r="B6" s="38" t="s">
        <v>27</v>
      </c>
      <c r="C6" s="145">
        <v>292937204.20999998</v>
      </c>
      <c r="D6" s="519"/>
    </row>
    <row r="7" spans="1:6">
      <c r="A7" s="74">
        <v>2</v>
      </c>
      <c r="B7" s="35" t="s">
        <v>28</v>
      </c>
      <c r="C7" s="146">
        <v>112482805</v>
      </c>
      <c r="D7" s="519"/>
    </row>
    <row r="8" spans="1:6">
      <c r="A8" s="74">
        <v>3</v>
      </c>
      <c r="B8" s="30" t="s">
        <v>29</v>
      </c>
      <c r="C8" s="146">
        <v>72117569.829999998</v>
      </c>
      <c r="D8" s="519"/>
    </row>
    <row r="9" spans="1:6">
      <c r="A9" s="74">
        <v>4</v>
      </c>
      <c r="B9" s="30" t="s">
        <v>30</v>
      </c>
      <c r="C9" s="146">
        <v>0</v>
      </c>
      <c r="D9" s="519"/>
    </row>
    <row r="10" spans="1:6">
      <c r="A10" s="74">
        <v>5</v>
      </c>
      <c r="B10" s="30" t="s">
        <v>31</v>
      </c>
      <c r="C10" s="146">
        <v>0</v>
      </c>
      <c r="D10" s="519"/>
    </row>
    <row r="11" spans="1:6">
      <c r="A11" s="74">
        <v>6</v>
      </c>
      <c r="B11" s="36" t="s">
        <v>32</v>
      </c>
      <c r="C11" s="146">
        <v>108336829.38000001</v>
      </c>
      <c r="D11" s="519"/>
    </row>
    <row r="12" spans="1:6" s="2" customFormat="1">
      <c r="A12" s="74">
        <v>7</v>
      </c>
      <c r="B12" s="38" t="s">
        <v>33</v>
      </c>
      <c r="C12" s="147">
        <v>9882238.9761941005</v>
      </c>
      <c r="D12" s="519"/>
    </row>
    <row r="13" spans="1:6" s="2" customFormat="1">
      <c r="A13" s="74">
        <v>8</v>
      </c>
      <c r="B13" s="37" t="s">
        <v>34</v>
      </c>
      <c r="C13" s="146">
        <v>0</v>
      </c>
      <c r="D13" s="519"/>
    </row>
    <row r="14" spans="1:6" s="2" customFormat="1" ht="25.5">
      <c r="A14" s="74">
        <v>9</v>
      </c>
      <c r="B14" s="31" t="s">
        <v>35</v>
      </c>
      <c r="C14" s="146">
        <v>0</v>
      </c>
      <c r="D14" s="519"/>
    </row>
    <row r="15" spans="1:6" s="2" customFormat="1">
      <c r="A15" s="74">
        <v>10</v>
      </c>
      <c r="B15" s="32" t="s">
        <v>36</v>
      </c>
      <c r="C15" s="146">
        <v>1930721.0000000002</v>
      </c>
      <c r="D15" s="519"/>
    </row>
    <row r="16" spans="1:6" s="2" customFormat="1">
      <c r="A16" s="74">
        <v>11</v>
      </c>
      <c r="B16" s="33" t="s">
        <v>37</v>
      </c>
      <c r="C16" s="146">
        <v>0</v>
      </c>
      <c r="D16" s="519"/>
    </row>
    <row r="17" spans="1:4" s="2" customFormat="1">
      <c r="A17" s="74">
        <v>12</v>
      </c>
      <c r="B17" s="32" t="s">
        <v>38</v>
      </c>
      <c r="C17" s="146">
        <v>0</v>
      </c>
      <c r="D17" s="519"/>
    </row>
    <row r="18" spans="1:4" s="2" customFormat="1">
      <c r="A18" s="74">
        <v>13</v>
      </c>
      <c r="B18" s="32" t="s">
        <v>39</v>
      </c>
      <c r="C18" s="146">
        <v>0</v>
      </c>
      <c r="D18" s="519"/>
    </row>
    <row r="19" spans="1:4" s="2" customFormat="1">
      <c r="A19" s="74">
        <v>14</v>
      </c>
      <c r="B19" s="32" t="s">
        <v>40</v>
      </c>
      <c r="C19" s="146">
        <v>0</v>
      </c>
      <c r="D19" s="519"/>
    </row>
    <row r="20" spans="1:4" s="2" customFormat="1" ht="25.5">
      <c r="A20" s="74">
        <v>15</v>
      </c>
      <c r="B20" s="32" t="s">
        <v>41</v>
      </c>
      <c r="C20" s="146">
        <v>0</v>
      </c>
      <c r="D20" s="519"/>
    </row>
    <row r="21" spans="1:4" s="2" customFormat="1" ht="25.5">
      <c r="A21" s="74">
        <v>16</v>
      </c>
      <c r="B21" s="31" t="s">
        <v>42</v>
      </c>
      <c r="C21" s="146">
        <v>0</v>
      </c>
      <c r="D21" s="519"/>
    </row>
    <row r="22" spans="1:4" s="2" customFormat="1">
      <c r="A22" s="74">
        <v>17</v>
      </c>
      <c r="B22" s="75" t="s">
        <v>43</v>
      </c>
      <c r="C22" s="146">
        <v>7951517.9761941005</v>
      </c>
      <c r="D22" s="519"/>
    </row>
    <row r="23" spans="1:4" s="2" customFormat="1">
      <c r="A23" s="74">
        <v>18</v>
      </c>
      <c r="B23" s="744" t="s">
        <v>722</v>
      </c>
      <c r="C23" s="146">
        <v>0</v>
      </c>
      <c r="D23" s="519"/>
    </row>
    <row r="24" spans="1:4" s="2" customFormat="1" ht="25.5">
      <c r="A24" s="74">
        <v>19</v>
      </c>
      <c r="B24" s="31" t="s">
        <v>44</v>
      </c>
      <c r="C24" s="146">
        <v>0</v>
      </c>
      <c r="D24" s="519"/>
    </row>
    <row r="25" spans="1:4" s="2" customFormat="1" ht="25.5">
      <c r="A25" s="74">
        <v>20</v>
      </c>
      <c r="B25" s="31" t="s">
        <v>45</v>
      </c>
      <c r="C25" s="146">
        <v>0</v>
      </c>
      <c r="D25" s="519"/>
    </row>
    <row r="26" spans="1:4" s="2" customFormat="1" ht="25.5">
      <c r="A26" s="74">
        <v>21</v>
      </c>
      <c r="B26" s="33" t="s">
        <v>46</v>
      </c>
      <c r="C26" s="146">
        <v>0</v>
      </c>
      <c r="D26" s="519"/>
    </row>
    <row r="27" spans="1:4" s="2" customFormat="1">
      <c r="A27" s="74">
        <v>22</v>
      </c>
      <c r="B27" s="33" t="s">
        <v>47</v>
      </c>
      <c r="C27" s="146">
        <v>0</v>
      </c>
      <c r="D27" s="519"/>
    </row>
    <row r="28" spans="1:4" s="2" customFormat="1" ht="25.5">
      <c r="A28" s="74">
        <v>23</v>
      </c>
      <c r="B28" s="33" t="s">
        <v>48</v>
      </c>
      <c r="C28" s="146">
        <v>0</v>
      </c>
      <c r="D28" s="519"/>
    </row>
    <row r="29" spans="1:4" s="2" customFormat="1">
      <c r="A29" s="74">
        <v>24</v>
      </c>
      <c r="B29" s="39" t="s">
        <v>22</v>
      </c>
      <c r="C29" s="147">
        <v>283054965.23380589</v>
      </c>
      <c r="D29" s="519"/>
    </row>
    <row r="30" spans="1:4" s="2" customFormat="1">
      <c r="A30" s="76"/>
      <c r="B30" s="34"/>
      <c r="C30" s="148"/>
      <c r="D30" s="519"/>
    </row>
    <row r="31" spans="1:4" s="2" customFormat="1">
      <c r="A31" s="76">
        <v>25</v>
      </c>
      <c r="B31" s="39" t="s">
        <v>49</v>
      </c>
      <c r="C31" s="147">
        <v>0</v>
      </c>
      <c r="D31" s="519"/>
    </row>
    <row r="32" spans="1:4" s="2" customFormat="1">
      <c r="A32" s="76">
        <v>26</v>
      </c>
      <c r="B32" s="30" t="s">
        <v>50</v>
      </c>
      <c r="C32" s="149">
        <v>0</v>
      </c>
      <c r="D32" s="519"/>
    </row>
    <row r="33" spans="1:4" s="2" customFormat="1">
      <c r="A33" s="76">
        <v>27</v>
      </c>
      <c r="B33" s="107" t="s">
        <v>51</v>
      </c>
      <c r="C33" s="146">
        <v>0</v>
      </c>
      <c r="D33" s="519"/>
    </row>
    <row r="34" spans="1:4" s="2" customFormat="1">
      <c r="A34" s="76">
        <v>28</v>
      </c>
      <c r="B34" s="107" t="s">
        <v>52</v>
      </c>
      <c r="C34" s="146">
        <v>0</v>
      </c>
      <c r="D34" s="519"/>
    </row>
    <row r="35" spans="1:4" s="2" customFormat="1">
      <c r="A35" s="76">
        <v>29</v>
      </c>
      <c r="B35" s="30" t="s">
        <v>53</v>
      </c>
      <c r="C35" s="146">
        <v>0</v>
      </c>
      <c r="D35" s="519"/>
    </row>
    <row r="36" spans="1:4" s="2" customFormat="1">
      <c r="A36" s="76">
        <v>30</v>
      </c>
      <c r="B36" s="39" t="s">
        <v>54</v>
      </c>
      <c r="C36" s="147">
        <v>0</v>
      </c>
      <c r="D36" s="519"/>
    </row>
    <row r="37" spans="1:4" s="2" customFormat="1">
      <c r="A37" s="76">
        <v>31</v>
      </c>
      <c r="B37" s="31" t="s">
        <v>55</v>
      </c>
      <c r="C37" s="146">
        <v>0</v>
      </c>
      <c r="D37" s="519"/>
    </row>
    <row r="38" spans="1:4" s="2" customFormat="1">
      <c r="A38" s="76">
        <v>32</v>
      </c>
      <c r="B38" s="32" t="s">
        <v>56</v>
      </c>
      <c r="C38" s="146">
        <v>0</v>
      </c>
      <c r="D38" s="519"/>
    </row>
    <row r="39" spans="1:4" s="2" customFormat="1" ht="25.5">
      <c r="A39" s="76">
        <v>33</v>
      </c>
      <c r="B39" s="31" t="s">
        <v>57</v>
      </c>
      <c r="C39" s="146">
        <v>0</v>
      </c>
      <c r="D39" s="519"/>
    </row>
    <row r="40" spans="1:4" s="2" customFormat="1" ht="25.5">
      <c r="A40" s="76">
        <v>34</v>
      </c>
      <c r="B40" s="31" t="s">
        <v>45</v>
      </c>
      <c r="C40" s="146">
        <v>0</v>
      </c>
      <c r="D40" s="519"/>
    </row>
    <row r="41" spans="1:4" s="2" customFormat="1" ht="25.5">
      <c r="A41" s="76">
        <v>35</v>
      </c>
      <c r="B41" s="33" t="s">
        <v>58</v>
      </c>
      <c r="C41" s="146">
        <v>0</v>
      </c>
      <c r="D41" s="519"/>
    </row>
    <row r="42" spans="1:4" s="2" customFormat="1">
      <c r="A42" s="76">
        <v>36</v>
      </c>
      <c r="B42" s="39" t="s">
        <v>23</v>
      </c>
      <c r="C42" s="147">
        <v>0</v>
      </c>
      <c r="D42" s="519"/>
    </row>
    <row r="43" spans="1:4" s="2" customFormat="1">
      <c r="A43" s="76"/>
      <c r="B43" s="34"/>
      <c r="C43" s="148"/>
      <c r="D43" s="519"/>
    </row>
    <row r="44" spans="1:4" s="2" customFormat="1">
      <c r="A44" s="76">
        <v>37</v>
      </c>
      <c r="B44" s="40" t="s">
        <v>59</v>
      </c>
      <c r="C44" s="147">
        <v>11322400</v>
      </c>
      <c r="D44" s="519"/>
    </row>
    <row r="45" spans="1:4" s="2" customFormat="1">
      <c r="A45" s="76">
        <v>38</v>
      </c>
      <c r="B45" s="30" t="s">
        <v>60</v>
      </c>
      <c r="C45" s="146">
        <v>11322400</v>
      </c>
      <c r="D45" s="519"/>
    </row>
    <row r="46" spans="1:4" s="2" customFormat="1">
      <c r="A46" s="76">
        <v>39</v>
      </c>
      <c r="B46" s="30" t="s">
        <v>61</v>
      </c>
      <c r="C46" s="146">
        <v>0</v>
      </c>
      <c r="D46" s="519"/>
    </row>
    <row r="47" spans="1:4" s="2" customFormat="1">
      <c r="A47" s="76">
        <v>40</v>
      </c>
      <c r="B47" s="694" t="s">
        <v>721</v>
      </c>
      <c r="C47" s="146">
        <v>0</v>
      </c>
      <c r="D47" s="519"/>
    </row>
    <row r="48" spans="1:4" s="2" customFormat="1">
      <c r="A48" s="76">
        <v>41</v>
      </c>
      <c r="B48" s="40" t="s">
        <v>62</v>
      </c>
      <c r="C48" s="147">
        <v>0</v>
      </c>
      <c r="D48" s="519"/>
    </row>
    <row r="49" spans="1:4" s="2" customFormat="1">
      <c r="A49" s="76">
        <v>42</v>
      </c>
      <c r="B49" s="31" t="s">
        <v>63</v>
      </c>
      <c r="C49" s="148">
        <v>0</v>
      </c>
      <c r="D49" s="519"/>
    </row>
    <row r="50" spans="1:4" s="2" customFormat="1">
      <c r="A50" s="76">
        <v>43</v>
      </c>
      <c r="B50" s="32" t="s">
        <v>64</v>
      </c>
      <c r="C50" s="148">
        <v>0</v>
      </c>
      <c r="D50" s="519"/>
    </row>
    <row r="51" spans="1:4" s="2" customFormat="1" ht="25.5">
      <c r="A51" s="76">
        <v>44</v>
      </c>
      <c r="B51" s="31" t="s">
        <v>65</v>
      </c>
      <c r="C51" s="148">
        <v>0</v>
      </c>
      <c r="D51" s="519"/>
    </row>
    <row r="52" spans="1:4" s="2" customFormat="1" ht="25.5">
      <c r="A52" s="76">
        <v>45</v>
      </c>
      <c r="B52" s="31" t="s">
        <v>45</v>
      </c>
      <c r="C52" s="148">
        <v>0</v>
      </c>
      <c r="D52" s="519"/>
    </row>
    <row r="53" spans="1:4" s="2" customFormat="1" ht="15.75" thickBot="1">
      <c r="A53" s="76">
        <v>46</v>
      </c>
      <c r="B53" s="77" t="s">
        <v>24</v>
      </c>
      <c r="C53" s="150">
        <v>11322400</v>
      </c>
      <c r="D53" s="519"/>
    </row>
    <row r="54" spans="1:4">
      <c r="D54" s="519"/>
    </row>
    <row r="55" spans="1:4">
      <c r="D55" s="519"/>
    </row>
    <row r="56" spans="1:4">
      <c r="B56" s="1" t="s">
        <v>141</v>
      </c>
      <c r="D56" s="519"/>
    </row>
  </sheetData>
  <dataValidations count="1">
    <dataValidation operator="lessThanOrEqual" allowBlank="1" showInputMessage="1" showErrorMessage="1" errorTitle="Should be negative number" error="Should be whole negative number or 0" sqref="C29:C32 C36 C42:C44 C48:C53" xr:uid="{00000000-0002-0000-0900-000000000000}"/>
  </dataValidations>
  <pageMargins left="0.7" right="0.7" top="0.75" bottom="0.75" header="0.3" footer="0.3"/>
  <headerFooter>
    <oddHeader>&amp;C&amp;"Calibri"&amp;10&amp;K0078D7 Classification: Restricted to Partners&amp;1#_x000D_</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workbookViewId="0">
      <selection activeCell="C18" sqref="C18"/>
    </sheetView>
  </sheetViews>
  <sheetFormatPr defaultColWidth="9.140625" defaultRowHeight="12.75"/>
  <cols>
    <col min="1" max="1" width="10.85546875" style="1" bestFit="1" customWidth="1"/>
    <col min="2" max="2" width="59" style="1" customWidth="1"/>
    <col min="3" max="3" width="16.7109375" style="1" bestFit="1" customWidth="1"/>
    <col min="4" max="4" width="22.140625" style="1" customWidth="1"/>
    <col min="5" max="16384" width="9.140625" style="1"/>
  </cols>
  <sheetData>
    <row r="1" spans="1:6" ht="15">
      <c r="A1" s="10" t="s">
        <v>108</v>
      </c>
      <c r="B1" s="9" t="str">
        <f>Info!C2</f>
        <v>ს.ს "პროკრედიტ ბანკი"</v>
      </c>
    </row>
    <row r="2" spans="1:6" s="10" customFormat="1" ht="15.75" customHeight="1">
      <c r="A2" s="10" t="s">
        <v>109</v>
      </c>
      <c r="B2" s="270">
        <f>'1. key ratios'!B2</f>
        <v>45199</v>
      </c>
    </row>
    <row r="3" spans="1:6" s="10" customFormat="1" ht="15.75" customHeight="1"/>
    <row r="4" spans="1:6" ht="13.5" thickBot="1">
      <c r="A4" s="1" t="s">
        <v>357</v>
      </c>
      <c r="B4" s="208" t="s">
        <v>358</v>
      </c>
    </row>
    <row r="5" spans="1:6" s="27" customFormat="1">
      <c r="A5" s="805" t="s">
        <v>359</v>
      </c>
      <c r="B5" s="806"/>
      <c r="C5" s="198" t="s">
        <v>360</v>
      </c>
      <c r="D5" s="199" t="s">
        <v>361</v>
      </c>
    </row>
    <row r="6" spans="1:6" s="209" customFormat="1">
      <c r="A6" s="200">
        <v>1</v>
      </c>
      <c r="B6" s="201" t="s">
        <v>362</v>
      </c>
      <c r="C6" s="201"/>
      <c r="D6" s="202"/>
    </row>
    <row r="7" spans="1:6" s="209" customFormat="1">
      <c r="A7" s="203" t="s">
        <v>363</v>
      </c>
      <c r="B7" s="204" t="s">
        <v>364</v>
      </c>
      <c r="C7" s="245">
        <v>4.4999999999999998E-2</v>
      </c>
      <c r="D7" s="700">
        <v>55952835.950410314</v>
      </c>
      <c r="E7" s="522"/>
      <c r="F7" s="522"/>
    </row>
    <row r="8" spans="1:6" s="209" customFormat="1">
      <c r="A8" s="203" t="s">
        <v>365</v>
      </c>
      <c r="B8" s="204" t="s">
        <v>366</v>
      </c>
      <c r="C8" s="245">
        <v>0.06</v>
      </c>
      <c r="D8" s="700">
        <v>74603781.267213747</v>
      </c>
      <c r="E8" s="522"/>
      <c r="F8" s="522"/>
    </row>
    <row r="9" spans="1:6" s="209" customFormat="1">
      <c r="A9" s="203" t="s">
        <v>367</v>
      </c>
      <c r="B9" s="204" t="s">
        <v>368</v>
      </c>
      <c r="C9" s="245">
        <v>0.08</v>
      </c>
      <c r="D9" s="700">
        <v>99471708.356285006</v>
      </c>
      <c r="E9" s="522"/>
      <c r="F9" s="522"/>
    </row>
    <row r="10" spans="1:6" s="209" customFormat="1">
      <c r="A10" s="200" t="s">
        <v>369</v>
      </c>
      <c r="B10" s="201" t="s">
        <v>370</v>
      </c>
      <c r="C10" s="695"/>
      <c r="D10" s="701"/>
      <c r="E10" s="522"/>
      <c r="F10" s="522"/>
    </row>
    <row r="11" spans="1:6" s="210" customFormat="1">
      <c r="A11" s="205" t="s">
        <v>371</v>
      </c>
      <c r="B11" s="206" t="s">
        <v>433</v>
      </c>
      <c r="C11" s="245">
        <v>2.5000000000000001E-2</v>
      </c>
      <c r="D11" s="700">
        <v>31084908.861339062</v>
      </c>
      <c r="E11" s="522"/>
      <c r="F11" s="522"/>
    </row>
    <row r="12" spans="1:6" s="210" customFormat="1">
      <c r="A12" s="205" t="s">
        <v>372</v>
      </c>
      <c r="B12" s="206" t="s">
        <v>373</v>
      </c>
      <c r="C12" s="245">
        <v>0</v>
      </c>
      <c r="D12" s="700">
        <v>0</v>
      </c>
      <c r="E12" s="522"/>
      <c r="F12" s="522"/>
    </row>
    <row r="13" spans="1:6" s="210" customFormat="1">
      <c r="A13" s="205" t="s">
        <v>374</v>
      </c>
      <c r="B13" s="206" t="s">
        <v>375</v>
      </c>
      <c r="C13" s="245">
        <v>0</v>
      </c>
      <c r="D13" s="700">
        <v>0</v>
      </c>
      <c r="E13" s="522"/>
      <c r="F13" s="522"/>
    </row>
    <row r="14" spans="1:6" s="209" customFormat="1">
      <c r="A14" s="200" t="s">
        <v>376</v>
      </c>
      <c r="B14" s="201" t="s">
        <v>431</v>
      </c>
      <c r="C14" s="696"/>
      <c r="D14" s="701"/>
      <c r="E14" s="522"/>
      <c r="F14" s="522"/>
    </row>
    <row r="15" spans="1:6" s="209" customFormat="1">
      <c r="A15" s="214" t="s">
        <v>379</v>
      </c>
      <c r="B15" s="206" t="s">
        <v>432</v>
      </c>
      <c r="C15" s="245">
        <v>4.3457122727368756E-2</v>
      </c>
      <c r="D15" s="700">
        <v>54034427.974251367</v>
      </c>
      <c r="E15" s="522"/>
      <c r="F15" s="522"/>
    </row>
    <row r="16" spans="1:6" s="209" customFormat="1">
      <c r="A16" s="214" t="s">
        <v>380</v>
      </c>
      <c r="B16" s="206" t="s">
        <v>382</v>
      </c>
      <c r="C16" s="245">
        <v>5.3339960805726838E-2</v>
      </c>
      <c r="D16" s="700">
        <v>66322712.812536657</v>
      </c>
      <c r="E16" s="522"/>
      <c r="F16" s="522"/>
    </row>
    <row r="17" spans="1:6" s="209" customFormat="1">
      <c r="A17" s="214" t="s">
        <v>381</v>
      </c>
      <c r="B17" s="206" t="s">
        <v>429</v>
      </c>
      <c r="C17" s="245">
        <v>6.6343695119355894E-2</v>
      </c>
      <c r="D17" s="700">
        <v>82491508.652385727</v>
      </c>
      <c r="E17" s="522"/>
      <c r="F17" s="522"/>
    </row>
    <row r="18" spans="1:6" s="27" customFormat="1">
      <c r="A18" s="807" t="s">
        <v>430</v>
      </c>
      <c r="B18" s="808"/>
      <c r="C18" s="697" t="s">
        <v>360</v>
      </c>
      <c r="D18" s="698" t="s">
        <v>361</v>
      </c>
      <c r="E18" s="522"/>
      <c r="F18" s="522"/>
    </row>
    <row r="19" spans="1:6" s="209" customFormat="1">
      <c r="A19" s="207">
        <v>4</v>
      </c>
      <c r="B19" s="206" t="s">
        <v>22</v>
      </c>
      <c r="C19" s="245">
        <v>0.11345712272736877</v>
      </c>
      <c r="D19" s="700">
        <v>141072172.78600076</v>
      </c>
      <c r="E19" s="522"/>
      <c r="F19" s="522"/>
    </row>
    <row r="20" spans="1:6" s="209" customFormat="1">
      <c r="A20" s="207">
        <v>5</v>
      </c>
      <c r="B20" s="206" t="s">
        <v>86</v>
      </c>
      <c r="C20" s="245">
        <v>0.13833996080572683</v>
      </c>
      <c r="D20" s="700">
        <v>172011402.94108945</v>
      </c>
      <c r="E20" s="522"/>
      <c r="F20" s="522"/>
    </row>
    <row r="21" spans="1:6" s="209" customFormat="1" ht="13.5" thickBot="1">
      <c r="A21" s="211" t="s">
        <v>377</v>
      </c>
      <c r="B21" s="212" t="s">
        <v>85</v>
      </c>
      <c r="C21" s="699">
        <v>0.1713436951193559</v>
      </c>
      <c r="D21" s="702">
        <v>213048125.87000981</v>
      </c>
      <c r="E21" s="522"/>
      <c r="F21" s="522"/>
    </row>
    <row r="23" spans="1:6">
      <c r="B23" s="14"/>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headerFooter>
    <oddHeader>&amp;C&amp;"Calibri"&amp;10&amp;K0078D7 Classification: Restricted to Partners&amp;1#_x000D_</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70"/>
  <sheetViews>
    <sheetView zoomScale="80" zoomScaleNormal="80" workbookViewId="0">
      <pane xSplit="1" ySplit="5" topLeftCell="B64" activePane="bottomRight" state="frozen"/>
      <selection pane="topRight" activeCell="B1" sqref="B1"/>
      <selection pane="bottomLeft" activeCell="A5" sqref="A5"/>
      <selection pane="bottomRight" activeCell="C6" sqref="C6:C70"/>
    </sheetView>
  </sheetViews>
  <sheetFormatPr defaultRowHeight="15.75"/>
  <cols>
    <col min="1" max="1" width="10.7109375" style="28" customWidth="1"/>
    <col min="2" max="2" width="91.85546875" style="28" customWidth="1"/>
    <col min="3" max="3" width="38.140625" style="28" customWidth="1"/>
    <col min="4" max="4" width="32.28515625" style="28" customWidth="1"/>
  </cols>
  <sheetData>
    <row r="1" spans="1:5">
      <c r="A1" s="10" t="s">
        <v>108</v>
      </c>
      <c r="B1" s="11" t="str">
        <f>Info!C2</f>
        <v>ს.ს "პროკრედიტ ბანკი"</v>
      </c>
    </row>
    <row r="2" spans="1:5" s="10" customFormat="1" ht="15.75" customHeight="1">
      <c r="A2" s="10" t="s">
        <v>109</v>
      </c>
      <c r="B2" s="270">
        <f>'1. key ratios'!B2</f>
        <v>45199</v>
      </c>
    </row>
    <row r="3" spans="1:5" s="10" customFormat="1" ht="15.75" customHeight="1">
      <c r="A3" s="16"/>
    </row>
    <row r="4" spans="1:5" s="10" customFormat="1" ht="15.75" customHeight="1" thickBot="1">
      <c r="A4" s="10" t="s">
        <v>258</v>
      </c>
      <c r="B4" s="129" t="s">
        <v>172</v>
      </c>
      <c r="D4" s="131" t="s">
        <v>87</v>
      </c>
    </row>
    <row r="5" spans="1:5" ht="63" customHeight="1">
      <c r="A5" s="83" t="s">
        <v>25</v>
      </c>
      <c r="B5" s="84" t="s">
        <v>144</v>
      </c>
      <c r="C5" s="85" t="s">
        <v>854</v>
      </c>
      <c r="D5" s="130" t="s">
        <v>173</v>
      </c>
    </row>
    <row r="6" spans="1:5">
      <c r="A6" s="357">
        <v>1</v>
      </c>
      <c r="B6" s="319" t="s">
        <v>839</v>
      </c>
      <c r="C6" s="527">
        <v>432454336.36759996</v>
      </c>
      <c r="D6" s="78"/>
      <c r="E6" s="505"/>
    </row>
    <row r="7" spans="1:5">
      <c r="A7" s="357">
        <v>1.1000000000000001</v>
      </c>
      <c r="B7" s="320" t="s">
        <v>96</v>
      </c>
      <c r="C7" s="528">
        <v>49633766.352600001</v>
      </c>
      <c r="D7" s="79"/>
      <c r="E7" s="505"/>
    </row>
    <row r="8" spans="1:5">
      <c r="A8" s="357">
        <v>1.2</v>
      </c>
      <c r="B8" s="320" t="s">
        <v>97</v>
      </c>
      <c r="C8" s="528">
        <v>285139309.0837</v>
      </c>
      <c r="D8" s="79"/>
      <c r="E8" s="505"/>
    </row>
    <row r="9" spans="1:5">
      <c r="A9" s="357">
        <v>1.3</v>
      </c>
      <c r="B9" s="320" t="s">
        <v>98</v>
      </c>
      <c r="C9" s="528">
        <v>97681260.931299999</v>
      </c>
      <c r="D9" s="79"/>
      <c r="E9" s="505"/>
    </row>
    <row r="10" spans="1:5">
      <c r="A10" s="357">
        <v>2</v>
      </c>
      <c r="B10" s="321" t="s">
        <v>726</v>
      </c>
      <c r="C10" s="528">
        <v>0</v>
      </c>
      <c r="D10" s="79"/>
      <c r="E10" s="505"/>
    </row>
    <row r="11" spans="1:5">
      <c r="A11" s="357">
        <v>2.1</v>
      </c>
      <c r="B11" s="322" t="s">
        <v>727</v>
      </c>
      <c r="C11" s="528">
        <v>0</v>
      </c>
      <c r="D11" s="80"/>
      <c r="E11" s="505"/>
    </row>
    <row r="12" spans="1:5" ht="23.45" customHeight="1">
      <c r="A12" s="357">
        <v>3</v>
      </c>
      <c r="B12" s="323" t="s">
        <v>728</v>
      </c>
      <c r="C12" s="528">
        <v>139527.80619999993</v>
      </c>
      <c r="D12" s="80"/>
      <c r="E12" s="505"/>
    </row>
    <row r="13" spans="1:5" ht="23.45" customHeight="1">
      <c r="A13" s="489"/>
      <c r="B13" s="537" t="s">
        <v>43</v>
      </c>
      <c r="C13" s="539">
        <v>6.1941007152199745E-3</v>
      </c>
      <c r="D13" s="538" t="s">
        <v>970</v>
      </c>
      <c r="E13" s="505"/>
    </row>
    <row r="14" spans="1:5" ht="23.1" customHeight="1">
      <c r="A14" s="357">
        <v>4</v>
      </c>
      <c r="B14" s="324" t="s">
        <v>729</v>
      </c>
      <c r="C14" s="528">
        <v>0</v>
      </c>
      <c r="D14" s="80"/>
      <c r="E14" s="505"/>
    </row>
    <row r="15" spans="1:5">
      <c r="A15" s="357">
        <v>5</v>
      </c>
      <c r="B15" s="324" t="s">
        <v>730</v>
      </c>
      <c r="C15" s="529">
        <v>0</v>
      </c>
      <c r="D15" s="80"/>
      <c r="E15" s="505"/>
    </row>
    <row r="16" spans="1:5">
      <c r="A16" s="357">
        <v>5.0999999999999996</v>
      </c>
      <c r="B16" s="325" t="s">
        <v>731</v>
      </c>
      <c r="C16" s="528">
        <v>0</v>
      </c>
      <c r="D16" s="80"/>
      <c r="E16" s="505"/>
    </row>
    <row r="17" spans="1:5">
      <c r="A17" s="357">
        <v>5.2</v>
      </c>
      <c r="B17" s="325" t="s">
        <v>566</v>
      </c>
      <c r="C17" s="528">
        <v>0</v>
      </c>
      <c r="D17" s="79"/>
      <c r="E17" s="505"/>
    </row>
    <row r="18" spans="1:5">
      <c r="A18" s="357">
        <v>5.3</v>
      </c>
      <c r="B18" s="325" t="s">
        <v>732</v>
      </c>
      <c r="C18" s="528">
        <v>0</v>
      </c>
      <c r="D18" s="79"/>
      <c r="E18" s="505"/>
    </row>
    <row r="19" spans="1:5">
      <c r="A19" s="357">
        <v>6</v>
      </c>
      <c r="B19" s="323" t="s">
        <v>733</v>
      </c>
      <c r="C19" s="530">
        <v>1246065056.4848633</v>
      </c>
      <c r="D19" s="79"/>
      <c r="E19" s="505"/>
    </row>
    <row r="20" spans="1:5">
      <c r="A20" s="357">
        <v>6.1</v>
      </c>
      <c r="B20" s="325" t="s">
        <v>566</v>
      </c>
      <c r="C20" s="528">
        <v>116766079.13</v>
      </c>
      <c r="D20" s="79"/>
      <c r="E20" s="505"/>
    </row>
    <row r="21" spans="1:5">
      <c r="A21" s="357">
        <v>6.2</v>
      </c>
      <c r="B21" s="325" t="s">
        <v>732</v>
      </c>
      <c r="C21" s="528">
        <v>1129298977.3548632</v>
      </c>
      <c r="D21" s="79"/>
      <c r="E21" s="505"/>
    </row>
    <row r="22" spans="1:5">
      <c r="A22" s="357">
        <v>7</v>
      </c>
      <c r="B22" s="326" t="s">
        <v>734</v>
      </c>
      <c r="C22" s="528">
        <v>7951517.9699999997</v>
      </c>
      <c r="D22" s="79"/>
      <c r="E22" s="505"/>
    </row>
    <row r="23" spans="1:5" ht="21">
      <c r="A23" s="489"/>
      <c r="B23" s="537" t="s">
        <v>43</v>
      </c>
      <c r="C23" s="539">
        <v>7951517.9699999997</v>
      </c>
      <c r="D23" s="538" t="s">
        <v>970</v>
      </c>
      <c r="E23" s="505"/>
    </row>
    <row r="24" spans="1:5">
      <c r="A24" s="357">
        <v>8</v>
      </c>
      <c r="B24" s="327" t="s">
        <v>735</v>
      </c>
      <c r="C24" s="528">
        <v>0</v>
      </c>
      <c r="D24" s="79"/>
      <c r="E24" s="505"/>
    </row>
    <row r="25" spans="1:5">
      <c r="A25" s="357">
        <v>9</v>
      </c>
      <c r="B25" s="324" t="s">
        <v>736</v>
      </c>
      <c r="C25" s="530">
        <v>44383428.270000011</v>
      </c>
      <c r="D25" s="367"/>
      <c r="E25" s="505"/>
    </row>
    <row r="26" spans="1:5">
      <c r="A26" s="357">
        <v>9.1</v>
      </c>
      <c r="B26" s="328" t="s">
        <v>737</v>
      </c>
      <c r="C26" s="528">
        <v>40074314.640000008</v>
      </c>
      <c r="D26" s="81"/>
      <c r="E26" s="505"/>
    </row>
    <row r="27" spans="1:5">
      <c r="A27" s="357">
        <v>9.1999999999999993</v>
      </c>
      <c r="B27" s="328" t="s">
        <v>738</v>
      </c>
      <c r="C27" s="528">
        <v>4309113.63</v>
      </c>
      <c r="D27" s="366"/>
      <c r="E27" s="505"/>
    </row>
    <row r="28" spans="1:5">
      <c r="A28" s="357">
        <v>10</v>
      </c>
      <c r="B28" s="324" t="s">
        <v>36</v>
      </c>
      <c r="C28" s="531">
        <v>1930721.0000000002</v>
      </c>
      <c r="D28" s="470" t="s">
        <v>929</v>
      </c>
      <c r="E28" s="505"/>
    </row>
    <row r="29" spans="1:5">
      <c r="A29" s="357">
        <v>10.1</v>
      </c>
      <c r="B29" s="328" t="s">
        <v>739</v>
      </c>
      <c r="C29" s="528">
        <v>0</v>
      </c>
      <c r="D29" s="79"/>
      <c r="E29" s="505"/>
    </row>
    <row r="30" spans="1:5">
      <c r="A30" s="357">
        <v>10.199999999999999</v>
      </c>
      <c r="B30" s="328" t="s">
        <v>740</v>
      </c>
      <c r="C30" s="528">
        <v>1930721.0000000002</v>
      </c>
      <c r="D30" s="79"/>
      <c r="E30" s="505"/>
    </row>
    <row r="31" spans="1:5">
      <c r="A31" s="357">
        <v>11</v>
      </c>
      <c r="B31" s="324" t="s">
        <v>741</v>
      </c>
      <c r="C31" s="530">
        <v>0</v>
      </c>
      <c r="D31" s="79"/>
      <c r="E31" s="505"/>
    </row>
    <row r="32" spans="1:5">
      <c r="A32" s="357">
        <v>11.1</v>
      </c>
      <c r="B32" s="328" t="s">
        <v>742</v>
      </c>
      <c r="C32" s="528">
        <v>0</v>
      </c>
      <c r="D32" s="79"/>
      <c r="E32" s="505"/>
    </row>
    <row r="33" spans="1:5">
      <c r="A33" s="357">
        <v>11.2</v>
      </c>
      <c r="B33" s="328" t="s">
        <v>743</v>
      </c>
      <c r="C33" s="528">
        <v>0</v>
      </c>
      <c r="D33" s="79"/>
      <c r="E33" s="505"/>
    </row>
    <row r="34" spans="1:5">
      <c r="A34" s="357">
        <v>13</v>
      </c>
      <c r="B34" s="324" t="s">
        <v>99</v>
      </c>
      <c r="C34" s="530">
        <v>4592329.268937001</v>
      </c>
      <c r="D34" s="79"/>
      <c r="E34" s="505"/>
    </row>
    <row r="35" spans="1:5">
      <c r="A35" s="357">
        <v>13.1</v>
      </c>
      <c r="B35" s="329" t="s">
        <v>744</v>
      </c>
      <c r="C35" s="528">
        <v>80429.440000000002</v>
      </c>
      <c r="D35" s="79"/>
      <c r="E35" s="505"/>
    </row>
    <row r="36" spans="1:5">
      <c r="A36" s="357">
        <v>13.2</v>
      </c>
      <c r="B36" s="329" t="s">
        <v>745</v>
      </c>
      <c r="C36" s="528">
        <v>0</v>
      </c>
      <c r="D36" s="81"/>
      <c r="E36" s="505"/>
    </row>
    <row r="37" spans="1:5">
      <c r="A37" s="357">
        <v>14</v>
      </c>
      <c r="B37" s="330" t="s">
        <v>746</v>
      </c>
      <c r="C37" s="532">
        <v>1737516917.1676004</v>
      </c>
      <c r="D37" s="81"/>
      <c r="E37" s="505"/>
    </row>
    <row r="38" spans="1:5">
      <c r="A38" s="357"/>
      <c r="B38" s="331" t="s">
        <v>104</v>
      </c>
      <c r="C38" s="535"/>
      <c r="D38" s="82"/>
      <c r="E38" s="505"/>
    </row>
    <row r="39" spans="1:5">
      <c r="A39" s="357">
        <v>15</v>
      </c>
      <c r="B39" s="332" t="s">
        <v>747</v>
      </c>
      <c r="C39" s="528">
        <v>0</v>
      </c>
      <c r="D39" s="366"/>
      <c r="E39" s="505"/>
    </row>
    <row r="40" spans="1:5">
      <c r="A40" s="357">
        <v>15.1</v>
      </c>
      <c r="B40" s="334" t="s">
        <v>727</v>
      </c>
      <c r="C40" s="528">
        <v>0</v>
      </c>
      <c r="D40" s="79"/>
      <c r="E40" s="505"/>
    </row>
    <row r="41" spans="1:5" ht="21">
      <c r="A41" s="357">
        <v>16</v>
      </c>
      <c r="B41" s="326" t="s">
        <v>748</v>
      </c>
      <c r="C41" s="528">
        <v>0</v>
      </c>
      <c r="D41" s="79"/>
      <c r="E41" s="505"/>
    </row>
    <row r="42" spans="1:5">
      <c r="A42" s="357">
        <v>17</v>
      </c>
      <c r="B42" s="326" t="s">
        <v>749</v>
      </c>
      <c r="C42" s="530">
        <v>1422164711.3618081</v>
      </c>
      <c r="D42" s="79"/>
      <c r="E42" s="505"/>
    </row>
    <row r="43" spans="1:5">
      <c r="A43" s="357">
        <v>17.100000000000001</v>
      </c>
      <c r="B43" s="335" t="s">
        <v>750</v>
      </c>
      <c r="C43" s="528">
        <v>1006648056.0174971</v>
      </c>
      <c r="D43" s="79"/>
      <c r="E43" s="505"/>
    </row>
    <row r="44" spans="1:5">
      <c r="A44" s="360">
        <v>17.2</v>
      </c>
      <c r="B44" s="361" t="s">
        <v>100</v>
      </c>
      <c r="C44" s="528">
        <v>399587003.6322</v>
      </c>
      <c r="D44" s="81"/>
      <c r="E44" s="505"/>
    </row>
    <row r="45" spans="1:5">
      <c r="A45" s="357">
        <v>17.3</v>
      </c>
      <c r="B45" s="362" t="s">
        <v>751</v>
      </c>
      <c r="C45" s="528">
        <v>0</v>
      </c>
      <c r="D45" s="79"/>
      <c r="E45" s="505"/>
    </row>
    <row r="46" spans="1:5">
      <c r="A46" s="357">
        <v>17.399999999999999</v>
      </c>
      <c r="B46" s="362" t="s">
        <v>752</v>
      </c>
      <c r="C46" s="528">
        <v>15929651.712111</v>
      </c>
      <c r="D46" s="79"/>
      <c r="E46" s="505"/>
    </row>
    <row r="47" spans="1:5">
      <c r="A47" s="357">
        <v>18</v>
      </c>
      <c r="B47" s="343" t="s">
        <v>753</v>
      </c>
      <c r="C47" s="528">
        <v>1000863.1298</v>
      </c>
      <c r="D47" s="79"/>
      <c r="E47" s="505"/>
    </row>
    <row r="48" spans="1:5">
      <c r="A48" s="357">
        <v>19</v>
      </c>
      <c r="B48" s="343" t="s">
        <v>754</v>
      </c>
      <c r="C48" s="533">
        <v>4964017.37</v>
      </c>
      <c r="D48" s="79"/>
      <c r="E48" s="505"/>
    </row>
    <row r="49" spans="1:5">
      <c r="A49" s="357">
        <v>19.100000000000001</v>
      </c>
      <c r="B49" s="363" t="s">
        <v>755</v>
      </c>
      <c r="C49" s="528">
        <v>3619064.92</v>
      </c>
      <c r="D49" s="79"/>
      <c r="E49" s="505"/>
    </row>
    <row r="50" spans="1:5">
      <c r="A50" s="357">
        <v>19.2</v>
      </c>
      <c r="B50" s="363" t="s">
        <v>756</v>
      </c>
      <c r="C50" s="528">
        <v>1344952.45</v>
      </c>
      <c r="D50" s="79"/>
      <c r="E50" s="505"/>
    </row>
    <row r="51" spans="1:5">
      <c r="A51" s="357">
        <v>20</v>
      </c>
      <c r="B51" s="339" t="s">
        <v>101</v>
      </c>
      <c r="C51" s="528">
        <v>14369995.1547</v>
      </c>
      <c r="D51" s="79"/>
      <c r="E51" s="505"/>
    </row>
    <row r="52" spans="1:5">
      <c r="A52" s="357">
        <v>21</v>
      </c>
      <c r="B52" s="340" t="s">
        <v>89</v>
      </c>
      <c r="C52" s="528">
        <v>2080126.0490919999</v>
      </c>
      <c r="D52" s="79"/>
      <c r="E52" s="505"/>
    </row>
    <row r="53" spans="1:5">
      <c r="A53" s="357">
        <v>21.1</v>
      </c>
      <c r="B53" s="336" t="s">
        <v>757</v>
      </c>
      <c r="C53" s="528">
        <v>0</v>
      </c>
      <c r="D53" s="79"/>
      <c r="E53" s="505"/>
    </row>
    <row r="54" spans="1:5">
      <c r="A54" s="357">
        <v>22</v>
      </c>
      <c r="B54" s="339" t="s">
        <v>758</v>
      </c>
      <c r="C54" s="533">
        <v>1444579713.0654001</v>
      </c>
      <c r="D54" s="79"/>
      <c r="E54" s="505"/>
    </row>
    <row r="55" spans="1:5">
      <c r="A55" s="357"/>
      <c r="B55" s="341" t="s">
        <v>759</v>
      </c>
      <c r="C55" s="536"/>
      <c r="D55" s="79"/>
      <c r="E55" s="505"/>
    </row>
    <row r="56" spans="1:5">
      <c r="A56" s="357">
        <v>23</v>
      </c>
      <c r="B56" s="339" t="s">
        <v>105</v>
      </c>
      <c r="C56" s="528">
        <v>112482804.98999999</v>
      </c>
      <c r="D56" s="79"/>
      <c r="E56" s="505"/>
    </row>
    <row r="57" spans="1:5">
      <c r="A57" s="357">
        <v>24</v>
      </c>
      <c r="B57" s="339" t="s">
        <v>760</v>
      </c>
      <c r="C57" s="528">
        <v>0</v>
      </c>
      <c r="D57" s="79"/>
      <c r="E57" s="505"/>
    </row>
    <row r="58" spans="1:5">
      <c r="A58" s="357">
        <v>25</v>
      </c>
      <c r="B58" s="339" t="s">
        <v>102</v>
      </c>
      <c r="C58" s="528">
        <v>72117569.840000004</v>
      </c>
      <c r="D58" s="79"/>
      <c r="E58" s="505"/>
    </row>
    <row r="59" spans="1:5">
      <c r="A59" s="357">
        <v>26</v>
      </c>
      <c r="B59" s="343" t="s">
        <v>761</v>
      </c>
      <c r="C59" s="528">
        <v>0</v>
      </c>
      <c r="D59" s="79"/>
      <c r="E59" s="505"/>
    </row>
    <row r="60" spans="1:5">
      <c r="A60" s="357">
        <v>27</v>
      </c>
      <c r="B60" s="343" t="s">
        <v>762</v>
      </c>
      <c r="C60" s="534">
        <v>0</v>
      </c>
      <c r="D60" s="79"/>
      <c r="E60" s="505"/>
    </row>
    <row r="61" spans="1:5">
      <c r="A61" s="357">
        <v>27.1</v>
      </c>
      <c r="B61" s="363" t="s">
        <v>763</v>
      </c>
      <c r="C61" s="528">
        <v>0</v>
      </c>
      <c r="D61" s="79"/>
      <c r="E61" s="505"/>
    </row>
    <row r="62" spans="1:5">
      <c r="A62" s="357">
        <v>27.2</v>
      </c>
      <c r="B62" s="362" t="s">
        <v>764</v>
      </c>
      <c r="C62" s="528">
        <v>0</v>
      </c>
      <c r="D62" s="79"/>
      <c r="E62" s="505"/>
    </row>
    <row r="63" spans="1:5">
      <c r="A63" s="357">
        <v>28</v>
      </c>
      <c r="B63" s="340" t="s">
        <v>765</v>
      </c>
      <c r="C63" s="528">
        <v>0</v>
      </c>
      <c r="D63" s="79"/>
      <c r="E63" s="505"/>
    </row>
    <row r="64" spans="1:5">
      <c r="A64" s="357">
        <v>29</v>
      </c>
      <c r="B64" s="343" t="s">
        <v>766</v>
      </c>
      <c r="C64" s="534">
        <v>0</v>
      </c>
      <c r="D64" s="79"/>
      <c r="E64" s="505"/>
    </row>
    <row r="65" spans="1:5">
      <c r="A65" s="357">
        <v>29.1</v>
      </c>
      <c r="B65" s="364" t="s">
        <v>767</v>
      </c>
      <c r="C65" s="528">
        <v>0</v>
      </c>
      <c r="D65" s="79"/>
      <c r="E65" s="505"/>
    </row>
    <row r="66" spans="1:5" ht="24" customHeight="1">
      <c r="A66" s="357">
        <v>29.2</v>
      </c>
      <c r="B66" s="363" t="s">
        <v>768</v>
      </c>
      <c r="C66" s="528">
        <v>0</v>
      </c>
      <c r="D66" s="79"/>
      <c r="E66" s="505"/>
    </row>
    <row r="67" spans="1:5" ht="21.95" customHeight="1">
      <c r="A67" s="357">
        <v>29.3</v>
      </c>
      <c r="B67" s="365" t="s">
        <v>769</v>
      </c>
      <c r="C67" s="528">
        <v>0</v>
      </c>
      <c r="D67" s="79"/>
      <c r="E67" s="505"/>
    </row>
    <row r="68" spans="1:5">
      <c r="A68" s="357">
        <v>30</v>
      </c>
      <c r="B68" s="343" t="s">
        <v>103</v>
      </c>
      <c r="C68" s="528">
        <v>108336829.38020001</v>
      </c>
      <c r="D68" s="79"/>
      <c r="E68" s="505"/>
    </row>
    <row r="69" spans="1:5">
      <c r="A69" s="357">
        <v>31</v>
      </c>
      <c r="B69" s="342" t="s">
        <v>770</v>
      </c>
      <c r="C69" s="534">
        <v>292937204.21020001</v>
      </c>
      <c r="D69" s="79"/>
      <c r="E69" s="505"/>
    </row>
    <row r="70" spans="1:5" ht="16.5" thickBot="1">
      <c r="A70" s="540">
        <v>32</v>
      </c>
      <c r="B70" s="541" t="s">
        <v>771</v>
      </c>
      <c r="C70" s="542">
        <v>1737516917.2756002</v>
      </c>
      <c r="D70" s="543"/>
      <c r="E70" s="505"/>
    </row>
  </sheetData>
  <pageMargins left="0.7" right="0.7" top="0.75" bottom="0.75" header="0.3" footer="0.3"/>
  <pageSetup paperSize="9" orientation="portrait" horizontalDpi="4294967295" verticalDpi="4294967295" r:id="rId1"/>
  <headerFooter>
    <oddHeader>&amp;C&amp;"Calibri"&amp;10&amp;K0078D7 Classification: Restricted to Partners&amp;1#_x000D_</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39"/>
  <sheetViews>
    <sheetView topLeftCell="B1" workbookViewId="0">
      <selection activeCell="C8" sqref="C8:S22"/>
    </sheetView>
  </sheetViews>
  <sheetFormatPr defaultColWidth="9.140625" defaultRowHeight="12.75"/>
  <cols>
    <col min="1" max="1" width="10.5703125" style="1" bestFit="1" customWidth="1"/>
    <col min="2" max="2" width="97" style="1" bestFit="1" customWidth="1"/>
    <col min="3" max="3" width="13.5703125" style="1" customWidth="1"/>
    <col min="4" max="4" width="13.28515625" style="1" bestFit="1" customWidth="1"/>
    <col min="5" max="5" width="11.28515625" style="1" bestFit="1" customWidth="1"/>
    <col min="6" max="6" width="13.28515625" style="1" bestFit="1" customWidth="1"/>
    <col min="7" max="7" width="10.28515625" style="1" bestFit="1" customWidth="1"/>
    <col min="8" max="8" width="13.28515625" style="1" bestFit="1" customWidth="1"/>
    <col min="9" max="9" width="9.42578125" style="1" bestFit="1" customWidth="1"/>
    <col min="10" max="10" width="13.28515625" style="1" bestFit="1" customWidth="1"/>
    <col min="11" max="11" width="11.28515625" style="1" bestFit="1" customWidth="1"/>
    <col min="12" max="12" width="13.28515625" style="1" bestFit="1" customWidth="1"/>
    <col min="13" max="13" width="11.28515625" style="1" bestFit="1" customWidth="1"/>
    <col min="14" max="14" width="13.28515625" style="1" bestFit="1" customWidth="1"/>
    <col min="15" max="15" width="9.42578125" style="1" bestFit="1" customWidth="1"/>
    <col min="16" max="16" width="13.28515625" style="1" bestFit="1" customWidth="1"/>
    <col min="17" max="17" width="9.42578125" style="1" bestFit="1" customWidth="1"/>
    <col min="18" max="18" width="13.28515625" style="1" bestFit="1" customWidth="1"/>
    <col min="19" max="19" width="31.5703125" style="1" bestFit="1" customWidth="1"/>
    <col min="20" max="16384" width="9.140625" style="5"/>
  </cols>
  <sheetData>
    <row r="1" spans="1:19">
      <c r="A1" s="1" t="s">
        <v>108</v>
      </c>
      <c r="B1" s="1" t="str">
        <f>Info!C2</f>
        <v>ს.ს "პროკრედიტ ბანკი"</v>
      </c>
    </row>
    <row r="2" spans="1:19">
      <c r="A2" s="1" t="s">
        <v>109</v>
      </c>
      <c r="B2" s="270">
        <f>'1. key ratios'!B2</f>
        <v>45199</v>
      </c>
    </row>
    <row r="4" spans="1:19" ht="26.25" thickBot="1">
      <c r="A4" s="27" t="s">
        <v>259</v>
      </c>
      <c r="B4" s="173" t="s">
        <v>294</v>
      </c>
    </row>
    <row r="5" spans="1:19">
      <c r="A5" s="69"/>
      <c r="B5" s="70"/>
      <c r="C5" s="63" t="s">
        <v>0</v>
      </c>
      <c r="D5" s="63" t="s">
        <v>1</v>
      </c>
      <c r="E5" s="63" t="s">
        <v>2</v>
      </c>
      <c r="F5" s="63" t="s">
        <v>3</v>
      </c>
      <c r="G5" s="63" t="s">
        <v>4</v>
      </c>
      <c r="H5" s="63" t="s">
        <v>5</v>
      </c>
      <c r="I5" s="63" t="s">
        <v>145</v>
      </c>
      <c r="J5" s="63" t="s">
        <v>146</v>
      </c>
      <c r="K5" s="63" t="s">
        <v>147</v>
      </c>
      <c r="L5" s="63" t="s">
        <v>148</v>
      </c>
      <c r="M5" s="63" t="s">
        <v>149</v>
      </c>
      <c r="N5" s="63" t="s">
        <v>150</v>
      </c>
      <c r="O5" s="63" t="s">
        <v>281</v>
      </c>
      <c r="P5" s="63" t="s">
        <v>282</v>
      </c>
      <c r="Q5" s="63" t="s">
        <v>283</v>
      </c>
      <c r="R5" s="166" t="s">
        <v>284</v>
      </c>
      <c r="S5" s="64" t="s">
        <v>285</v>
      </c>
    </row>
    <row r="6" spans="1:19" ht="46.5" customHeight="1">
      <c r="A6" s="86"/>
      <c r="B6" s="813" t="s">
        <v>286</v>
      </c>
      <c r="C6" s="811">
        <v>0</v>
      </c>
      <c r="D6" s="812"/>
      <c r="E6" s="811">
        <v>0.2</v>
      </c>
      <c r="F6" s="812"/>
      <c r="G6" s="811">
        <v>0.35</v>
      </c>
      <c r="H6" s="812"/>
      <c r="I6" s="811">
        <v>0.5</v>
      </c>
      <c r="J6" s="812"/>
      <c r="K6" s="811">
        <v>0.75</v>
      </c>
      <c r="L6" s="812"/>
      <c r="M6" s="811">
        <v>1</v>
      </c>
      <c r="N6" s="812"/>
      <c r="O6" s="811">
        <v>1.5</v>
      </c>
      <c r="P6" s="812"/>
      <c r="Q6" s="811">
        <v>2.5</v>
      </c>
      <c r="R6" s="812"/>
      <c r="S6" s="809" t="s">
        <v>156</v>
      </c>
    </row>
    <row r="7" spans="1:19">
      <c r="A7" s="86"/>
      <c r="B7" s="814"/>
      <c r="C7" s="172" t="s">
        <v>279</v>
      </c>
      <c r="D7" s="172" t="s">
        <v>280</v>
      </c>
      <c r="E7" s="172" t="s">
        <v>279</v>
      </c>
      <c r="F7" s="172" t="s">
        <v>280</v>
      </c>
      <c r="G7" s="172" t="s">
        <v>279</v>
      </c>
      <c r="H7" s="172" t="s">
        <v>280</v>
      </c>
      <c r="I7" s="172" t="s">
        <v>279</v>
      </c>
      <c r="J7" s="172" t="s">
        <v>280</v>
      </c>
      <c r="K7" s="172" t="s">
        <v>279</v>
      </c>
      <c r="L7" s="172" t="s">
        <v>280</v>
      </c>
      <c r="M7" s="172" t="s">
        <v>279</v>
      </c>
      <c r="N7" s="172" t="s">
        <v>280</v>
      </c>
      <c r="O7" s="172" t="s">
        <v>279</v>
      </c>
      <c r="P7" s="172" t="s">
        <v>280</v>
      </c>
      <c r="Q7" s="172" t="s">
        <v>279</v>
      </c>
      <c r="R7" s="172" t="s">
        <v>280</v>
      </c>
      <c r="S7" s="810"/>
    </row>
    <row r="8" spans="1:19">
      <c r="A8" s="67">
        <v>1</v>
      </c>
      <c r="B8" s="106" t="s">
        <v>134</v>
      </c>
      <c r="C8" s="151">
        <v>202194097.84999999</v>
      </c>
      <c r="D8" s="151"/>
      <c r="E8" s="151">
        <v>0</v>
      </c>
      <c r="F8" s="167"/>
      <c r="G8" s="151">
        <v>0</v>
      </c>
      <c r="H8" s="151"/>
      <c r="I8" s="151">
        <v>0</v>
      </c>
      <c r="J8" s="151"/>
      <c r="K8" s="151">
        <v>0</v>
      </c>
      <c r="L8" s="151"/>
      <c r="M8" s="151">
        <v>199203290.3326</v>
      </c>
      <c r="N8" s="151"/>
      <c r="O8" s="151">
        <v>0</v>
      </c>
      <c r="P8" s="151"/>
      <c r="Q8" s="151">
        <v>0</v>
      </c>
      <c r="R8" s="167"/>
      <c r="S8" s="753">
        <v>199203290.3326</v>
      </c>
    </row>
    <row r="9" spans="1:19">
      <c r="A9" s="67">
        <v>2</v>
      </c>
      <c r="B9" s="106" t="s">
        <v>135</v>
      </c>
      <c r="C9" s="151">
        <v>0</v>
      </c>
      <c r="D9" s="151"/>
      <c r="E9" s="151">
        <v>0</v>
      </c>
      <c r="F9" s="167"/>
      <c r="G9" s="151">
        <v>0</v>
      </c>
      <c r="H9" s="151"/>
      <c r="I9" s="151">
        <v>0</v>
      </c>
      <c r="J9" s="151"/>
      <c r="K9" s="151">
        <v>0</v>
      </c>
      <c r="L9" s="151"/>
      <c r="M9" s="151">
        <v>0</v>
      </c>
      <c r="N9" s="151"/>
      <c r="O9" s="151">
        <v>0</v>
      </c>
      <c r="P9" s="151"/>
      <c r="Q9" s="151">
        <v>0</v>
      </c>
      <c r="R9" s="167"/>
      <c r="S9" s="753">
        <v>0</v>
      </c>
    </row>
    <row r="10" spans="1:19">
      <c r="A10" s="67">
        <v>3</v>
      </c>
      <c r="B10" s="106" t="s">
        <v>136</v>
      </c>
      <c r="C10" s="151">
        <v>0</v>
      </c>
      <c r="D10" s="151"/>
      <c r="E10" s="151">
        <v>0</v>
      </c>
      <c r="F10" s="167"/>
      <c r="G10" s="151">
        <v>0</v>
      </c>
      <c r="H10" s="151"/>
      <c r="I10" s="151">
        <v>0</v>
      </c>
      <c r="J10" s="151"/>
      <c r="K10" s="151">
        <v>0</v>
      </c>
      <c r="L10" s="151"/>
      <c r="M10" s="151">
        <v>0</v>
      </c>
      <c r="N10" s="151"/>
      <c r="O10" s="151">
        <v>0</v>
      </c>
      <c r="P10" s="151"/>
      <c r="Q10" s="151">
        <v>0</v>
      </c>
      <c r="R10" s="167"/>
      <c r="S10" s="753">
        <v>0</v>
      </c>
    </row>
    <row r="11" spans="1:19">
      <c r="A11" s="67">
        <v>4</v>
      </c>
      <c r="B11" s="106" t="s">
        <v>137</v>
      </c>
      <c r="C11" s="151">
        <v>0</v>
      </c>
      <c r="D11" s="151"/>
      <c r="E11" s="151">
        <v>0</v>
      </c>
      <c r="F11" s="167"/>
      <c r="G11" s="151">
        <v>0</v>
      </c>
      <c r="H11" s="151"/>
      <c r="I11" s="151">
        <v>0</v>
      </c>
      <c r="J11" s="151"/>
      <c r="K11" s="151">
        <v>0</v>
      </c>
      <c r="L11" s="151"/>
      <c r="M11" s="151">
        <v>0</v>
      </c>
      <c r="N11" s="151"/>
      <c r="O11" s="151">
        <v>0</v>
      </c>
      <c r="P11" s="151"/>
      <c r="Q11" s="151">
        <v>0</v>
      </c>
      <c r="R11" s="167"/>
      <c r="S11" s="753">
        <v>0</v>
      </c>
    </row>
    <row r="12" spans="1:19">
      <c r="A12" s="67">
        <v>5</v>
      </c>
      <c r="B12" s="106" t="s">
        <v>942</v>
      </c>
      <c r="C12" s="151">
        <v>0</v>
      </c>
      <c r="D12" s="151"/>
      <c r="E12" s="151">
        <v>0</v>
      </c>
      <c r="F12" s="167"/>
      <c r="G12" s="151">
        <v>0</v>
      </c>
      <c r="H12" s="151"/>
      <c r="I12" s="151">
        <v>0</v>
      </c>
      <c r="J12" s="151"/>
      <c r="K12" s="151">
        <v>0</v>
      </c>
      <c r="L12" s="151"/>
      <c r="M12" s="151">
        <v>0</v>
      </c>
      <c r="N12" s="151"/>
      <c r="O12" s="151">
        <v>0</v>
      </c>
      <c r="P12" s="151"/>
      <c r="Q12" s="151">
        <v>0</v>
      </c>
      <c r="R12" s="167"/>
      <c r="S12" s="753">
        <v>0</v>
      </c>
    </row>
    <row r="13" spans="1:19">
      <c r="A13" s="67">
        <v>6</v>
      </c>
      <c r="B13" s="106" t="s">
        <v>138</v>
      </c>
      <c r="C13" s="151">
        <v>0</v>
      </c>
      <c r="D13" s="151"/>
      <c r="E13" s="151">
        <v>93160252.329071999</v>
      </c>
      <c r="F13" s="167"/>
      <c r="G13" s="151">
        <v>0</v>
      </c>
      <c r="H13" s="151"/>
      <c r="I13" s="151">
        <v>5269527.5727709997</v>
      </c>
      <c r="J13" s="151"/>
      <c r="K13" s="151">
        <v>0</v>
      </c>
      <c r="L13" s="151"/>
      <c r="M13" s="151">
        <v>121006.20254999999</v>
      </c>
      <c r="N13" s="151"/>
      <c r="O13" s="151">
        <v>7.4000000313390046E-4</v>
      </c>
      <c r="P13" s="151"/>
      <c r="Q13" s="151">
        <v>0</v>
      </c>
      <c r="R13" s="167"/>
      <c r="S13" s="753">
        <v>21387820.4558599</v>
      </c>
    </row>
    <row r="14" spans="1:19">
      <c r="A14" s="67">
        <v>7</v>
      </c>
      <c r="B14" s="106" t="s">
        <v>71</v>
      </c>
      <c r="C14" s="151">
        <v>0</v>
      </c>
      <c r="D14" s="151"/>
      <c r="E14" s="151">
        <v>0</v>
      </c>
      <c r="F14" s="167"/>
      <c r="G14" s="151">
        <v>0</v>
      </c>
      <c r="H14" s="151"/>
      <c r="I14" s="151">
        <v>0</v>
      </c>
      <c r="J14" s="151"/>
      <c r="K14" s="151">
        <v>0</v>
      </c>
      <c r="L14" s="151"/>
      <c r="M14" s="151">
        <v>746326686.1214</v>
      </c>
      <c r="N14" s="151">
        <v>70025461.413160503</v>
      </c>
      <c r="O14" s="151">
        <v>0</v>
      </c>
      <c r="P14" s="151"/>
      <c r="Q14" s="151">
        <v>0</v>
      </c>
      <c r="R14" s="167"/>
      <c r="S14" s="753">
        <v>816352147.53456044</v>
      </c>
    </row>
    <row r="15" spans="1:19">
      <c r="A15" s="67">
        <v>8</v>
      </c>
      <c r="B15" s="106" t="s">
        <v>72</v>
      </c>
      <c r="C15" s="151">
        <v>0</v>
      </c>
      <c r="D15" s="151"/>
      <c r="E15" s="151">
        <v>0</v>
      </c>
      <c r="F15" s="167"/>
      <c r="G15" s="151">
        <v>0</v>
      </c>
      <c r="H15" s="151"/>
      <c r="I15" s="151">
        <v>0</v>
      </c>
      <c r="J15" s="151"/>
      <c r="K15" s="151">
        <v>286049249.5381</v>
      </c>
      <c r="L15" s="151"/>
      <c r="M15" s="151">
        <v>0</v>
      </c>
      <c r="N15" s="151"/>
      <c r="O15" s="151">
        <v>0</v>
      </c>
      <c r="P15" s="151"/>
      <c r="Q15" s="151">
        <v>0</v>
      </c>
      <c r="R15" s="167"/>
      <c r="S15" s="753">
        <v>214536937.153575</v>
      </c>
    </row>
    <row r="16" spans="1:19">
      <c r="A16" s="67">
        <v>9</v>
      </c>
      <c r="B16" s="106" t="s">
        <v>943</v>
      </c>
      <c r="C16" s="151">
        <v>0</v>
      </c>
      <c r="D16" s="151"/>
      <c r="E16" s="151">
        <v>0</v>
      </c>
      <c r="F16" s="167"/>
      <c r="G16" s="151">
        <v>90221255.5484</v>
      </c>
      <c r="H16" s="151"/>
      <c r="I16" s="151">
        <v>0</v>
      </c>
      <c r="J16" s="151"/>
      <c r="K16" s="151">
        <v>0</v>
      </c>
      <c r="L16" s="151"/>
      <c r="M16" s="151">
        <v>0</v>
      </c>
      <c r="N16" s="151"/>
      <c r="O16" s="151">
        <v>0</v>
      </c>
      <c r="P16" s="151"/>
      <c r="Q16" s="151">
        <v>0</v>
      </c>
      <c r="R16" s="167"/>
      <c r="S16" s="753">
        <v>31577439.441939998</v>
      </c>
    </row>
    <row r="17" spans="1:19">
      <c r="A17" s="67">
        <v>10</v>
      </c>
      <c r="B17" s="106" t="s">
        <v>67</v>
      </c>
      <c r="C17" s="151">
        <v>0</v>
      </c>
      <c r="D17" s="151"/>
      <c r="E17" s="151">
        <v>0</v>
      </c>
      <c r="F17" s="167"/>
      <c r="G17" s="151">
        <v>0</v>
      </c>
      <c r="H17" s="151"/>
      <c r="I17" s="151">
        <v>288842.7671</v>
      </c>
      <c r="J17" s="151"/>
      <c r="K17" s="151">
        <v>0</v>
      </c>
      <c r="L17" s="151"/>
      <c r="M17" s="151">
        <v>2579441.4479999999</v>
      </c>
      <c r="N17" s="151"/>
      <c r="O17" s="151">
        <v>0</v>
      </c>
      <c r="P17" s="151"/>
      <c r="Q17" s="151">
        <v>0</v>
      </c>
      <c r="R17" s="167"/>
      <c r="S17" s="753">
        <v>2723862.8315499998</v>
      </c>
    </row>
    <row r="18" spans="1:19">
      <c r="A18" s="67">
        <v>11</v>
      </c>
      <c r="B18" s="106" t="s">
        <v>68</v>
      </c>
      <c r="C18" s="151">
        <v>0</v>
      </c>
      <c r="D18" s="151"/>
      <c r="E18" s="151">
        <v>0</v>
      </c>
      <c r="F18" s="167"/>
      <c r="G18" s="151">
        <v>0</v>
      </c>
      <c r="H18" s="151"/>
      <c r="I18" s="151">
        <v>0</v>
      </c>
      <c r="J18" s="151"/>
      <c r="K18" s="151">
        <v>0</v>
      </c>
      <c r="L18" s="151"/>
      <c r="M18" s="151">
        <v>0</v>
      </c>
      <c r="N18" s="151"/>
      <c r="O18" s="151">
        <v>0</v>
      </c>
      <c r="P18" s="151"/>
      <c r="Q18" s="151">
        <v>4309113.63</v>
      </c>
      <c r="R18" s="167"/>
      <c r="S18" s="753">
        <v>10772784.074999999</v>
      </c>
    </row>
    <row r="19" spans="1:19">
      <c r="A19" s="67">
        <v>12</v>
      </c>
      <c r="B19" s="106" t="s">
        <v>69</v>
      </c>
      <c r="C19" s="151">
        <v>0</v>
      </c>
      <c r="D19" s="151"/>
      <c r="E19" s="151">
        <v>0</v>
      </c>
      <c r="F19" s="167"/>
      <c r="G19" s="151">
        <v>0</v>
      </c>
      <c r="H19" s="151"/>
      <c r="I19" s="151">
        <v>0</v>
      </c>
      <c r="J19" s="151"/>
      <c r="K19" s="151">
        <v>0</v>
      </c>
      <c r="L19" s="151"/>
      <c r="M19" s="151">
        <v>0</v>
      </c>
      <c r="N19" s="151"/>
      <c r="O19" s="151">
        <v>0</v>
      </c>
      <c r="P19" s="151"/>
      <c r="Q19" s="151">
        <v>0</v>
      </c>
      <c r="R19" s="167"/>
      <c r="S19" s="753">
        <v>0</v>
      </c>
    </row>
    <row r="20" spans="1:19">
      <c r="A20" s="67">
        <v>13</v>
      </c>
      <c r="B20" s="106" t="s">
        <v>70</v>
      </c>
      <c r="C20" s="151">
        <v>0</v>
      </c>
      <c r="D20" s="151"/>
      <c r="E20" s="151">
        <v>0</v>
      </c>
      <c r="F20" s="167"/>
      <c r="G20" s="151">
        <v>0</v>
      </c>
      <c r="H20" s="151"/>
      <c r="I20" s="151">
        <v>0</v>
      </c>
      <c r="J20" s="151"/>
      <c r="K20" s="151">
        <v>0</v>
      </c>
      <c r="L20" s="151"/>
      <c r="M20" s="151">
        <v>0</v>
      </c>
      <c r="N20" s="151"/>
      <c r="O20" s="151">
        <v>0</v>
      </c>
      <c r="P20" s="151"/>
      <c r="Q20" s="151">
        <v>0</v>
      </c>
      <c r="R20" s="167"/>
      <c r="S20" s="753">
        <v>0</v>
      </c>
    </row>
    <row r="21" spans="1:19">
      <c r="A21" s="67">
        <v>14</v>
      </c>
      <c r="B21" s="106" t="s">
        <v>154</v>
      </c>
      <c r="C21" s="151">
        <v>50141766.350000001</v>
      </c>
      <c r="D21" s="151"/>
      <c r="E21" s="151">
        <v>0</v>
      </c>
      <c r="F21" s="167"/>
      <c r="G21" s="151">
        <v>0</v>
      </c>
      <c r="H21" s="151"/>
      <c r="I21" s="151">
        <v>0</v>
      </c>
      <c r="J21" s="151"/>
      <c r="K21" s="151">
        <v>0</v>
      </c>
      <c r="L21" s="151"/>
      <c r="M21" s="151">
        <v>47770148.691255897</v>
      </c>
      <c r="N21" s="151"/>
      <c r="O21" s="151">
        <v>0</v>
      </c>
      <c r="P21" s="151"/>
      <c r="Q21" s="151">
        <v>0</v>
      </c>
      <c r="R21" s="167"/>
      <c r="S21" s="753">
        <v>47770148.691255897</v>
      </c>
    </row>
    <row r="22" spans="1:19" ht="13.5" thickBot="1">
      <c r="A22" s="50"/>
      <c r="B22" s="90" t="s">
        <v>66</v>
      </c>
      <c r="C22" s="152">
        <v>252335864.19999999</v>
      </c>
      <c r="D22" s="152">
        <v>0</v>
      </c>
      <c r="E22" s="152">
        <v>93160252.329071999</v>
      </c>
      <c r="F22" s="152">
        <v>0</v>
      </c>
      <c r="G22" s="152">
        <v>90221255.5484</v>
      </c>
      <c r="H22" s="152">
        <v>0</v>
      </c>
      <c r="I22" s="152">
        <v>5558370.3398709996</v>
      </c>
      <c r="J22" s="152">
        <v>0</v>
      </c>
      <c r="K22" s="152">
        <v>286049249.5381</v>
      </c>
      <c r="L22" s="152">
        <v>0</v>
      </c>
      <c r="M22" s="152">
        <v>996000572.79580581</v>
      </c>
      <c r="N22" s="152">
        <v>70025461.413160503</v>
      </c>
      <c r="O22" s="152">
        <v>7.4000000313390046E-4</v>
      </c>
      <c r="P22" s="152">
        <v>0</v>
      </c>
      <c r="Q22" s="152">
        <v>4309113.63</v>
      </c>
      <c r="R22" s="152">
        <v>0</v>
      </c>
      <c r="S22" s="754">
        <v>1344324430.5163412</v>
      </c>
    </row>
    <row r="23" spans="1:19">
      <c r="C23" s="521"/>
      <c r="D23" s="521"/>
      <c r="E23" s="521"/>
      <c r="F23" s="521"/>
      <c r="G23" s="521"/>
      <c r="H23" s="521"/>
      <c r="I23" s="521"/>
      <c r="J23" s="521"/>
      <c r="K23" s="521"/>
      <c r="L23" s="521"/>
      <c r="M23" s="521"/>
      <c r="N23" s="521"/>
      <c r="O23" s="521"/>
      <c r="P23" s="521"/>
      <c r="Q23" s="521"/>
      <c r="R23" s="521"/>
      <c r="S23" s="523"/>
    </row>
    <row r="25" spans="1:19">
      <c r="C25" s="521"/>
      <c r="D25" s="521"/>
      <c r="E25" s="521"/>
      <c r="F25" s="521"/>
      <c r="G25" s="521"/>
      <c r="H25" s="521"/>
      <c r="I25" s="521"/>
      <c r="J25" s="521"/>
      <c r="K25" s="521"/>
      <c r="L25" s="521"/>
      <c r="M25" s="521"/>
      <c r="N25" s="521"/>
      <c r="O25" s="521"/>
      <c r="P25" s="521"/>
      <c r="Q25" s="521"/>
      <c r="R25" s="521"/>
      <c r="S25" s="521"/>
    </row>
    <row r="26" spans="1:19">
      <c r="C26" s="521"/>
      <c r="D26" s="521"/>
      <c r="E26" s="521"/>
      <c r="F26" s="521"/>
      <c r="G26" s="521"/>
      <c r="H26" s="521"/>
      <c r="I26" s="521"/>
      <c r="J26" s="521"/>
      <c r="K26" s="521"/>
      <c r="L26" s="521"/>
      <c r="M26" s="521"/>
      <c r="N26" s="521"/>
      <c r="O26" s="521"/>
      <c r="P26" s="521"/>
      <c r="Q26" s="521"/>
      <c r="R26" s="521"/>
      <c r="S26" s="521"/>
    </row>
    <row r="27" spans="1:19">
      <c r="C27" s="521"/>
      <c r="D27" s="521"/>
      <c r="E27" s="521"/>
      <c r="F27" s="521"/>
      <c r="G27" s="521"/>
      <c r="H27" s="521"/>
      <c r="I27" s="521"/>
      <c r="J27" s="521"/>
      <c r="K27" s="521"/>
      <c r="L27" s="521"/>
      <c r="M27" s="521"/>
      <c r="N27" s="521"/>
      <c r="O27" s="521"/>
      <c r="P27" s="521"/>
      <c r="Q27" s="521"/>
      <c r="R27" s="521"/>
      <c r="S27" s="521"/>
    </row>
    <row r="28" spans="1:19">
      <c r="C28" s="521"/>
      <c r="D28" s="521"/>
      <c r="E28" s="521"/>
      <c r="F28" s="521"/>
      <c r="G28" s="521"/>
      <c r="H28" s="521"/>
      <c r="I28" s="521"/>
      <c r="J28" s="521"/>
      <c r="K28" s="521"/>
      <c r="L28" s="521"/>
      <c r="M28" s="521"/>
      <c r="N28" s="521"/>
      <c r="O28" s="521"/>
      <c r="P28" s="521"/>
      <c r="Q28" s="521"/>
      <c r="R28" s="521"/>
      <c r="S28" s="521"/>
    </row>
    <row r="29" spans="1:19">
      <c r="C29" s="521"/>
      <c r="D29" s="521"/>
      <c r="E29" s="521"/>
      <c r="F29" s="521"/>
      <c r="G29" s="521"/>
      <c r="H29" s="521"/>
      <c r="I29" s="521"/>
      <c r="J29" s="521"/>
      <c r="K29" s="521"/>
      <c r="L29" s="521"/>
      <c r="M29" s="521"/>
      <c r="N29" s="521"/>
      <c r="O29" s="521"/>
      <c r="P29" s="521"/>
      <c r="Q29" s="521"/>
      <c r="R29" s="521"/>
      <c r="S29" s="521"/>
    </row>
    <row r="30" spans="1:19">
      <c r="C30" s="521"/>
      <c r="D30" s="521"/>
      <c r="E30" s="521"/>
      <c r="F30" s="521"/>
      <c r="G30" s="521"/>
      <c r="H30" s="521"/>
      <c r="I30" s="521"/>
      <c r="J30" s="521"/>
      <c r="K30" s="521"/>
      <c r="L30" s="521"/>
      <c r="M30" s="521"/>
      <c r="N30" s="521"/>
      <c r="O30" s="521"/>
      <c r="P30" s="521"/>
      <c r="Q30" s="521"/>
      <c r="R30" s="521"/>
      <c r="S30" s="521"/>
    </row>
    <row r="31" spans="1:19">
      <c r="C31" s="521"/>
      <c r="D31" s="521"/>
      <c r="E31" s="521"/>
      <c r="F31" s="521"/>
      <c r="G31" s="521"/>
      <c r="H31" s="521"/>
      <c r="I31" s="521"/>
      <c r="J31" s="521"/>
      <c r="K31" s="521"/>
      <c r="L31" s="521"/>
      <c r="M31" s="521"/>
      <c r="N31" s="521"/>
      <c r="O31" s="521"/>
      <c r="P31" s="521"/>
      <c r="Q31" s="521"/>
      <c r="R31" s="521"/>
      <c r="S31" s="521"/>
    </row>
    <row r="32" spans="1:19">
      <c r="C32" s="521"/>
      <c r="D32" s="521"/>
      <c r="E32" s="521"/>
      <c r="F32" s="521"/>
      <c r="G32" s="521"/>
      <c r="H32" s="521"/>
      <c r="I32" s="521"/>
      <c r="J32" s="521"/>
      <c r="K32" s="521"/>
      <c r="L32" s="521"/>
      <c r="M32" s="521"/>
      <c r="N32" s="521"/>
      <c r="O32" s="521"/>
      <c r="P32" s="521"/>
      <c r="Q32" s="521"/>
      <c r="R32" s="521"/>
      <c r="S32" s="521"/>
    </row>
    <row r="33" spans="3:19">
      <c r="C33" s="521"/>
      <c r="D33" s="521"/>
      <c r="E33" s="521"/>
      <c r="F33" s="521"/>
      <c r="G33" s="521"/>
      <c r="H33" s="521"/>
      <c r="I33" s="521"/>
      <c r="J33" s="521"/>
      <c r="K33" s="521"/>
      <c r="L33" s="521"/>
      <c r="M33" s="521"/>
      <c r="N33" s="521"/>
      <c r="O33" s="521"/>
      <c r="P33" s="521"/>
      <c r="Q33" s="521"/>
      <c r="R33" s="521"/>
      <c r="S33" s="521"/>
    </row>
    <row r="34" spans="3:19">
      <c r="C34" s="521"/>
      <c r="D34" s="521"/>
      <c r="E34" s="521"/>
      <c r="F34" s="521"/>
      <c r="G34" s="521"/>
      <c r="H34" s="521"/>
      <c r="I34" s="521"/>
      <c r="J34" s="521"/>
      <c r="K34" s="521"/>
      <c r="L34" s="521"/>
      <c r="M34" s="521"/>
      <c r="N34" s="521"/>
      <c r="O34" s="521"/>
      <c r="P34" s="521"/>
      <c r="Q34" s="521"/>
      <c r="R34" s="521"/>
      <c r="S34" s="521"/>
    </row>
    <row r="35" spans="3:19">
      <c r="C35" s="521"/>
      <c r="D35" s="521"/>
      <c r="E35" s="521"/>
      <c r="F35" s="521"/>
      <c r="G35" s="521"/>
      <c r="H35" s="521"/>
      <c r="I35" s="521"/>
      <c r="J35" s="521"/>
      <c r="K35" s="521"/>
      <c r="L35" s="521"/>
      <c r="M35" s="521"/>
      <c r="N35" s="521"/>
      <c r="O35" s="521"/>
      <c r="P35" s="521"/>
      <c r="Q35" s="521"/>
      <c r="R35" s="521"/>
      <c r="S35" s="521"/>
    </row>
    <row r="36" spans="3:19">
      <c r="C36" s="521"/>
      <c r="D36" s="521"/>
      <c r="E36" s="521"/>
      <c r="F36" s="521"/>
      <c r="G36" s="521"/>
      <c r="H36" s="521"/>
      <c r="I36" s="521"/>
      <c r="J36" s="521"/>
      <c r="K36" s="521"/>
      <c r="L36" s="521"/>
      <c r="M36" s="521"/>
      <c r="N36" s="521"/>
      <c r="O36" s="521"/>
      <c r="P36" s="521"/>
      <c r="Q36" s="521"/>
      <c r="R36" s="521"/>
      <c r="S36" s="521"/>
    </row>
    <row r="37" spans="3:19">
      <c r="C37" s="521"/>
      <c r="D37" s="521"/>
      <c r="E37" s="521"/>
      <c r="F37" s="521"/>
      <c r="G37" s="521"/>
      <c r="H37" s="521"/>
      <c r="I37" s="521"/>
      <c r="J37" s="521"/>
      <c r="K37" s="521"/>
      <c r="L37" s="521"/>
      <c r="M37" s="521"/>
      <c r="N37" s="521"/>
      <c r="O37" s="521"/>
      <c r="P37" s="521"/>
      <c r="Q37" s="521"/>
      <c r="R37" s="521"/>
      <c r="S37" s="521"/>
    </row>
    <row r="38" spans="3:19">
      <c r="C38" s="521"/>
      <c r="D38" s="521"/>
      <c r="E38" s="521"/>
      <c r="F38" s="521"/>
      <c r="G38" s="521"/>
      <c r="H38" s="521"/>
      <c r="I38" s="521"/>
      <c r="J38" s="521"/>
      <c r="K38" s="521"/>
      <c r="L38" s="521"/>
      <c r="M38" s="521"/>
      <c r="N38" s="521"/>
      <c r="O38" s="521"/>
      <c r="P38" s="521"/>
      <c r="Q38" s="521"/>
      <c r="R38" s="521"/>
      <c r="S38" s="521"/>
    </row>
    <row r="39" spans="3:19">
      <c r="C39" s="521"/>
      <c r="D39" s="521"/>
      <c r="E39" s="521"/>
      <c r="F39" s="521"/>
      <c r="G39" s="521"/>
      <c r="H39" s="521"/>
      <c r="I39" s="521"/>
      <c r="J39" s="521"/>
      <c r="K39" s="521"/>
      <c r="L39" s="521"/>
      <c r="M39" s="521"/>
      <c r="N39" s="521"/>
      <c r="O39" s="521"/>
      <c r="P39" s="521"/>
      <c r="Q39" s="521"/>
      <c r="R39" s="521"/>
      <c r="S39" s="521"/>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headerFooter>
    <oddHeader>&amp;C&amp;"Calibri"&amp;10&amp;K0078D7 Classification: Restricted to Partners&amp;1#_x000D_</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42"/>
  <sheetViews>
    <sheetView workbookViewId="0">
      <pane xSplit="2" ySplit="6" topLeftCell="P7" activePane="bottomRight" state="frozen"/>
      <selection pane="topRight" activeCell="C1" sqref="C1"/>
      <selection pane="bottomLeft" activeCell="A6" sqref="A6"/>
      <selection pane="bottomRight" activeCell="C7" sqref="C7:V21"/>
    </sheetView>
  </sheetViews>
  <sheetFormatPr defaultColWidth="9.140625" defaultRowHeight="12.75"/>
  <cols>
    <col min="1" max="1" width="10.5703125" style="1" bestFit="1" customWidth="1"/>
    <col min="2" max="2" width="101.140625" style="1" bestFit="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5"/>
  </cols>
  <sheetData>
    <row r="1" spans="1:23">
      <c r="A1" s="1" t="s">
        <v>108</v>
      </c>
      <c r="B1" s="1" t="str">
        <f>Info!C2</f>
        <v>ს.ს "პროკრედიტ ბანკი"</v>
      </c>
    </row>
    <row r="2" spans="1:23">
      <c r="A2" s="1" t="s">
        <v>109</v>
      </c>
      <c r="B2" s="270">
        <f>'1. key ratios'!B2</f>
        <v>45199</v>
      </c>
    </row>
    <row r="4" spans="1:23" ht="27.75" thickBot="1">
      <c r="A4" s="1" t="s">
        <v>260</v>
      </c>
      <c r="B4" s="173" t="s">
        <v>295</v>
      </c>
      <c r="V4" s="131" t="s">
        <v>87</v>
      </c>
    </row>
    <row r="5" spans="1:23">
      <c r="A5" s="48"/>
      <c r="B5" s="49"/>
      <c r="C5" s="815" t="s">
        <v>116</v>
      </c>
      <c r="D5" s="816"/>
      <c r="E5" s="816"/>
      <c r="F5" s="816"/>
      <c r="G5" s="816"/>
      <c r="H5" s="816"/>
      <c r="I5" s="816"/>
      <c r="J5" s="816"/>
      <c r="K5" s="816"/>
      <c r="L5" s="817"/>
      <c r="M5" s="815" t="s">
        <v>117</v>
      </c>
      <c r="N5" s="816"/>
      <c r="O5" s="816"/>
      <c r="P5" s="816"/>
      <c r="Q5" s="816"/>
      <c r="R5" s="816"/>
      <c r="S5" s="817"/>
      <c r="T5" s="820" t="s">
        <v>293</v>
      </c>
      <c r="U5" s="820" t="s">
        <v>292</v>
      </c>
      <c r="V5" s="818" t="s">
        <v>118</v>
      </c>
    </row>
    <row r="6" spans="1:23" s="27" customFormat="1" ht="127.5">
      <c r="A6" s="65"/>
      <c r="B6" s="108"/>
      <c r="C6" s="46" t="s">
        <v>119</v>
      </c>
      <c r="D6" s="45" t="s">
        <v>120</v>
      </c>
      <c r="E6" s="44" t="s">
        <v>121</v>
      </c>
      <c r="F6" s="44" t="s">
        <v>287</v>
      </c>
      <c r="G6" s="45" t="s">
        <v>122</v>
      </c>
      <c r="H6" s="45" t="s">
        <v>123</v>
      </c>
      <c r="I6" s="45" t="s">
        <v>124</v>
      </c>
      <c r="J6" s="45" t="s">
        <v>153</v>
      </c>
      <c r="K6" s="45" t="s">
        <v>125</v>
      </c>
      <c r="L6" s="47" t="s">
        <v>126</v>
      </c>
      <c r="M6" s="46" t="s">
        <v>127</v>
      </c>
      <c r="N6" s="45" t="s">
        <v>128</v>
      </c>
      <c r="O6" s="45" t="s">
        <v>129</v>
      </c>
      <c r="P6" s="45" t="s">
        <v>130</v>
      </c>
      <c r="Q6" s="45" t="s">
        <v>131</v>
      </c>
      <c r="R6" s="45" t="s">
        <v>132</v>
      </c>
      <c r="S6" s="47" t="s">
        <v>133</v>
      </c>
      <c r="T6" s="821"/>
      <c r="U6" s="821"/>
      <c r="V6" s="819"/>
    </row>
    <row r="7" spans="1:23">
      <c r="A7" s="89">
        <v>1</v>
      </c>
      <c r="B7" s="106" t="s">
        <v>134</v>
      </c>
      <c r="C7" s="153"/>
      <c r="D7" s="151"/>
      <c r="E7" s="151"/>
      <c r="F7" s="151"/>
      <c r="G7" s="151"/>
      <c r="H7" s="151"/>
      <c r="I7" s="151"/>
      <c r="J7" s="151"/>
      <c r="K7" s="151"/>
      <c r="L7" s="154"/>
      <c r="M7" s="153"/>
      <c r="N7" s="151"/>
      <c r="O7" s="151">
        <v>199203290.3326</v>
      </c>
      <c r="P7" s="151"/>
      <c r="Q7" s="151"/>
      <c r="R7" s="151"/>
      <c r="S7" s="154"/>
      <c r="T7" s="170">
        <v>199203290.3326</v>
      </c>
      <c r="U7" s="169"/>
      <c r="V7" s="155">
        <v>199203290.3326</v>
      </c>
      <c r="W7" s="524"/>
    </row>
    <row r="8" spans="1:23">
      <c r="A8" s="89">
        <v>2</v>
      </c>
      <c r="B8" s="106" t="s">
        <v>135</v>
      </c>
      <c r="C8" s="153"/>
      <c r="D8" s="151">
        <v>0</v>
      </c>
      <c r="E8" s="151"/>
      <c r="F8" s="151"/>
      <c r="G8" s="151"/>
      <c r="H8" s="151"/>
      <c r="I8" s="151"/>
      <c r="J8" s="151"/>
      <c r="K8" s="151"/>
      <c r="L8" s="154"/>
      <c r="M8" s="153"/>
      <c r="N8" s="151"/>
      <c r="O8" s="151">
        <v>0</v>
      </c>
      <c r="P8" s="151"/>
      <c r="Q8" s="151"/>
      <c r="R8" s="151"/>
      <c r="S8" s="154"/>
      <c r="T8" s="170">
        <v>0</v>
      </c>
      <c r="U8" s="169"/>
      <c r="V8" s="155">
        <v>0</v>
      </c>
      <c r="W8" s="524"/>
    </row>
    <row r="9" spans="1:23">
      <c r="A9" s="89">
        <v>3</v>
      </c>
      <c r="B9" s="106" t="s">
        <v>136</v>
      </c>
      <c r="C9" s="153"/>
      <c r="D9" s="151">
        <v>0</v>
      </c>
      <c r="E9" s="151"/>
      <c r="F9" s="151"/>
      <c r="G9" s="151"/>
      <c r="H9" s="151"/>
      <c r="I9" s="151"/>
      <c r="J9" s="151"/>
      <c r="K9" s="151"/>
      <c r="L9" s="154"/>
      <c r="M9" s="153"/>
      <c r="N9" s="151"/>
      <c r="O9" s="151">
        <v>0</v>
      </c>
      <c r="P9" s="151"/>
      <c r="Q9" s="151"/>
      <c r="R9" s="151"/>
      <c r="S9" s="154"/>
      <c r="T9" s="170">
        <v>0</v>
      </c>
      <c r="U9" s="169"/>
      <c r="V9" s="155">
        <v>0</v>
      </c>
      <c r="W9" s="524"/>
    </row>
    <row r="10" spans="1:23">
      <c r="A10" s="89">
        <v>4</v>
      </c>
      <c r="B10" s="106" t="s">
        <v>137</v>
      </c>
      <c r="C10" s="153"/>
      <c r="D10" s="151">
        <v>0</v>
      </c>
      <c r="E10" s="151"/>
      <c r="F10" s="151"/>
      <c r="G10" s="151"/>
      <c r="H10" s="151"/>
      <c r="I10" s="151"/>
      <c r="J10" s="151"/>
      <c r="K10" s="151"/>
      <c r="L10" s="154"/>
      <c r="M10" s="153"/>
      <c r="N10" s="151"/>
      <c r="O10" s="151">
        <v>0</v>
      </c>
      <c r="P10" s="151"/>
      <c r="Q10" s="151"/>
      <c r="R10" s="151"/>
      <c r="S10" s="154"/>
      <c r="T10" s="170">
        <v>0</v>
      </c>
      <c r="U10" s="169"/>
      <c r="V10" s="155">
        <v>0</v>
      </c>
      <c r="W10" s="524"/>
    </row>
    <row r="11" spans="1:23">
      <c r="A11" s="89">
        <v>5</v>
      </c>
      <c r="B11" s="106" t="s">
        <v>942</v>
      </c>
      <c r="C11" s="153"/>
      <c r="D11" s="151">
        <v>0</v>
      </c>
      <c r="E11" s="151"/>
      <c r="F11" s="151"/>
      <c r="G11" s="151"/>
      <c r="H11" s="151"/>
      <c r="I11" s="151"/>
      <c r="J11" s="151"/>
      <c r="K11" s="151"/>
      <c r="L11" s="154"/>
      <c r="M11" s="153"/>
      <c r="N11" s="151"/>
      <c r="O11" s="151">
        <v>0</v>
      </c>
      <c r="P11" s="151"/>
      <c r="Q11" s="151"/>
      <c r="R11" s="151"/>
      <c r="S11" s="154"/>
      <c r="T11" s="170">
        <v>0</v>
      </c>
      <c r="U11" s="169"/>
      <c r="V11" s="155">
        <v>0</v>
      </c>
      <c r="W11" s="524"/>
    </row>
    <row r="12" spans="1:23">
      <c r="A12" s="89">
        <v>6</v>
      </c>
      <c r="B12" s="106" t="s">
        <v>138</v>
      </c>
      <c r="C12" s="153"/>
      <c r="D12" s="151">
        <v>0</v>
      </c>
      <c r="E12" s="151"/>
      <c r="F12" s="151"/>
      <c r="G12" s="151"/>
      <c r="H12" s="151"/>
      <c r="I12" s="151"/>
      <c r="J12" s="151"/>
      <c r="K12" s="151"/>
      <c r="L12" s="154"/>
      <c r="M12" s="153"/>
      <c r="N12" s="151"/>
      <c r="O12" s="151">
        <v>0</v>
      </c>
      <c r="P12" s="151"/>
      <c r="Q12" s="151"/>
      <c r="R12" s="151"/>
      <c r="S12" s="154"/>
      <c r="T12" s="170">
        <v>0</v>
      </c>
      <c r="U12" s="169"/>
      <c r="V12" s="155">
        <v>0</v>
      </c>
      <c r="W12" s="524"/>
    </row>
    <row r="13" spans="1:23">
      <c r="A13" s="89">
        <v>7</v>
      </c>
      <c r="B13" s="106" t="s">
        <v>71</v>
      </c>
      <c r="C13" s="153"/>
      <c r="D13" s="151">
        <v>2438398.12</v>
      </c>
      <c r="E13" s="151"/>
      <c r="F13" s="151"/>
      <c r="G13" s="151"/>
      <c r="H13" s="151"/>
      <c r="I13" s="151"/>
      <c r="J13" s="151"/>
      <c r="K13" s="151"/>
      <c r="L13" s="154"/>
      <c r="M13" s="153"/>
      <c r="N13" s="151"/>
      <c r="O13" s="151">
        <v>57714169.230099998</v>
      </c>
      <c r="P13" s="151"/>
      <c r="Q13" s="151"/>
      <c r="R13" s="151"/>
      <c r="S13" s="154"/>
      <c r="T13" s="170">
        <v>59526247.347999997</v>
      </c>
      <c r="U13" s="169">
        <v>626320.00209999993</v>
      </c>
      <c r="V13" s="155">
        <v>60152567.350099996</v>
      </c>
      <c r="W13" s="524"/>
    </row>
    <row r="14" spans="1:23">
      <c r="A14" s="89">
        <v>8</v>
      </c>
      <c r="B14" s="106" t="s">
        <v>72</v>
      </c>
      <c r="C14" s="153"/>
      <c r="D14" s="151">
        <v>631047.53300000005</v>
      </c>
      <c r="E14" s="151"/>
      <c r="F14" s="151"/>
      <c r="G14" s="151"/>
      <c r="H14" s="151"/>
      <c r="I14" s="151"/>
      <c r="J14" s="151"/>
      <c r="K14" s="151"/>
      <c r="L14" s="154"/>
      <c r="M14" s="153"/>
      <c r="N14" s="151"/>
      <c r="O14" s="151">
        <v>3907433.7820000001</v>
      </c>
      <c r="P14" s="151"/>
      <c r="Q14" s="151"/>
      <c r="R14" s="151"/>
      <c r="S14" s="154"/>
      <c r="T14" s="170">
        <v>4538481.3150000004</v>
      </c>
      <c r="U14" s="169"/>
      <c r="V14" s="155">
        <v>4538481.3150000004</v>
      </c>
      <c r="W14" s="524"/>
    </row>
    <row r="15" spans="1:23">
      <c r="A15" s="89">
        <v>9</v>
      </c>
      <c r="B15" s="106" t="s">
        <v>943</v>
      </c>
      <c r="C15" s="153"/>
      <c r="D15" s="151">
        <v>0</v>
      </c>
      <c r="E15" s="151"/>
      <c r="F15" s="151"/>
      <c r="G15" s="151"/>
      <c r="H15" s="151"/>
      <c r="I15" s="151"/>
      <c r="J15" s="151"/>
      <c r="K15" s="151"/>
      <c r="L15" s="154"/>
      <c r="M15" s="153"/>
      <c r="N15" s="151"/>
      <c r="O15" s="151">
        <v>0</v>
      </c>
      <c r="P15" s="151"/>
      <c r="Q15" s="151"/>
      <c r="R15" s="151"/>
      <c r="S15" s="154"/>
      <c r="T15" s="170">
        <v>0</v>
      </c>
      <c r="U15" s="169"/>
      <c r="V15" s="155">
        <v>0</v>
      </c>
      <c r="W15" s="524"/>
    </row>
    <row r="16" spans="1:23">
      <c r="A16" s="89">
        <v>10</v>
      </c>
      <c r="B16" s="106" t="s">
        <v>67</v>
      </c>
      <c r="C16" s="153"/>
      <c r="D16" s="151">
        <v>0</v>
      </c>
      <c r="E16" s="151"/>
      <c r="F16" s="151"/>
      <c r="G16" s="151"/>
      <c r="H16" s="151"/>
      <c r="I16" s="151"/>
      <c r="J16" s="151"/>
      <c r="K16" s="151"/>
      <c r="L16" s="154"/>
      <c r="M16" s="153"/>
      <c r="N16" s="151"/>
      <c r="O16" s="151">
        <v>0</v>
      </c>
      <c r="P16" s="151"/>
      <c r="Q16" s="151"/>
      <c r="R16" s="151"/>
      <c r="S16" s="154"/>
      <c r="T16" s="170">
        <v>0</v>
      </c>
      <c r="U16" s="169"/>
      <c r="V16" s="155">
        <v>0</v>
      </c>
      <c r="W16" s="524"/>
    </row>
    <row r="17" spans="1:23">
      <c r="A17" s="89">
        <v>11</v>
      </c>
      <c r="B17" s="106" t="s">
        <v>68</v>
      </c>
      <c r="C17" s="153"/>
      <c r="D17" s="151">
        <v>0</v>
      </c>
      <c r="E17" s="151"/>
      <c r="F17" s="151"/>
      <c r="G17" s="151"/>
      <c r="H17" s="151"/>
      <c r="I17" s="151"/>
      <c r="J17" s="151"/>
      <c r="K17" s="151"/>
      <c r="L17" s="154"/>
      <c r="M17" s="153"/>
      <c r="N17" s="151"/>
      <c r="O17" s="151">
        <v>0</v>
      </c>
      <c r="P17" s="151"/>
      <c r="Q17" s="151"/>
      <c r="R17" s="151"/>
      <c r="S17" s="154"/>
      <c r="T17" s="170">
        <v>0</v>
      </c>
      <c r="U17" s="169"/>
      <c r="V17" s="155">
        <v>0</v>
      </c>
      <c r="W17" s="524"/>
    </row>
    <row r="18" spans="1:23">
      <c r="A18" s="89">
        <v>12</v>
      </c>
      <c r="B18" s="106" t="s">
        <v>69</v>
      </c>
      <c r="C18" s="153"/>
      <c r="D18" s="151">
        <v>0</v>
      </c>
      <c r="E18" s="151"/>
      <c r="F18" s="151"/>
      <c r="G18" s="151"/>
      <c r="H18" s="151"/>
      <c r="I18" s="151"/>
      <c r="J18" s="151"/>
      <c r="K18" s="151"/>
      <c r="L18" s="154"/>
      <c r="M18" s="153"/>
      <c r="N18" s="151"/>
      <c r="O18" s="151">
        <v>0</v>
      </c>
      <c r="P18" s="151"/>
      <c r="Q18" s="151"/>
      <c r="R18" s="151"/>
      <c r="S18" s="154"/>
      <c r="T18" s="170">
        <v>0</v>
      </c>
      <c r="U18" s="169"/>
      <c r="V18" s="155">
        <v>0</v>
      </c>
      <c r="W18" s="524"/>
    </row>
    <row r="19" spans="1:23">
      <c r="A19" s="89">
        <v>13</v>
      </c>
      <c r="B19" s="106" t="s">
        <v>70</v>
      </c>
      <c r="C19" s="153"/>
      <c r="D19" s="151">
        <v>0</v>
      </c>
      <c r="E19" s="151"/>
      <c r="F19" s="151"/>
      <c r="G19" s="151"/>
      <c r="H19" s="151"/>
      <c r="I19" s="151"/>
      <c r="J19" s="151"/>
      <c r="K19" s="151"/>
      <c r="L19" s="154"/>
      <c r="M19" s="153"/>
      <c r="N19" s="151"/>
      <c r="O19" s="151">
        <v>0</v>
      </c>
      <c r="P19" s="151"/>
      <c r="Q19" s="151"/>
      <c r="R19" s="151"/>
      <c r="S19" s="154"/>
      <c r="T19" s="170">
        <v>0</v>
      </c>
      <c r="U19" s="169"/>
      <c r="V19" s="155">
        <v>0</v>
      </c>
      <c r="W19" s="524"/>
    </row>
    <row r="20" spans="1:23">
      <c r="A20" s="89">
        <v>14</v>
      </c>
      <c r="B20" s="106" t="s">
        <v>154</v>
      </c>
      <c r="C20" s="153"/>
      <c r="D20" s="151">
        <v>0</v>
      </c>
      <c r="E20" s="151"/>
      <c r="F20" s="151"/>
      <c r="G20" s="151"/>
      <c r="H20" s="151"/>
      <c r="I20" s="151"/>
      <c r="J20" s="151"/>
      <c r="K20" s="151"/>
      <c r="L20" s="154"/>
      <c r="M20" s="153"/>
      <c r="N20" s="151"/>
      <c r="O20" s="151">
        <v>0</v>
      </c>
      <c r="P20" s="151"/>
      <c r="Q20" s="151"/>
      <c r="R20" s="151"/>
      <c r="S20" s="154"/>
      <c r="T20" s="170">
        <v>0</v>
      </c>
      <c r="U20" s="169"/>
      <c r="V20" s="155">
        <v>0</v>
      </c>
      <c r="W20" s="524"/>
    </row>
    <row r="21" spans="1:23" ht="13.5" thickBot="1">
      <c r="A21" s="50"/>
      <c r="B21" s="51" t="s">
        <v>66</v>
      </c>
      <c r="C21" s="156">
        <v>0</v>
      </c>
      <c r="D21" s="152">
        <v>3069445.6529999999</v>
      </c>
      <c r="E21" s="152">
        <v>0</v>
      </c>
      <c r="F21" s="152">
        <v>0</v>
      </c>
      <c r="G21" s="152">
        <v>0</v>
      </c>
      <c r="H21" s="152">
        <v>0</v>
      </c>
      <c r="I21" s="152">
        <v>0</v>
      </c>
      <c r="J21" s="152">
        <v>0</v>
      </c>
      <c r="K21" s="152">
        <v>0</v>
      </c>
      <c r="L21" s="157">
        <v>0</v>
      </c>
      <c r="M21" s="156">
        <v>0</v>
      </c>
      <c r="N21" s="152">
        <v>0</v>
      </c>
      <c r="O21" s="152">
        <v>260824893.34470001</v>
      </c>
      <c r="P21" s="152">
        <v>0</v>
      </c>
      <c r="Q21" s="152">
        <v>0</v>
      </c>
      <c r="R21" s="152">
        <v>0</v>
      </c>
      <c r="S21" s="157">
        <v>0</v>
      </c>
      <c r="T21" s="157">
        <v>263268018.99559999</v>
      </c>
      <c r="U21" s="157">
        <v>626320.00209999993</v>
      </c>
      <c r="V21" s="158">
        <v>263894338.99769998</v>
      </c>
      <c r="W21" s="524"/>
    </row>
    <row r="23" spans="1:23">
      <c r="C23" s="521"/>
      <c r="D23" s="521"/>
      <c r="E23" s="521"/>
      <c r="F23" s="521"/>
      <c r="G23" s="521"/>
      <c r="H23" s="521"/>
      <c r="I23" s="521"/>
      <c r="J23" s="521"/>
      <c r="K23" s="521"/>
      <c r="L23" s="521"/>
      <c r="M23" s="521"/>
      <c r="N23" s="521"/>
      <c r="O23" s="521"/>
      <c r="P23" s="521"/>
      <c r="Q23" s="521"/>
      <c r="R23" s="521"/>
      <c r="S23" s="521"/>
      <c r="T23" s="521"/>
      <c r="U23" s="521"/>
      <c r="V23" s="521"/>
    </row>
    <row r="24" spans="1:23">
      <c r="C24" s="521"/>
      <c r="D24" s="521"/>
      <c r="E24" s="521"/>
      <c r="F24" s="521"/>
      <c r="G24" s="521"/>
      <c r="H24" s="521"/>
      <c r="I24" s="521"/>
      <c r="J24" s="521"/>
      <c r="K24" s="521"/>
      <c r="L24" s="521"/>
      <c r="M24" s="521"/>
      <c r="N24" s="521"/>
      <c r="O24" s="521"/>
      <c r="P24" s="521"/>
      <c r="Q24" s="521"/>
      <c r="R24" s="521"/>
      <c r="S24" s="521"/>
      <c r="T24" s="521"/>
      <c r="U24" s="521"/>
      <c r="V24" s="521"/>
    </row>
    <row r="25" spans="1:23">
      <c r="C25" s="521"/>
      <c r="D25" s="521"/>
      <c r="E25" s="521"/>
      <c r="F25" s="521"/>
      <c r="G25" s="521"/>
      <c r="H25" s="521"/>
      <c r="I25" s="521"/>
      <c r="J25" s="521"/>
      <c r="K25" s="521"/>
      <c r="L25" s="521"/>
      <c r="M25" s="521"/>
      <c r="N25" s="521"/>
      <c r="O25" s="521"/>
      <c r="P25" s="521"/>
      <c r="Q25" s="521"/>
      <c r="R25" s="521"/>
      <c r="S25" s="521"/>
      <c r="T25" s="521"/>
      <c r="U25" s="521"/>
      <c r="V25" s="521"/>
    </row>
    <row r="26" spans="1:23">
      <c r="C26" s="521"/>
      <c r="D26" s="521"/>
      <c r="E26" s="521"/>
      <c r="F26" s="521"/>
      <c r="G26" s="521"/>
      <c r="H26" s="521"/>
      <c r="I26" s="521"/>
      <c r="J26" s="521"/>
      <c r="K26" s="521"/>
      <c r="L26" s="521"/>
      <c r="M26" s="521"/>
      <c r="N26" s="521"/>
      <c r="O26" s="521"/>
      <c r="P26" s="521"/>
      <c r="Q26" s="521"/>
      <c r="R26" s="521"/>
      <c r="S26" s="521"/>
      <c r="T26" s="521"/>
      <c r="U26" s="521"/>
      <c r="V26" s="521"/>
    </row>
    <row r="27" spans="1:23">
      <c r="C27" s="521"/>
      <c r="D27" s="521"/>
      <c r="E27" s="521"/>
      <c r="F27" s="521"/>
      <c r="G27" s="521"/>
      <c r="H27" s="521"/>
      <c r="I27" s="521"/>
      <c r="J27" s="521"/>
      <c r="K27" s="521"/>
      <c r="L27" s="521"/>
      <c r="M27" s="521"/>
      <c r="N27" s="521"/>
      <c r="O27" s="521"/>
      <c r="P27" s="521"/>
      <c r="Q27" s="521"/>
      <c r="R27" s="521"/>
      <c r="S27" s="521"/>
      <c r="T27" s="521"/>
      <c r="U27" s="521"/>
      <c r="V27" s="521"/>
    </row>
    <row r="28" spans="1:23">
      <c r="C28" s="521"/>
      <c r="D28" s="521"/>
      <c r="E28" s="521"/>
      <c r="F28" s="521"/>
      <c r="G28" s="521"/>
      <c r="H28" s="521"/>
      <c r="I28" s="521"/>
      <c r="J28" s="521"/>
      <c r="K28" s="521"/>
      <c r="L28" s="521"/>
      <c r="M28" s="521"/>
      <c r="N28" s="521"/>
      <c r="O28" s="521"/>
      <c r="P28" s="521"/>
      <c r="Q28" s="521"/>
      <c r="R28" s="521"/>
      <c r="S28" s="521"/>
      <c r="T28" s="521"/>
      <c r="U28" s="521"/>
      <c r="V28" s="521"/>
    </row>
    <row r="29" spans="1:23">
      <c r="C29" s="521"/>
      <c r="D29" s="521"/>
      <c r="E29" s="521"/>
      <c r="F29" s="521"/>
      <c r="G29" s="521"/>
      <c r="H29" s="521"/>
      <c r="I29" s="521"/>
      <c r="J29" s="521"/>
      <c r="K29" s="521"/>
      <c r="L29" s="521"/>
      <c r="M29" s="521"/>
      <c r="N29" s="521"/>
      <c r="O29" s="521"/>
      <c r="P29" s="521"/>
      <c r="Q29" s="521"/>
      <c r="R29" s="521"/>
      <c r="S29" s="521"/>
      <c r="T29" s="521"/>
      <c r="U29" s="521"/>
      <c r="V29" s="521"/>
    </row>
    <row r="30" spans="1:23">
      <c r="C30" s="521"/>
      <c r="D30" s="521"/>
      <c r="E30" s="521"/>
      <c r="F30" s="521"/>
      <c r="G30" s="521"/>
      <c r="H30" s="521"/>
      <c r="I30" s="521"/>
      <c r="J30" s="521"/>
      <c r="K30" s="521"/>
      <c r="L30" s="521"/>
      <c r="M30" s="521"/>
      <c r="N30" s="521"/>
      <c r="O30" s="521"/>
      <c r="P30" s="521"/>
      <c r="Q30" s="521"/>
      <c r="R30" s="521"/>
      <c r="S30" s="521"/>
      <c r="T30" s="521"/>
      <c r="U30" s="521"/>
      <c r="V30" s="521"/>
    </row>
    <row r="31" spans="1:23">
      <c r="C31" s="521"/>
      <c r="D31" s="521"/>
      <c r="E31" s="521"/>
      <c r="F31" s="521"/>
      <c r="G31" s="521"/>
      <c r="H31" s="521"/>
      <c r="I31" s="521"/>
      <c r="J31" s="521"/>
      <c r="K31" s="521"/>
      <c r="L31" s="521"/>
      <c r="M31" s="521"/>
      <c r="N31" s="521"/>
      <c r="O31" s="521"/>
      <c r="P31" s="521"/>
      <c r="Q31" s="521"/>
      <c r="R31" s="521"/>
      <c r="S31" s="521"/>
      <c r="T31" s="521"/>
      <c r="U31" s="521"/>
      <c r="V31" s="521"/>
    </row>
    <row r="32" spans="1:23">
      <c r="C32" s="521"/>
      <c r="D32" s="521"/>
      <c r="E32" s="521"/>
      <c r="F32" s="521"/>
      <c r="G32" s="521"/>
      <c r="H32" s="521"/>
      <c r="I32" s="521"/>
      <c r="J32" s="521"/>
      <c r="K32" s="521"/>
      <c r="L32" s="521"/>
      <c r="M32" s="521"/>
      <c r="N32" s="521"/>
      <c r="O32" s="521"/>
      <c r="P32" s="521"/>
      <c r="Q32" s="521"/>
      <c r="R32" s="521"/>
      <c r="S32" s="521"/>
      <c r="T32" s="521"/>
      <c r="U32" s="521"/>
      <c r="V32" s="521"/>
    </row>
    <row r="33" spans="3:22">
      <c r="C33" s="521"/>
      <c r="D33" s="521"/>
      <c r="E33" s="521"/>
      <c r="F33" s="521"/>
      <c r="G33" s="521"/>
      <c r="H33" s="521"/>
      <c r="I33" s="521"/>
      <c r="J33" s="521"/>
      <c r="K33" s="521"/>
      <c r="L33" s="521"/>
      <c r="M33" s="521"/>
      <c r="N33" s="521"/>
      <c r="O33" s="521"/>
      <c r="P33" s="521"/>
      <c r="Q33" s="521"/>
      <c r="R33" s="521"/>
      <c r="S33" s="521"/>
      <c r="T33" s="521"/>
      <c r="U33" s="521"/>
      <c r="V33" s="521"/>
    </row>
    <row r="34" spans="3:22">
      <c r="C34" s="521"/>
      <c r="D34" s="521"/>
      <c r="E34" s="521"/>
      <c r="F34" s="521"/>
      <c r="G34" s="521"/>
      <c r="H34" s="521"/>
      <c r="I34" s="521"/>
      <c r="J34" s="521"/>
      <c r="K34" s="521"/>
      <c r="L34" s="521"/>
      <c r="M34" s="521"/>
      <c r="N34" s="521"/>
      <c r="O34" s="521"/>
      <c r="P34" s="521"/>
      <c r="Q34" s="521"/>
      <c r="R34" s="521"/>
      <c r="S34" s="521"/>
      <c r="T34" s="521"/>
      <c r="U34" s="521"/>
      <c r="V34" s="521"/>
    </row>
    <row r="35" spans="3:22">
      <c r="C35" s="521"/>
      <c r="D35" s="521"/>
      <c r="E35" s="521"/>
      <c r="F35" s="521"/>
      <c r="G35" s="521"/>
      <c r="H35" s="521"/>
      <c r="I35" s="521"/>
      <c r="J35" s="521"/>
      <c r="K35" s="521"/>
      <c r="L35" s="521"/>
      <c r="M35" s="521"/>
      <c r="N35" s="521"/>
      <c r="O35" s="521"/>
      <c r="P35" s="521"/>
      <c r="Q35" s="521"/>
      <c r="R35" s="521"/>
      <c r="S35" s="521"/>
      <c r="T35" s="521"/>
      <c r="U35" s="521"/>
      <c r="V35" s="521"/>
    </row>
    <row r="36" spans="3:22">
      <c r="C36" s="521"/>
      <c r="D36" s="521"/>
      <c r="E36" s="521"/>
      <c r="F36" s="521"/>
      <c r="G36" s="521"/>
      <c r="H36" s="521"/>
      <c r="I36" s="521"/>
      <c r="J36" s="521"/>
      <c r="K36" s="521"/>
      <c r="L36" s="521"/>
      <c r="M36" s="521"/>
      <c r="N36" s="521"/>
      <c r="O36" s="521"/>
      <c r="P36" s="521"/>
      <c r="Q36" s="521"/>
      <c r="R36" s="521"/>
      <c r="S36" s="521"/>
      <c r="T36" s="521"/>
      <c r="U36" s="521"/>
      <c r="V36" s="521"/>
    </row>
    <row r="37" spans="3:22">
      <c r="C37" s="521"/>
      <c r="D37" s="521"/>
      <c r="E37" s="521"/>
      <c r="F37" s="521"/>
      <c r="G37" s="521"/>
      <c r="H37" s="521"/>
      <c r="I37" s="521"/>
      <c r="J37" s="521"/>
      <c r="K37" s="521"/>
      <c r="L37" s="521"/>
      <c r="M37" s="521"/>
      <c r="N37" s="521"/>
      <c r="O37" s="521"/>
      <c r="P37" s="521"/>
      <c r="Q37" s="521"/>
      <c r="R37" s="521"/>
      <c r="S37" s="521"/>
      <c r="T37" s="521"/>
      <c r="U37" s="521"/>
      <c r="V37" s="521"/>
    </row>
    <row r="38" spans="3:22">
      <c r="C38" s="521"/>
      <c r="D38" s="521"/>
      <c r="E38" s="521"/>
      <c r="F38" s="521"/>
      <c r="G38" s="521"/>
      <c r="H38" s="521"/>
      <c r="I38" s="521"/>
      <c r="J38" s="521"/>
      <c r="K38" s="521"/>
      <c r="L38" s="521"/>
      <c r="M38" s="521"/>
      <c r="N38" s="521"/>
      <c r="O38" s="521"/>
      <c r="P38" s="521"/>
      <c r="Q38" s="521"/>
      <c r="R38" s="521"/>
      <c r="S38" s="521"/>
      <c r="T38" s="521"/>
      <c r="U38" s="521"/>
      <c r="V38" s="521"/>
    </row>
    <row r="39" spans="3:22">
      <c r="C39" s="521"/>
      <c r="D39" s="521"/>
      <c r="E39" s="521"/>
      <c r="F39" s="521"/>
      <c r="G39" s="521"/>
      <c r="H39" s="521"/>
      <c r="I39" s="521"/>
      <c r="J39" s="521"/>
      <c r="K39" s="521"/>
      <c r="L39" s="521"/>
      <c r="M39" s="521"/>
      <c r="N39" s="521"/>
      <c r="O39" s="521"/>
      <c r="P39" s="521"/>
      <c r="Q39" s="521"/>
      <c r="R39" s="521"/>
      <c r="S39" s="521"/>
      <c r="T39" s="521"/>
      <c r="U39" s="521"/>
      <c r="V39" s="521"/>
    </row>
    <row r="40" spans="3:22">
      <c r="C40" s="521"/>
      <c r="D40" s="521"/>
      <c r="E40" s="521"/>
      <c r="F40" s="521"/>
      <c r="G40" s="521"/>
      <c r="H40" s="521"/>
      <c r="I40" s="521"/>
      <c r="J40" s="521"/>
      <c r="K40" s="521"/>
      <c r="L40" s="521"/>
      <c r="M40" s="521"/>
      <c r="N40" s="521"/>
      <c r="O40" s="521"/>
      <c r="P40" s="521"/>
      <c r="Q40" s="521"/>
      <c r="R40" s="521"/>
      <c r="S40" s="521"/>
      <c r="T40" s="521"/>
      <c r="U40" s="521"/>
      <c r="V40" s="521"/>
    </row>
    <row r="41" spans="3:22">
      <c r="C41" s="521"/>
      <c r="D41" s="521"/>
      <c r="E41" s="521"/>
      <c r="F41" s="521"/>
      <c r="G41" s="521"/>
      <c r="H41" s="521"/>
      <c r="I41" s="521"/>
      <c r="J41" s="521"/>
      <c r="K41" s="521"/>
      <c r="L41" s="521"/>
      <c r="M41" s="521"/>
      <c r="N41" s="521"/>
      <c r="O41" s="521"/>
      <c r="P41" s="521"/>
      <c r="Q41" s="521"/>
      <c r="R41" s="521"/>
      <c r="S41" s="521"/>
      <c r="T41" s="521"/>
      <c r="U41" s="521"/>
      <c r="V41" s="521"/>
    </row>
    <row r="42" spans="3:22">
      <c r="C42" s="521"/>
      <c r="D42" s="521"/>
      <c r="E42" s="521"/>
      <c r="F42" s="521"/>
      <c r="G42" s="521"/>
      <c r="H42" s="521"/>
      <c r="I42" s="521"/>
      <c r="J42" s="521"/>
      <c r="K42" s="521"/>
      <c r="L42" s="521"/>
      <c r="M42" s="521"/>
      <c r="N42" s="521"/>
      <c r="O42" s="521"/>
      <c r="P42" s="521"/>
      <c r="Q42" s="521"/>
      <c r="R42" s="521"/>
      <c r="S42" s="521"/>
      <c r="T42" s="521"/>
      <c r="U42" s="521"/>
      <c r="V42" s="521"/>
    </row>
  </sheetData>
  <mergeCells count="5">
    <mergeCell ref="C5:L5"/>
    <mergeCell ref="M5:S5"/>
    <mergeCell ref="V5:V6"/>
    <mergeCell ref="T5:T6"/>
    <mergeCell ref="U5:U6"/>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0"/>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H22"/>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21.28515625" style="1" customWidth="1"/>
    <col min="7" max="7" width="22.85546875" style="1" customWidth="1"/>
    <col min="8" max="8" width="15.28515625" style="1" customWidth="1"/>
    <col min="9" max="9" width="9.85546875" style="5" bestFit="1" customWidth="1"/>
    <col min="10" max="16384" width="9.140625" style="5"/>
  </cols>
  <sheetData>
    <row r="1" spans="1:9">
      <c r="A1" s="1" t="s">
        <v>108</v>
      </c>
      <c r="B1" s="1" t="str">
        <f>Info!C2</f>
        <v>ს.ს "პროკრედიტ ბანკი"</v>
      </c>
    </row>
    <row r="2" spans="1:9">
      <c r="A2" s="1" t="s">
        <v>109</v>
      </c>
      <c r="B2" s="270">
        <f>'1. key ratios'!B2</f>
        <v>45199</v>
      </c>
    </row>
    <row r="4" spans="1:9" ht="13.5" thickBot="1">
      <c r="A4" s="1" t="s">
        <v>261</v>
      </c>
      <c r="B4" s="19" t="s">
        <v>296</v>
      </c>
    </row>
    <row r="5" spans="1:9">
      <c r="A5" s="48"/>
      <c r="B5" s="87"/>
      <c r="C5" s="91" t="s">
        <v>0</v>
      </c>
      <c r="D5" s="91" t="s">
        <v>1</v>
      </c>
      <c r="E5" s="91" t="s">
        <v>2</v>
      </c>
      <c r="F5" s="91" t="s">
        <v>3</v>
      </c>
      <c r="G5" s="168" t="s">
        <v>4</v>
      </c>
      <c r="H5" s="92" t="s">
        <v>5</v>
      </c>
      <c r="I5" s="15"/>
    </row>
    <row r="6" spans="1:9" ht="15" customHeight="1">
      <c r="A6" s="86"/>
      <c r="B6" s="13"/>
      <c r="C6" s="813" t="s">
        <v>288</v>
      </c>
      <c r="D6" s="824" t="s">
        <v>309</v>
      </c>
      <c r="E6" s="825"/>
      <c r="F6" s="813" t="s">
        <v>315</v>
      </c>
      <c r="G6" s="813" t="s">
        <v>316</v>
      </c>
      <c r="H6" s="822" t="s">
        <v>290</v>
      </c>
      <c r="I6" s="15"/>
    </row>
    <row r="7" spans="1:9" ht="63.75">
      <c r="A7" s="86"/>
      <c r="B7" s="13"/>
      <c r="C7" s="814"/>
      <c r="D7" s="171" t="s">
        <v>291</v>
      </c>
      <c r="E7" s="171" t="s">
        <v>289</v>
      </c>
      <c r="F7" s="814"/>
      <c r="G7" s="814"/>
      <c r="H7" s="823"/>
      <c r="I7" s="15"/>
    </row>
    <row r="8" spans="1:9">
      <c r="A8" s="41">
        <v>1</v>
      </c>
      <c r="B8" s="106" t="s">
        <v>134</v>
      </c>
      <c r="C8" s="703">
        <v>401397388.18260002</v>
      </c>
      <c r="D8" s="703"/>
      <c r="E8" s="703"/>
      <c r="F8" s="703">
        <v>199203290.3326</v>
      </c>
      <c r="G8" s="704">
        <v>0</v>
      </c>
      <c r="H8" s="705">
        <v>0</v>
      </c>
      <c r="I8" s="524"/>
    </row>
    <row r="9" spans="1:9" ht="15" customHeight="1">
      <c r="A9" s="41">
        <v>2</v>
      </c>
      <c r="B9" s="106" t="s">
        <v>135</v>
      </c>
      <c r="C9" s="703">
        <v>0</v>
      </c>
      <c r="D9" s="703"/>
      <c r="E9" s="703"/>
      <c r="F9" s="703">
        <v>0</v>
      </c>
      <c r="G9" s="704">
        <v>0</v>
      </c>
      <c r="H9" s="705" t="s">
        <v>977</v>
      </c>
    </row>
    <row r="10" spans="1:9">
      <c r="A10" s="41">
        <v>3</v>
      </c>
      <c r="B10" s="106" t="s">
        <v>136</v>
      </c>
      <c r="C10" s="703">
        <v>0</v>
      </c>
      <c r="D10" s="703"/>
      <c r="E10" s="703"/>
      <c r="F10" s="703">
        <v>0</v>
      </c>
      <c r="G10" s="704">
        <v>0</v>
      </c>
      <c r="H10" s="705" t="s">
        <v>977</v>
      </c>
    </row>
    <row r="11" spans="1:9">
      <c r="A11" s="41">
        <v>4</v>
      </c>
      <c r="B11" s="106" t="s">
        <v>137</v>
      </c>
      <c r="C11" s="703">
        <v>0</v>
      </c>
      <c r="D11" s="703"/>
      <c r="E11" s="703"/>
      <c r="F11" s="703">
        <v>0</v>
      </c>
      <c r="G11" s="704">
        <v>0</v>
      </c>
      <c r="H11" s="705" t="s">
        <v>977</v>
      </c>
    </row>
    <row r="12" spans="1:9">
      <c r="A12" s="41">
        <v>5</v>
      </c>
      <c r="B12" s="106" t="s">
        <v>942</v>
      </c>
      <c r="C12" s="703">
        <v>0</v>
      </c>
      <c r="D12" s="703"/>
      <c r="E12" s="703"/>
      <c r="F12" s="703">
        <v>0</v>
      </c>
      <c r="G12" s="704">
        <v>0</v>
      </c>
      <c r="H12" s="705" t="s">
        <v>977</v>
      </c>
    </row>
    <row r="13" spans="1:9">
      <c r="A13" s="41">
        <v>6</v>
      </c>
      <c r="B13" s="106" t="s">
        <v>138</v>
      </c>
      <c r="C13" s="703">
        <v>98550786.105132997</v>
      </c>
      <c r="D13" s="703"/>
      <c r="E13" s="703"/>
      <c r="F13" s="703">
        <v>21387820.4558599</v>
      </c>
      <c r="G13" s="704">
        <v>21387820.4558599</v>
      </c>
      <c r="H13" s="705">
        <v>0.21702333691223513</v>
      </c>
    </row>
    <row r="14" spans="1:9">
      <c r="A14" s="41">
        <v>7</v>
      </c>
      <c r="B14" s="106" t="s">
        <v>71</v>
      </c>
      <c r="C14" s="703">
        <v>746326686.1214</v>
      </c>
      <c r="D14" s="703">
        <v>140917235.80786097</v>
      </c>
      <c r="E14" s="703">
        <v>70025461.413160503</v>
      </c>
      <c r="F14" s="703">
        <v>816352147.53456044</v>
      </c>
      <c r="G14" s="704">
        <v>756199580.1844604</v>
      </c>
      <c r="H14" s="705">
        <v>0.9263154172721112</v>
      </c>
    </row>
    <row r="15" spans="1:9">
      <c r="A15" s="41">
        <v>8</v>
      </c>
      <c r="B15" s="106" t="s">
        <v>72</v>
      </c>
      <c r="C15" s="703">
        <v>286049249.5381</v>
      </c>
      <c r="D15" s="703"/>
      <c r="E15" s="703"/>
      <c r="F15" s="703">
        <v>214536937.153575</v>
      </c>
      <c r="G15" s="704">
        <v>209998455.83857501</v>
      </c>
      <c r="H15" s="705">
        <v>0.73413391637164394</v>
      </c>
    </row>
    <row r="16" spans="1:9">
      <c r="A16" s="41">
        <v>9</v>
      </c>
      <c r="B16" s="106" t="s">
        <v>943</v>
      </c>
      <c r="C16" s="703">
        <v>90221255.5484</v>
      </c>
      <c r="D16" s="703"/>
      <c r="E16" s="703"/>
      <c r="F16" s="703">
        <v>31577439.441939998</v>
      </c>
      <c r="G16" s="704">
        <v>31577439.441939998</v>
      </c>
      <c r="H16" s="705">
        <v>0.35</v>
      </c>
    </row>
    <row r="17" spans="1:8">
      <c r="A17" s="41">
        <v>10</v>
      </c>
      <c r="B17" s="106" t="s">
        <v>67</v>
      </c>
      <c r="C17" s="703">
        <v>2868284.2150999997</v>
      </c>
      <c r="D17" s="703"/>
      <c r="E17" s="703"/>
      <c r="F17" s="703">
        <v>2723862.8315499998</v>
      </c>
      <c r="G17" s="704">
        <v>2723862.8315499998</v>
      </c>
      <c r="H17" s="705">
        <v>0.94964885878822691</v>
      </c>
    </row>
    <row r="18" spans="1:8">
      <c r="A18" s="41">
        <v>11</v>
      </c>
      <c r="B18" s="106" t="s">
        <v>68</v>
      </c>
      <c r="C18" s="703">
        <v>4309113.63</v>
      </c>
      <c r="D18" s="703"/>
      <c r="E18" s="703"/>
      <c r="F18" s="703">
        <v>10772784.074999999</v>
      </c>
      <c r="G18" s="704">
        <v>10772784.074999999</v>
      </c>
      <c r="H18" s="705">
        <v>2.5</v>
      </c>
    </row>
    <row r="19" spans="1:8">
      <c r="A19" s="41">
        <v>12</v>
      </c>
      <c r="B19" s="106" t="s">
        <v>69</v>
      </c>
      <c r="C19" s="703">
        <v>0</v>
      </c>
      <c r="D19" s="703"/>
      <c r="E19" s="703"/>
      <c r="F19" s="703">
        <v>0</v>
      </c>
      <c r="G19" s="704">
        <v>0</v>
      </c>
      <c r="H19" s="705" t="s">
        <v>977</v>
      </c>
    </row>
    <row r="20" spans="1:8">
      <c r="A20" s="41">
        <v>13</v>
      </c>
      <c r="B20" s="106" t="s">
        <v>70</v>
      </c>
      <c r="C20" s="703">
        <v>0</v>
      </c>
      <c r="D20" s="703"/>
      <c r="E20" s="703"/>
      <c r="F20" s="703">
        <v>0</v>
      </c>
      <c r="G20" s="704">
        <v>0</v>
      </c>
      <c r="H20" s="705" t="s">
        <v>977</v>
      </c>
    </row>
    <row r="21" spans="1:8">
      <c r="A21" s="41">
        <v>14</v>
      </c>
      <c r="B21" s="106" t="s">
        <v>154</v>
      </c>
      <c r="C21" s="703">
        <v>97911915.041255891</v>
      </c>
      <c r="D21" s="703"/>
      <c r="E21" s="703"/>
      <c r="F21" s="703">
        <v>47770148.691255897</v>
      </c>
      <c r="G21" s="704">
        <v>47770148.691255897</v>
      </c>
      <c r="H21" s="705">
        <v>0.48788902424314345</v>
      </c>
    </row>
    <row r="22" spans="1:8" ht="13.5" thickBot="1">
      <c r="A22" s="88"/>
      <c r="B22" s="93" t="s">
        <v>66</v>
      </c>
      <c r="C22" s="152">
        <v>1727634678.381989</v>
      </c>
      <c r="D22" s="152">
        <v>140917235.80786097</v>
      </c>
      <c r="E22" s="152">
        <v>70025461.413160503</v>
      </c>
      <c r="F22" s="152">
        <v>1344324430.5163412</v>
      </c>
      <c r="G22" s="152">
        <v>1080430091.5186412</v>
      </c>
      <c r="H22" s="174">
        <v>0.60102021934010308</v>
      </c>
    </row>
    <row r="23" spans="1:8">
      <c r="C23" s="525"/>
      <c r="D23" s="526"/>
      <c r="E23" s="526"/>
      <c r="F23" s="525"/>
      <c r="G23" s="525"/>
    </row>
    <row r="24" spans="1:8">
      <c r="C24" s="525"/>
      <c r="D24" s="525"/>
      <c r="E24" s="525"/>
      <c r="F24" s="525"/>
      <c r="G24" s="525"/>
      <c r="H24" s="525"/>
    </row>
    <row r="25" spans="1:8">
      <c r="C25" s="525"/>
      <c r="D25" s="525"/>
      <c r="E25" s="525"/>
      <c r="F25" s="525"/>
      <c r="G25" s="525"/>
      <c r="H25" s="525"/>
    </row>
    <row r="26" spans="1:8">
      <c r="C26" s="525"/>
      <c r="D26" s="525"/>
      <c r="E26" s="525"/>
      <c r="F26" s="525"/>
      <c r="G26" s="525"/>
      <c r="H26" s="525"/>
    </row>
    <row r="27" spans="1:8">
      <c r="C27" s="525"/>
      <c r="D27" s="525"/>
      <c r="E27" s="525"/>
      <c r="F27" s="525"/>
      <c r="G27" s="525"/>
      <c r="H27" s="525"/>
    </row>
    <row r="28" spans="1:8" ht="10.5" customHeight="1">
      <c r="C28" s="525"/>
      <c r="D28" s="525"/>
      <c r="E28" s="525"/>
      <c r="F28" s="525"/>
      <c r="G28" s="525"/>
      <c r="H28" s="525"/>
    </row>
    <row r="29" spans="1:8">
      <c r="C29" s="525"/>
      <c r="D29" s="525"/>
      <c r="E29" s="525"/>
      <c r="F29" s="525"/>
      <c r="G29" s="525"/>
      <c r="H29" s="525"/>
    </row>
    <row r="30" spans="1:8">
      <c r="C30" s="525"/>
      <c r="D30" s="525"/>
      <c r="E30" s="525"/>
      <c r="F30" s="525"/>
      <c r="G30" s="525"/>
      <c r="H30" s="525"/>
    </row>
    <row r="31" spans="1:8">
      <c r="C31" s="525"/>
      <c r="D31" s="525"/>
      <c r="E31" s="525"/>
      <c r="F31" s="525"/>
      <c r="G31" s="525"/>
      <c r="H31" s="525"/>
    </row>
    <row r="32" spans="1:8">
      <c r="C32" s="525"/>
      <c r="D32" s="525"/>
      <c r="E32" s="525"/>
      <c r="F32" s="525"/>
      <c r="G32" s="525"/>
      <c r="H32" s="525"/>
    </row>
    <row r="33" spans="3:8">
      <c r="C33" s="525"/>
      <c r="D33" s="525"/>
      <c r="E33" s="525"/>
      <c r="F33" s="525"/>
      <c r="G33" s="525"/>
      <c r="H33" s="525"/>
    </row>
    <row r="34" spans="3:8">
      <c r="C34" s="525"/>
      <c r="D34" s="525"/>
      <c r="E34" s="525"/>
      <c r="F34" s="525"/>
      <c r="G34" s="525"/>
      <c r="H34" s="525"/>
    </row>
    <row r="35" spans="3:8">
      <c r="C35" s="525"/>
      <c r="D35" s="525"/>
      <c r="E35" s="525"/>
      <c r="F35" s="525"/>
      <c r="G35" s="525"/>
      <c r="H35" s="525"/>
    </row>
    <row r="36" spans="3:8">
      <c r="C36" s="525"/>
      <c r="D36" s="525"/>
      <c r="E36" s="525"/>
      <c r="F36" s="525"/>
      <c r="G36" s="525"/>
      <c r="H36" s="525"/>
    </row>
    <row r="37" spans="3:8">
      <c r="C37" s="525"/>
      <c r="D37" s="525"/>
      <c r="E37" s="525"/>
      <c r="F37" s="525"/>
      <c r="G37" s="525"/>
      <c r="H37" s="525"/>
    </row>
    <row r="38" spans="3:8">
      <c r="C38" s="525"/>
      <c r="D38" s="525"/>
      <c r="E38" s="525"/>
      <c r="F38" s="525"/>
      <c r="G38" s="525"/>
      <c r="H38" s="525"/>
    </row>
    <row r="39" spans="3:8">
      <c r="C39" s="525"/>
      <c r="D39" s="525"/>
      <c r="E39" s="525"/>
      <c r="F39" s="525"/>
      <c r="G39" s="525"/>
      <c r="H39" s="525"/>
    </row>
    <row r="40" spans="3:8">
      <c r="C40" s="525"/>
      <c r="D40" s="525"/>
      <c r="E40" s="525"/>
      <c r="F40" s="525"/>
      <c r="G40" s="525"/>
      <c r="H40" s="525"/>
    </row>
    <row r="41" spans="3:8">
      <c r="C41" s="525"/>
      <c r="D41" s="525"/>
      <c r="E41" s="525"/>
      <c r="F41" s="525"/>
      <c r="G41" s="525"/>
      <c r="H41" s="525"/>
    </row>
    <row r="42" spans="3:8">
      <c r="C42" s="525"/>
      <c r="D42" s="525"/>
      <c r="E42" s="525"/>
      <c r="F42" s="525"/>
      <c r="G42" s="525"/>
      <c r="H42" s="525"/>
    </row>
    <row r="43" spans="3:8">
      <c r="C43" s="525"/>
      <c r="D43" s="525"/>
      <c r="E43" s="525"/>
      <c r="F43" s="525"/>
      <c r="G43" s="525"/>
      <c r="H43" s="525"/>
    </row>
    <row r="44" spans="3:8">
      <c r="C44" s="525"/>
      <c r="D44" s="525"/>
      <c r="E44" s="525"/>
      <c r="F44" s="525"/>
      <c r="G44" s="525"/>
      <c r="H44" s="525"/>
    </row>
    <row r="45" spans="3:8">
      <c r="C45" s="525"/>
      <c r="D45" s="525"/>
      <c r="E45" s="525"/>
      <c r="F45" s="525"/>
      <c r="G45" s="525"/>
      <c r="H45" s="525"/>
    </row>
    <row r="46" spans="3:8">
      <c r="C46" s="525"/>
      <c r="D46" s="525"/>
      <c r="E46" s="525"/>
      <c r="F46" s="525"/>
      <c r="G46" s="525"/>
      <c r="H46" s="525"/>
    </row>
    <row r="47" spans="3:8">
      <c r="C47" s="525"/>
      <c r="D47" s="525"/>
      <c r="E47" s="525"/>
      <c r="F47" s="525"/>
      <c r="G47" s="525"/>
      <c r="H47" s="525"/>
    </row>
    <row r="48" spans="3:8">
      <c r="C48" s="525"/>
      <c r="D48" s="525"/>
      <c r="E48" s="525"/>
      <c r="F48" s="525"/>
      <c r="G48" s="525"/>
      <c r="H48" s="525"/>
    </row>
    <row r="49" spans="3:8">
      <c r="C49" s="525"/>
      <c r="D49" s="525"/>
      <c r="E49" s="525"/>
      <c r="F49" s="525"/>
      <c r="G49" s="525"/>
      <c r="H49" s="525"/>
    </row>
    <row r="50" spans="3:8">
      <c r="C50" s="525"/>
      <c r="D50" s="525"/>
      <c r="E50" s="525"/>
      <c r="F50" s="525"/>
      <c r="G50" s="525"/>
      <c r="H50" s="525"/>
    </row>
    <row r="51" spans="3:8">
      <c r="C51" s="525"/>
      <c r="D51" s="525"/>
      <c r="E51" s="525"/>
      <c r="F51" s="525"/>
      <c r="G51" s="525"/>
      <c r="H51" s="525"/>
    </row>
    <row r="52" spans="3:8">
      <c r="C52" s="525"/>
      <c r="D52" s="525"/>
      <c r="E52" s="525"/>
      <c r="F52" s="525"/>
      <c r="G52" s="525"/>
      <c r="H52" s="525"/>
    </row>
    <row r="53" spans="3:8">
      <c r="C53" s="525"/>
      <c r="D53" s="525"/>
      <c r="E53" s="525"/>
      <c r="F53" s="525"/>
      <c r="G53" s="525"/>
      <c r="H53" s="525"/>
    </row>
    <row r="54" spans="3:8">
      <c r="C54" s="525"/>
      <c r="D54" s="525"/>
      <c r="E54" s="525"/>
      <c r="F54" s="525"/>
      <c r="G54" s="525"/>
      <c r="H54" s="525"/>
    </row>
    <row r="55" spans="3:8">
      <c r="C55" s="525"/>
      <c r="D55" s="525"/>
      <c r="E55" s="525"/>
      <c r="F55" s="525"/>
      <c r="G55" s="525"/>
      <c r="H55" s="525"/>
    </row>
    <row r="56" spans="3:8">
      <c r="C56" s="525"/>
      <c r="D56" s="525"/>
      <c r="E56" s="525"/>
      <c r="F56" s="525"/>
      <c r="G56" s="525"/>
      <c r="H56" s="525"/>
    </row>
    <row r="57" spans="3:8">
      <c r="C57" s="525"/>
      <c r="D57" s="525"/>
      <c r="E57" s="525"/>
      <c r="F57" s="525"/>
      <c r="G57" s="525"/>
      <c r="H57" s="525"/>
    </row>
    <row r="58" spans="3:8">
      <c r="C58" s="525"/>
      <c r="D58" s="525"/>
      <c r="E58" s="525"/>
      <c r="F58" s="525"/>
      <c r="G58" s="525"/>
      <c r="H58" s="525"/>
    </row>
    <row r="59" spans="3:8">
      <c r="C59" s="525"/>
      <c r="D59" s="525"/>
      <c r="E59" s="525"/>
      <c r="F59" s="525"/>
      <c r="G59" s="525"/>
      <c r="H59" s="525"/>
    </row>
    <row r="60" spans="3:8">
      <c r="C60" s="525"/>
      <c r="D60" s="525"/>
      <c r="E60" s="525"/>
      <c r="F60" s="525"/>
      <c r="G60" s="525"/>
      <c r="H60" s="525"/>
    </row>
  </sheetData>
  <mergeCells count="5">
    <mergeCell ref="C6:C7"/>
    <mergeCell ref="F6:F7"/>
    <mergeCell ref="G6:G7"/>
    <mergeCell ref="H6:H7"/>
    <mergeCell ref="D6:E6"/>
  </mergeCells>
  <pageMargins left="0.7" right="0.7" top="0.75" bottom="0.75" header="0.3" footer="0.3"/>
  <headerFooter>
    <oddHeader>&amp;C&amp;"Calibri"&amp;10&amp;K0078D7 Classification: Restricted to Partners&amp;1#_x000D_</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7"/>
  <sheetViews>
    <sheetView zoomScale="90" zoomScaleNormal="9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140625" defaultRowHeight="12.75"/>
  <cols>
    <col min="1" max="1" width="10.5703125" style="1" bestFit="1" customWidth="1"/>
    <col min="2" max="2" width="104.140625" style="1" customWidth="1"/>
    <col min="3" max="3" width="12.7109375" style="1" customWidth="1"/>
    <col min="4" max="5" width="13.5703125" style="1" bestFit="1" customWidth="1"/>
    <col min="6" max="11" width="12.7109375" style="1" customWidth="1"/>
    <col min="12" max="16384" width="9.140625" style="1"/>
  </cols>
  <sheetData>
    <row r="1" spans="1:11">
      <c r="A1" s="1" t="s">
        <v>108</v>
      </c>
      <c r="B1" s="1" t="str">
        <f>Info!C2</f>
        <v>ს.ს "პროკრედიტ ბანკი"</v>
      </c>
    </row>
    <row r="2" spans="1:11">
      <c r="A2" s="1" t="s">
        <v>109</v>
      </c>
      <c r="B2" s="270">
        <f>'1. key ratios'!B2</f>
        <v>45199</v>
      </c>
    </row>
    <row r="4" spans="1:11" ht="13.5" thickBot="1">
      <c r="A4" s="1" t="s">
        <v>352</v>
      </c>
      <c r="B4" s="19" t="s">
        <v>351</v>
      </c>
    </row>
    <row r="5" spans="1:11" ht="30" customHeight="1">
      <c r="A5" s="830"/>
      <c r="B5" s="831"/>
      <c r="C5" s="832" t="s">
        <v>384</v>
      </c>
      <c r="D5" s="832"/>
      <c r="E5" s="832"/>
      <c r="F5" s="832" t="s">
        <v>385</v>
      </c>
      <c r="G5" s="832"/>
      <c r="H5" s="832"/>
      <c r="I5" s="832" t="s">
        <v>386</v>
      </c>
      <c r="J5" s="832"/>
      <c r="K5" s="833"/>
    </row>
    <row r="6" spans="1:11">
      <c r="A6" s="188"/>
      <c r="B6" s="567"/>
      <c r="C6" s="623" t="s">
        <v>26</v>
      </c>
      <c r="D6" s="623" t="s">
        <v>90</v>
      </c>
      <c r="E6" s="623" t="s">
        <v>66</v>
      </c>
      <c r="F6" s="623" t="s">
        <v>26</v>
      </c>
      <c r="G6" s="623" t="s">
        <v>90</v>
      </c>
      <c r="H6" s="623" t="s">
        <v>66</v>
      </c>
      <c r="I6" s="623" t="s">
        <v>26</v>
      </c>
      <c r="J6" s="623" t="s">
        <v>90</v>
      </c>
      <c r="K6" s="708" t="s">
        <v>66</v>
      </c>
    </row>
    <row r="7" spans="1:11">
      <c r="A7" s="189" t="s">
        <v>322</v>
      </c>
      <c r="B7" s="566"/>
      <c r="C7" s="709"/>
      <c r="D7" s="709"/>
      <c r="E7" s="709"/>
      <c r="F7" s="709"/>
      <c r="G7" s="709"/>
      <c r="H7" s="709"/>
      <c r="I7" s="709"/>
      <c r="J7" s="709"/>
      <c r="K7" s="710"/>
    </row>
    <row r="8" spans="1:11">
      <c r="A8" s="187">
        <v>1</v>
      </c>
      <c r="B8" s="179" t="s">
        <v>322</v>
      </c>
      <c r="C8" s="177"/>
      <c r="D8" s="177"/>
      <c r="E8" s="177"/>
      <c r="F8" s="720">
        <v>211253741.13413045</v>
      </c>
      <c r="G8" s="720">
        <v>316835219.07026434</v>
      </c>
      <c r="H8" s="720">
        <v>528088960.20439482</v>
      </c>
      <c r="I8" s="720">
        <v>196544092.13010871</v>
      </c>
      <c r="J8" s="720">
        <v>223330829.14064133</v>
      </c>
      <c r="K8" s="750">
        <v>419874921.27075005</v>
      </c>
    </row>
    <row r="9" spans="1:11">
      <c r="A9" s="189" t="s">
        <v>323</v>
      </c>
      <c r="B9" s="566"/>
      <c r="C9" s="709"/>
      <c r="D9" s="709"/>
      <c r="E9" s="709"/>
      <c r="F9" s="721"/>
      <c r="G9" s="721"/>
      <c r="H9" s="721"/>
      <c r="I9" s="721"/>
      <c r="J9" s="721"/>
      <c r="K9" s="747"/>
    </row>
    <row r="10" spans="1:11">
      <c r="A10" s="568">
        <v>2</v>
      </c>
      <c r="B10" s="562" t="s">
        <v>324</v>
      </c>
      <c r="C10" s="711">
        <v>50436702.494739138</v>
      </c>
      <c r="D10" s="711">
        <v>368793001.538037</v>
      </c>
      <c r="E10" s="711">
        <v>419229704.03277612</v>
      </c>
      <c r="F10" s="707">
        <v>9525036.5523396749</v>
      </c>
      <c r="G10" s="707">
        <v>64433841.700449772</v>
      </c>
      <c r="H10" s="711">
        <v>73958878.252789453</v>
      </c>
      <c r="I10" s="707">
        <v>2296963.7386358697</v>
      </c>
      <c r="J10" s="707">
        <v>14821185.264844023</v>
      </c>
      <c r="K10" s="745">
        <v>17118149.003479891</v>
      </c>
    </row>
    <row r="11" spans="1:11">
      <c r="A11" s="568">
        <v>3</v>
      </c>
      <c r="B11" s="562" t="s">
        <v>325</v>
      </c>
      <c r="C11" s="711">
        <v>253691963.97032604</v>
      </c>
      <c r="D11" s="711">
        <v>688565862.11659336</v>
      </c>
      <c r="E11" s="711">
        <v>942257826.08691943</v>
      </c>
      <c r="F11" s="707">
        <v>71159027.661177978</v>
      </c>
      <c r="G11" s="707">
        <v>94376244.364388734</v>
      </c>
      <c r="H11" s="711">
        <v>165535272.0255667</v>
      </c>
      <c r="I11" s="707">
        <v>65990738.893728703</v>
      </c>
      <c r="J11" s="707">
        <v>90283876.518877387</v>
      </c>
      <c r="K11" s="745">
        <v>156274615.41260609</v>
      </c>
    </row>
    <row r="12" spans="1:11">
      <c r="A12" s="568">
        <v>4</v>
      </c>
      <c r="B12" s="562" t="s">
        <v>326</v>
      </c>
      <c r="C12" s="711">
        <v>0</v>
      </c>
      <c r="D12" s="711">
        <v>0</v>
      </c>
      <c r="E12" s="711">
        <v>0</v>
      </c>
      <c r="F12" s="707">
        <v>0</v>
      </c>
      <c r="G12" s="707">
        <v>0</v>
      </c>
      <c r="H12" s="711">
        <v>0</v>
      </c>
      <c r="I12" s="707">
        <v>0</v>
      </c>
      <c r="J12" s="707">
        <v>0</v>
      </c>
      <c r="K12" s="745">
        <v>0</v>
      </c>
    </row>
    <row r="13" spans="1:11">
      <c r="A13" s="568">
        <v>5</v>
      </c>
      <c r="B13" s="562" t="s">
        <v>327</v>
      </c>
      <c r="C13" s="711">
        <v>85833896.331086963</v>
      </c>
      <c r="D13" s="711">
        <v>70219473.411956504</v>
      </c>
      <c r="E13" s="711">
        <v>156053369.74304348</v>
      </c>
      <c r="F13" s="707">
        <v>17150568.712822285</v>
      </c>
      <c r="G13" s="707">
        <v>19339327.717547826</v>
      </c>
      <c r="H13" s="711">
        <v>36489896.430370107</v>
      </c>
      <c r="I13" s="707">
        <v>6174884.6417173902</v>
      </c>
      <c r="J13" s="707">
        <v>7352496.7466576071</v>
      </c>
      <c r="K13" s="745">
        <v>13527381.388374997</v>
      </c>
    </row>
    <row r="14" spans="1:11">
      <c r="A14" s="568">
        <v>6</v>
      </c>
      <c r="B14" s="562" t="s">
        <v>342</v>
      </c>
      <c r="C14" s="706"/>
      <c r="D14" s="712"/>
      <c r="E14" s="711">
        <v>0</v>
      </c>
      <c r="F14" s="707"/>
      <c r="G14" s="707"/>
      <c r="H14" s="711">
        <v>0</v>
      </c>
      <c r="I14" s="712"/>
      <c r="J14" s="712"/>
      <c r="K14" s="745">
        <v>0</v>
      </c>
    </row>
    <row r="15" spans="1:11">
      <c r="A15" s="568">
        <v>7</v>
      </c>
      <c r="B15" s="562" t="s">
        <v>329</v>
      </c>
      <c r="C15" s="711">
        <v>16599890.311304346</v>
      </c>
      <c r="D15" s="711">
        <v>15658705.073397823</v>
      </c>
      <c r="E15" s="711">
        <v>32258595.384702168</v>
      </c>
      <c r="F15" s="707">
        <v>3395900.1166304345</v>
      </c>
      <c r="G15" s="707">
        <v>9247750.0711956546</v>
      </c>
      <c r="H15" s="711">
        <v>12643650.18782609</v>
      </c>
      <c r="I15" s="707">
        <v>3395900.1166304345</v>
      </c>
      <c r="J15" s="707">
        <v>9247750.0711956546</v>
      </c>
      <c r="K15" s="745">
        <v>12643650.18782609</v>
      </c>
    </row>
    <row r="16" spans="1:11">
      <c r="A16" s="568">
        <v>8</v>
      </c>
      <c r="B16" s="569" t="s">
        <v>330</v>
      </c>
      <c r="C16" s="746">
        <v>406562453.10745645</v>
      </c>
      <c r="D16" s="746">
        <v>1143237042.1399848</v>
      </c>
      <c r="E16" s="711">
        <v>1549799495.2474413</v>
      </c>
      <c r="F16" s="746">
        <v>101230533.04297037</v>
      </c>
      <c r="G16" s="746">
        <v>187397163.85358199</v>
      </c>
      <c r="H16" s="746">
        <v>288627696.89655232</v>
      </c>
      <c r="I16" s="746">
        <v>77858487.390712395</v>
      </c>
      <c r="J16" s="746">
        <v>121705308.60157469</v>
      </c>
      <c r="K16" s="745">
        <v>199563795.99228707</v>
      </c>
    </row>
    <row r="17" spans="1:11">
      <c r="A17" s="189" t="s">
        <v>331</v>
      </c>
      <c r="B17" s="566"/>
      <c r="C17" s="721"/>
      <c r="D17" s="721"/>
      <c r="E17" s="721"/>
      <c r="F17" s="721"/>
      <c r="G17" s="721"/>
      <c r="H17" s="721"/>
      <c r="I17" s="721"/>
      <c r="J17" s="721"/>
      <c r="K17" s="747"/>
    </row>
    <row r="18" spans="1:11">
      <c r="A18" s="568">
        <v>9</v>
      </c>
      <c r="B18" s="562" t="s">
        <v>332</v>
      </c>
      <c r="C18" s="711">
        <v>0</v>
      </c>
      <c r="D18" s="711">
        <v>0</v>
      </c>
      <c r="E18" s="711">
        <v>0</v>
      </c>
      <c r="F18" s="707">
        <v>0</v>
      </c>
      <c r="G18" s="707">
        <v>0</v>
      </c>
      <c r="H18" s="711">
        <v>0</v>
      </c>
      <c r="I18" s="707">
        <v>0</v>
      </c>
      <c r="J18" s="707">
        <v>0</v>
      </c>
      <c r="K18" s="745">
        <v>0</v>
      </c>
    </row>
    <row r="19" spans="1:11">
      <c r="A19" s="568">
        <v>10</v>
      </c>
      <c r="B19" s="706" t="s">
        <v>333</v>
      </c>
      <c r="C19" s="711">
        <v>346257201.32569569</v>
      </c>
      <c r="D19" s="711">
        <v>823297770.87698054</v>
      </c>
      <c r="E19" s="711">
        <v>1169554972.2026763</v>
      </c>
      <c r="F19" s="707">
        <v>6321094.1400652174</v>
      </c>
      <c r="G19" s="707">
        <v>13710779.342304347</v>
      </c>
      <c r="H19" s="711">
        <v>20031873.482369564</v>
      </c>
      <c r="I19" s="707">
        <v>21030743.144086961</v>
      </c>
      <c r="J19" s="707">
        <v>107332310.63834038</v>
      </c>
      <c r="K19" s="745">
        <v>128363053.78242734</v>
      </c>
    </row>
    <row r="20" spans="1:11">
      <c r="A20" s="568">
        <v>11</v>
      </c>
      <c r="B20" s="562" t="s">
        <v>334</v>
      </c>
      <c r="C20" s="711">
        <v>7592574.5188478297</v>
      </c>
      <c r="D20" s="711">
        <v>28796804.347826086</v>
      </c>
      <c r="E20" s="711">
        <v>36389378.866673917</v>
      </c>
      <c r="F20" s="707">
        <v>3269745.5789510868</v>
      </c>
      <c r="G20" s="707">
        <v>0</v>
      </c>
      <c r="H20" s="711">
        <v>3269745.5789510868</v>
      </c>
      <c r="I20" s="707">
        <v>3269745.5789510868</v>
      </c>
      <c r="J20" s="707">
        <v>0</v>
      </c>
      <c r="K20" s="745">
        <v>3269745.5789510868</v>
      </c>
    </row>
    <row r="21" spans="1:11" ht="13.5" thickBot="1">
      <c r="A21" s="570">
        <v>12</v>
      </c>
      <c r="B21" s="571" t="s">
        <v>335</v>
      </c>
      <c r="C21" s="748">
        <v>353849775.84454352</v>
      </c>
      <c r="D21" s="748">
        <v>852094575.22480667</v>
      </c>
      <c r="E21" s="748">
        <v>1205944351.0693502</v>
      </c>
      <c r="F21" s="749">
        <v>9590839.7190163042</v>
      </c>
      <c r="G21" s="749">
        <v>13710779.342304347</v>
      </c>
      <c r="H21" s="748">
        <v>23301619.061320651</v>
      </c>
      <c r="I21" s="707">
        <v>24300488.723038048</v>
      </c>
      <c r="J21" s="707">
        <v>107332310.63834038</v>
      </c>
      <c r="K21" s="745">
        <v>131632799.36137843</v>
      </c>
    </row>
    <row r="22" spans="1:11" ht="38.25" customHeight="1" thickBot="1">
      <c r="A22" s="186"/>
      <c r="B22" s="572"/>
      <c r="C22" s="713"/>
      <c r="D22" s="713"/>
      <c r="E22" s="713"/>
      <c r="F22" s="826" t="s">
        <v>336</v>
      </c>
      <c r="G22" s="827"/>
      <c r="H22" s="828"/>
      <c r="I22" s="826" t="s">
        <v>337</v>
      </c>
      <c r="J22" s="827"/>
      <c r="K22" s="829"/>
    </row>
    <row r="23" spans="1:11">
      <c r="A23" s="182">
        <v>13</v>
      </c>
      <c r="B23" s="180" t="s">
        <v>322</v>
      </c>
      <c r="C23" s="714"/>
      <c r="D23" s="714"/>
      <c r="E23" s="714"/>
      <c r="F23" s="715">
        <v>211253741.13413045</v>
      </c>
      <c r="G23" s="715">
        <v>316835219.07026434</v>
      </c>
      <c r="H23" s="715">
        <v>528088960.20439476</v>
      </c>
      <c r="I23" s="715">
        <v>196544092.13010871</v>
      </c>
      <c r="J23" s="715">
        <v>223330829.14064133</v>
      </c>
      <c r="K23" s="716">
        <v>419874921.27074999</v>
      </c>
    </row>
    <row r="24" spans="1:11" ht="13.5" thickBot="1">
      <c r="A24" s="183">
        <v>14</v>
      </c>
      <c r="B24" s="573" t="s">
        <v>338</v>
      </c>
      <c r="C24" s="190"/>
      <c r="D24" s="185"/>
      <c r="E24" s="300"/>
      <c r="F24" s="717">
        <v>91639693.32395409</v>
      </c>
      <c r="G24" s="717">
        <v>173686384.51127765</v>
      </c>
      <c r="H24" s="717">
        <v>265326077.83523172</v>
      </c>
      <c r="I24" s="717">
        <v>53557998.667674348</v>
      </c>
      <c r="J24" s="717">
        <v>30426327.150393665</v>
      </c>
      <c r="K24" s="718">
        <v>67930996.630908608</v>
      </c>
    </row>
    <row r="25" spans="1:11" ht="13.5" thickBot="1">
      <c r="A25" s="184">
        <v>15</v>
      </c>
      <c r="B25" s="181" t="s">
        <v>339</v>
      </c>
      <c r="C25" s="719"/>
      <c r="D25" s="719"/>
      <c r="E25" s="719"/>
      <c r="F25" s="755">
        <v>2.3052646017411971</v>
      </c>
      <c r="G25" s="755">
        <v>1.8241799434180281</v>
      </c>
      <c r="H25" s="755">
        <v>1.9903394514139676</v>
      </c>
      <c r="I25" s="755">
        <v>3.6697430266141655</v>
      </c>
      <c r="J25" s="755">
        <v>7.3400521869348205</v>
      </c>
      <c r="K25" s="756">
        <v>6.180903300330896</v>
      </c>
    </row>
    <row r="28" spans="1:11" ht="38.25">
      <c r="B28" s="14" t="s">
        <v>383</v>
      </c>
      <c r="C28" s="552"/>
      <c r="D28" s="552"/>
      <c r="E28" s="552"/>
      <c r="F28" s="552"/>
      <c r="G28" s="552"/>
      <c r="H28" s="552"/>
      <c r="I28" s="552"/>
      <c r="J28" s="552"/>
      <c r="K28" s="552"/>
    </row>
    <row r="29" spans="1:11">
      <c r="C29" s="552"/>
      <c r="D29" s="552"/>
      <c r="E29" s="552"/>
      <c r="F29" s="552"/>
      <c r="G29" s="552"/>
      <c r="H29" s="552"/>
      <c r="I29" s="552"/>
      <c r="J29" s="552"/>
      <c r="K29" s="552"/>
    </row>
    <row r="30" spans="1:11">
      <c r="C30" s="552"/>
      <c r="D30" s="552"/>
      <c r="E30" s="552"/>
      <c r="F30" s="552"/>
      <c r="G30" s="552"/>
      <c r="H30" s="552"/>
      <c r="I30" s="552"/>
      <c r="J30" s="552"/>
      <c r="K30" s="552"/>
    </row>
    <row r="31" spans="1:11">
      <c r="C31" s="552"/>
      <c r="D31" s="552"/>
      <c r="E31" s="552"/>
      <c r="F31" s="552"/>
      <c r="G31" s="552"/>
      <c r="H31" s="552"/>
      <c r="I31" s="552"/>
      <c r="J31" s="552"/>
      <c r="K31" s="552"/>
    </row>
    <row r="32" spans="1:11">
      <c r="C32" s="552"/>
      <c r="D32" s="552"/>
      <c r="E32" s="552"/>
      <c r="F32" s="552"/>
      <c r="G32" s="552"/>
      <c r="H32" s="552"/>
      <c r="I32" s="552"/>
      <c r="J32" s="552"/>
      <c r="K32" s="552"/>
    </row>
    <row r="33" spans="3:11">
      <c r="C33" s="552"/>
      <c r="D33" s="552"/>
      <c r="E33" s="552"/>
      <c r="F33" s="552"/>
      <c r="G33" s="552"/>
      <c r="H33" s="552"/>
      <c r="I33" s="552"/>
      <c r="J33" s="552"/>
      <c r="K33" s="552"/>
    </row>
    <row r="34" spans="3:11" ht="12.75" customHeight="1">
      <c r="C34" s="552"/>
      <c r="D34" s="552"/>
      <c r="E34" s="552"/>
      <c r="F34" s="552"/>
      <c r="G34" s="552"/>
      <c r="H34" s="552"/>
      <c r="I34" s="552"/>
      <c r="J34" s="552"/>
      <c r="K34" s="552"/>
    </row>
    <row r="35" spans="3:11" ht="12.75" customHeight="1">
      <c r="C35" s="552"/>
      <c r="D35" s="552"/>
      <c r="E35" s="552"/>
      <c r="F35" s="552"/>
      <c r="G35" s="552"/>
      <c r="H35" s="552"/>
      <c r="I35" s="552"/>
      <c r="J35" s="552"/>
      <c r="K35" s="552"/>
    </row>
    <row r="36" spans="3:11" ht="12.75" customHeight="1">
      <c r="C36" s="552"/>
      <c r="D36" s="552"/>
      <c r="E36" s="552"/>
      <c r="F36" s="552"/>
      <c r="G36" s="552"/>
      <c r="H36" s="552"/>
      <c r="I36" s="552"/>
      <c r="J36" s="552"/>
      <c r="K36" s="552"/>
    </row>
    <row r="37" spans="3:11" ht="12.75" customHeight="1">
      <c r="C37" s="552"/>
      <c r="D37" s="552"/>
      <c r="E37" s="552"/>
      <c r="F37" s="552"/>
      <c r="G37" s="552"/>
      <c r="H37" s="552"/>
      <c r="I37" s="552"/>
      <c r="J37" s="552"/>
      <c r="K37" s="552"/>
    </row>
    <row r="38" spans="3:11" ht="12.75" customHeight="1">
      <c r="C38" s="552"/>
      <c r="D38" s="552"/>
      <c r="E38" s="552"/>
      <c r="F38" s="552"/>
      <c r="G38" s="552"/>
      <c r="H38" s="552"/>
      <c r="I38" s="552"/>
      <c r="J38" s="552"/>
      <c r="K38" s="552"/>
    </row>
    <row r="39" spans="3:11" ht="12.75" customHeight="1">
      <c r="C39" s="552"/>
      <c r="D39" s="552"/>
      <c r="E39" s="552"/>
      <c r="F39" s="552"/>
      <c r="G39" s="552"/>
      <c r="H39" s="552"/>
      <c r="I39" s="552"/>
      <c r="J39" s="552"/>
      <c r="K39" s="552"/>
    </row>
    <row r="40" spans="3:11" ht="12.75" customHeight="1">
      <c r="C40" s="552"/>
      <c r="D40" s="552"/>
      <c r="E40" s="552"/>
      <c r="F40" s="552"/>
      <c r="G40" s="552"/>
      <c r="H40" s="552"/>
      <c r="I40" s="552"/>
      <c r="J40" s="552"/>
      <c r="K40" s="552"/>
    </row>
    <row r="41" spans="3:11" ht="12.75" customHeight="1">
      <c r="C41" s="552"/>
      <c r="D41" s="552"/>
      <c r="E41" s="552"/>
      <c r="F41" s="552"/>
      <c r="G41" s="552"/>
      <c r="H41" s="552"/>
      <c r="I41" s="552"/>
      <c r="J41" s="552"/>
      <c r="K41" s="552"/>
    </row>
    <row r="42" spans="3:11" ht="12.75" customHeight="1">
      <c r="C42" s="552"/>
      <c r="D42" s="552"/>
      <c r="E42" s="552"/>
      <c r="F42" s="552"/>
      <c r="G42" s="552"/>
      <c r="H42" s="552"/>
      <c r="I42" s="552"/>
      <c r="J42" s="552"/>
      <c r="K42" s="552"/>
    </row>
    <row r="43" spans="3:11">
      <c r="C43" s="552"/>
      <c r="D43" s="552"/>
      <c r="E43" s="552"/>
      <c r="F43" s="552"/>
      <c r="G43" s="552"/>
      <c r="H43" s="552"/>
      <c r="I43" s="552"/>
      <c r="J43" s="552"/>
      <c r="K43" s="552"/>
    </row>
    <row r="44" spans="3:11">
      <c r="C44" s="552"/>
      <c r="D44" s="552"/>
      <c r="E44" s="552"/>
      <c r="F44" s="552"/>
      <c r="G44" s="552"/>
      <c r="H44" s="552"/>
      <c r="I44" s="552"/>
      <c r="J44" s="552"/>
      <c r="K44" s="552"/>
    </row>
    <row r="45" spans="3:11">
      <c r="C45" s="552"/>
      <c r="D45" s="552"/>
      <c r="E45" s="552"/>
      <c r="F45" s="552"/>
      <c r="G45" s="552"/>
      <c r="H45" s="552"/>
      <c r="I45" s="552"/>
      <c r="J45" s="552"/>
      <c r="K45" s="552"/>
    </row>
    <row r="46" spans="3:11">
      <c r="C46" s="552"/>
      <c r="D46" s="552"/>
      <c r="E46" s="552"/>
      <c r="F46" s="552"/>
      <c r="G46" s="552"/>
      <c r="H46" s="552"/>
      <c r="I46" s="552"/>
      <c r="J46" s="552"/>
      <c r="K46" s="552"/>
    </row>
    <row r="47" spans="3:11">
      <c r="C47" s="552"/>
      <c r="D47" s="552"/>
      <c r="E47" s="552"/>
      <c r="F47" s="552"/>
      <c r="G47" s="552"/>
      <c r="H47" s="552"/>
      <c r="I47" s="552"/>
      <c r="J47" s="552"/>
      <c r="K47" s="552"/>
    </row>
  </sheetData>
  <mergeCells count="6">
    <mergeCell ref="F22:H22"/>
    <mergeCell ref="I22:K22"/>
    <mergeCell ref="A5:B5"/>
    <mergeCell ref="C5:E5"/>
    <mergeCell ref="F5:H5"/>
    <mergeCell ref="I5:K5"/>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78" zoomScaleNormal="78" workbookViewId="0">
      <pane xSplit="1" ySplit="5" topLeftCell="B6" activePane="bottomRight" state="frozen"/>
      <selection pane="topRight" activeCell="B1" sqref="B1"/>
      <selection pane="bottomLeft" activeCell="A5" sqref="A5"/>
      <selection pane="bottomRight" activeCell="C9" sqref="C9"/>
    </sheetView>
  </sheetViews>
  <sheetFormatPr defaultColWidth="9.140625" defaultRowHeight="15"/>
  <cols>
    <col min="1" max="1" width="10.5703125" style="28" bestFit="1" customWidth="1"/>
    <col min="2" max="2" width="95" style="28" customWidth="1"/>
    <col min="3" max="3" width="13.5703125" style="28" bestFit="1" customWidth="1"/>
    <col min="4" max="4" width="10" style="28" bestFit="1" customWidth="1"/>
    <col min="5" max="5" width="18.28515625" style="28" bestFit="1" customWidth="1"/>
    <col min="6" max="13" width="10.7109375" style="28" customWidth="1"/>
    <col min="14" max="14" width="31" style="28" bestFit="1" customWidth="1"/>
    <col min="15" max="16384" width="9.140625" style="1"/>
  </cols>
  <sheetData>
    <row r="1" spans="1:14">
      <c r="A1" s="1" t="s">
        <v>108</v>
      </c>
      <c r="B1" s="28" t="str">
        <f>Info!C2</f>
        <v>ს.ს "პროკრედიტ ბანკი"</v>
      </c>
    </row>
    <row r="2" spans="1:14" ht="14.25" customHeight="1">
      <c r="A2" s="28" t="s">
        <v>109</v>
      </c>
      <c r="B2" s="270">
        <f>'1. key ratios'!B2</f>
        <v>45199</v>
      </c>
    </row>
    <row r="3" spans="1:14" ht="14.25" customHeight="1"/>
    <row r="4" spans="1:14" ht="15.75" thickBot="1">
      <c r="A4" s="1" t="s">
        <v>262</v>
      </c>
      <c r="B4" s="43" t="s">
        <v>74</v>
      </c>
    </row>
    <row r="5" spans="1:14" s="490" customFormat="1" ht="12.75">
      <c r="A5" s="102"/>
      <c r="B5" s="103"/>
      <c r="C5" s="104" t="s">
        <v>0</v>
      </c>
      <c r="D5" s="104" t="s">
        <v>1</v>
      </c>
      <c r="E5" s="104" t="s">
        <v>2</v>
      </c>
      <c r="F5" s="104" t="s">
        <v>3</v>
      </c>
      <c r="G5" s="104" t="s">
        <v>4</v>
      </c>
      <c r="H5" s="104" t="s">
        <v>5</v>
      </c>
      <c r="I5" s="104" t="s">
        <v>145</v>
      </c>
      <c r="J5" s="104" t="s">
        <v>146</v>
      </c>
      <c r="K5" s="104" t="s">
        <v>147</v>
      </c>
      <c r="L5" s="104" t="s">
        <v>148</v>
      </c>
      <c r="M5" s="104" t="s">
        <v>149</v>
      </c>
      <c r="N5" s="105" t="s">
        <v>150</v>
      </c>
    </row>
    <row r="6" spans="1:14" ht="45">
      <c r="A6" s="94"/>
      <c r="B6" s="52"/>
      <c r="C6" s="53" t="s">
        <v>84</v>
      </c>
      <c r="D6" s="54" t="s">
        <v>73</v>
      </c>
      <c r="E6" s="55" t="s">
        <v>83</v>
      </c>
      <c r="F6" s="56">
        <v>0</v>
      </c>
      <c r="G6" s="56">
        <v>0.2</v>
      </c>
      <c r="H6" s="56">
        <v>0.35</v>
      </c>
      <c r="I6" s="56">
        <v>0.5</v>
      </c>
      <c r="J6" s="56">
        <v>0.75</v>
      </c>
      <c r="K6" s="56">
        <v>1</v>
      </c>
      <c r="L6" s="56">
        <v>1.5</v>
      </c>
      <c r="M6" s="56">
        <v>2.5</v>
      </c>
      <c r="N6" s="95" t="s">
        <v>74</v>
      </c>
    </row>
    <row r="7" spans="1:14">
      <c r="A7" s="96">
        <v>1</v>
      </c>
      <c r="B7" s="57" t="s">
        <v>75</v>
      </c>
      <c r="C7" s="159">
        <f>SUM(C8:C13)</f>
        <v>0</v>
      </c>
      <c r="D7" s="52"/>
      <c r="E7" s="162">
        <f t="shared" ref="E7:M7" si="0">SUM(E8:E13)</f>
        <v>0</v>
      </c>
      <c r="F7" s="159">
        <f>SUM(F8:F13)</f>
        <v>0</v>
      </c>
      <c r="G7" s="159">
        <f t="shared" si="0"/>
        <v>0</v>
      </c>
      <c r="H7" s="159">
        <f t="shared" si="0"/>
        <v>0</v>
      </c>
      <c r="I7" s="159">
        <f t="shared" si="0"/>
        <v>0</v>
      </c>
      <c r="J7" s="159">
        <f t="shared" si="0"/>
        <v>0</v>
      </c>
      <c r="K7" s="159">
        <f t="shared" si="0"/>
        <v>0</v>
      </c>
      <c r="L7" s="159">
        <f t="shared" si="0"/>
        <v>0</v>
      </c>
      <c r="M7" s="159">
        <f t="shared" si="0"/>
        <v>0</v>
      </c>
      <c r="N7" s="97">
        <f>SUM(N8:N13)</f>
        <v>0</v>
      </c>
    </row>
    <row r="8" spans="1:14">
      <c r="A8" s="96">
        <v>1.1000000000000001</v>
      </c>
      <c r="B8" s="58" t="s">
        <v>76</v>
      </c>
      <c r="C8" s="160">
        <v>0</v>
      </c>
      <c r="D8" s="59">
        <v>0.02</v>
      </c>
      <c r="E8" s="162">
        <f>C8*D8</f>
        <v>0</v>
      </c>
      <c r="F8" s="160">
        <v>0</v>
      </c>
      <c r="G8" s="160">
        <v>0</v>
      </c>
      <c r="H8" s="160">
        <v>0</v>
      </c>
      <c r="I8" s="160">
        <v>0</v>
      </c>
      <c r="J8" s="160">
        <v>0</v>
      </c>
      <c r="K8" s="160">
        <v>0</v>
      </c>
      <c r="L8" s="160">
        <v>0</v>
      </c>
      <c r="M8" s="160">
        <v>0</v>
      </c>
      <c r="N8" s="97">
        <f t="shared" ref="N8:N13" si="1">SUMPRODUCT($F$6:$M$6,F8:M8)</f>
        <v>0</v>
      </c>
    </row>
    <row r="9" spans="1:14">
      <c r="A9" s="96">
        <v>1.2</v>
      </c>
      <c r="B9" s="58" t="s">
        <v>77</v>
      </c>
      <c r="C9" s="160">
        <v>0</v>
      </c>
      <c r="D9" s="59">
        <v>0.05</v>
      </c>
      <c r="E9" s="162">
        <f>C9*D9</f>
        <v>0</v>
      </c>
      <c r="F9" s="160">
        <v>0</v>
      </c>
      <c r="G9" s="160">
        <v>0</v>
      </c>
      <c r="H9" s="160">
        <v>0</v>
      </c>
      <c r="I9" s="160">
        <v>0</v>
      </c>
      <c r="J9" s="160">
        <v>0</v>
      </c>
      <c r="K9" s="160">
        <v>0</v>
      </c>
      <c r="L9" s="160">
        <v>0</v>
      </c>
      <c r="M9" s="160">
        <v>0</v>
      </c>
      <c r="N9" s="97">
        <f t="shared" si="1"/>
        <v>0</v>
      </c>
    </row>
    <row r="10" spans="1:14">
      <c r="A10" s="96">
        <v>1.3</v>
      </c>
      <c r="B10" s="58" t="s">
        <v>78</v>
      </c>
      <c r="C10" s="160">
        <v>0</v>
      </c>
      <c r="D10" s="59">
        <v>0.08</v>
      </c>
      <c r="E10" s="162">
        <f>C10*D10</f>
        <v>0</v>
      </c>
      <c r="F10" s="160">
        <v>0</v>
      </c>
      <c r="G10" s="160">
        <v>0</v>
      </c>
      <c r="H10" s="160">
        <v>0</v>
      </c>
      <c r="I10" s="160">
        <v>0</v>
      </c>
      <c r="J10" s="160">
        <v>0</v>
      </c>
      <c r="K10" s="160">
        <v>0</v>
      </c>
      <c r="L10" s="160">
        <v>0</v>
      </c>
      <c r="M10" s="160">
        <v>0</v>
      </c>
      <c r="N10" s="97">
        <f t="shared" si="1"/>
        <v>0</v>
      </c>
    </row>
    <row r="11" spans="1:14">
      <c r="A11" s="96">
        <v>1.4</v>
      </c>
      <c r="B11" s="58" t="s">
        <v>79</v>
      </c>
      <c r="C11" s="160">
        <v>0</v>
      </c>
      <c r="D11" s="59">
        <v>0.11</v>
      </c>
      <c r="E11" s="162">
        <f>C11*D11</f>
        <v>0</v>
      </c>
      <c r="F11" s="160">
        <v>0</v>
      </c>
      <c r="G11" s="160">
        <v>0</v>
      </c>
      <c r="H11" s="160">
        <v>0</v>
      </c>
      <c r="I11" s="160">
        <v>0</v>
      </c>
      <c r="J11" s="160">
        <v>0</v>
      </c>
      <c r="K11" s="160">
        <v>0</v>
      </c>
      <c r="L11" s="160">
        <v>0</v>
      </c>
      <c r="M11" s="160">
        <v>0</v>
      </c>
      <c r="N11" s="97">
        <f t="shared" si="1"/>
        <v>0</v>
      </c>
    </row>
    <row r="12" spans="1:14">
      <c r="A12" s="96">
        <v>1.5</v>
      </c>
      <c r="B12" s="58" t="s">
        <v>80</v>
      </c>
      <c r="C12" s="160">
        <v>0</v>
      </c>
      <c r="D12" s="59">
        <v>0.14000000000000001</v>
      </c>
      <c r="E12" s="162">
        <f>C12*D12</f>
        <v>0</v>
      </c>
      <c r="F12" s="160">
        <v>0</v>
      </c>
      <c r="G12" s="160">
        <v>0</v>
      </c>
      <c r="H12" s="160">
        <v>0</v>
      </c>
      <c r="I12" s="160">
        <v>0</v>
      </c>
      <c r="J12" s="160">
        <v>0</v>
      </c>
      <c r="K12" s="160">
        <v>0</v>
      </c>
      <c r="L12" s="160">
        <v>0</v>
      </c>
      <c r="M12" s="160">
        <v>0</v>
      </c>
      <c r="N12" s="97">
        <f t="shared" si="1"/>
        <v>0</v>
      </c>
    </row>
    <row r="13" spans="1:14">
      <c r="A13" s="96">
        <v>1.6</v>
      </c>
      <c r="B13" s="60" t="s">
        <v>81</v>
      </c>
      <c r="C13" s="160">
        <v>0</v>
      </c>
      <c r="D13" s="61"/>
      <c r="E13" s="160"/>
      <c r="F13" s="160">
        <v>0</v>
      </c>
      <c r="G13" s="160">
        <v>0</v>
      </c>
      <c r="H13" s="160">
        <v>0</v>
      </c>
      <c r="I13" s="160">
        <v>0</v>
      </c>
      <c r="J13" s="160">
        <v>0</v>
      </c>
      <c r="K13" s="160">
        <v>0</v>
      </c>
      <c r="L13" s="160">
        <v>0</v>
      </c>
      <c r="M13" s="160">
        <v>0</v>
      </c>
      <c r="N13" s="97">
        <f t="shared" si="1"/>
        <v>0</v>
      </c>
    </row>
    <row r="14" spans="1:14">
      <c r="A14" s="96">
        <v>2</v>
      </c>
      <c r="B14" s="62" t="s">
        <v>82</v>
      </c>
      <c r="C14" s="159">
        <v>0</v>
      </c>
      <c r="D14" s="52"/>
      <c r="E14" s="162">
        <f t="shared" ref="E14" si="2">SUM(E15:E20)</f>
        <v>0</v>
      </c>
      <c r="F14" s="159">
        <v>0</v>
      </c>
      <c r="G14" s="159">
        <v>0</v>
      </c>
      <c r="H14" s="159">
        <v>0</v>
      </c>
      <c r="I14" s="159">
        <v>0</v>
      </c>
      <c r="J14" s="159">
        <v>0</v>
      </c>
      <c r="K14" s="159">
        <v>0</v>
      </c>
      <c r="L14" s="159">
        <v>0</v>
      </c>
      <c r="M14" s="159">
        <v>0</v>
      </c>
      <c r="N14" s="97">
        <f>SUM(N15:N20)</f>
        <v>0</v>
      </c>
    </row>
    <row r="15" spans="1:14">
      <c r="A15" s="96">
        <v>2.1</v>
      </c>
      <c r="B15" s="60" t="s">
        <v>76</v>
      </c>
      <c r="C15" s="160">
        <v>0</v>
      </c>
      <c r="D15" s="59">
        <v>5.0000000000000001E-3</v>
      </c>
      <c r="E15" s="162">
        <f>C15*D15</f>
        <v>0</v>
      </c>
      <c r="F15" s="160">
        <v>0</v>
      </c>
      <c r="G15" s="160">
        <v>0</v>
      </c>
      <c r="H15" s="160">
        <v>0</v>
      </c>
      <c r="I15" s="160">
        <v>0</v>
      </c>
      <c r="J15" s="160">
        <v>0</v>
      </c>
      <c r="K15" s="160">
        <v>0</v>
      </c>
      <c r="L15" s="160">
        <v>0</v>
      </c>
      <c r="M15" s="160">
        <v>0</v>
      </c>
      <c r="N15" s="97">
        <f t="shared" ref="N15:N20" si="3">SUMPRODUCT($F$6:$M$6,F15:M15)</f>
        <v>0</v>
      </c>
    </row>
    <row r="16" spans="1:14">
      <c r="A16" s="96">
        <v>2.2000000000000002</v>
      </c>
      <c r="B16" s="60" t="s">
        <v>77</v>
      </c>
      <c r="C16" s="160">
        <v>0</v>
      </c>
      <c r="D16" s="59">
        <v>0.01</v>
      </c>
      <c r="E16" s="162">
        <f>C16*D16</f>
        <v>0</v>
      </c>
      <c r="F16" s="160">
        <v>0</v>
      </c>
      <c r="G16" s="160">
        <v>0</v>
      </c>
      <c r="H16" s="160">
        <v>0</v>
      </c>
      <c r="I16" s="160">
        <v>0</v>
      </c>
      <c r="J16" s="160">
        <v>0</v>
      </c>
      <c r="K16" s="160">
        <v>0</v>
      </c>
      <c r="L16" s="160">
        <v>0</v>
      </c>
      <c r="M16" s="160">
        <v>0</v>
      </c>
      <c r="N16" s="97">
        <f t="shared" si="3"/>
        <v>0</v>
      </c>
    </row>
    <row r="17" spans="1:14">
      <c r="A17" s="96">
        <v>2.2999999999999998</v>
      </c>
      <c r="B17" s="60" t="s">
        <v>78</v>
      </c>
      <c r="C17" s="160">
        <v>0</v>
      </c>
      <c r="D17" s="59">
        <v>0.02</v>
      </c>
      <c r="E17" s="162">
        <f>C17*D17</f>
        <v>0</v>
      </c>
      <c r="F17" s="160">
        <v>0</v>
      </c>
      <c r="G17" s="160">
        <v>0</v>
      </c>
      <c r="H17" s="160">
        <v>0</v>
      </c>
      <c r="I17" s="160">
        <v>0</v>
      </c>
      <c r="J17" s="160">
        <v>0</v>
      </c>
      <c r="K17" s="160">
        <v>0</v>
      </c>
      <c r="L17" s="160">
        <v>0</v>
      </c>
      <c r="M17" s="160">
        <v>0</v>
      </c>
      <c r="N17" s="97">
        <f t="shared" si="3"/>
        <v>0</v>
      </c>
    </row>
    <row r="18" spans="1:14">
      <c r="A18" s="96">
        <v>2.4</v>
      </c>
      <c r="B18" s="60" t="s">
        <v>79</v>
      </c>
      <c r="C18" s="160">
        <v>0</v>
      </c>
      <c r="D18" s="59">
        <v>0.03</v>
      </c>
      <c r="E18" s="162">
        <f>C18*D18</f>
        <v>0</v>
      </c>
      <c r="F18" s="160">
        <v>0</v>
      </c>
      <c r="G18" s="160">
        <v>0</v>
      </c>
      <c r="H18" s="160">
        <v>0</v>
      </c>
      <c r="I18" s="160">
        <v>0</v>
      </c>
      <c r="J18" s="160">
        <v>0</v>
      </c>
      <c r="K18" s="160">
        <v>0</v>
      </c>
      <c r="L18" s="160">
        <v>0</v>
      </c>
      <c r="M18" s="160">
        <v>0</v>
      </c>
      <c r="N18" s="97">
        <f t="shared" si="3"/>
        <v>0</v>
      </c>
    </row>
    <row r="19" spans="1:14">
      <c r="A19" s="96">
        <v>2.5</v>
      </c>
      <c r="B19" s="60" t="s">
        <v>80</v>
      </c>
      <c r="C19" s="160">
        <v>0</v>
      </c>
      <c r="D19" s="59">
        <v>0.04</v>
      </c>
      <c r="E19" s="162">
        <f>C19*D19</f>
        <v>0</v>
      </c>
      <c r="F19" s="160">
        <v>0</v>
      </c>
      <c r="G19" s="160">
        <v>0</v>
      </c>
      <c r="H19" s="160">
        <v>0</v>
      </c>
      <c r="I19" s="160">
        <v>0</v>
      </c>
      <c r="J19" s="160">
        <v>0</v>
      </c>
      <c r="K19" s="160">
        <v>0</v>
      </c>
      <c r="L19" s="160">
        <v>0</v>
      </c>
      <c r="M19" s="160">
        <v>0</v>
      </c>
      <c r="N19" s="97">
        <f t="shared" si="3"/>
        <v>0</v>
      </c>
    </row>
    <row r="20" spans="1:14">
      <c r="A20" s="96">
        <v>2.6</v>
      </c>
      <c r="B20" s="60" t="s">
        <v>81</v>
      </c>
      <c r="C20" s="160">
        <v>0</v>
      </c>
      <c r="D20" s="61"/>
      <c r="E20" s="163"/>
      <c r="F20" s="160">
        <v>0</v>
      </c>
      <c r="G20" s="160">
        <v>0</v>
      </c>
      <c r="H20" s="160">
        <v>0</v>
      </c>
      <c r="I20" s="160">
        <v>0</v>
      </c>
      <c r="J20" s="160">
        <v>0</v>
      </c>
      <c r="K20" s="160">
        <v>0</v>
      </c>
      <c r="L20" s="160">
        <v>0</v>
      </c>
      <c r="M20" s="160">
        <v>0</v>
      </c>
      <c r="N20" s="97">
        <f t="shared" si="3"/>
        <v>0</v>
      </c>
    </row>
    <row r="21" spans="1:14" ht="15.75" thickBot="1">
      <c r="A21" s="98">
        <v>3</v>
      </c>
      <c r="B21" s="99" t="s">
        <v>66</v>
      </c>
      <c r="C21" s="161">
        <f>C14+C7</f>
        <v>0</v>
      </c>
      <c r="D21" s="100"/>
      <c r="E21" s="164">
        <f>E14+E7</f>
        <v>0</v>
      </c>
      <c r="F21" s="161">
        <f>F7+F14</f>
        <v>0</v>
      </c>
      <c r="G21" s="161">
        <f t="shared" ref="G21:L21" si="4">G7+G14</f>
        <v>0</v>
      </c>
      <c r="H21" s="161">
        <f t="shared" si="4"/>
        <v>0</v>
      </c>
      <c r="I21" s="161">
        <f t="shared" si="4"/>
        <v>0</v>
      </c>
      <c r="J21" s="161">
        <f t="shared" si="4"/>
        <v>0</v>
      </c>
      <c r="K21" s="161">
        <f t="shared" si="4"/>
        <v>0</v>
      </c>
      <c r="L21" s="161">
        <f t="shared" si="4"/>
        <v>0</v>
      </c>
      <c r="M21" s="161">
        <f>M7+M14</f>
        <v>0</v>
      </c>
      <c r="N21" s="101">
        <f>N14+N7</f>
        <v>0</v>
      </c>
    </row>
    <row r="22" spans="1:14">
      <c r="E22" s="165"/>
      <c r="F22" s="165"/>
      <c r="G22" s="165"/>
      <c r="H22" s="165"/>
      <c r="I22" s="165"/>
      <c r="J22" s="165"/>
      <c r="K22" s="165"/>
      <c r="L22" s="165"/>
      <c r="M22" s="165"/>
    </row>
  </sheetData>
  <conditionalFormatting sqref="E8:E12">
    <cfRule type="expression" dxfId="28" priority="2">
      <formula>(C8*D8)&lt;&gt;SUM(#REF!)</formula>
    </cfRule>
  </conditionalFormatting>
  <conditionalFormatting sqref="E15:E19">
    <cfRule type="expression" dxfId="27" priority="1">
      <formula>(C15*D15)&lt;&gt;SUM(#REF!)</formula>
    </cfRule>
  </conditionalFormatting>
  <conditionalFormatting sqref="E20">
    <cfRule type="expression" dxfId="26" priority="3">
      <formula>$E$88&lt;&gt;SUM(#REF!)</formula>
    </cfRule>
  </conditionalFormatting>
  <pageMargins left="0.7" right="0.7" top="0.75" bottom="0.75" header="0.3" footer="0.3"/>
  <headerFooter>
    <oddHeader>&amp;C&amp;"Calibri"&amp;10&amp;K0078D7 Classification: Restricted to Partners&amp;1#_x000D_</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43"/>
  <sheetViews>
    <sheetView topLeftCell="A21" workbookViewId="0">
      <selection activeCell="B34" sqref="B34"/>
    </sheetView>
  </sheetViews>
  <sheetFormatPr defaultRowHeight="15"/>
  <cols>
    <col min="1" max="1" width="11.42578125" customWidth="1"/>
    <col min="2" max="2" width="76.85546875" style="2" customWidth="1"/>
    <col min="3" max="3" width="22.85546875" style="440" customWidth="1"/>
  </cols>
  <sheetData>
    <row r="1" spans="1:4">
      <c r="A1" s="1" t="s">
        <v>108</v>
      </c>
      <c r="B1" t="str">
        <f>Info!C2</f>
        <v>ს.ს "პროკრედიტ ბანკი"</v>
      </c>
    </row>
    <row r="2" spans="1:4">
      <c r="A2" s="1" t="s">
        <v>109</v>
      </c>
      <c r="B2" s="270">
        <f>'1. key ratios'!B2</f>
        <v>45199</v>
      </c>
    </row>
    <row r="3" spans="1:4">
      <c r="A3" s="1"/>
      <c r="B3"/>
    </row>
    <row r="4" spans="1:4">
      <c r="A4" s="1" t="s">
        <v>428</v>
      </c>
      <c r="B4" t="s">
        <v>387</v>
      </c>
    </row>
    <row r="5" spans="1:4">
      <c r="A5" s="221"/>
      <c r="B5" s="221" t="s">
        <v>388</v>
      </c>
      <c r="C5" s="233"/>
    </row>
    <row r="6" spans="1:4">
      <c r="A6" s="222">
        <v>1</v>
      </c>
      <c r="B6" s="234" t="s">
        <v>437</v>
      </c>
      <c r="C6" s="235">
        <v>1737516917.3581831</v>
      </c>
      <c r="D6" s="505"/>
    </row>
    <row r="7" spans="1:4">
      <c r="A7" s="222">
        <v>2</v>
      </c>
      <c r="B7" s="234" t="s">
        <v>389</v>
      </c>
      <c r="C7" s="235">
        <v>-9882238.9761941005</v>
      </c>
      <c r="D7" s="505"/>
    </row>
    <row r="8" spans="1:4">
      <c r="A8" s="223">
        <v>3</v>
      </c>
      <c r="B8" s="236" t="s">
        <v>390</v>
      </c>
      <c r="C8" s="237">
        <v>1727634678.381989</v>
      </c>
      <c r="D8" s="505"/>
    </row>
    <row r="9" spans="1:4">
      <c r="A9" s="224"/>
      <c r="B9" s="224" t="s">
        <v>391</v>
      </c>
      <c r="C9" s="238"/>
      <c r="D9" s="505"/>
    </row>
    <row r="10" spans="1:4">
      <c r="A10" s="225">
        <v>4</v>
      </c>
      <c r="B10" s="239" t="s">
        <v>392</v>
      </c>
      <c r="C10" s="235">
        <v>0</v>
      </c>
      <c r="D10" s="505"/>
    </row>
    <row r="11" spans="1:4">
      <c r="A11" s="225">
        <v>5</v>
      </c>
      <c r="B11" s="240" t="s">
        <v>393</v>
      </c>
      <c r="C11" s="235">
        <v>0</v>
      </c>
      <c r="D11" s="505"/>
    </row>
    <row r="12" spans="1:4">
      <c r="A12" s="225" t="s">
        <v>394</v>
      </c>
      <c r="B12" s="234" t="s">
        <v>395</v>
      </c>
      <c r="C12" s="237">
        <v>0</v>
      </c>
      <c r="D12" s="505"/>
    </row>
    <row r="13" spans="1:4">
      <c r="A13" s="226">
        <v>6</v>
      </c>
      <c r="B13" s="241" t="s">
        <v>396</v>
      </c>
      <c r="C13" s="235">
        <v>0</v>
      </c>
      <c r="D13" s="505"/>
    </row>
    <row r="14" spans="1:4">
      <c r="A14" s="226">
        <v>7</v>
      </c>
      <c r="B14" s="242" t="s">
        <v>397</v>
      </c>
      <c r="C14" s="235">
        <v>0</v>
      </c>
      <c r="D14" s="505"/>
    </row>
    <row r="15" spans="1:4">
      <c r="A15" s="227">
        <v>8</v>
      </c>
      <c r="B15" s="234" t="s">
        <v>398</v>
      </c>
      <c r="C15" s="235">
        <v>0</v>
      </c>
      <c r="D15" s="505"/>
    </row>
    <row r="16" spans="1:4" ht="24">
      <c r="A16" s="226">
        <v>9</v>
      </c>
      <c r="B16" s="242" t="s">
        <v>399</v>
      </c>
      <c r="C16" s="235">
        <v>0</v>
      </c>
      <c r="D16" s="505"/>
    </row>
    <row r="17" spans="1:4">
      <c r="A17" s="226">
        <v>10</v>
      </c>
      <c r="B17" s="242" t="s">
        <v>400</v>
      </c>
      <c r="C17" s="235">
        <v>0</v>
      </c>
      <c r="D17" s="505"/>
    </row>
    <row r="18" spans="1:4">
      <c r="A18" s="228">
        <v>11</v>
      </c>
      <c r="B18" s="243" t="s">
        <v>401</v>
      </c>
      <c r="C18" s="237">
        <v>0</v>
      </c>
      <c r="D18" s="505"/>
    </row>
    <row r="19" spans="1:4">
      <c r="A19" s="224"/>
      <c r="B19" s="224" t="s">
        <v>402</v>
      </c>
      <c r="C19" s="244"/>
      <c r="D19" s="505"/>
    </row>
    <row r="20" spans="1:4">
      <c r="A20" s="226">
        <v>12</v>
      </c>
      <c r="B20" s="239" t="s">
        <v>403</v>
      </c>
      <c r="C20" s="235">
        <v>0</v>
      </c>
      <c r="D20" s="505"/>
    </row>
    <row r="21" spans="1:4">
      <c r="A21" s="226">
        <v>13</v>
      </c>
      <c r="B21" s="239" t="s">
        <v>404</v>
      </c>
      <c r="C21" s="235">
        <v>0</v>
      </c>
      <c r="D21" s="505"/>
    </row>
    <row r="22" spans="1:4">
      <c r="A22" s="226">
        <v>14</v>
      </c>
      <c r="B22" s="239" t="s">
        <v>405</v>
      </c>
      <c r="C22" s="235">
        <v>0</v>
      </c>
      <c r="D22" s="505"/>
    </row>
    <row r="23" spans="1:4" ht="24">
      <c r="A23" s="226" t="s">
        <v>406</v>
      </c>
      <c r="B23" s="239" t="s">
        <v>407</v>
      </c>
      <c r="C23" s="235">
        <v>0</v>
      </c>
      <c r="D23" s="505"/>
    </row>
    <row r="24" spans="1:4">
      <c r="A24" s="226">
        <v>15</v>
      </c>
      <c r="B24" s="239" t="s">
        <v>408</v>
      </c>
      <c r="C24" s="235">
        <v>0</v>
      </c>
      <c r="D24" s="505"/>
    </row>
    <row r="25" spans="1:4">
      <c r="A25" s="226" t="s">
        <v>409</v>
      </c>
      <c r="B25" s="234" t="s">
        <v>410</v>
      </c>
      <c r="C25" s="235">
        <v>0</v>
      </c>
      <c r="D25" s="505"/>
    </row>
    <row r="26" spans="1:4">
      <c r="A26" s="228">
        <v>16</v>
      </c>
      <c r="B26" s="243" t="s">
        <v>411</v>
      </c>
      <c r="C26" s="237">
        <v>0</v>
      </c>
      <c r="D26" s="505"/>
    </row>
    <row r="27" spans="1:4">
      <c r="A27" s="224"/>
      <c r="B27" s="224" t="s">
        <v>412</v>
      </c>
      <c r="C27" s="238"/>
      <c r="D27" s="505"/>
    </row>
    <row r="28" spans="1:4">
      <c r="A28" s="225">
        <v>17</v>
      </c>
      <c r="B28" s="234" t="s">
        <v>413</v>
      </c>
      <c r="C28" s="235">
        <v>140917235.80786097</v>
      </c>
      <c r="D28" s="505"/>
    </row>
    <row r="29" spans="1:4">
      <c r="A29" s="225">
        <v>18</v>
      </c>
      <c r="B29" s="234" t="s">
        <v>414</v>
      </c>
      <c r="C29" s="235">
        <v>-70891774.394700468</v>
      </c>
      <c r="D29" s="505"/>
    </row>
    <row r="30" spans="1:4">
      <c r="A30" s="228">
        <v>19</v>
      </c>
      <c r="B30" s="243" t="s">
        <v>415</v>
      </c>
      <c r="C30" s="237">
        <v>70025461.413160503</v>
      </c>
      <c r="D30" s="505"/>
    </row>
    <row r="31" spans="1:4">
      <c r="A31" s="229"/>
      <c r="B31" s="224" t="s">
        <v>416</v>
      </c>
      <c r="C31" s="238"/>
      <c r="D31" s="505"/>
    </row>
    <row r="32" spans="1:4">
      <c r="A32" s="225" t="s">
        <v>417</v>
      </c>
      <c r="B32" s="239" t="s">
        <v>418</v>
      </c>
      <c r="C32" s="235">
        <v>0</v>
      </c>
      <c r="D32" s="505"/>
    </row>
    <row r="33" spans="1:4">
      <c r="A33" s="225" t="s">
        <v>419</v>
      </c>
      <c r="B33" s="240" t="s">
        <v>420</v>
      </c>
      <c r="C33" s="235">
        <v>0</v>
      </c>
      <c r="D33" s="505"/>
    </row>
    <row r="34" spans="1:4">
      <c r="A34" s="224"/>
      <c r="B34" s="224" t="s">
        <v>421</v>
      </c>
      <c r="C34" s="238"/>
      <c r="D34" s="505"/>
    </row>
    <row r="35" spans="1:4">
      <c r="A35" s="228">
        <v>20</v>
      </c>
      <c r="B35" s="243" t="s">
        <v>86</v>
      </c>
      <c r="C35" s="722">
        <v>283054965.23380589</v>
      </c>
      <c r="D35" s="505"/>
    </row>
    <row r="36" spans="1:4">
      <c r="A36" s="228">
        <v>21</v>
      </c>
      <c r="B36" s="243" t="s">
        <v>422</v>
      </c>
      <c r="C36" s="237">
        <v>1797660139.7951496</v>
      </c>
      <c r="D36" s="505"/>
    </row>
    <row r="37" spans="1:4">
      <c r="A37" s="230"/>
      <c r="B37" s="230" t="s">
        <v>387</v>
      </c>
      <c r="C37" s="238"/>
      <c r="D37" s="505"/>
    </row>
    <row r="38" spans="1:4">
      <c r="A38" s="228">
        <v>22</v>
      </c>
      <c r="B38" s="243" t="s">
        <v>387</v>
      </c>
      <c r="C38" s="723">
        <v>0.15745744090763514</v>
      </c>
      <c r="D38" s="505"/>
    </row>
    <row r="39" spans="1:4">
      <c r="A39" s="230"/>
      <c r="B39" s="230" t="s">
        <v>423</v>
      </c>
      <c r="C39" s="238"/>
      <c r="D39" s="505"/>
    </row>
    <row r="40" spans="1:4">
      <c r="A40" s="231" t="s">
        <v>424</v>
      </c>
      <c r="B40" s="239" t="s">
        <v>425</v>
      </c>
      <c r="C40" s="235">
        <v>0</v>
      </c>
      <c r="D40" s="505"/>
    </row>
    <row r="41" spans="1:4">
      <c r="A41" s="232" t="s">
        <v>426</v>
      </c>
      <c r="B41" s="240" t="s">
        <v>427</v>
      </c>
      <c r="C41" s="235">
        <v>0</v>
      </c>
      <c r="D41" s="505"/>
    </row>
    <row r="43" spans="1:4">
      <c r="B43" s="247" t="s">
        <v>438</v>
      </c>
    </row>
  </sheetData>
  <pageMargins left="0.7" right="0.7" top="0.75" bottom="0.75" header="0.3" footer="0.3"/>
  <pageSetup paperSize="9" orientation="portrait" r:id="rId1"/>
  <headerFooter>
    <oddHeader>&amp;C&amp;"Calibri"&amp;10&amp;K0078D7 Classification: Restricted to Partners&amp;1#_x000D_</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42"/>
  <sheetViews>
    <sheetView zoomScale="90" zoomScaleNormal="90" workbookViewId="0">
      <pane xSplit="2" ySplit="6" topLeftCell="C7" activePane="bottomRight" state="frozen"/>
      <selection pane="topRight" activeCell="C1" sqref="C1"/>
      <selection pane="bottomLeft" activeCell="A7" sqref="A7"/>
      <selection pane="bottomRight" activeCell="C21" sqref="C21:F21"/>
    </sheetView>
  </sheetViews>
  <sheetFormatPr defaultRowHeight="15"/>
  <cols>
    <col min="1" max="1" width="9.85546875" style="1" bestFit="1" customWidth="1"/>
    <col min="2" max="2" width="82.5703125" style="14" customWidth="1"/>
    <col min="3" max="7" width="17.5703125" style="1" customWidth="1"/>
  </cols>
  <sheetData>
    <row r="1" spans="1:17">
      <c r="A1" s="1" t="s">
        <v>108</v>
      </c>
      <c r="B1" s="1" t="str">
        <f>Info!C2</f>
        <v>ს.ს "პროკრედიტ ბანკი"</v>
      </c>
    </row>
    <row r="2" spans="1:17">
      <c r="A2" s="1" t="s">
        <v>109</v>
      </c>
      <c r="B2" s="270">
        <f>'1. key ratios'!B2</f>
        <v>45199</v>
      </c>
    </row>
    <row r="3" spans="1:17">
      <c r="B3" s="270"/>
    </row>
    <row r="4" spans="1:17" ht="15.75" thickBot="1">
      <c r="A4" s="1" t="s">
        <v>485</v>
      </c>
      <c r="B4" s="173" t="s">
        <v>450</v>
      </c>
    </row>
    <row r="5" spans="1:17">
      <c r="A5" s="271"/>
      <c r="B5" s="272"/>
      <c r="C5" s="834" t="s">
        <v>451</v>
      </c>
      <c r="D5" s="834"/>
      <c r="E5" s="834"/>
      <c r="F5" s="834"/>
      <c r="G5" s="835" t="s">
        <v>452</v>
      </c>
    </row>
    <row r="6" spans="1:17">
      <c r="A6" s="273"/>
      <c r="B6" s="274"/>
      <c r="C6" s="275" t="s">
        <v>453</v>
      </c>
      <c r="D6" s="275" t="s">
        <v>454</v>
      </c>
      <c r="E6" s="275" t="s">
        <v>455</v>
      </c>
      <c r="F6" s="275" t="s">
        <v>456</v>
      </c>
      <c r="G6" s="836"/>
    </row>
    <row r="7" spans="1:17">
      <c r="A7" s="276"/>
      <c r="B7" s="277" t="s">
        <v>457</v>
      </c>
      <c r="C7" s="278"/>
      <c r="D7" s="278"/>
      <c r="E7" s="278"/>
      <c r="F7" s="278"/>
      <c r="G7" s="279"/>
    </row>
    <row r="8" spans="1:17">
      <c r="A8" s="280">
        <v>1</v>
      </c>
      <c r="B8" s="281" t="s">
        <v>458</v>
      </c>
      <c r="C8" s="282">
        <v>283054965.23380589</v>
      </c>
      <c r="D8" s="282">
        <v>0</v>
      </c>
      <c r="E8" s="282">
        <v>0</v>
      </c>
      <c r="F8" s="282">
        <v>372975202.16445011</v>
      </c>
      <c r="G8" s="283">
        <v>656030167.39825606</v>
      </c>
      <c r="H8" s="505"/>
      <c r="I8" s="505"/>
      <c r="J8" s="505"/>
      <c r="K8" s="505"/>
      <c r="L8" s="505"/>
      <c r="M8" s="505"/>
      <c r="N8" s="505"/>
      <c r="O8" s="505"/>
      <c r="P8" s="505"/>
      <c r="Q8" s="505"/>
    </row>
    <row r="9" spans="1:17">
      <c r="A9" s="280">
        <v>2</v>
      </c>
      <c r="B9" s="284" t="s">
        <v>85</v>
      </c>
      <c r="C9" s="282">
        <v>283054965.23380589</v>
      </c>
      <c r="D9" s="282">
        <v>0</v>
      </c>
      <c r="E9" s="282">
        <v>0</v>
      </c>
      <c r="F9" s="282">
        <v>11322400</v>
      </c>
      <c r="G9" s="282">
        <v>294377365.23380589</v>
      </c>
      <c r="H9" s="505"/>
      <c r="I9" s="505"/>
      <c r="J9" s="505"/>
      <c r="K9" s="505"/>
      <c r="L9" s="505"/>
      <c r="M9" s="505"/>
      <c r="N9" s="505"/>
      <c r="O9" s="505"/>
      <c r="P9" s="505"/>
      <c r="Q9" s="505"/>
    </row>
    <row r="10" spans="1:17">
      <c r="A10" s="280">
        <v>3</v>
      </c>
      <c r="B10" s="284" t="s">
        <v>459</v>
      </c>
      <c r="C10" s="285"/>
      <c r="D10" s="285"/>
      <c r="E10" s="285"/>
      <c r="F10" s="282">
        <v>361652802.16445011</v>
      </c>
      <c r="G10" s="282">
        <v>361652802.16445011</v>
      </c>
      <c r="H10" s="505"/>
      <c r="I10" s="505"/>
      <c r="J10" s="505"/>
      <c r="K10" s="505"/>
      <c r="L10" s="505"/>
      <c r="M10" s="505"/>
      <c r="N10" s="505"/>
      <c r="O10" s="505"/>
      <c r="P10" s="505"/>
      <c r="Q10" s="505"/>
    </row>
    <row r="11" spans="1:17" ht="26.25">
      <c r="A11" s="280">
        <v>4</v>
      </c>
      <c r="B11" s="281" t="s">
        <v>460</v>
      </c>
      <c r="C11" s="282">
        <v>262821542.99419999</v>
      </c>
      <c r="D11" s="282">
        <v>64899144.259875007</v>
      </c>
      <c r="E11" s="282">
        <v>56954355.097586729</v>
      </c>
      <c r="F11" s="282">
        <v>18403869.022399999</v>
      </c>
      <c r="G11" s="283">
        <v>369306110.27720368</v>
      </c>
      <c r="H11" s="505"/>
      <c r="I11" s="505"/>
      <c r="J11" s="505"/>
      <c r="K11" s="505"/>
      <c r="L11" s="505"/>
      <c r="M11" s="505"/>
      <c r="N11" s="505"/>
      <c r="O11" s="505"/>
      <c r="P11" s="505"/>
      <c r="Q11" s="505"/>
    </row>
    <row r="12" spans="1:17">
      <c r="A12" s="280">
        <v>5</v>
      </c>
      <c r="B12" s="284" t="s">
        <v>461</v>
      </c>
      <c r="C12" s="282">
        <v>242598021.4183</v>
      </c>
      <c r="D12" s="282">
        <v>62537541.858275004</v>
      </c>
      <c r="E12" s="282">
        <v>51228317.278086729</v>
      </c>
      <c r="F12" s="282">
        <v>16450907.4235</v>
      </c>
      <c r="G12" s="282">
        <v>354174048.57925367</v>
      </c>
      <c r="H12" s="505"/>
      <c r="I12" s="505"/>
      <c r="J12" s="505"/>
      <c r="K12" s="505"/>
      <c r="L12" s="505"/>
      <c r="M12" s="505"/>
      <c r="N12" s="505"/>
      <c r="O12" s="505"/>
      <c r="P12" s="505"/>
      <c r="Q12" s="505"/>
    </row>
    <row r="13" spans="1:17">
      <c r="A13" s="280">
        <v>6</v>
      </c>
      <c r="B13" s="284" t="s">
        <v>462</v>
      </c>
      <c r="C13" s="282">
        <v>20223521.5759</v>
      </c>
      <c r="D13" s="282">
        <v>2361602.4016</v>
      </c>
      <c r="E13" s="282">
        <v>5726037.8194999993</v>
      </c>
      <c r="F13" s="282">
        <v>1952961.5989000001</v>
      </c>
      <c r="G13" s="282">
        <v>15132061.697950002</v>
      </c>
      <c r="H13" s="505"/>
      <c r="I13" s="505"/>
      <c r="J13" s="505"/>
      <c r="K13" s="505"/>
      <c r="L13" s="505"/>
      <c r="M13" s="505"/>
      <c r="N13" s="505"/>
      <c r="O13" s="505"/>
      <c r="P13" s="505"/>
      <c r="Q13" s="505"/>
    </row>
    <row r="14" spans="1:17">
      <c r="A14" s="280">
        <v>7</v>
      </c>
      <c r="B14" s="281" t="s">
        <v>463</v>
      </c>
      <c r="C14" s="282">
        <v>441888835.79030007</v>
      </c>
      <c r="D14" s="282">
        <v>59027796.137000009</v>
      </c>
      <c r="E14" s="282">
        <v>120288615.65810001</v>
      </c>
      <c r="F14" s="282">
        <v>187557.93</v>
      </c>
      <c r="G14" s="283">
        <v>301536977.38429993</v>
      </c>
      <c r="H14" s="505"/>
      <c r="I14" s="505"/>
      <c r="J14" s="505"/>
      <c r="K14" s="505"/>
      <c r="L14" s="505"/>
      <c r="M14" s="505"/>
      <c r="N14" s="505"/>
      <c r="O14" s="505"/>
      <c r="P14" s="505"/>
      <c r="Q14" s="505"/>
    </row>
    <row r="15" spans="1:17" ht="51.75">
      <c r="A15" s="280">
        <v>8</v>
      </c>
      <c r="B15" s="284" t="s">
        <v>464</v>
      </c>
      <c r="C15" s="282">
        <v>428376652.35350007</v>
      </c>
      <c r="D15" s="282">
        <v>54221128.827000007</v>
      </c>
      <c r="E15" s="282">
        <v>79185531.043300018</v>
      </c>
      <c r="F15" s="282">
        <v>187557.93</v>
      </c>
      <c r="G15" s="282">
        <v>280985435.07689995</v>
      </c>
      <c r="H15" s="505"/>
      <c r="I15" s="505"/>
      <c r="J15" s="505"/>
      <c r="K15" s="505"/>
      <c r="L15" s="505"/>
      <c r="M15" s="505"/>
      <c r="N15" s="505"/>
      <c r="O15" s="505"/>
      <c r="P15" s="505"/>
      <c r="Q15" s="505"/>
    </row>
    <row r="16" spans="1:17" ht="26.25">
      <c r="A16" s="280">
        <v>9</v>
      </c>
      <c r="B16" s="284" t="s">
        <v>465</v>
      </c>
      <c r="C16" s="282">
        <v>13512183.436799999</v>
      </c>
      <c r="D16" s="282">
        <v>4806667.3099999996</v>
      </c>
      <c r="E16" s="282">
        <v>41103084.614799999</v>
      </c>
      <c r="F16" s="282">
        <v>0</v>
      </c>
      <c r="G16" s="282">
        <v>20551542.307399999</v>
      </c>
      <c r="H16" s="505"/>
      <c r="I16" s="505"/>
      <c r="J16" s="505"/>
      <c r="K16" s="505"/>
      <c r="L16" s="505"/>
      <c r="M16" s="505"/>
      <c r="N16" s="505"/>
      <c r="O16" s="505"/>
      <c r="P16" s="505"/>
      <c r="Q16" s="505"/>
    </row>
    <row r="17" spans="1:17">
      <c r="A17" s="280">
        <v>10</v>
      </c>
      <c r="B17" s="281" t="s">
        <v>466</v>
      </c>
      <c r="C17" s="282">
        <v>0</v>
      </c>
      <c r="D17" s="282">
        <v>0</v>
      </c>
      <c r="E17" s="282">
        <v>0</v>
      </c>
      <c r="F17" s="282">
        <v>0</v>
      </c>
      <c r="G17" s="282">
        <v>0</v>
      </c>
      <c r="H17" s="505"/>
      <c r="I17" s="505"/>
      <c r="J17" s="505"/>
      <c r="K17" s="505"/>
      <c r="L17" s="505"/>
      <c r="M17" s="505"/>
      <c r="N17" s="505"/>
      <c r="O17" s="505"/>
      <c r="P17" s="505"/>
      <c r="Q17" s="505"/>
    </row>
    <row r="18" spans="1:17">
      <c r="A18" s="280">
        <v>11</v>
      </c>
      <c r="B18" s="281" t="s">
        <v>89</v>
      </c>
      <c r="C18" s="282">
        <v>14310500</v>
      </c>
      <c r="D18" s="286">
        <v>27304008.176099997</v>
      </c>
      <c r="E18" s="282">
        <v>6046598.9035000019</v>
      </c>
      <c r="F18" s="282">
        <v>629566.18990000035</v>
      </c>
      <c r="G18" s="283">
        <v>0</v>
      </c>
      <c r="H18" s="505"/>
      <c r="I18" s="505"/>
      <c r="J18" s="505"/>
      <c r="K18" s="505"/>
      <c r="L18" s="505"/>
      <c r="M18" s="505"/>
      <c r="N18" s="505"/>
      <c r="O18" s="505"/>
      <c r="P18" s="505"/>
      <c r="Q18" s="505"/>
    </row>
    <row r="19" spans="1:17">
      <c r="A19" s="280">
        <v>12</v>
      </c>
      <c r="B19" s="284" t="s">
        <v>467</v>
      </c>
      <c r="C19" s="285"/>
      <c r="D19" s="282">
        <v>1157878.8034999999</v>
      </c>
      <c r="E19" s="282">
        <v>0</v>
      </c>
      <c r="F19" s="282">
        <v>0</v>
      </c>
      <c r="G19" s="282">
        <v>0</v>
      </c>
      <c r="H19" s="505"/>
      <c r="I19" s="505"/>
      <c r="J19" s="505"/>
      <c r="K19" s="505"/>
      <c r="L19" s="505"/>
      <c r="M19" s="505"/>
      <c r="N19" s="505"/>
      <c r="O19" s="505"/>
      <c r="P19" s="505"/>
      <c r="Q19" s="505"/>
    </row>
    <row r="20" spans="1:17" ht="26.25">
      <c r="A20" s="280">
        <v>13</v>
      </c>
      <c r="B20" s="284" t="s">
        <v>468</v>
      </c>
      <c r="C20" s="282">
        <v>14310500</v>
      </c>
      <c r="D20" s="282">
        <v>26146129.372599997</v>
      </c>
      <c r="E20" s="282">
        <v>6046598.9035000019</v>
      </c>
      <c r="F20" s="282">
        <v>629566.18990000035</v>
      </c>
      <c r="G20" s="282">
        <v>0</v>
      </c>
      <c r="H20" s="505"/>
      <c r="I20" s="505"/>
      <c r="J20" s="505"/>
      <c r="K20" s="505"/>
      <c r="L20" s="505"/>
      <c r="M20" s="505"/>
      <c r="N20" s="505"/>
      <c r="O20" s="505"/>
      <c r="P20" s="505"/>
      <c r="Q20" s="505"/>
    </row>
    <row r="21" spans="1:17">
      <c r="A21" s="287">
        <v>14</v>
      </c>
      <c r="B21" s="288" t="s">
        <v>469</v>
      </c>
      <c r="C21" s="285"/>
      <c r="D21" s="285"/>
      <c r="E21" s="285"/>
      <c r="F21" s="285"/>
      <c r="G21" s="289">
        <v>1326873255.0597596</v>
      </c>
      <c r="H21" s="505"/>
      <c r="I21" s="505"/>
      <c r="J21" s="505"/>
      <c r="K21" s="505"/>
      <c r="L21" s="505"/>
      <c r="M21" s="505"/>
      <c r="N21" s="505"/>
      <c r="O21" s="505"/>
      <c r="P21" s="505"/>
      <c r="Q21" s="505"/>
    </row>
    <row r="22" spans="1:17">
      <c r="A22" s="290"/>
      <c r="B22" s="306" t="s">
        <v>470</v>
      </c>
      <c r="C22" s="291"/>
      <c r="D22" s="292"/>
      <c r="E22" s="291"/>
      <c r="F22" s="291"/>
      <c r="G22" s="293"/>
      <c r="H22" s="505"/>
      <c r="I22" s="505"/>
      <c r="J22" s="505"/>
      <c r="K22" s="505"/>
      <c r="L22" s="505"/>
      <c r="M22" s="505"/>
      <c r="N22" s="505"/>
      <c r="O22" s="505"/>
      <c r="P22" s="505"/>
      <c r="Q22" s="505"/>
    </row>
    <row r="23" spans="1:17">
      <c r="A23" s="280">
        <v>15</v>
      </c>
      <c r="B23" s="281" t="s">
        <v>322</v>
      </c>
      <c r="C23" s="282">
        <v>340049144.1552</v>
      </c>
      <c r="D23" s="282">
        <v>208608947.21880001</v>
      </c>
      <c r="E23" s="282">
        <v>0</v>
      </c>
      <c r="F23" s="282">
        <v>0</v>
      </c>
      <c r="G23" s="282">
        <v>10689157.360940002</v>
      </c>
      <c r="H23" s="505"/>
      <c r="I23" s="505"/>
      <c r="J23" s="505"/>
      <c r="K23" s="505"/>
      <c r="L23" s="505"/>
      <c r="M23" s="505"/>
      <c r="N23" s="505"/>
      <c r="O23" s="505"/>
      <c r="P23" s="505"/>
      <c r="Q23" s="505"/>
    </row>
    <row r="24" spans="1:17">
      <c r="A24" s="280">
        <v>16</v>
      </c>
      <c r="B24" s="281" t="s">
        <v>471</v>
      </c>
      <c r="C24" s="282">
        <v>0</v>
      </c>
      <c r="D24" s="286">
        <v>132039361.24020001</v>
      </c>
      <c r="E24" s="282">
        <v>216848540.93340001</v>
      </c>
      <c r="F24" s="282">
        <v>727934410.21509993</v>
      </c>
      <c r="G24" s="283">
        <v>750016363.73250508</v>
      </c>
      <c r="H24" s="505"/>
      <c r="I24" s="505"/>
      <c r="J24" s="505"/>
      <c r="K24" s="505"/>
      <c r="L24" s="505"/>
      <c r="M24" s="505"/>
      <c r="N24" s="505"/>
      <c r="O24" s="505"/>
      <c r="P24" s="505"/>
      <c r="Q24" s="505"/>
    </row>
    <row r="25" spans="1:17" ht="26.25">
      <c r="A25" s="280">
        <v>17</v>
      </c>
      <c r="B25" s="284" t="s">
        <v>472</v>
      </c>
      <c r="C25" s="282">
        <v>0</v>
      </c>
      <c r="D25" s="282">
        <v>0</v>
      </c>
      <c r="E25" s="282">
        <v>0</v>
      </c>
      <c r="F25" s="282">
        <v>0</v>
      </c>
      <c r="G25" s="282">
        <v>0</v>
      </c>
      <c r="H25" s="505"/>
      <c r="I25" s="505"/>
      <c r="J25" s="505"/>
      <c r="K25" s="505"/>
      <c r="L25" s="505"/>
      <c r="M25" s="505"/>
      <c r="N25" s="505"/>
      <c r="O25" s="505"/>
      <c r="P25" s="505"/>
      <c r="Q25" s="505"/>
    </row>
    <row r="26" spans="1:17" ht="26.25">
      <c r="A26" s="280">
        <v>18</v>
      </c>
      <c r="B26" s="284" t="s">
        <v>473</v>
      </c>
      <c r="C26" s="282">
        <v>0</v>
      </c>
      <c r="D26" s="282">
        <v>0</v>
      </c>
      <c r="E26" s="282">
        <v>1326085.3400000001</v>
      </c>
      <c r="F26" s="282">
        <v>992200.99</v>
      </c>
      <c r="G26" s="282">
        <v>811872.81850000005</v>
      </c>
      <c r="H26" s="505"/>
      <c r="I26" s="505"/>
      <c r="J26" s="505"/>
      <c r="K26" s="505"/>
      <c r="L26" s="505"/>
      <c r="M26" s="505"/>
      <c r="N26" s="505"/>
      <c r="O26" s="505"/>
      <c r="P26" s="505"/>
      <c r="Q26" s="505"/>
    </row>
    <row r="27" spans="1:17">
      <c r="A27" s="280">
        <v>19</v>
      </c>
      <c r="B27" s="284" t="s">
        <v>474</v>
      </c>
      <c r="C27" s="282">
        <v>0</v>
      </c>
      <c r="D27" s="282">
        <v>101020254.21190001</v>
      </c>
      <c r="E27" s="282">
        <v>169826667.9118</v>
      </c>
      <c r="F27" s="282">
        <v>585375172.3362</v>
      </c>
      <c r="G27" s="282">
        <v>609456880.29909003</v>
      </c>
      <c r="H27" s="505"/>
      <c r="I27" s="505"/>
      <c r="J27" s="505"/>
      <c r="K27" s="505"/>
      <c r="L27" s="505"/>
      <c r="M27" s="505"/>
      <c r="N27" s="505"/>
      <c r="O27" s="505"/>
      <c r="P27" s="505"/>
      <c r="Q27" s="505"/>
    </row>
    <row r="28" spans="1:17">
      <c r="A28" s="280">
        <v>20</v>
      </c>
      <c r="B28" s="294" t="s">
        <v>475</v>
      </c>
      <c r="C28" s="282">
        <v>0</v>
      </c>
      <c r="D28" s="282">
        <v>0</v>
      </c>
      <c r="E28" s="282">
        <v>0</v>
      </c>
      <c r="F28" s="282">
        <v>0</v>
      </c>
      <c r="G28" s="282">
        <v>0</v>
      </c>
      <c r="H28" s="505"/>
      <c r="I28" s="505"/>
      <c r="J28" s="505"/>
      <c r="K28" s="505"/>
      <c r="L28" s="505"/>
      <c r="M28" s="505"/>
      <c r="N28" s="505"/>
      <c r="O28" s="505"/>
      <c r="P28" s="505"/>
      <c r="Q28" s="505"/>
    </row>
    <row r="29" spans="1:17">
      <c r="A29" s="280">
        <v>21</v>
      </c>
      <c r="B29" s="284" t="s">
        <v>476</v>
      </c>
      <c r="C29" s="282">
        <v>0</v>
      </c>
      <c r="D29" s="282">
        <v>27554522.363299999</v>
      </c>
      <c r="E29" s="282">
        <v>45316822.855599992</v>
      </c>
      <c r="F29" s="282">
        <v>139597798.84389997</v>
      </c>
      <c r="G29" s="282">
        <v>136450007.55064002</v>
      </c>
      <c r="H29" s="505"/>
      <c r="I29" s="505"/>
      <c r="J29" s="505"/>
      <c r="K29" s="505"/>
      <c r="L29" s="505"/>
      <c r="M29" s="505"/>
      <c r="N29" s="505"/>
      <c r="O29" s="505"/>
      <c r="P29" s="505"/>
      <c r="Q29" s="505"/>
    </row>
    <row r="30" spans="1:17">
      <c r="A30" s="280">
        <v>22</v>
      </c>
      <c r="B30" s="294" t="s">
        <v>475</v>
      </c>
      <c r="C30" s="282">
        <v>0</v>
      </c>
      <c r="D30" s="282">
        <v>10758149.7519</v>
      </c>
      <c r="E30" s="282">
        <v>13182641.475099999</v>
      </c>
      <c r="F30" s="282">
        <v>57306500.372700006</v>
      </c>
      <c r="G30" s="282">
        <v>50791839.034295</v>
      </c>
      <c r="H30" s="505"/>
      <c r="I30" s="505"/>
      <c r="J30" s="505"/>
      <c r="K30" s="505"/>
      <c r="L30" s="505"/>
      <c r="M30" s="505"/>
      <c r="N30" s="505"/>
      <c r="O30" s="505"/>
      <c r="P30" s="505"/>
      <c r="Q30" s="505"/>
    </row>
    <row r="31" spans="1:17" ht="26.25">
      <c r="A31" s="280">
        <v>23</v>
      </c>
      <c r="B31" s="284" t="s">
        <v>477</v>
      </c>
      <c r="C31" s="282">
        <v>0</v>
      </c>
      <c r="D31" s="282">
        <v>3464584.665</v>
      </c>
      <c r="E31" s="282">
        <v>378964.826</v>
      </c>
      <c r="F31" s="282">
        <v>1969238.0449999999</v>
      </c>
      <c r="G31" s="282">
        <v>3297603.0642750002</v>
      </c>
      <c r="H31" s="505"/>
      <c r="I31" s="505"/>
      <c r="J31" s="505"/>
      <c r="K31" s="505"/>
      <c r="L31" s="505"/>
      <c r="M31" s="505"/>
      <c r="N31" s="505"/>
      <c r="O31" s="505"/>
      <c r="P31" s="505"/>
      <c r="Q31" s="505"/>
    </row>
    <row r="32" spans="1:17">
      <c r="A32" s="280">
        <v>24</v>
      </c>
      <c r="B32" s="281" t="s">
        <v>478</v>
      </c>
      <c r="C32" s="282">
        <v>0</v>
      </c>
      <c r="D32" s="282">
        <v>0</v>
      </c>
      <c r="E32" s="282">
        <v>0</v>
      </c>
      <c r="F32" s="282">
        <v>0</v>
      </c>
      <c r="G32" s="282">
        <v>0</v>
      </c>
      <c r="H32" s="505"/>
      <c r="I32" s="505"/>
      <c r="J32" s="505"/>
      <c r="K32" s="505"/>
      <c r="L32" s="505"/>
      <c r="M32" s="505"/>
      <c r="N32" s="505"/>
      <c r="O32" s="505"/>
      <c r="P32" s="505"/>
      <c r="Q32" s="505"/>
    </row>
    <row r="33" spans="1:17">
      <c r="A33" s="280">
        <v>25</v>
      </c>
      <c r="B33" s="281" t="s">
        <v>99</v>
      </c>
      <c r="C33" s="282">
        <v>4414247.3269289583</v>
      </c>
      <c r="D33" s="282">
        <v>13679830.587848322</v>
      </c>
      <c r="E33" s="282">
        <v>4084121.6689273468</v>
      </c>
      <c r="F33" s="282">
        <v>81281290.653121367</v>
      </c>
      <c r="G33" s="283">
        <v>91821632.460453153</v>
      </c>
      <c r="H33" s="505"/>
      <c r="I33" s="505"/>
      <c r="J33" s="505"/>
      <c r="K33" s="505"/>
      <c r="L33" s="505"/>
      <c r="M33" s="505"/>
      <c r="N33" s="505"/>
      <c r="O33" s="505"/>
      <c r="P33" s="505"/>
      <c r="Q33" s="505"/>
    </row>
    <row r="34" spans="1:17">
      <c r="A34" s="280">
        <v>26</v>
      </c>
      <c r="B34" s="284" t="s">
        <v>479</v>
      </c>
      <c r="C34" s="285"/>
      <c r="D34" s="282">
        <v>1156838.5787</v>
      </c>
      <c r="E34" s="282">
        <v>0</v>
      </c>
      <c r="F34" s="282">
        <v>0</v>
      </c>
      <c r="G34" s="282">
        <v>1156838.5787</v>
      </c>
      <c r="H34" s="505"/>
      <c r="I34" s="505"/>
      <c r="J34" s="505"/>
      <c r="K34" s="505"/>
      <c r="L34" s="505"/>
      <c r="M34" s="505"/>
      <c r="N34" s="505"/>
      <c r="O34" s="505"/>
      <c r="P34" s="505"/>
      <c r="Q34" s="505"/>
    </row>
    <row r="35" spans="1:17">
      <c r="A35" s="280">
        <v>27</v>
      </c>
      <c r="B35" s="284" t="s">
        <v>480</v>
      </c>
      <c r="C35" s="282">
        <v>4414247.3269289583</v>
      </c>
      <c r="D35" s="282">
        <v>12522992.009148322</v>
      </c>
      <c r="E35" s="282">
        <v>4084121.6689273468</v>
      </c>
      <c r="F35" s="282">
        <v>81281290.653121367</v>
      </c>
      <c r="G35" s="282">
        <v>90664793.881753147</v>
      </c>
      <c r="H35" s="505"/>
      <c r="I35" s="505"/>
      <c r="J35" s="505"/>
      <c r="K35" s="505"/>
      <c r="L35" s="505"/>
      <c r="M35" s="505"/>
      <c r="N35" s="505"/>
      <c r="O35" s="505"/>
      <c r="P35" s="505"/>
      <c r="Q35" s="505"/>
    </row>
    <row r="36" spans="1:17">
      <c r="A36" s="280">
        <v>28</v>
      </c>
      <c r="B36" s="281" t="s">
        <v>481</v>
      </c>
      <c r="C36" s="282">
        <v>0</v>
      </c>
      <c r="D36" s="282">
        <v>95198822.073300004</v>
      </c>
      <c r="E36" s="282">
        <v>9038372.118999999</v>
      </c>
      <c r="F36" s="282">
        <v>36746253.826699995</v>
      </c>
      <c r="G36" s="282">
        <v>11164441.069224998</v>
      </c>
      <c r="H36" s="505"/>
      <c r="I36" s="505"/>
      <c r="J36" s="505"/>
      <c r="K36" s="505"/>
      <c r="L36" s="505"/>
      <c r="M36" s="505"/>
      <c r="N36" s="505"/>
      <c r="O36" s="505"/>
      <c r="P36" s="505"/>
      <c r="Q36" s="505"/>
    </row>
    <row r="37" spans="1:17">
      <c r="A37" s="287">
        <v>29</v>
      </c>
      <c r="B37" s="288" t="s">
        <v>482</v>
      </c>
      <c r="C37" s="285"/>
      <c r="D37" s="285"/>
      <c r="E37" s="285"/>
      <c r="F37" s="285"/>
      <c r="G37" s="289">
        <v>863691594.62312317</v>
      </c>
      <c r="H37" s="505"/>
      <c r="I37" s="505"/>
      <c r="J37" s="505"/>
      <c r="K37" s="505"/>
      <c r="L37" s="505"/>
      <c r="M37" s="505"/>
      <c r="N37" s="505"/>
      <c r="O37" s="505"/>
      <c r="P37" s="505"/>
      <c r="Q37" s="505"/>
    </row>
    <row r="38" spans="1:17">
      <c r="A38" s="276"/>
      <c r="B38" s="295"/>
      <c r="C38" s="296"/>
      <c r="D38" s="296"/>
      <c r="E38" s="296"/>
      <c r="F38" s="296"/>
      <c r="G38" s="297"/>
      <c r="H38" s="505"/>
      <c r="I38" s="505"/>
      <c r="J38" s="505"/>
      <c r="K38" s="505"/>
      <c r="L38" s="505"/>
    </row>
    <row r="39" spans="1:17" ht="15.75" thickBot="1">
      <c r="A39" s="298">
        <v>30</v>
      </c>
      <c r="B39" s="299" t="s">
        <v>450</v>
      </c>
      <c r="C39" s="190"/>
      <c r="D39" s="185"/>
      <c r="E39" s="185"/>
      <c r="F39" s="300"/>
      <c r="G39" s="301">
        <v>1.536281310736558</v>
      </c>
      <c r="H39" s="505"/>
      <c r="I39" s="505"/>
      <c r="J39" s="505"/>
      <c r="K39" s="505"/>
      <c r="L39" s="505"/>
    </row>
    <row r="40" spans="1:17">
      <c r="H40" s="505"/>
      <c r="I40" s="505"/>
      <c r="J40" s="505"/>
      <c r="K40" s="505"/>
      <c r="L40" s="505"/>
    </row>
    <row r="42" spans="1:17" ht="39">
      <c r="B42" s="14" t="s">
        <v>483</v>
      </c>
    </row>
  </sheetData>
  <mergeCells count="2">
    <mergeCell ref="C5:F5"/>
    <mergeCell ref="G5:G6"/>
  </mergeCells>
  <pageMargins left="0.7" right="0.7" top="0.75" bottom="0.75" header="0.3" footer="0.3"/>
  <headerFooter>
    <oddHeader>&amp;C&amp;"Calibri"&amp;10&amp;K0078D7 Classification: Restricted to Partners&amp;1#_x000D_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1"/>
  <sheetViews>
    <sheetView zoomScale="85" zoomScaleNormal="85" workbookViewId="0">
      <selection activeCell="O44" sqref="O44"/>
    </sheetView>
  </sheetViews>
  <sheetFormatPr defaultRowHeight="15.75"/>
  <cols>
    <col min="1" max="1" width="9.5703125" style="11" bestFit="1" customWidth="1"/>
    <col min="2" max="2" width="76.140625" style="9" customWidth="1"/>
    <col min="3" max="3" width="15.42578125" style="9" bestFit="1" customWidth="1"/>
    <col min="4" max="7" width="13.42578125" style="1" bestFit="1" customWidth="1"/>
    <col min="8" max="8" width="6.7109375" customWidth="1"/>
    <col min="9" max="10" width="13.42578125" bestFit="1" customWidth="1"/>
    <col min="11" max="11" width="6.7109375" customWidth="1"/>
  </cols>
  <sheetData>
    <row r="1" spans="1:19">
      <c r="A1" s="10" t="s">
        <v>108</v>
      </c>
      <c r="B1" s="246" t="str">
        <f>Info!C2</f>
        <v>ს.ს "პროკრედიტ ბანკი"</v>
      </c>
    </row>
    <row r="2" spans="1:19">
      <c r="A2" s="10" t="s">
        <v>109</v>
      </c>
      <c r="B2" s="270">
        <v>45199</v>
      </c>
    </row>
    <row r="3" spans="1:19" ht="16.5" thickBot="1">
      <c r="A3" s="10"/>
    </row>
    <row r="4" spans="1:19" ht="63" customHeight="1" thickBot="1">
      <c r="A4" s="29" t="s">
        <v>252</v>
      </c>
      <c r="B4" s="132" t="s">
        <v>139</v>
      </c>
      <c r="C4" s="133"/>
      <c r="D4" s="767" t="s">
        <v>930</v>
      </c>
      <c r="E4" s="768"/>
      <c r="F4" s="768"/>
      <c r="G4" s="769"/>
      <c r="I4" s="770" t="s">
        <v>931</v>
      </c>
      <c r="J4" s="771"/>
    </row>
    <row r="5" spans="1:19" ht="15">
      <c r="A5" s="175" t="s">
        <v>25</v>
      </c>
      <c r="B5" s="176"/>
      <c r="C5" s="641" t="s">
        <v>980</v>
      </c>
      <c r="D5" s="471" t="s">
        <v>981</v>
      </c>
      <c r="E5" s="261" t="s">
        <v>973</v>
      </c>
      <c r="F5" s="261" t="s">
        <v>974</v>
      </c>
      <c r="G5" s="262" t="s">
        <v>975</v>
      </c>
      <c r="I5" s="471" t="s">
        <v>974</v>
      </c>
      <c r="J5" s="262" t="s">
        <v>975</v>
      </c>
    </row>
    <row r="6" spans="1:19" ht="15">
      <c r="A6" s="263"/>
      <c r="B6" s="264" t="s">
        <v>106</v>
      </c>
      <c r="C6" s="177"/>
      <c r="D6" s="472"/>
      <c r="E6" s="177"/>
      <c r="F6" s="177"/>
      <c r="G6" s="178"/>
      <c r="I6" s="472"/>
      <c r="J6" s="178"/>
    </row>
    <row r="7" spans="1:19" ht="15">
      <c r="A7" s="263"/>
      <c r="B7" s="265" t="s">
        <v>110</v>
      </c>
      <c r="C7" s="177"/>
      <c r="D7" s="472"/>
      <c r="E7" s="177"/>
      <c r="F7" s="177"/>
      <c r="G7" s="178"/>
      <c r="I7" s="472"/>
      <c r="J7" s="178"/>
    </row>
    <row r="8" spans="1:19" ht="15">
      <c r="A8" s="250">
        <v>1</v>
      </c>
      <c r="B8" s="251" t="s">
        <v>22</v>
      </c>
      <c r="C8" s="642">
        <v>283054965.23380589</v>
      </c>
      <c r="D8" s="473">
        <v>298922206.65380591</v>
      </c>
      <c r="E8" s="474">
        <v>285780006.34999996</v>
      </c>
      <c r="F8" s="651">
        <v>286959169.19999999</v>
      </c>
      <c r="G8" s="475">
        <v>293323591.25</v>
      </c>
      <c r="I8" s="473">
        <v>273946291.68970001</v>
      </c>
      <c r="J8" s="475">
        <v>277403841.52560002</v>
      </c>
      <c r="K8" s="519"/>
      <c r="L8" s="519"/>
      <c r="M8" s="519"/>
      <c r="N8" s="519"/>
      <c r="O8" s="519"/>
      <c r="P8" s="519"/>
      <c r="Q8" s="519"/>
      <c r="R8" s="519"/>
      <c r="S8" s="519"/>
    </row>
    <row r="9" spans="1:19" ht="15">
      <c r="A9" s="250">
        <v>2</v>
      </c>
      <c r="B9" s="251" t="s">
        <v>86</v>
      </c>
      <c r="C9" s="642">
        <v>283054965.23380589</v>
      </c>
      <c r="D9" s="473">
        <v>298922206.65380591</v>
      </c>
      <c r="E9" s="474">
        <v>285780006.34999996</v>
      </c>
      <c r="F9" s="651">
        <v>286959169.19999999</v>
      </c>
      <c r="G9" s="475">
        <v>293323591.25</v>
      </c>
      <c r="I9" s="473">
        <v>273946291.68970001</v>
      </c>
      <c r="J9" s="475">
        <v>277403841.52560002</v>
      </c>
      <c r="K9" s="519"/>
      <c r="L9" s="519"/>
      <c r="M9" s="519"/>
      <c r="N9" s="519"/>
      <c r="O9" s="519"/>
      <c r="P9" s="519"/>
      <c r="Q9" s="519"/>
      <c r="R9" s="519"/>
      <c r="S9" s="519"/>
    </row>
    <row r="10" spans="1:19" ht="15">
      <c r="A10" s="250">
        <v>3</v>
      </c>
      <c r="B10" s="251" t="s">
        <v>85</v>
      </c>
      <c r="C10" s="642">
        <v>294377365.23380589</v>
      </c>
      <c r="D10" s="473">
        <v>313154706.65380591</v>
      </c>
      <c r="E10" s="474">
        <v>299688506.34999996</v>
      </c>
      <c r="F10" s="651">
        <v>301353669.19999999</v>
      </c>
      <c r="G10" s="475">
        <v>309948291.25</v>
      </c>
      <c r="I10" s="473">
        <v>303618960.59576386</v>
      </c>
      <c r="J10" s="475">
        <v>309485317.06889528</v>
      </c>
      <c r="K10" s="519"/>
      <c r="L10" s="519"/>
      <c r="M10" s="519"/>
      <c r="N10" s="519"/>
      <c r="O10" s="519"/>
      <c r="P10" s="519"/>
      <c r="Q10" s="519"/>
      <c r="R10" s="519"/>
      <c r="S10" s="519"/>
    </row>
    <row r="11" spans="1:19" ht="15">
      <c r="A11" s="250">
        <v>4</v>
      </c>
      <c r="B11" s="251" t="s">
        <v>442</v>
      </c>
      <c r="C11" s="642">
        <v>141072172.78600076</v>
      </c>
      <c r="D11" s="473">
        <v>140571909.33709431</v>
      </c>
      <c r="E11" s="474">
        <v>139808585.8826811</v>
      </c>
      <c r="F11" s="651">
        <v>134832120.68897417</v>
      </c>
      <c r="G11" s="475">
        <v>142018308.96233013</v>
      </c>
      <c r="I11" s="473">
        <v>133446105.18149276</v>
      </c>
      <c r="J11" s="475">
        <v>134827389.06345826</v>
      </c>
      <c r="K11" s="519"/>
      <c r="L11" s="519"/>
      <c r="M11" s="519"/>
      <c r="N11" s="519"/>
      <c r="O11" s="519"/>
      <c r="P11" s="519"/>
      <c r="Q11" s="519"/>
      <c r="R11" s="519"/>
      <c r="S11" s="519"/>
    </row>
    <row r="12" spans="1:19" ht="15">
      <c r="A12" s="250">
        <v>5</v>
      </c>
      <c r="B12" s="251" t="s">
        <v>443</v>
      </c>
      <c r="C12" s="642">
        <v>172011402.94108945</v>
      </c>
      <c r="D12" s="473">
        <v>171474747.46115938</v>
      </c>
      <c r="E12" s="474">
        <v>170864311.73866951</v>
      </c>
      <c r="F12" s="651">
        <v>166934955.54579458</v>
      </c>
      <c r="G12" s="475">
        <v>174712727.39220169</v>
      </c>
      <c r="I12" s="473">
        <v>166419574.43663165</v>
      </c>
      <c r="J12" s="475">
        <v>168176367.72848135</v>
      </c>
      <c r="K12" s="519"/>
      <c r="L12" s="519"/>
      <c r="M12" s="519"/>
      <c r="N12" s="519"/>
      <c r="O12" s="519"/>
      <c r="P12" s="519"/>
      <c r="Q12" s="519"/>
      <c r="R12" s="519"/>
      <c r="S12" s="519"/>
    </row>
    <row r="13" spans="1:19" ht="15">
      <c r="A13" s="250">
        <v>6</v>
      </c>
      <c r="B13" s="251" t="s">
        <v>444</v>
      </c>
      <c r="C13" s="642">
        <v>213048125.87000981</v>
      </c>
      <c r="D13" s="473">
        <v>212462129.77781522</v>
      </c>
      <c r="E13" s="474">
        <v>212059492.44781658</v>
      </c>
      <c r="F13" s="651">
        <v>214192243.86191863</v>
      </c>
      <c r="G13" s="475">
        <v>222835673.50705108</v>
      </c>
      <c r="I13" s="473">
        <v>214902396.27126923</v>
      </c>
      <c r="J13" s="475">
        <v>217242025.23812044</v>
      </c>
      <c r="K13" s="519"/>
      <c r="L13" s="519"/>
      <c r="M13" s="519"/>
      <c r="N13" s="519"/>
      <c r="O13" s="519"/>
      <c r="P13" s="519"/>
      <c r="Q13" s="519"/>
      <c r="R13" s="519"/>
      <c r="S13" s="519"/>
    </row>
    <row r="14" spans="1:19" ht="15">
      <c r="A14" s="263"/>
      <c r="B14" s="264" t="s">
        <v>446</v>
      </c>
      <c r="C14" s="177"/>
      <c r="D14" s="472"/>
      <c r="E14" s="177"/>
      <c r="F14" s="177"/>
      <c r="G14" s="660"/>
      <c r="I14" s="472"/>
      <c r="J14" s="178"/>
      <c r="K14" s="519"/>
      <c r="L14" s="519"/>
      <c r="M14" s="519"/>
      <c r="N14" s="519"/>
      <c r="O14" s="519"/>
      <c r="P14" s="519"/>
      <c r="Q14" s="519"/>
      <c r="R14" s="519"/>
      <c r="S14" s="519"/>
    </row>
    <row r="15" spans="1:19" ht="21.95" customHeight="1">
      <c r="A15" s="250">
        <v>7</v>
      </c>
      <c r="B15" s="251" t="s">
        <v>445</v>
      </c>
      <c r="C15" s="643">
        <v>1243396354.4535625</v>
      </c>
      <c r="D15" s="473">
        <v>1237862182.9669118</v>
      </c>
      <c r="E15" s="474">
        <v>1263057414.8167207</v>
      </c>
      <c r="F15" s="651">
        <v>1357510328.9738007</v>
      </c>
      <c r="G15" s="475">
        <v>1376754203.2859509</v>
      </c>
      <c r="I15" s="473">
        <v>1398900750.4156461</v>
      </c>
      <c r="J15" s="475">
        <v>1409415487.6862514</v>
      </c>
      <c r="K15" s="519"/>
      <c r="L15" s="519"/>
      <c r="M15" s="519"/>
      <c r="N15" s="519"/>
      <c r="O15" s="519"/>
      <c r="P15" s="519"/>
      <c r="Q15" s="519"/>
      <c r="R15" s="519"/>
      <c r="S15" s="519"/>
    </row>
    <row r="16" spans="1:19" ht="15">
      <c r="A16" s="263"/>
      <c r="B16" s="264" t="s">
        <v>449</v>
      </c>
      <c r="C16" s="177"/>
      <c r="D16" s="472"/>
      <c r="E16" s="177"/>
      <c r="F16" s="177"/>
      <c r="G16" s="660"/>
      <c r="I16" s="472"/>
      <c r="J16" s="178"/>
      <c r="K16" s="519"/>
      <c r="L16" s="519"/>
      <c r="M16" s="519"/>
      <c r="N16" s="519"/>
      <c r="O16" s="519"/>
      <c r="P16" s="519"/>
      <c r="Q16" s="519"/>
      <c r="R16" s="519"/>
      <c r="S16" s="519"/>
    </row>
    <row r="17" spans="1:19" ht="15">
      <c r="A17" s="250"/>
      <c r="B17" s="265" t="s">
        <v>434</v>
      </c>
      <c r="C17" s="177"/>
      <c r="D17" s="472"/>
      <c r="E17" s="177"/>
      <c r="F17" s="177"/>
      <c r="G17" s="660"/>
      <c r="I17" s="472"/>
      <c r="J17" s="178"/>
      <c r="K17" s="519"/>
      <c r="L17" s="519"/>
      <c r="M17" s="519"/>
      <c r="N17" s="519"/>
      <c r="O17" s="519"/>
      <c r="P17" s="519"/>
      <c r="Q17" s="519"/>
      <c r="R17" s="519"/>
      <c r="S17" s="519"/>
    </row>
    <row r="18" spans="1:19" ht="15">
      <c r="A18" s="250">
        <v>8</v>
      </c>
      <c r="B18" s="251" t="s">
        <v>440</v>
      </c>
      <c r="C18" s="644">
        <v>0.22764661020596327</v>
      </c>
      <c r="D18" s="476">
        <v>0.24148262283717908</v>
      </c>
      <c r="E18" s="477">
        <v>0.2262605032816096</v>
      </c>
      <c r="F18" s="652">
        <v>0.21138636154387461</v>
      </c>
      <c r="G18" s="478">
        <v>0.21305443669604465</v>
      </c>
      <c r="I18" s="476">
        <v>0.19582968384876781</v>
      </c>
      <c r="J18" s="478">
        <v>0.19682190521476134</v>
      </c>
      <c r="K18" s="519"/>
      <c r="L18" s="519"/>
      <c r="M18" s="519"/>
      <c r="N18" s="519"/>
      <c r="O18" s="519"/>
      <c r="P18" s="519"/>
      <c r="Q18" s="519"/>
      <c r="R18" s="519"/>
      <c r="S18" s="519"/>
    </row>
    <row r="19" spans="1:19" ht="15" customHeight="1">
      <c r="A19" s="250">
        <v>9</v>
      </c>
      <c r="B19" s="251" t="s">
        <v>439</v>
      </c>
      <c r="C19" s="644">
        <v>0.22764661020596327</v>
      </c>
      <c r="D19" s="476">
        <v>0.24148262283717908</v>
      </c>
      <c r="E19" s="477">
        <v>0.2262605032816096</v>
      </c>
      <c r="F19" s="652">
        <v>0.21138636154387461</v>
      </c>
      <c r="G19" s="478">
        <v>0.21305443669604465</v>
      </c>
      <c r="I19" s="476">
        <v>0.19582968384876781</v>
      </c>
      <c r="J19" s="478">
        <v>0.19682190521476134</v>
      </c>
      <c r="K19" s="519"/>
      <c r="L19" s="519"/>
      <c r="M19" s="519"/>
      <c r="N19" s="519"/>
      <c r="O19" s="519"/>
      <c r="P19" s="519"/>
      <c r="Q19" s="519"/>
      <c r="R19" s="519"/>
      <c r="S19" s="519"/>
    </row>
    <row r="20" spans="1:19" ht="15">
      <c r="A20" s="250">
        <v>10</v>
      </c>
      <c r="B20" s="251" t="s">
        <v>441</v>
      </c>
      <c r="C20" s="644">
        <v>0.23675263658238441</v>
      </c>
      <c r="D20" s="476">
        <v>0.25298026788671724</v>
      </c>
      <c r="E20" s="477">
        <v>0.23727227506398596</v>
      </c>
      <c r="F20" s="652">
        <v>0.22198996410421859</v>
      </c>
      <c r="G20" s="478">
        <v>0.225129722146651</v>
      </c>
      <c r="I20" s="476">
        <v>0.2170411020978805</v>
      </c>
      <c r="J20" s="478">
        <v>0.2195841607906252</v>
      </c>
      <c r="K20" s="519"/>
      <c r="L20" s="519"/>
      <c r="M20" s="519"/>
      <c r="N20" s="519"/>
      <c r="O20" s="519"/>
      <c r="P20" s="519"/>
      <c r="Q20" s="519"/>
      <c r="R20" s="519"/>
      <c r="S20" s="519"/>
    </row>
    <row r="21" spans="1:19" ht="15">
      <c r="A21" s="250">
        <v>11</v>
      </c>
      <c r="B21" s="251" t="s">
        <v>442</v>
      </c>
      <c r="C21" s="644">
        <v>0.11345712272736877</v>
      </c>
      <c r="D21" s="476">
        <v>0.11356022606666208</v>
      </c>
      <c r="E21" s="477">
        <v>0.11069060221856059</v>
      </c>
      <c r="F21" s="652">
        <v>9.9323090079837154E-2</v>
      </c>
      <c r="G21" s="478">
        <v>0.1031544400760642</v>
      </c>
      <c r="I21" s="476">
        <v>9.5393547499236675E-2</v>
      </c>
      <c r="J21" s="478">
        <v>9.5661918179142394E-2</v>
      </c>
      <c r="K21" s="519"/>
      <c r="L21" s="519"/>
      <c r="M21" s="519"/>
      <c r="N21" s="519"/>
      <c r="O21" s="519"/>
      <c r="P21" s="519"/>
      <c r="Q21" s="519"/>
      <c r="R21" s="519"/>
      <c r="S21" s="519"/>
    </row>
    <row r="22" spans="1:19" ht="15">
      <c r="A22" s="250">
        <v>12</v>
      </c>
      <c r="B22" s="251" t="s">
        <v>443</v>
      </c>
      <c r="C22" s="644">
        <v>0.13833996080572683</v>
      </c>
      <c r="D22" s="476">
        <v>0.13852490997840178</v>
      </c>
      <c r="E22" s="477">
        <v>0.1352783410589955</v>
      </c>
      <c r="F22" s="652">
        <v>0.12297140727613304</v>
      </c>
      <c r="G22" s="478">
        <v>0.12690190229687207</v>
      </c>
      <c r="I22" s="476">
        <v>0.11896453296431823</v>
      </c>
      <c r="J22" s="478">
        <v>0.11932348494663267</v>
      </c>
      <c r="K22" s="519"/>
      <c r="L22" s="519"/>
      <c r="M22" s="519"/>
      <c r="N22" s="519"/>
      <c r="O22" s="519"/>
      <c r="P22" s="519"/>
      <c r="Q22" s="519"/>
      <c r="R22" s="519"/>
      <c r="S22" s="519"/>
    </row>
    <row r="23" spans="1:19" ht="15">
      <c r="A23" s="250">
        <v>13</v>
      </c>
      <c r="B23" s="251" t="s">
        <v>444</v>
      </c>
      <c r="C23" s="644">
        <v>0.1713436951193559</v>
      </c>
      <c r="D23" s="476">
        <v>0.17163633617805929</v>
      </c>
      <c r="E23" s="477">
        <v>0.16789378690167306</v>
      </c>
      <c r="F23" s="652">
        <v>0.15778314115947506</v>
      </c>
      <c r="G23" s="478">
        <v>0.16185581491249551</v>
      </c>
      <c r="I23" s="476">
        <v>0.15362233254032975</v>
      </c>
      <c r="J23" s="478">
        <v>0.15413625516117535</v>
      </c>
      <c r="K23" s="519"/>
      <c r="L23" s="519"/>
      <c r="M23" s="519"/>
      <c r="N23" s="519"/>
      <c r="O23" s="519"/>
      <c r="P23" s="519"/>
      <c r="Q23" s="519"/>
      <c r="R23" s="519"/>
      <c r="S23" s="519"/>
    </row>
    <row r="24" spans="1:19" ht="15">
      <c r="A24" s="263"/>
      <c r="B24" s="264" t="s">
        <v>6</v>
      </c>
      <c r="C24" s="177"/>
      <c r="D24" s="472"/>
      <c r="E24" s="177"/>
      <c r="F24" s="177"/>
      <c r="G24" s="660"/>
      <c r="I24" s="472"/>
      <c r="J24" s="178"/>
      <c r="K24" s="519"/>
      <c r="L24" s="519"/>
      <c r="M24" s="519"/>
      <c r="N24" s="519"/>
      <c r="O24" s="519"/>
      <c r="P24" s="519"/>
      <c r="Q24" s="519"/>
      <c r="R24" s="519"/>
      <c r="S24" s="519"/>
    </row>
    <row r="25" spans="1:19" ht="15" customHeight="1">
      <c r="A25" s="266">
        <v>14</v>
      </c>
      <c r="B25" s="267" t="s">
        <v>7</v>
      </c>
      <c r="C25" s="645">
        <v>6.9183975767834041E-2</v>
      </c>
      <c r="D25" s="574">
        <v>6.8637984105944322E-2</v>
      </c>
      <c r="E25" s="575">
        <v>6.7456149412345817E-2</v>
      </c>
      <c r="F25" s="653">
        <v>6.4474595889792985E-2</v>
      </c>
      <c r="G25" s="576">
        <v>6.3288502623074824E-2</v>
      </c>
      <c r="I25" s="574">
        <v>6.521265242413761E-2</v>
      </c>
      <c r="J25" s="576">
        <v>6.368133411325555E-2</v>
      </c>
      <c r="K25" s="519"/>
      <c r="L25" s="519"/>
      <c r="M25" s="519"/>
      <c r="N25" s="519"/>
      <c r="O25" s="519"/>
      <c r="P25" s="519"/>
      <c r="Q25" s="519"/>
      <c r="R25" s="519"/>
      <c r="S25" s="519"/>
    </row>
    <row r="26" spans="1:19" ht="15">
      <c r="A26" s="266">
        <v>15</v>
      </c>
      <c r="B26" s="267" t="s">
        <v>8</v>
      </c>
      <c r="C26" s="645">
        <v>2.3519104563282073E-2</v>
      </c>
      <c r="D26" s="574">
        <v>2.2862436515609732E-2</v>
      </c>
      <c r="E26" s="575">
        <v>2.2619158790002689E-2</v>
      </c>
      <c r="F26" s="653">
        <v>2.0393613057925388E-2</v>
      </c>
      <c r="G26" s="576">
        <v>1.9954198929910263E-2</v>
      </c>
      <c r="I26" s="574">
        <v>1.9639712382865174E-2</v>
      </c>
      <c r="J26" s="576">
        <v>1.9306532440908391E-2</v>
      </c>
      <c r="K26" s="519"/>
      <c r="L26" s="519"/>
      <c r="M26" s="519"/>
      <c r="N26" s="519"/>
      <c r="O26" s="519"/>
      <c r="P26" s="519"/>
      <c r="Q26" s="519"/>
      <c r="R26" s="519"/>
      <c r="S26" s="519"/>
    </row>
    <row r="27" spans="1:19" ht="15">
      <c r="A27" s="266">
        <v>16</v>
      </c>
      <c r="B27" s="267" t="s">
        <v>9</v>
      </c>
      <c r="C27" s="645">
        <v>4.7251028695005713E-2</v>
      </c>
      <c r="D27" s="574">
        <v>4.8127364469636974E-2</v>
      </c>
      <c r="E27" s="575">
        <v>4.8154275386169267E-2</v>
      </c>
      <c r="F27" s="653">
        <v>4.7323209776968439E-2</v>
      </c>
      <c r="G27" s="576">
        <v>4.6441502430481355E-2</v>
      </c>
      <c r="I27" s="574">
        <v>3.3754987198341614E-2</v>
      </c>
      <c r="J27" s="576">
        <v>3.5846096558098735E-2</v>
      </c>
      <c r="K27" s="519"/>
      <c r="L27" s="519"/>
      <c r="M27" s="519"/>
      <c r="N27" s="519"/>
      <c r="O27" s="519"/>
      <c r="P27" s="519"/>
      <c r="Q27" s="519"/>
      <c r="R27" s="519"/>
      <c r="S27" s="519"/>
    </row>
    <row r="28" spans="1:19" ht="15">
      <c r="A28" s="266">
        <v>17</v>
      </c>
      <c r="B28" s="267" t="s">
        <v>140</v>
      </c>
      <c r="C28" s="645">
        <v>4.5664871204551975E-2</v>
      </c>
      <c r="D28" s="574">
        <v>4.5775547590334587E-2</v>
      </c>
      <c r="E28" s="575">
        <v>4.4836990622343129E-2</v>
      </c>
      <c r="F28" s="653">
        <v>4.4080982831867593E-2</v>
      </c>
      <c r="G28" s="576">
        <v>4.3334303693164565E-2</v>
      </c>
      <c r="I28" s="574">
        <v>4.5572940041272422E-2</v>
      </c>
      <c r="J28" s="576">
        <v>4.4374801672347176E-2</v>
      </c>
      <c r="K28" s="519"/>
      <c r="L28" s="519"/>
      <c r="M28" s="519"/>
      <c r="N28" s="519"/>
      <c r="O28" s="519"/>
      <c r="P28" s="519"/>
      <c r="Q28" s="519"/>
      <c r="R28" s="519"/>
      <c r="S28" s="519"/>
    </row>
    <row r="29" spans="1:19" ht="15">
      <c r="A29" s="266">
        <v>18</v>
      </c>
      <c r="B29" s="267" t="s">
        <v>10</v>
      </c>
      <c r="C29" s="645">
        <v>3.0842540785519474E-2</v>
      </c>
      <c r="D29" s="620">
        <v>3.140103397167647E-2</v>
      </c>
      <c r="E29" s="621">
        <v>3.1021810997214828E-2</v>
      </c>
      <c r="F29" s="654">
        <v>2.5468037453145048E-2</v>
      </c>
      <c r="G29" s="622">
        <v>2.5646586602354138E-2</v>
      </c>
      <c r="I29" s="620">
        <v>2.622381982031205E-2</v>
      </c>
      <c r="J29" s="622">
        <v>2.6321786675735696E-2</v>
      </c>
      <c r="K29" s="519"/>
      <c r="L29" s="519"/>
      <c r="M29" s="519"/>
      <c r="N29" s="519"/>
      <c r="O29" s="519"/>
      <c r="P29" s="519"/>
      <c r="Q29" s="519"/>
      <c r="R29" s="519"/>
      <c r="S29" s="519"/>
    </row>
    <row r="30" spans="1:19" ht="15">
      <c r="A30" s="266">
        <v>19</v>
      </c>
      <c r="B30" s="267" t="s">
        <v>11</v>
      </c>
      <c r="C30" s="645">
        <v>0.17357444243253081</v>
      </c>
      <c r="D30" s="620">
        <v>0.17507682042882444</v>
      </c>
      <c r="E30" s="621">
        <v>0.17682178100545431</v>
      </c>
      <c r="F30" s="654">
        <v>0.1564190375049648</v>
      </c>
      <c r="G30" s="622">
        <v>0.16052246852176397</v>
      </c>
      <c r="I30" s="620">
        <v>0.17098308069776988</v>
      </c>
      <c r="J30" s="622">
        <v>0.17531643642620445</v>
      </c>
      <c r="K30" s="519"/>
      <c r="L30" s="519"/>
      <c r="M30" s="519"/>
      <c r="N30" s="519"/>
      <c r="O30" s="519"/>
      <c r="P30" s="519"/>
      <c r="Q30" s="519"/>
      <c r="R30" s="519"/>
      <c r="S30" s="519"/>
    </row>
    <row r="31" spans="1:19" ht="15">
      <c r="A31" s="263"/>
      <c r="B31" s="264" t="s">
        <v>12</v>
      </c>
      <c r="C31" s="640"/>
      <c r="D31" s="577"/>
      <c r="E31" s="640"/>
      <c r="F31" s="640"/>
      <c r="G31" s="661"/>
      <c r="I31" s="577"/>
      <c r="J31" s="578"/>
      <c r="K31" s="519"/>
      <c r="L31" s="519"/>
      <c r="M31" s="519"/>
      <c r="N31" s="519"/>
      <c r="O31" s="519"/>
      <c r="P31" s="519"/>
      <c r="Q31" s="519"/>
      <c r="R31" s="519"/>
      <c r="S31" s="519"/>
    </row>
    <row r="32" spans="1:19" ht="15">
      <c r="A32" s="266">
        <v>20</v>
      </c>
      <c r="B32" s="267" t="s">
        <v>13</v>
      </c>
      <c r="C32" s="645">
        <v>2.7169635141406967E-2</v>
      </c>
      <c r="D32" s="574">
        <v>2.9156245298270617E-2</v>
      </c>
      <c r="E32" s="575">
        <v>2.8434200581178889E-2</v>
      </c>
      <c r="F32" s="653">
        <v>3.0622323655485766E-2</v>
      </c>
      <c r="G32" s="576">
        <v>2.5578567256950346E-2</v>
      </c>
      <c r="I32" s="574">
        <v>3.5160458436441604E-2</v>
      </c>
      <c r="J32" s="576">
        <v>3.6511937951441455E-2</v>
      </c>
      <c r="K32" s="519"/>
      <c r="L32" s="519"/>
      <c r="M32" s="519"/>
      <c r="N32" s="519"/>
      <c r="O32" s="519"/>
      <c r="P32" s="519"/>
      <c r="Q32" s="519"/>
      <c r="R32" s="519"/>
      <c r="S32" s="519"/>
    </row>
    <row r="33" spans="1:19" ht="15" customHeight="1">
      <c r="A33" s="266">
        <v>21</v>
      </c>
      <c r="B33" s="267" t="s">
        <v>951</v>
      </c>
      <c r="C33" s="645">
        <v>2.2454660299243326E-2</v>
      </c>
      <c r="D33" s="574">
        <v>2.3159556899518194E-2</v>
      </c>
      <c r="E33" s="575">
        <v>2.5135755468757546E-2</v>
      </c>
      <c r="F33" s="653">
        <v>2.6194549980792528E-2</v>
      </c>
      <c r="G33" s="576">
        <v>2.5689052925695441E-2</v>
      </c>
      <c r="I33" s="574">
        <v>3.4637099176404645E-2</v>
      </c>
      <c r="J33" s="576">
        <v>3.5175196410705295E-2</v>
      </c>
      <c r="K33" s="519"/>
      <c r="L33" s="519"/>
      <c r="M33" s="519"/>
      <c r="N33" s="519"/>
      <c r="O33" s="519"/>
      <c r="P33" s="519"/>
      <c r="Q33" s="519"/>
      <c r="R33" s="519"/>
      <c r="S33" s="519"/>
    </row>
    <row r="34" spans="1:19" ht="15">
      <c r="A34" s="266">
        <v>22</v>
      </c>
      <c r="B34" s="267" t="s">
        <v>14</v>
      </c>
      <c r="C34" s="645">
        <v>0.68327507747242855</v>
      </c>
      <c r="D34" s="574">
        <v>0.69502880331460082</v>
      </c>
      <c r="E34" s="575">
        <v>0.69051686414737001</v>
      </c>
      <c r="F34" s="653">
        <v>0.69512813036790977</v>
      </c>
      <c r="G34" s="576">
        <v>0.69934538693536696</v>
      </c>
      <c r="I34" s="574">
        <v>0.69624243362773197</v>
      </c>
      <c r="J34" s="576">
        <v>0.69974271143499644</v>
      </c>
      <c r="K34" s="519"/>
      <c r="L34" s="519"/>
      <c r="M34" s="519"/>
      <c r="N34" s="519"/>
      <c r="O34" s="519"/>
      <c r="P34" s="519"/>
      <c r="Q34" s="519"/>
      <c r="R34" s="519"/>
      <c r="S34" s="519"/>
    </row>
    <row r="35" spans="1:19" ht="15" customHeight="1">
      <c r="A35" s="266">
        <v>23</v>
      </c>
      <c r="B35" s="267" t="s">
        <v>15</v>
      </c>
      <c r="C35" s="645">
        <v>0.63193808414608676</v>
      </c>
      <c r="D35" s="574">
        <v>0.64001178093249167</v>
      </c>
      <c r="E35" s="575">
        <v>0.63954760756654583</v>
      </c>
      <c r="F35" s="653">
        <v>0.64822158396668916</v>
      </c>
      <c r="G35" s="576">
        <v>0.66252718642126995</v>
      </c>
      <c r="I35" s="574">
        <v>0.64775500897382521</v>
      </c>
      <c r="J35" s="576">
        <v>0.66108551634875967</v>
      </c>
      <c r="K35" s="519"/>
      <c r="L35" s="519"/>
      <c r="M35" s="519"/>
      <c r="N35" s="519"/>
      <c r="O35" s="519"/>
      <c r="P35" s="519"/>
      <c r="Q35" s="519"/>
      <c r="R35" s="519"/>
      <c r="S35" s="519"/>
    </row>
    <row r="36" spans="1:19" ht="15">
      <c r="A36" s="266">
        <v>24</v>
      </c>
      <c r="B36" s="267" t="s">
        <v>16</v>
      </c>
      <c r="C36" s="645">
        <v>-4.3586346145689193E-3</v>
      </c>
      <c r="D36" s="574">
        <v>-1.8573562230968888E-2</v>
      </c>
      <c r="E36" s="575">
        <v>-3.1911040723059468E-2</v>
      </c>
      <c r="F36" s="653">
        <v>-0.15006342363279968</v>
      </c>
      <c r="G36" s="576">
        <v>-0.13292441722238901</v>
      </c>
      <c r="I36" s="574">
        <v>-0.15023697492344965</v>
      </c>
      <c r="J36" s="576">
        <v>-0.13455601027057243</v>
      </c>
      <c r="K36" s="519"/>
      <c r="L36" s="519"/>
      <c r="M36" s="519"/>
      <c r="N36" s="519"/>
      <c r="O36" s="519"/>
      <c r="P36" s="519"/>
      <c r="Q36" s="519"/>
      <c r="R36" s="519"/>
      <c r="S36" s="519"/>
    </row>
    <row r="37" spans="1:19" ht="15" customHeight="1">
      <c r="A37" s="263"/>
      <c r="B37" s="264" t="s">
        <v>17</v>
      </c>
      <c r="C37" s="639"/>
      <c r="D37" s="577"/>
      <c r="E37" s="640"/>
      <c r="F37" s="640"/>
      <c r="G37" s="661"/>
      <c r="I37" s="577"/>
      <c r="J37" s="578"/>
      <c r="K37" s="519"/>
      <c r="L37" s="519"/>
      <c r="M37" s="519"/>
      <c r="N37" s="519"/>
      <c r="O37" s="519"/>
      <c r="P37" s="519"/>
      <c r="Q37" s="519"/>
      <c r="R37" s="519"/>
      <c r="S37" s="519"/>
    </row>
    <row r="38" spans="1:19" ht="15" customHeight="1">
      <c r="A38" s="266">
        <v>25</v>
      </c>
      <c r="B38" s="267" t="s">
        <v>18</v>
      </c>
      <c r="C38" s="646">
        <v>0.31575356486332257</v>
      </c>
      <c r="D38" s="579">
        <v>0.31209190939307657</v>
      </c>
      <c r="E38" s="580">
        <v>0.27559949547180901</v>
      </c>
      <c r="F38" s="655">
        <v>0.30985571690298702</v>
      </c>
      <c r="G38" s="581">
        <v>0.26911296159466658</v>
      </c>
      <c r="I38" s="579">
        <v>0.30864253015534243</v>
      </c>
      <c r="J38" s="581">
        <v>0.29030962098916885</v>
      </c>
      <c r="K38" s="519"/>
      <c r="L38" s="519"/>
      <c r="M38" s="519"/>
      <c r="N38" s="519"/>
      <c r="O38" s="519"/>
      <c r="P38" s="519"/>
      <c r="Q38" s="519"/>
      <c r="R38" s="519"/>
      <c r="S38" s="519"/>
    </row>
    <row r="39" spans="1:19" ht="15" customHeight="1">
      <c r="A39" s="266">
        <v>26</v>
      </c>
      <c r="B39" s="267" t="s">
        <v>19</v>
      </c>
      <c r="C39" s="645">
        <v>0.76128144222776595</v>
      </c>
      <c r="D39" s="579">
        <v>0.77793795573371038</v>
      </c>
      <c r="E39" s="580">
        <v>0.78847754664238634</v>
      </c>
      <c r="F39" s="655">
        <v>0.78926246242439457</v>
      </c>
      <c r="G39" s="581">
        <v>0.80595071262735296</v>
      </c>
      <c r="I39" s="579">
        <v>0.78015822223340014</v>
      </c>
      <c r="J39" s="581">
        <v>0.80027059693454039</v>
      </c>
      <c r="K39" s="519"/>
      <c r="L39" s="519"/>
      <c r="M39" s="519"/>
      <c r="N39" s="519"/>
      <c r="O39" s="519"/>
      <c r="P39" s="519"/>
      <c r="Q39" s="519"/>
      <c r="R39" s="519"/>
      <c r="S39" s="519"/>
    </row>
    <row r="40" spans="1:19" ht="15" customHeight="1">
      <c r="A40" s="266">
        <v>27</v>
      </c>
      <c r="B40" s="268" t="s">
        <v>20</v>
      </c>
      <c r="C40" s="646">
        <v>0.40840042549288175</v>
      </c>
      <c r="D40" s="579">
        <v>0.37595177997486096</v>
      </c>
      <c r="E40" s="580">
        <v>0.38070765035147336</v>
      </c>
      <c r="F40" s="655">
        <v>0.3901089726978868</v>
      </c>
      <c r="G40" s="581">
        <v>0.37321652518957416</v>
      </c>
      <c r="I40" s="579">
        <v>0.39098540547920624</v>
      </c>
      <c r="J40" s="581">
        <v>0.3765027613067527</v>
      </c>
      <c r="K40" s="519"/>
      <c r="L40" s="519"/>
      <c r="M40" s="519"/>
      <c r="N40" s="519"/>
      <c r="O40" s="519"/>
      <c r="P40" s="519"/>
      <c r="Q40" s="519"/>
      <c r="R40" s="519"/>
      <c r="S40" s="519"/>
    </row>
    <row r="41" spans="1:19" ht="15" customHeight="1">
      <c r="A41" s="269"/>
      <c r="B41" s="264" t="s">
        <v>356</v>
      </c>
      <c r="C41" s="177"/>
      <c r="D41" s="472"/>
      <c r="E41" s="177"/>
      <c r="F41" s="177"/>
      <c r="G41" s="660"/>
      <c r="I41" s="472"/>
      <c r="J41" s="178"/>
      <c r="K41" s="519"/>
      <c r="L41" s="519"/>
      <c r="M41" s="519"/>
      <c r="N41" s="519"/>
      <c r="O41" s="519"/>
      <c r="P41" s="519"/>
      <c r="Q41" s="519"/>
      <c r="R41" s="519"/>
      <c r="S41" s="519"/>
    </row>
    <row r="42" spans="1:19" ht="15" customHeight="1">
      <c r="A42" s="266">
        <v>28</v>
      </c>
      <c r="B42" s="305" t="s">
        <v>340</v>
      </c>
      <c r="C42" s="647">
        <v>528274924.461371</v>
      </c>
      <c r="D42" s="482">
        <v>526833372.49870002</v>
      </c>
      <c r="E42" s="483">
        <v>435541083.84380001</v>
      </c>
      <c r="F42" s="656">
        <v>526776079.68530005</v>
      </c>
      <c r="G42" s="484">
        <v>490743371.55261201</v>
      </c>
      <c r="I42" s="482">
        <v>527029762.76459998</v>
      </c>
      <c r="J42" s="484">
        <v>490568914.78259993</v>
      </c>
      <c r="K42" s="519"/>
      <c r="L42" s="519"/>
      <c r="M42" s="519"/>
      <c r="N42" s="519"/>
      <c r="O42" s="519"/>
      <c r="P42" s="519"/>
      <c r="Q42" s="519"/>
      <c r="R42" s="519"/>
      <c r="S42" s="519"/>
    </row>
    <row r="43" spans="1:19" ht="15">
      <c r="A43" s="266">
        <v>29</v>
      </c>
      <c r="B43" s="267" t="s">
        <v>341</v>
      </c>
      <c r="C43" s="647">
        <v>269669183.03660256</v>
      </c>
      <c r="D43" s="479">
        <v>268973058.60497099</v>
      </c>
      <c r="E43" s="480">
        <v>243509818.3920185</v>
      </c>
      <c r="F43" s="657">
        <v>268490931.31507796</v>
      </c>
      <c r="G43" s="481">
        <v>248754246.75872946</v>
      </c>
      <c r="I43" s="479">
        <v>269008880.10572952</v>
      </c>
      <c r="J43" s="481">
        <v>249192651.43564153</v>
      </c>
      <c r="K43" s="519"/>
      <c r="L43" s="519"/>
      <c r="M43" s="519"/>
      <c r="N43" s="519"/>
      <c r="O43" s="519"/>
      <c r="P43" s="519"/>
      <c r="Q43" s="519"/>
      <c r="R43" s="519"/>
      <c r="S43" s="519"/>
    </row>
    <row r="44" spans="1:19" ht="15">
      <c r="A44" s="302">
        <v>30</v>
      </c>
      <c r="B44" s="303" t="s">
        <v>339</v>
      </c>
      <c r="C44" s="648">
        <v>1.9589740233301614</v>
      </c>
      <c r="D44" s="579">
        <v>1.958684543467371</v>
      </c>
      <c r="E44" s="580">
        <v>1.7885976291216179</v>
      </c>
      <c r="F44" s="655">
        <v>1.9619883513574645</v>
      </c>
      <c r="G44" s="581">
        <v>1.9728039940905673</v>
      </c>
      <c r="H44" s="491"/>
      <c r="I44" s="579">
        <v>1.9591537742451461</v>
      </c>
      <c r="J44" s="581">
        <v>1.9686331517255762</v>
      </c>
      <c r="K44" s="519"/>
      <c r="L44" s="519"/>
      <c r="M44" s="519"/>
      <c r="N44" s="519"/>
      <c r="O44" s="519"/>
      <c r="P44" s="519"/>
      <c r="Q44" s="519"/>
      <c r="R44" s="519"/>
      <c r="S44" s="519"/>
    </row>
    <row r="45" spans="1:19" ht="15">
      <c r="A45" s="302"/>
      <c r="B45" s="264" t="s">
        <v>450</v>
      </c>
      <c r="C45" s="177"/>
      <c r="D45" s="472"/>
      <c r="E45" s="177"/>
      <c r="F45" s="177"/>
      <c r="G45" s="660"/>
      <c r="I45" s="472"/>
      <c r="J45" s="178"/>
      <c r="K45" s="519"/>
      <c r="L45" s="519"/>
      <c r="M45" s="519"/>
      <c r="N45" s="519"/>
      <c r="O45" s="519"/>
      <c r="P45" s="519"/>
      <c r="Q45" s="519"/>
      <c r="R45" s="519"/>
      <c r="S45" s="519"/>
    </row>
    <row r="46" spans="1:19" ht="15">
      <c r="A46" s="302">
        <v>31</v>
      </c>
      <c r="B46" s="303" t="s">
        <v>457</v>
      </c>
      <c r="C46" s="649">
        <v>1326873255.0597618</v>
      </c>
      <c r="D46" s="485">
        <v>1339350668.6287146</v>
      </c>
      <c r="E46" s="486">
        <v>1287990012.3487723</v>
      </c>
      <c r="F46" s="658">
        <v>1382155379.7554777</v>
      </c>
      <c r="G46" s="304">
        <v>1385655533.6448512</v>
      </c>
      <c r="I46" s="485">
        <v>1369558623.0457997</v>
      </c>
      <c r="J46" s="304">
        <v>1369272838.1786513</v>
      </c>
      <c r="K46" s="519"/>
      <c r="L46" s="519"/>
      <c r="M46" s="519"/>
      <c r="N46" s="519"/>
      <c r="O46" s="519"/>
      <c r="P46" s="519"/>
      <c r="Q46" s="519"/>
      <c r="R46" s="519"/>
      <c r="S46" s="519"/>
    </row>
    <row r="47" spans="1:19" ht="15">
      <c r="A47" s="302">
        <v>32</v>
      </c>
      <c r="B47" s="303" t="s">
        <v>470</v>
      </c>
      <c r="C47" s="649">
        <v>863691594.62303758</v>
      </c>
      <c r="D47" s="485">
        <v>882093818.73078132</v>
      </c>
      <c r="E47" s="486">
        <v>850351100.51402581</v>
      </c>
      <c r="F47" s="658">
        <v>877361648.58104157</v>
      </c>
      <c r="G47" s="304">
        <v>893857274.15279412</v>
      </c>
      <c r="I47" s="485">
        <v>882299952.21567571</v>
      </c>
      <c r="J47" s="304">
        <v>892619181.38749194</v>
      </c>
      <c r="K47" s="519"/>
      <c r="L47" s="519"/>
      <c r="M47" s="519"/>
      <c r="N47" s="519"/>
      <c r="O47" s="519"/>
      <c r="P47" s="519"/>
      <c r="Q47" s="519"/>
      <c r="R47" s="519"/>
      <c r="S47" s="519"/>
    </row>
    <row r="48" spans="1:19" thickBot="1">
      <c r="A48" s="68">
        <v>33</v>
      </c>
      <c r="B48" s="144" t="s">
        <v>484</v>
      </c>
      <c r="C48" s="650">
        <v>1.5362813107367128</v>
      </c>
      <c r="D48" s="582">
        <v>1.518376662650087</v>
      </c>
      <c r="E48" s="583">
        <v>1.5146567242286153</v>
      </c>
      <c r="F48" s="659">
        <v>1.5753542247838617</v>
      </c>
      <c r="G48" s="584">
        <v>1.5501977482458682</v>
      </c>
      <c r="I48" s="582">
        <v>1.5522596590949549</v>
      </c>
      <c r="J48" s="584">
        <v>1.5339944141131343</v>
      </c>
      <c r="K48" s="519"/>
      <c r="L48" s="519"/>
      <c r="M48" s="519"/>
      <c r="N48" s="519"/>
      <c r="O48" s="519"/>
      <c r="P48" s="519"/>
      <c r="Q48" s="519"/>
      <c r="R48" s="519"/>
      <c r="S48" s="519"/>
    </row>
    <row r="49" spans="1:19">
      <c r="A49" s="12"/>
      <c r="C49" s="628"/>
      <c r="K49" s="519"/>
      <c r="L49" s="519"/>
      <c r="M49" s="519"/>
      <c r="N49" s="519"/>
      <c r="O49" s="519"/>
      <c r="P49" s="519"/>
      <c r="Q49" s="519"/>
      <c r="R49" s="519"/>
      <c r="S49" s="519"/>
    </row>
    <row r="50" spans="1:19">
      <c r="B50" s="14"/>
      <c r="K50" s="519"/>
      <c r="L50" s="519"/>
      <c r="M50" s="519"/>
      <c r="N50" s="519"/>
      <c r="O50" s="519"/>
      <c r="P50" s="519"/>
      <c r="Q50" s="519"/>
      <c r="R50" s="519"/>
      <c r="S50" s="519"/>
    </row>
    <row r="51" spans="1:19" ht="78">
      <c r="B51" s="197" t="s">
        <v>355</v>
      </c>
      <c r="K51" s="519"/>
      <c r="L51" s="519"/>
      <c r="M51" s="519"/>
      <c r="N51" s="519"/>
      <c r="O51" s="519"/>
      <c r="P51" s="519"/>
      <c r="Q51" s="519"/>
      <c r="R51" s="519"/>
      <c r="S51" s="519"/>
    </row>
  </sheetData>
  <mergeCells count="2">
    <mergeCell ref="D4:G4"/>
    <mergeCell ref="I4:J4"/>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22"/>
  <sheetViews>
    <sheetView showGridLines="0" zoomScale="80" zoomScaleNormal="80" workbookViewId="0">
      <selection activeCell="H21" sqref="H21"/>
    </sheetView>
  </sheetViews>
  <sheetFormatPr defaultColWidth="9.140625" defaultRowHeight="12.75"/>
  <cols>
    <col min="1" max="1" width="11.85546875" style="310" bestFit="1" customWidth="1"/>
    <col min="2" max="2" width="100.42578125" style="310" customWidth="1"/>
    <col min="3" max="3" width="19.28515625" style="310" customWidth="1"/>
    <col min="4" max="4" width="16.42578125" style="310" customWidth="1"/>
    <col min="5" max="5" width="23.140625" style="310" customWidth="1"/>
    <col min="6" max="6" width="15.5703125" style="310" customWidth="1"/>
    <col min="7" max="7" width="26.5703125" style="310" customWidth="1"/>
    <col min="8" max="8" width="17" style="310" bestFit="1" customWidth="1"/>
    <col min="9" max="16384" width="9.140625" style="310"/>
  </cols>
  <sheetData>
    <row r="1" spans="1:18" ht="13.5">
      <c r="A1" s="309" t="s">
        <v>108</v>
      </c>
      <c r="B1" s="246" t="str">
        <f>Info!C2</f>
        <v>ს.ს "პროკრედიტ ბანკი"</v>
      </c>
    </row>
    <row r="2" spans="1:18">
      <c r="A2" s="309" t="s">
        <v>109</v>
      </c>
      <c r="B2" s="312">
        <f>'1. key ratios'!B2</f>
        <v>45199</v>
      </c>
    </row>
    <row r="3" spans="1:18">
      <c r="A3" s="311" t="s">
        <v>490</v>
      </c>
    </row>
    <row r="5" spans="1:18">
      <c r="A5" s="837" t="s">
        <v>491</v>
      </c>
      <c r="B5" s="838"/>
      <c r="C5" s="843" t="s">
        <v>492</v>
      </c>
      <c r="D5" s="844"/>
      <c r="E5" s="844"/>
      <c r="F5" s="844"/>
      <c r="G5" s="844"/>
      <c r="H5" s="845"/>
    </row>
    <row r="6" spans="1:18">
      <c r="A6" s="839"/>
      <c r="B6" s="840"/>
      <c r="C6" s="846"/>
      <c r="D6" s="847"/>
      <c r="E6" s="847"/>
      <c r="F6" s="847"/>
      <c r="G6" s="847"/>
      <c r="H6" s="848"/>
    </row>
    <row r="7" spans="1:18" ht="25.5">
      <c r="A7" s="841"/>
      <c r="B7" s="842"/>
      <c r="C7" s="375" t="s">
        <v>493</v>
      </c>
      <c r="D7" s="375" t="s">
        <v>494</v>
      </c>
      <c r="E7" s="375" t="s">
        <v>495</v>
      </c>
      <c r="F7" s="375" t="s">
        <v>496</v>
      </c>
      <c r="G7" s="375" t="s">
        <v>675</v>
      </c>
      <c r="H7" s="375" t="s">
        <v>66</v>
      </c>
    </row>
    <row r="8" spans="1:18">
      <c r="A8" s="371">
        <v>1</v>
      </c>
      <c r="B8" s="370" t="s">
        <v>134</v>
      </c>
      <c r="C8" s="724">
        <v>322583321.4454</v>
      </c>
      <c r="D8" s="724">
        <v>56459250.190000005</v>
      </c>
      <c r="E8" s="724">
        <v>22354816.550000001</v>
      </c>
      <c r="F8" s="724"/>
      <c r="G8" s="724"/>
      <c r="H8" s="724">
        <v>401397388.18540001</v>
      </c>
      <c r="I8" s="563"/>
      <c r="J8" s="563"/>
      <c r="K8" s="563"/>
      <c r="L8" s="563"/>
      <c r="M8" s="563"/>
      <c r="N8" s="563"/>
      <c r="O8" s="563"/>
      <c r="P8" s="563"/>
      <c r="Q8" s="563"/>
      <c r="R8" s="563"/>
    </row>
    <row r="9" spans="1:18">
      <c r="A9" s="371">
        <v>2</v>
      </c>
      <c r="B9" s="370" t="s">
        <v>135</v>
      </c>
      <c r="C9" s="724"/>
      <c r="D9" s="724"/>
      <c r="E9" s="724"/>
      <c r="F9" s="724"/>
      <c r="G9" s="724"/>
      <c r="H9" s="724">
        <v>0</v>
      </c>
      <c r="I9" s="563"/>
      <c r="J9" s="563"/>
      <c r="K9" s="563"/>
      <c r="L9" s="563"/>
      <c r="M9" s="563"/>
      <c r="N9" s="563"/>
      <c r="O9" s="563"/>
      <c r="P9" s="563"/>
      <c r="Q9" s="563"/>
      <c r="R9" s="563"/>
    </row>
    <row r="10" spans="1:18">
      <c r="A10" s="371">
        <v>3</v>
      </c>
      <c r="B10" s="370" t="s">
        <v>136</v>
      </c>
      <c r="C10" s="724"/>
      <c r="D10" s="724"/>
      <c r="E10" s="724"/>
      <c r="F10" s="724"/>
      <c r="G10" s="724"/>
      <c r="H10" s="724">
        <v>0</v>
      </c>
      <c r="I10" s="563"/>
      <c r="J10" s="563"/>
      <c r="K10" s="563"/>
      <c r="L10" s="563"/>
      <c r="M10" s="563"/>
      <c r="N10" s="563"/>
      <c r="O10" s="563"/>
      <c r="P10" s="563"/>
      <c r="Q10" s="563"/>
      <c r="R10" s="563"/>
    </row>
    <row r="11" spans="1:18">
      <c r="A11" s="371">
        <v>4</v>
      </c>
      <c r="B11" s="370" t="s">
        <v>137</v>
      </c>
      <c r="C11" s="724"/>
      <c r="D11" s="724"/>
      <c r="E11" s="724"/>
      <c r="F11" s="724"/>
      <c r="G11" s="724"/>
      <c r="H11" s="724">
        <v>0</v>
      </c>
      <c r="I11" s="563"/>
      <c r="J11" s="563"/>
      <c r="K11" s="563"/>
      <c r="L11" s="563"/>
      <c r="M11" s="563"/>
      <c r="N11" s="563"/>
      <c r="O11" s="563"/>
      <c r="P11" s="563"/>
      <c r="Q11" s="563"/>
      <c r="R11" s="563"/>
    </row>
    <row r="12" spans="1:18">
      <c r="A12" s="371">
        <v>5</v>
      </c>
      <c r="B12" s="370" t="s">
        <v>942</v>
      </c>
      <c r="C12" s="724"/>
      <c r="D12" s="724"/>
      <c r="E12" s="724"/>
      <c r="F12" s="724"/>
      <c r="G12" s="724"/>
      <c r="H12" s="724">
        <v>0</v>
      </c>
      <c r="I12" s="563"/>
      <c r="J12" s="563"/>
      <c r="K12" s="563"/>
      <c r="L12" s="563"/>
      <c r="M12" s="563"/>
      <c r="N12" s="563"/>
      <c r="O12" s="563"/>
      <c r="P12" s="563"/>
      <c r="Q12" s="563"/>
      <c r="R12" s="563"/>
    </row>
    <row r="13" spans="1:18">
      <c r="A13" s="371">
        <v>6</v>
      </c>
      <c r="B13" s="370" t="s">
        <v>138</v>
      </c>
      <c r="C13" s="724">
        <v>97681260.931431994</v>
      </c>
      <c r="D13" s="724">
        <v>0</v>
      </c>
      <c r="E13" s="724">
        <v>0</v>
      </c>
      <c r="F13" s="724"/>
      <c r="G13" s="724">
        <v>869525.17382700008</v>
      </c>
      <c r="H13" s="724">
        <v>98550786.105259001</v>
      </c>
      <c r="I13" s="563"/>
      <c r="J13" s="563"/>
      <c r="K13" s="563"/>
      <c r="L13" s="563"/>
      <c r="M13" s="563"/>
      <c r="N13" s="563"/>
      <c r="O13" s="563"/>
      <c r="P13" s="563"/>
      <c r="Q13" s="563"/>
      <c r="R13" s="563"/>
    </row>
    <row r="14" spans="1:18">
      <c r="A14" s="371">
        <v>7</v>
      </c>
      <c r="B14" s="370" t="s">
        <v>71</v>
      </c>
      <c r="C14" s="724">
        <v>0</v>
      </c>
      <c r="D14" s="724">
        <v>203736571.10780001</v>
      </c>
      <c r="E14" s="724">
        <v>240239576.32789999</v>
      </c>
      <c r="F14" s="724">
        <v>302896798.51819998</v>
      </c>
      <c r="G14" s="724">
        <v>1107513.439</v>
      </c>
      <c r="H14" s="724">
        <v>747980459.39289999</v>
      </c>
      <c r="I14" s="563"/>
      <c r="J14" s="563"/>
      <c r="K14" s="563"/>
      <c r="L14" s="563"/>
      <c r="M14" s="563"/>
      <c r="N14" s="563"/>
      <c r="O14" s="563"/>
      <c r="P14" s="563"/>
      <c r="Q14" s="563"/>
      <c r="R14" s="563"/>
    </row>
    <row r="15" spans="1:18">
      <c r="A15" s="371">
        <v>8</v>
      </c>
      <c r="B15" s="372" t="s">
        <v>72</v>
      </c>
      <c r="C15" s="724">
        <v>0</v>
      </c>
      <c r="D15" s="724">
        <v>62017221.611499995</v>
      </c>
      <c r="E15" s="724">
        <v>104406347.05760001</v>
      </c>
      <c r="F15" s="724">
        <v>120829906.574</v>
      </c>
      <c r="G15" s="724">
        <v>10285.238600000001</v>
      </c>
      <c r="H15" s="724">
        <v>287263760.4817</v>
      </c>
      <c r="I15" s="563"/>
      <c r="J15" s="563"/>
      <c r="K15" s="563"/>
      <c r="L15" s="563"/>
      <c r="M15" s="563"/>
      <c r="N15" s="563"/>
      <c r="O15" s="563"/>
      <c r="P15" s="563"/>
      <c r="Q15" s="563"/>
      <c r="R15" s="563"/>
    </row>
    <row r="16" spans="1:18">
      <c r="A16" s="371">
        <v>9</v>
      </c>
      <c r="B16" s="370" t="s">
        <v>943</v>
      </c>
      <c r="C16" s="724">
        <v>0</v>
      </c>
      <c r="D16" s="724">
        <v>21642132.115199998</v>
      </c>
      <c r="E16" s="724">
        <v>29215088.7984</v>
      </c>
      <c r="F16" s="724">
        <v>39336010.950599998</v>
      </c>
      <c r="G16" s="724">
        <v>28023.6842</v>
      </c>
      <c r="H16" s="724">
        <v>90221255.5484</v>
      </c>
      <c r="I16" s="563"/>
      <c r="J16" s="563"/>
      <c r="K16" s="563"/>
      <c r="L16" s="563"/>
      <c r="M16" s="563"/>
      <c r="N16" s="563"/>
      <c r="O16" s="563"/>
      <c r="P16" s="563"/>
      <c r="Q16" s="563"/>
      <c r="R16" s="563"/>
    </row>
    <row r="17" spans="1:18">
      <c r="A17" s="371">
        <v>10</v>
      </c>
      <c r="B17" s="374" t="s">
        <v>511</v>
      </c>
      <c r="C17" s="724">
        <v>0</v>
      </c>
      <c r="D17" s="724">
        <v>510918.27490000002</v>
      </c>
      <c r="E17" s="724">
        <v>1370621.608</v>
      </c>
      <c r="F17" s="724">
        <v>555176.92359999998</v>
      </c>
      <c r="G17" s="724">
        <v>431567.40860000002</v>
      </c>
      <c r="H17" s="724">
        <v>2868284.2151000001</v>
      </c>
      <c r="I17" s="563"/>
      <c r="J17" s="563"/>
      <c r="K17" s="563"/>
      <c r="L17" s="563"/>
      <c r="M17" s="563"/>
      <c r="N17" s="563"/>
      <c r="O17" s="563"/>
      <c r="P17" s="563"/>
      <c r="Q17" s="563"/>
      <c r="R17" s="563"/>
    </row>
    <row r="18" spans="1:18">
      <c r="A18" s="371">
        <v>11</v>
      </c>
      <c r="B18" s="370" t="s">
        <v>68</v>
      </c>
      <c r="C18" s="724"/>
      <c r="D18" s="724"/>
      <c r="E18" s="724"/>
      <c r="F18" s="724"/>
      <c r="G18" s="724">
        <v>4309113.6300000008</v>
      </c>
      <c r="H18" s="724">
        <v>4309113.6300000008</v>
      </c>
      <c r="I18" s="563"/>
      <c r="J18" s="563"/>
      <c r="K18" s="563"/>
      <c r="L18" s="563"/>
      <c r="M18" s="563"/>
      <c r="N18" s="563"/>
      <c r="O18" s="563"/>
      <c r="P18" s="563"/>
      <c r="Q18" s="563"/>
      <c r="R18" s="563"/>
    </row>
    <row r="19" spans="1:18">
      <c r="A19" s="371">
        <v>12</v>
      </c>
      <c r="B19" s="370" t="s">
        <v>69</v>
      </c>
      <c r="C19" s="724"/>
      <c r="D19" s="724"/>
      <c r="E19" s="724"/>
      <c r="F19" s="724"/>
      <c r="G19" s="724"/>
      <c r="H19" s="724">
        <v>0</v>
      </c>
      <c r="I19" s="563"/>
      <c r="J19" s="563"/>
      <c r="K19" s="563"/>
      <c r="L19" s="563"/>
      <c r="M19" s="563"/>
      <c r="N19" s="563"/>
      <c r="O19" s="563"/>
      <c r="P19" s="563"/>
      <c r="Q19" s="563"/>
      <c r="R19" s="563"/>
    </row>
    <row r="20" spans="1:18">
      <c r="A20" s="373">
        <v>13</v>
      </c>
      <c r="B20" s="372" t="s">
        <v>70</v>
      </c>
      <c r="C20" s="724"/>
      <c r="D20" s="724"/>
      <c r="E20" s="724"/>
      <c r="F20" s="724"/>
      <c r="G20" s="724"/>
      <c r="H20" s="724">
        <v>0</v>
      </c>
      <c r="I20" s="563"/>
      <c r="J20" s="563"/>
      <c r="K20" s="563"/>
      <c r="L20" s="563"/>
      <c r="M20" s="563"/>
      <c r="N20" s="563"/>
      <c r="O20" s="563"/>
      <c r="P20" s="563"/>
      <c r="Q20" s="563"/>
      <c r="R20" s="563"/>
    </row>
    <row r="21" spans="1:18">
      <c r="A21" s="371">
        <v>14</v>
      </c>
      <c r="B21" s="370" t="s">
        <v>497</v>
      </c>
      <c r="C21" s="724">
        <v>50141766.352564007</v>
      </c>
      <c r="D21" s="724">
        <v>571139.97882541921</v>
      </c>
      <c r="E21" s="724">
        <v>14957.528921352687</v>
      </c>
      <c r="F21" s="724"/>
      <c r="G21" s="724">
        <v>47184051.184923217</v>
      </c>
      <c r="H21" s="724">
        <v>97911915.045233995</v>
      </c>
      <c r="I21" s="563"/>
      <c r="J21" s="563"/>
      <c r="K21" s="563"/>
      <c r="L21" s="563"/>
      <c r="M21" s="563"/>
      <c r="N21" s="563"/>
      <c r="O21" s="563"/>
      <c r="P21" s="563"/>
      <c r="Q21" s="563"/>
      <c r="R21" s="563"/>
    </row>
    <row r="22" spans="1:18">
      <c r="A22" s="369">
        <v>15</v>
      </c>
      <c r="B22" s="368" t="s">
        <v>66</v>
      </c>
      <c r="C22" s="724">
        <v>470406348.72939599</v>
      </c>
      <c r="D22" s="724">
        <v>344426315.00332534</v>
      </c>
      <c r="E22" s="724">
        <v>396230786.26282138</v>
      </c>
      <c r="F22" s="724">
        <v>463062716.04279995</v>
      </c>
      <c r="G22" s="724">
        <v>53508512.350550219</v>
      </c>
      <c r="H22" s="724">
        <v>1727634678.3888929</v>
      </c>
      <c r="I22" s="563"/>
      <c r="J22" s="563"/>
      <c r="K22" s="563"/>
      <c r="L22" s="563"/>
      <c r="M22" s="563"/>
      <c r="N22" s="563"/>
      <c r="O22" s="563"/>
      <c r="P22" s="563"/>
      <c r="Q22" s="563"/>
      <c r="R22" s="563"/>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orientation="portrait" r:id="rId1"/>
  <headerFooter>
    <oddHeader>&amp;C&amp;"Calibri"&amp;10&amp;K0078D7 Classification: Restricted to Partners&amp;1#_x000D_</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25"/>
  <sheetViews>
    <sheetView showGridLines="0" zoomScaleNormal="100" workbookViewId="0">
      <selection activeCell="C7" sqref="C7:H23"/>
    </sheetView>
  </sheetViews>
  <sheetFormatPr defaultColWidth="9.140625" defaultRowHeight="12.75"/>
  <cols>
    <col min="1" max="1" width="11.85546875" style="313" bestFit="1" customWidth="1"/>
    <col min="2" max="2" width="86.85546875" style="310" customWidth="1"/>
    <col min="3" max="3" width="26.42578125" style="310" customWidth="1"/>
    <col min="4" max="4" width="27.140625" style="310" customWidth="1"/>
    <col min="5" max="5" width="16.42578125" style="310" bestFit="1" customWidth="1"/>
    <col min="6" max="6" width="14.28515625" style="310" bestFit="1" customWidth="1"/>
    <col min="7" max="7" width="20" style="310" bestFit="1" customWidth="1"/>
    <col min="8" max="8" width="25.140625" style="310" bestFit="1" customWidth="1"/>
    <col min="9" max="16384" width="9.140625" style="310"/>
  </cols>
  <sheetData>
    <row r="1" spans="1:16" ht="13.5">
      <c r="A1" s="309" t="s">
        <v>108</v>
      </c>
      <c r="B1" s="246" t="str">
        <f>Info!C2</f>
        <v>ს.ს "პროკრედიტ ბანკი"</v>
      </c>
      <c r="C1" s="387"/>
      <c r="D1" s="387"/>
      <c r="E1" s="387"/>
      <c r="F1" s="387"/>
      <c r="G1" s="387"/>
      <c r="H1" s="387"/>
    </row>
    <row r="2" spans="1:16">
      <c r="A2" s="309" t="s">
        <v>109</v>
      </c>
      <c r="B2" s="312">
        <f>'1. key ratios'!B2</f>
        <v>45199</v>
      </c>
      <c r="C2" s="387"/>
      <c r="D2" s="387"/>
      <c r="E2" s="387"/>
      <c r="F2" s="387"/>
      <c r="G2" s="387"/>
      <c r="H2" s="387"/>
    </row>
    <row r="3" spans="1:16">
      <c r="A3" s="311" t="s">
        <v>498</v>
      </c>
      <c r="B3" s="387"/>
      <c r="C3" s="387"/>
      <c r="D3" s="387"/>
      <c r="E3" s="387"/>
      <c r="F3" s="387"/>
      <c r="G3" s="387"/>
      <c r="H3" s="387"/>
    </row>
    <row r="4" spans="1:16">
      <c r="A4" s="388"/>
      <c r="B4" s="387"/>
      <c r="C4" s="386" t="s">
        <v>499</v>
      </c>
      <c r="D4" s="386" t="s">
        <v>500</v>
      </c>
      <c r="E4" s="386" t="s">
        <v>501</v>
      </c>
      <c r="F4" s="386" t="s">
        <v>502</v>
      </c>
      <c r="G4" s="386" t="s">
        <v>503</v>
      </c>
      <c r="H4" s="386" t="s">
        <v>504</v>
      </c>
    </row>
    <row r="5" spans="1:16" ht="33.950000000000003" customHeight="1">
      <c r="A5" s="837" t="s">
        <v>863</v>
      </c>
      <c r="B5" s="838"/>
      <c r="C5" s="851" t="s">
        <v>593</v>
      </c>
      <c r="D5" s="851"/>
      <c r="E5" s="851" t="s">
        <v>862</v>
      </c>
      <c r="F5" s="849" t="s">
        <v>861</v>
      </c>
      <c r="G5" s="849" t="s">
        <v>508</v>
      </c>
      <c r="H5" s="384" t="s">
        <v>860</v>
      </c>
    </row>
    <row r="6" spans="1:16" ht="35.25" customHeight="1">
      <c r="A6" s="841"/>
      <c r="B6" s="842"/>
      <c r="C6" s="385" t="s">
        <v>509</v>
      </c>
      <c r="D6" s="385" t="s">
        <v>510</v>
      </c>
      <c r="E6" s="851"/>
      <c r="F6" s="850"/>
      <c r="G6" s="850"/>
      <c r="H6" s="384" t="s">
        <v>859</v>
      </c>
    </row>
    <row r="7" spans="1:16">
      <c r="A7" s="382">
        <v>1</v>
      </c>
      <c r="B7" s="370" t="s">
        <v>134</v>
      </c>
      <c r="C7" s="725"/>
      <c r="D7" s="725">
        <v>401567513.3926</v>
      </c>
      <c r="E7" s="725">
        <v>170125.2072</v>
      </c>
      <c r="F7" s="725"/>
      <c r="G7" s="725"/>
      <c r="H7" s="757">
        <v>401397388.18540001</v>
      </c>
      <c r="I7" s="563"/>
      <c r="J7" s="563"/>
      <c r="K7" s="563"/>
      <c r="L7" s="563"/>
      <c r="M7" s="563"/>
      <c r="N7" s="563"/>
      <c r="O7" s="563"/>
      <c r="P7" s="563"/>
    </row>
    <row r="8" spans="1:16" ht="20.25" customHeight="1">
      <c r="A8" s="382">
        <v>2</v>
      </c>
      <c r="B8" s="370" t="s">
        <v>135</v>
      </c>
      <c r="C8" s="725"/>
      <c r="D8" s="725">
        <v>0</v>
      </c>
      <c r="E8" s="725">
        <v>0</v>
      </c>
      <c r="F8" s="725"/>
      <c r="G8" s="725"/>
      <c r="H8" s="757">
        <v>0</v>
      </c>
      <c r="I8" s="563"/>
      <c r="J8" s="563"/>
      <c r="K8" s="563"/>
      <c r="L8" s="563"/>
      <c r="M8" s="563"/>
      <c r="N8" s="563"/>
      <c r="O8" s="563"/>
      <c r="P8" s="563"/>
    </row>
    <row r="9" spans="1:16">
      <c r="A9" s="382">
        <v>3</v>
      </c>
      <c r="B9" s="370" t="s">
        <v>136</v>
      </c>
      <c r="C9" s="725"/>
      <c r="D9" s="725">
        <v>0</v>
      </c>
      <c r="E9" s="725">
        <v>0</v>
      </c>
      <c r="F9" s="725"/>
      <c r="G9" s="725"/>
      <c r="H9" s="757">
        <v>0</v>
      </c>
      <c r="I9" s="563"/>
      <c r="J9" s="563"/>
      <c r="K9" s="563"/>
      <c r="L9" s="563"/>
      <c r="M9" s="563"/>
      <c r="N9" s="563"/>
      <c r="O9" s="563"/>
      <c r="P9" s="563"/>
    </row>
    <row r="10" spans="1:16">
      <c r="A10" s="382">
        <v>4</v>
      </c>
      <c r="B10" s="370" t="s">
        <v>137</v>
      </c>
      <c r="C10" s="725"/>
      <c r="D10" s="725">
        <v>0</v>
      </c>
      <c r="E10" s="725">
        <v>0</v>
      </c>
      <c r="F10" s="725"/>
      <c r="G10" s="725"/>
      <c r="H10" s="757">
        <v>0</v>
      </c>
      <c r="I10" s="563"/>
      <c r="J10" s="563"/>
      <c r="K10" s="563"/>
      <c r="L10" s="563"/>
      <c r="M10" s="563"/>
      <c r="N10" s="563"/>
      <c r="O10" s="563"/>
      <c r="P10" s="563"/>
    </row>
    <row r="11" spans="1:16">
      <c r="A11" s="382">
        <v>5</v>
      </c>
      <c r="B11" s="370" t="s">
        <v>942</v>
      </c>
      <c r="C11" s="725"/>
      <c r="D11" s="725">
        <v>0</v>
      </c>
      <c r="E11" s="725">
        <v>0</v>
      </c>
      <c r="F11" s="725"/>
      <c r="G11" s="725"/>
      <c r="H11" s="757">
        <v>0</v>
      </c>
      <c r="I11" s="563"/>
      <c r="J11" s="563"/>
      <c r="K11" s="563"/>
      <c r="L11" s="563"/>
      <c r="M11" s="563"/>
      <c r="N11" s="563"/>
      <c r="O11" s="563"/>
      <c r="P11" s="563"/>
    </row>
    <row r="12" spans="1:16">
      <c r="A12" s="382">
        <v>6</v>
      </c>
      <c r="B12" s="370" t="s">
        <v>138</v>
      </c>
      <c r="C12" s="725"/>
      <c r="D12" s="725">
        <v>98665199.888033003</v>
      </c>
      <c r="E12" s="725">
        <v>114413.78289999999</v>
      </c>
      <c r="F12" s="725"/>
      <c r="G12" s="725"/>
      <c r="H12" s="757">
        <v>98550786.105132997</v>
      </c>
      <c r="I12" s="563"/>
      <c r="J12" s="563"/>
      <c r="K12" s="563"/>
      <c r="L12" s="563"/>
      <c r="M12" s="563"/>
      <c r="N12" s="563"/>
      <c r="O12" s="563"/>
      <c r="P12" s="563"/>
    </row>
    <row r="13" spans="1:16">
      <c r="A13" s="382">
        <v>7</v>
      </c>
      <c r="B13" s="370" t="s">
        <v>71</v>
      </c>
      <c r="C13" s="725">
        <v>23032725.402362</v>
      </c>
      <c r="D13" s="725">
        <v>744153153.436854</v>
      </c>
      <c r="E13" s="725">
        <v>19205419.446316</v>
      </c>
      <c r="F13" s="725"/>
      <c r="G13" s="725">
        <v>0</v>
      </c>
      <c r="H13" s="757">
        <v>747980459.39289999</v>
      </c>
      <c r="I13" s="563"/>
      <c r="J13" s="563"/>
      <c r="K13" s="563"/>
      <c r="L13" s="563"/>
      <c r="M13" s="563"/>
      <c r="N13" s="563"/>
      <c r="O13" s="563"/>
      <c r="P13" s="563"/>
    </row>
    <row r="14" spans="1:16">
      <c r="A14" s="382">
        <v>8</v>
      </c>
      <c r="B14" s="372" t="s">
        <v>72</v>
      </c>
      <c r="C14" s="725">
        <v>5224336.7821519999</v>
      </c>
      <c r="D14" s="725">
        <v>286577972.98699099</v>
      </c>
      <c r="E14" s="725">
        <v>4538549.2874429999</v>
      </c>
      <c r="F14" s="725"/>
      <c r="G14" s="725">
        <v>1062445.21</v>
      </c>
      <c r="H14" s="757">
        <v>287263760.4817</v>
      </c>
      <c r="I14" s="563"/>
      <c r="J14" s="563"/>
      <c r="K14" s="563"/>
      <c r="L14" s="563"/>
      <c r="M14" s="563"/>
      <c r="N14" s="563"/>
      <c r="O14" s="563"/>
      <c r="P14" s="563"/>
    </row>
    <row r="15" spans="1:16">
      <c r="A15" s="382">
        <v>9</v>
      </c>
      <c r="B15" s="370" t="s">
        <v>943</v>
      </c>
      <c r="C15" s="725">
        <v>3023825.8618609998</v>
      </c>
      <c r="D15" s="725">
        <v>89305913.931379989</v>
      </c>
      <c r="E15" s="725">
        <v>2108484.2448410001</v>
      </c>
      <c r="F15" s="725"/>
      <c r="G15" s="725">
        <v>0</v>
      </c>
      <c r="H15" s="757">
        <v>90221255.5484</v>
      </c>
      <c r="I15" s="563"/>
      <c r="J15" s="563"/>
      <c r="K15" s="563"/>
      <c r="L15" s="563"/>
      <c r="M15" s="563"/>
      <c r="N15" s="563"/>
      <c r="O15" s="563"/>
      <c r="P15" s="563"/>
    </row>
    <row r="16" spans="1:16">
      <c r="A16" s="382">
        <v>10</v>
      </c>
      <c r="B16" s="374" t="s">
        <v>511</v>
      </c>
      <c r="C16" s="725">
        <v>8308678.192849</v>
      </c>
      <c r="D16" s="725"/>
      <c r="E16" s="725">
        <v>5440393.9780000001</v>
      </c>
      <c r="F16" s="725"/>
      <c r="G16" s="725"/>
      <c r="H16" s="757">
        <v>2868284.2148489999</v>
      </c>
      <c r="I16" s="563"/>
      <c r="J16" s="563"/>
      <c r="K16" s="563"/>
      <c r="L16" s="563"/>
      <c r="M16" s="563"/>
      <c r="N16" s="563"/>
      <c r="O16" s="563"/>
      <c r="P16" s="563"/>
    </row>
    <row r="17" spans="1:16">
      <c r="A17" s="382">
        <v>11</v>
      </c>
      <c r="B17" s="370" t="s">
        <v>68</v>
      </c>
      <c r="C17" s="725"/>
      <c r="D17" s="725">
        <v>4309113.6300000008</v>
      </c>
      <c r="E17" s="725">
        <v>0</v>
      </c>
      <c r="F17" s="725"/>
      <c r="G17" s="725"/>
      <c r="H17" s="757">
        <v>4309113.6300000008</v>
      </c>
      <c r="I17" s="563"/>
      <c r="J17" s="563"/>
      <c r="K17" s="563"/>
      <c r="L17" s="563"/>
      <c r="M17" s="563"/>
      <c r="N17" s="563"/>
      <c r="O17" s="563"/>
      <c r="P17" s="563"/>
    </row>
    <row r="18" spans="1:16">
      <c r="A18" s="382">
        <v>12</v>
      </c>
      <c r="B18" s="370" t="s">
        <v>69</v>
      </c>
      <c r="C18" s="725"/>
      <c r="D18" s="725">
        <v>0</v>
      </c>
      <c r="E18" s="725">
        <v>0</v>
      </c>
      <c r="F18" s="725"/>
      <c r="G18" s="725"/>
      <c r="H18" s="757">
        <v>0</v>
      </c>
      <c r="I18" s="563"/>
      <c r="J18" s="563"/>
      <c r="K18" s="563"/>
      <c r="L18" s="563"/>
      <c r="M18" s="563"/>
      <c r="N18" s="563"/>
      <c r="O18" s="563"/>
      <c r="P18" s="563"/>
    </row>
    <row r="19" spans="1:16">
      <c r="A19" s="383">
        <v>13</v>
      </c>
      <c r="B19" s="372" t="s">
        <v>70</v>
      </c>
      <c r="C19" s="725"/>
      <c r="D19" s="725">
        <v>0</v>
      </c>
      <c r="E19" s="725">
        <v>0</v>
      </c>
      <c r="F19" s="725"/>
      <c r="G19" s="725"/>
      <c r="H19" s="757">
        <v>0</v>
      </c>
      <c r="I19" s="563"/>
      <c r="J19" s="563"/>
      <c r="K19" s="563"/>
      <c r="L19" s="563"/>
      <c r="M19" s="563"/>
      <c r="N19" s="563"/>
      <c r="O19" s="563"/>
      <c r="P19" s="563"/>
    </row>
    <row r="20" spans="1:16">
      <c r="A20" s="382">
        <v>14</v>
      </c>
      <c r="B20" s="370" t="s">
        <v>154</v>
      </c>
      <c r="C20" s="725"/>
      <c r="D20" s="725">
        <v>107807942.69876607</v>
      </c>
      <c r="E20" s="725">
        <v>13788.67733797754</v>
      </c>
      <c r="F20" s="725"/>
      <c r="G20" s="725"/>
      <c r="H20" s="757">
        <v>107794154.02142809</v>
      </c>
      <c r="I20" s="563"/>
      <c r="J20" s="563"/>
      <c r="K20" s="563"/>
      <c r="L20" s="563"/>
      <c r="M20" s="563"/>
      <c r="N20" s="563"/>
      <c r="O20" s="563"/>
      <c r="P20" s="563"/>
    </row>
    <row r="21" spans="1:16" s="314" customFormat="1">
      <c r="A21" s="381">
        <v>15</v>
      </c>
      <c r="B21" s="380" t="s">
        <v>66</v>
      </c>
      <c r="C21" s="726">
        <v>31280888.046374999</v>
      </c>
      <c r="D21" s="726">
        <v>1732386809.9646239</v>
      </c>
      <c r="E21" s="726">
        <v>26150780.646038</v>
      </c>
      <c r="F21" s="726">
        <v>0</v>
      </c>
      <c r="G21" s="726">
        <v>1062445.21</v>
      </c>
      <c r="H21" s="758">
        <v>1737516917.3649609</v>
      </c>
      <c r="I21" s="563"/>
      <c r="J21" s="563"/>
      <c r="K21" s="563"/>
      <c r="L21" s="563"/>
      <c r="M21" s="563"/>
      <c r="N21" s="563"/>
      <c r="O21" s="563"/>
      <c r="P21" s="563"/>
    </row>
    <row r="22" spans="1:16">
      <c r="A22" s="379">
        <v>16</v>
      </c>
      <c r="B22" s="378" t="s">
        <v>512</v>
      </c>
      <c r="C22" s="725">
        <v>31280888.046374999</v>
      </c>
      <c r="D22" s="725">
        <v>1120037040.3552251</v>
      </c>
      <c r="E22" s="725">
        <v>25852452.978599992</v>
      </c>
      <c r="F22" s="725"/>
      <c r="G22" s="725">
        <v>1062445.21</v>
      </c>
      <c r="H22" s="757">
        <v>1125465475.4230001</v>
      </c>
      <c r="I22" s="563"/>
      <c r="J22" s="563"/>
      <c r="K22" s="563"/>
      <c r="L22" s="563"/>
      <c r="M22" s="563"/>
      <c r="N22" s="563"/>
      <c r="O22" s="563"/>
      <c r="P22" s="563"/>
    </row>
    <row r="23" spans="1:16">
      <c r="A23" s="379">
        <v>17</v>
      </c>
      <c r="B23" s="378" t="s">
        <v>513</v>
      </c>
      <c r="C23" s="725"/>
      <c r="D23" s="725">
        <v>116792938.53999999</v>
      </c>
      <c r="E23" s="725">
        <v>26859.41</v>
      </c>
      <c r="F23" s="725"/>
      <c r="G23" s="725"/>
      <c r="H23" s="757">
        <v>116766079.13</v>
      </c>
      <c r="I23" s="563"/>
      <c r="J23" s="563"/>
      <c r="K23" s="563"/>
      <c r="L23" s="563"/>
      <c r="M23" s="563"/>
      <c r="N23" s="563"/>
      <c r="O23" s="563"/>
      <c r="P23" s="563"/>
    </row>
    <row r="25" spans="1:16">
      <c r="E25" s="563"/>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orientation="portrait" horizontalDpi="90" verticalDpi="90" r:id="rId1"/>
  <headerFooter>
    <oddHeader>&amp;C&amp;"Calibri"&amp;10&amp;K0078D7 Classification: Restricted to Partners&amp;1#_x000D_</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D37"/>
  <sheetViews>
    <sheetView showGridLines="0" tabSelected="1" topLeftCell="A6" zoomScaleNormal="100" workbookViewId="0">
      <selection activeCell="C34" sqref="C7:H34"/>
    </sheetView>
  </sheetViews>
  <sheetFormatPr defaultColWidth="9.140625" defaultRowHeight="12.75"/>
  <cols>
    <col min="1" max="1" width="11" style="310" bestFit="1" customWidth="1"/>
    <col min="2" max="2" width="67.42578125" style="310" customWidth="1"/>
    <col min="3" max="4" width="35" style="310" customWidth="1"/>
    <col min="5" max="5" width="22" style="310" customWidth="1"/>
    <col min="6" max="6" width="15.5703125" style="310" bestFit="1" customWidth="1"/>
    <col min="7" max="7" width="22" style="310" customWidth="1"/>
    <col min="8" max="8" width="26.85546875" style="310" bestFit="1" customWidth="1"/>
    <col min="9" max="16384" width="9.140625" style="310"/>
  </cols>
  <sheetData>
    <row r="1" spans="1:30" ht="13.5">
      <c r="A1" s="309" t="s">
        <v>108</v>
      </c>
      <c r="B1" s="246" t="str">
        <f>Info!C2</f>
        <v>ს.ს "პროკრედიტ ბანკი"</v>
      </c>
      <c r="C1" s="387"/>
      <c r="D1" s="387"/>
      <c r="E1" s="387"/>
      <c r="F1" s="387"/>
      <c r="G1" s="387"/>
      <c r="H1" s="387"/>
    </row>
    <row r="2" spans="1:30">
      <c r="A2" s="309" t="s">
        <v>109</v>
      </c>
      <c r="B2" s="312">
        <f>'1. key ratios'!B2</f>
        <v>45199</v>
      </c>
      <c r="C2" s="387"/>
      <c r="D2" s="387"/>
      <c r="E2" s="387"/>
      <c r="F2" s="387"/>
      <c r="G2" s="387"/>
      <c r="H2" s="387"/>
    </row>
    <row r="3" spans="1:30">
      <c r="A3" s="311" t="s">
        <v>514</v>
      </c>
      <c r="B3" s="387"/>
      <c r="C3" s="387"/>
      <c r="D3" s="387"/>
      <c r="E3" s="387"/>
      <c r="F3" s="387"/>
      <c r="G3" s="387"/>
      <c r="H3" s="387"/>
    </row>
    <row r="4" spans="1:30">
      <c r="A4" s="387"/>
      <c r="B4" s="387"/>
      <c r="C4" s="386" t="s">
        <v>499</v>
      </c>
      <c r="D4" s="386" t="s">
        <v>500</v>
      </c>
      <c r="E4" s="386" t="s">
        <v>501</v>
      </c>
      <c r="F4" s="386" t="s">
        <v>502</v>
      </c>
      <c r="G4" s="386" t="s">
        <v>503</v>
      </c>
      <c r="H4" s="386" t="s">
        <v>504</v>
      </c>
    </row>
    <row r="5" spans="1:30" ht="41.45" customHeight="1">
      <c r="A5" s="837" t="s">
        <v>971</v>
      </c>
      <c r="B5" s="838"/>
      <c r="C5" s="852" t="s">
        <v>593</v>
      </c>
      <c r="D5" s="853"/>
      <c r="E5" s="849" t="s">
        <v>862</v>
      </c>
      <c r="F5" s="849" t="s">
        <v>861</v>
      </c>
      <c r="G5" s="849" t="s">
        <v>508</v>
      </c>
      <c r="H5" s="384" t="s">
        <v>860</v>
      </c>
    </row>
    <row r="6" spans="1:30" ht="25.5">
      <c r="A6" s="841"/>
      <c r="B6" s="842"/>
      <c r="C6" s="385" t="s">
        <v>509</v>
      </c>
      <c r="D6" s="385" t="s">
        <v>510</v>
      </c>
      <c r="E6" s="850"/>
      <c r="F6" s="850"/>
      <c r="G6" s="850"/>
      <c r="H6" s="384" t="s">
        <v>859</v>
      </c>
    </row>
    <row r="7" spans="1:30">
      <c r="A7" s="377">
        <v>1</v>
      </c>
      <c r="B7" s="390" t="s">
        <v>515</v>
      </c>
      <c r="C7" s="725">
        <v>0</v>
      </c>
      <c r="D7" s="725">
        <v>402750083.31968498</v>
      </c>
      <c r="E7" s="725">
        <v>183758.033196</v>
      </c>
      <c r="F7" s="377"/>
      <c r="G7" s="725">
        <v>0</v>
      </c>
      <c r="H7" s="376">
        <v>402566325.28648901</v>
      </c>
      <c r="I7" s="563"/>
      <c r="J7" s="563"/>
      <c r="K7" s="563"/>
      <c r="L7" s="563"/>
      <c r="M7" s="563"/>
      <c r="N7" s="563"/>
      <c r="O7" s="563"/>
      <c r="P7" s="563"/>
      <c r="Q7" s="563"/>
      <c r="R7" s="563"/>
      <c r="S7" s="563"/>
      <c r="T7" s="563"/>
      <c r="U7" s="563"/>
      <c r="V7" s="563"/>
      <c r="W7" s="563"/>
      <c r="X7" s="563"/>
      <c r="Y7" s="563"/>
      <c r="Z7" s="563"/>
      <c r="AA7" s="563"/>
      <c r="AB7" s="563"/>
      <c r="AC7" s="563"/>
      <c r="AD7" s="563"/>
    </row>
    <row r="8" spans="1:30">
      <c r="A8" s="377">
        <v>2</v>
      </c>
      <c r="B8" s="390" t="s">
        <v>516</v>
      </c>
      <c r="C8" s="725">
        <v>0</v>
      </c>
      <c r="D8" s="725">
        <v>106175145.93314499</v>
      </c>
      <c r="E8" s="725">
        <f>104502.479239+113891.39</f>
        <v>218393.86923899999</v>
      </c>
      <c r="F8" s="377"/>
      <c r="G8" s="725">
        <v>0</v>
      </c>
      <c r="H8" s="376">
        <v>106070643.45390598</v>
      </c>
      <c r="I8" s="563"/>
      <c r="J8" s="563"/>
      <c r="K8" s="563"/>
      <c r="L8" s="563"/>
      <c r="M8" s="563"/>
      <c r="N8" s="563"/>
      <c r="O8" s="563"/>
      <c r="P8" s="563"/>
      <c r="Q8" s="563"/>
      <c r="R8" s="563"/>
      <c r="S8" s="563"/>
      <c r="T8" s="563"/>
      <c r="U8" s="563"/>
      <c r="V8" s="563"/>
      <c r="W8" s="563"/>
      <c r="X8" s="563"/>
      <c r="Y8" s="563"/>
      <c r="Z8" s="563"/>
      <c r="AA8" s="563"/>
      <c r="AB8" s="563"/>
      <c r="AC8" s="563"/>
      <c r="AD8" s="563"/>
    </row>
    <row r="9" spans="1:30">
      <c r="A9" s="377">
        <v>3</v>
      </c>
      <c r="B9" s="390" t="s">
        <v>864</v>
      </c>
      <c r="C9" s="725">
        <v>0</v>
      </c>
      <c r="D9" s="725">
        <v>0</v>
      </c>
      <c r="E9" s="725">
        <v>0</v>
      </c>
      <c r="F9" s="377"/>
      <c r="G9" s="725">
        <v>0</v>
      </c>
      <c r="H9" s="376">
        <v>0</v>
      </c>
      <c r="I9" s="563"/>
      <c r="J9" s="563"/>
      <c r="K9" s="563"/>
      <c r="L9" s="563"/>
      <c r="M9" s="563"/>
      <c r="N9" s="563"/>
      <c r="O9" s="563"/>
      <c r="P9" s="563"/>
      <c r="Q9" s="563"/>
      <c r="R9" s="563"/>
      <c r="S9" s="563"/>
      <c r="T9" s="563"/>
      <c r="U9" s="563"/>
      <c r="V9" s="563"/>
      <c r="W9" s="563"/>
      <c r="X9" s="563"/>
      <c r="Y9" s="563"/>
      <c r="Z9" s="563"/>
      <c r="AA9" s="563"/>
      <c r="AB9" s="563"/>
      <c r="AC9" s="563"/>
      <c r="AD9" s="563"/>
    </row>
    <row r="10" spans="1:30">
      <c r="A10" s="377">
        <v>4</v>
      </c>
      <c r="B10" s="390" t="s">
        <v>517</v>
      </c>
      <c r="C10" s="725">
        <v>0</v>
      </c>
      <c r="D10" s="725">
        <v>14496685.328356</v>
      </c>
      <c r="E10" s="725">
        <v>84850.753448999996</v>
      </c>
      <c r="F10" s="377"/>
      <c r="G10" s="725">
        <v>0</v>
      </c>
      <c r="H10" s="376">
        <v>14411834.574906999</v>
      </c>
      <c r="I10" s="563"/>
      <c r="J10" s="563"/>
      <c r="K10" s="563"/>
      <c r="L10" s="563"/>
      <c r="M10" s="563"/>
      <c r="N10" s="563"/>
      <c r="O10" s="563"/>
      <c r="P10" s="563"/>
      <c r="Q10" s="563"/>
      <c r="R10" s="563"/>
      <c r="S10" s="563"/>
      <c r="T10" s="563"/>
      <c r="U10" s="563"/>
      <c r="V10" s="563"/>
      <c r="W10" s="563"/>
      <c r="X10" s="563"/>
      <c r="Y10" s="563"/>
      <c r="Z10" s="563"/>
      <c r="AA10" s="563"/>
      <c r="AB10" s="563"/>
      <c r="AC10" s="563"/>
      <c r="AD10" s="563"/>
    </row>
    <row r="11" spans="1:30">
      <c r="A11" s="377">
        <v>5</v>
      </c>
      <c r="B11" s="390" t="s">
        <v>518</v>
      </c>
      <c r="C11" s="725">
        <v>485280.61679174</v>
      </c>
      <c r="D11" s="725">
        <v>128235896.815422</v>
      </c>
      <c r="E11" s="725">
        <v>964905.60318700003</v>
      </c>
      <c r="F11" s="377"/>
      <c r="G11" s="725">
        <v>0</v>
      </c>
      <c r="H11" s="376">
        <v>127756271.82902674</v>
      </c>
      <c r="I11" s="563"/>
      <c r="J11" s="563"/>
      <c r="K11" s="563"/>
      <c r="L11" s="563"/>
      <c r="M11" s="563"/>
      <c r="N11" s="563"/>
      <c r="O11" s="563"/>
      <c r="P11" s="563"/>
      <c r="Q11" s="563"/>
      <c r="R11" s="563"/>
      <c r="S11" s="563"/>
      <c r="T11" s="563"/>
      <c r="U11" s="563"/>
      <c r="V11" s="563"/>
      <c r="W11" s="563"/>
      <c r="X11" s="563"/>
      <c r="Y11" s="563"/>
      <c r="Z11" s="563"/>
      <c r="AA11" s="563"/>
      <c r="AB11" s="563"/>
      <c r="AC11" s="563"/>
      <c r="AD11" s="563"/>
    </row>
    <row r="12" spans="1:30">
      <c r="A12" s="377">
        <v>6</v>
      </c>
      <c r="B12" s="390" t="s">
        <v>519</v>
      </c>
      <c r="C12" s="725">
        <v>277393.92877699999</v>
      </c>
      <c r="D12" s="725">
        <v>61978134.6111046</v>
      </c>
      <c r="E12" s="725">
        <v>412952.43416399998</v>
      </c>
      <c r="F12" s="377"/>
      <c r="G12" s="725">
        <v>0</v>
      </c>
      <c r="H12" s="376">
        <v>61842576.105717599</v>
      </c>
      <c r="I12" s="563"/>
      <c r="J12" s="563"/>
      <c r="K12" s="563"/>
      <c r="L12" s="563"/>
      <c r="M12" s="563"/>
      <c r="N12" s="563"/>
      <c r="O12" s="563"/>
      <c r="P12" s="563"/>
      <c r="Q12" s="563"/>
      <c r="R12" s="563"/>
      <c r="S12" s="563"/>
      <c r="T12" s="563"/>
      <c r="U12" s="563"/>
      <c r="V12" s="563"/>
      <c r="W12" s="563"/>
      <c r="X12" s="563"/>
      <c r="Y12" s="563"/>
      <c r="Z12" s="563"/>
      <c r="AA12" s="563"/>
      <c r="AB12" s="563"/>
      <c r="AC12" s="563"/>
      <c r="AD12" s="563"/>
    </row>
    <row r="13" spans="1:30">
      <c r="A13" s="377">
        <v>7</v>
      </c>
      <c r="B13" s="390" t="s">
        <v>520</v>
      </c>
      <c r="C13" s="725">
        <v>220085.81340715999</v>
      </c>
      <c r="D13" s="725">
        <v>110115458.91731399</v>
      </c>
      <c r="E13" s="725">
        <v>358763.45994299999</v>
      </c>
      <c r="F13" s="377"/>
      <c r="G13" s="725">
        <v>0</v>
      </c>
      <c r="H13" s="376">
        <v>109976781.27077815</v>
      </c>
      <c r="I13" s="563"/>
      <c r="J13" s="563"/>
      <c r="K13" s="563"/>
      <c r="L13" s="563"/>
      <c r="M13" s="563"/>
      <c r="N13" s="563"/>
      <c r="O13" s="563"/>
      <c r="P13" s="563"/>
      <c r="Q13" s="563"/>
      <c r="R13" s="563"/>
      <c r="S13" s="563"/>
      <c r="T13" s="563"/>
      <c r="U13" s="563"/>
      <c r="V13" s="563"/>
      <c r="W13" s="563"/>
      <c r="X13" s="563"/>
      <c r="Y13" s="563"/>
      <c r="Z13" s="563"/>
      <c r="AA13" s="563"/>
      <c r="AB13" s="563"/>
      <c r="AC13" s="563"/>
      <c r="AD13" s="563"/>
    </row>
    <row r="14" spans="1:30">
      <c r="A14" s="377">
        <v>8</v>
      </c>
      <c r="B14" s="390" t="s">
        <v>521</v>
      </c>
      <c r="C14" s="725">
        <v>555682.74047671002</v>
      </c>
      <c r="D14" s="725">
        <v>90222567.850769103</v>
      </c>
      <c r="E14" s="725">
        <v>615519.86319299997</v>
      </c>
      <c r="F14" s="377"/>
      <c r="G14" s="725">
        <v>0</v>
      </c>
      <c r="H14" s="376">
        <v>90162730.72805281</v>
      </c>
      <c r="I14" s="563"/>
      <c r="J14" s="563"/>
      <c r="K14" s="563"/>
      <c r="L14" s="563"/>
      <c r="M14" s="563"/>
      <c r="N14" s="563"/>
      <c r="O14" s="563"/>
      <c r="P14" s="563"/>
      <c r="Q14" s="563"/>
      <c r="R14" s="563"/>
      <c r="S14" s="563"/>
      <c r="T14" s="563"/>
      <c r="U14" s="563"/>
      <c r="V14" s="563"/>
      <c r="W14" s="563"/>
      <c r="X14" s="563"/>
      <c r="Y14" s="563"/>
      <c r="Z14" s="563"/>
      <c r="AA14" s="563"/>
      <c r="AB14" s="563"/>
      <c r="AC14" s="563"/>
      <c r="AD14" s="563"/>
    </row>
    <row r="15" spans="1:30">
      <c r="A15" s="377">
        <v>9</v>
      </c>
      <c r="B15" s="390" t="s">
        <v>522</v>
      </c>
      <c r="C15" s="725">
        <v>11436648.8681123</v>
      </c>
      <c r="D15" s="725">
        <v>79282037.357871205</v>
      </c>
      <c r="E15" s="725">
        <v>7028891.0507659996</v>
      </c>
      <c r="F15" s="377"/>
      <c r="G15" s="725">
        <v>639689.06999999995</v>
      </c>
      <c r="H15" s="376">
        <v>83689795.175217494</v>
      </c>
      <c r="I15" s="563"/>
      <c r="J15" s="563"/>
      <c r="K15" s="563"/>
      <c r="L15" s="563"/>
      <c r="M15" s="563"/>
      <c r="N15" s="563"/>
      <c r="O15" s="563"/>
      <c r="P15" s="563"/>
      <c r="Q15" s="563"/>
      <c r="R15" s="563"/>
      <c r="S15" s="563"/>
      <c r="T15" s="563"/>
      <c r="U15" s="563"/>
      <c r="V15" s="563"/>
      <c r="W15" s="563"/>
      <c r="X15" s="563"/>
      <c r="Y15" s="563"/>
      <c r="Z15" s="563"/>
      <c r="AA15" s="563"/>
      <c r="AB15" s="563"/>
      <c r="AC15" s="563"/>
      <c r="AD15" s="563"/>
    </row>
    <row r="16" spans="1:30">
      <c r="A16" s="377">
        <v>10</v>
      </c>
      <c r="B16" s="390" t="s">
        <v>523</v>
      </c>
      <c r="C16" s="725">
        <v>0</v>
      </c>
      <c r="D16" s="725">
        <v>86606496.041773602</v>
      </c>
      <c r="E16" s="725">
        <v>174253.22391900001</v>
      </c>
      <c r="F16" s="377"/>
      <c r="G16" s="725">
        <v>0</v>
      </c>
      <c r="H16" s="376">
        <v>86432242.817854598</v>
      </c>
      <c r="I16" s="563"/>
      <c r="J16" s="563"/>
      <c r="K16" s="563"/>
      <c r="L16" s="563"/>
      <c r="M16" s="563"/>
      <c r="N16" s="563"/>
      <c r="O16" s="563"/>
      <c r="P16" s="563"/>
      <c r="Q16" s="563"/>
      <c r="R16" s="563"/>
      <c r="S16" s="563"/>
      <c r="T16" s="563"/>
      <c r="U16" s="563"/>
      <c r="V16" s="563"/>
      <c r="W16" s="563"/>
      <c r="X16" s="563"/>
      <c r="Y16" s="563"/>
      <c r="Z16" s="563"/>
      <c r="AA16" s="563"/>
      <c r="AB16" s="563"/>
      <c r="AC16" s="563"/>
      <c r="AD16" s="563"/>
    </row>
    <row r="17" spans="1:30">
      <c r="A17" s="377">
        <v>11</v>
      </c>
      <c r="B17" s="390" t="s">
        <v>524</v>
      </c>
      <c r="C17" s="725">
        <v>0</v>
      </c>
      <c r="D17" s="725">
        <v>20449832.1470064</v>
      </c>
      <c r="E17" s="725">
        <v>54707.137466</v>
      </c>
      <c r="F17" s="377"/>
      <c r="G17" s="725">
        <v>0</v>
      </c>
      <c r="H17" s="376">
        <v>20395125.009540401</v>
      </c>
      <c r="I17" s="563"/>
      <c r="J17" s="563"/>
      <c r="K17" s="563"/>
      <c r="L17" s="563"/>
      <c r="M17" s="563"/>
      <c r="N17" s="563"/>
      <c r="O17" s="563"/>
      <c r="P17" s="563"/>
      <c r="Q17" s="563"/>
      <c r="R17" s="563"/>
      <c r="S17" s="563"/>
      <c r="T17" s="563"/>
      <c r="U17" s="563"/>
      <c r="V17" s="563"/>
      <c r="W17" s="563"/>
      <c r="X17" s="563"/>
      <c r="Y17" s="563"/>
      <c r="Z17" s="563"/>
      <c r="AA17" s="563"/>
      <c r="AB17" s="563"/>
      <c r="AC17" s="563"/>
      <c r="AD17" s="563"/>
    </row>
    <row r="18" spans="1:30">
      <c r="A18" s="377">
        <v>12</v>
      </c>
      <c r="B18" s="390" t="s">
        <v>525</v>
      </c>
      <c r="C18" s="725">
        <v>3050763.3807338201</v>
      </c>
      <c r="D18" s="725">
        <v>68861371.973242298</v>
      </c>
      <c r="E18" s="725">
        <v>2438724.7255900004</v>
      </c>
      <c r="F18" s="377"/>
      <c r="G18" s="725">
        <v>407231.76</v>
      </c>
      <c r="H18" s="376">
        <v>69473410.62838611</v>
      </c>
      <c r="I18" s="563"/>
      <c r="J18" s="563"/>
      <c r="K18" s="563"/>
      <c r="L18" s="563"/>
      <c r="M18" s="563"/>
      <c r="N18" s="563"/>
      <c r="O18" s="563"/>
      <c r="P18" s="563"/>
      <c r="Q18" s="563"/>
      <c r="R18" s="563"/>
      <c r="S18" s="563"/>
      <c r="T18" s="563"/>
      <c r="U18" s="563"/>
      <c r="V18" s="563"/>
      <c r="W18" s="563"/>
      <c r="X18" s="563"/>
      <c r="Y18" s="563"/>
      <c r="Z18" s="563"/>
      <c r="AA18" s="563"/>
      <c r="AB18" s="563"/>
      <c r="AC18" s="563"/>
      <c r="AD18" s="563"/>
    </row>
    <row r="19" spans="1:30">
      <c r="A19" s="377">
        <v>13</v>
      </c>
      <c r="B19" s="390" t="s">
        <v>526</v>
      </c>
      <c r="C19" s="725">
        <v>0</v>
      </c>
      <c r="D19" s="725">
        <v>57782993.986786202</v>
      </c>
      <c r="E19" s="725">
        <v>150027.892582</v>
      </c>
      <c r="F19" s="377"/>
      <c r="G19" s="725">
        <v>0</v>
      </c>
      <c r="H19" s="376">
        <v>57632966.094204202</v>
      </c>
      <c r="I19" s="563"/>
      <c r="J19" s="563"/>
      <c r="K19" s="563"/>
      <c r="L19" s="563"/>
      <c r="M19" s="563"/>
      <c r="N19" s="563"/>
      <c r="O19" s="563"/>
      <c r="P19" s="563"/>
      <c r="Q19" s="563"/>
      <c r="R19" s="563"/>
      <c r="S19" s="563"/>
      <c r="T19" s="563"/>
      <c r="U19" s="563"/>
      <c r="V19" s="563"/>
      <c r="W19" s="563"/>
      <c r="X19" s="563"/>
      <c r="Y19" s="563"/>
      <c r="Z19" s="563"/>
      <c r="AA19" s="563"/>
      <c r="AB19" s="563"/>
      <c r="AC19" s="563"/>
      <c r="AD19" s="563"/>
    </row>
    <row r="20" spans="1:30">
      <c r="A20" s="377">
        <v>14</v>
      </c>
      <c r="B20" s="390" t="s">
        <v>527</v>
      </c>
      <c r="C20" s="725">
        <v>4480494.9748338899</v>
      </c>
      <c r="D20" s="725">
        <v>72011485.372312695</v>
      </c>
      <c r="E20" s="725">
        <v>4324577.2368687401</v>
      </c>
      <c r="F20" s="377"/>
      <c r="G20" s="725">
        <v>0</v>
      </c>
      <c r="H20" s="376">
        <v>72167403.110277846</v>
      </c>
      <c r="I20" s="563"/>
      <c r="J20" s="563"/>
      <c r="K20" s="563"/>
      <c r="L20" s="563"/>
      <c r="M20" s="563"/>
      <c r="N20" s="563"/>
      <c r="O20" s="563"/>
      <c r="P20" s="563"/>
      <c r="Q20" s="563"/>
      <c r="R20" s="563"/>
      <c r="S20" s="563"/>
      <c r="T20" s="563"/>
      <c r="U20" s="563"/>
      <c r="V20" s="563"/>
      <c r="W20" s="563"/>
      <c r="X20" s="563"/>
      <c r="Y20" s="563"/>
      <c r="Z20" s="563"/>
      <c r="AA20" s="563"/>
      <c r="AB20" s="563"/>
      <c r="AC20" s="563"/>
      <c r="AD20" s="563"/>
    </row>
    <row r="21" spans="1:30">
      <c r="A21" s="377">
        <v>15</v>
      </c>
      <c r="B21" s="390" t="s">
        <v>528</v>
      </c>
      <c r="C21" s="725">
        <v>74218.634193999998</v>
      </c>
      <c r="D21" s="725">
        <v>15016371.5880569</v>
      </c>
      <c r="E21" s="725">
        <v>100428.662837</v>
      </c>
      <c r="F21" s="377"/>
      <c r="G21" s="725">
        <v>0</v>
      </c>
      <c r="H21" s="376">
        <v>14990161.559413899</v>
      </c>
      <c r="I21" s="563"/>
      <c r="J21" s="563"/>
      <c r="K21" s="563"/>
      <c r="L21" s="563"/>
      <c r="M21" s="563"/>
      <c r="N21" s="563"/>
      <c r="O21" s="563"/>
      <c r="P21" s="563"/>
      <c r="Q21" s="563"/>
      <c r="R21" s="563"/>
      <c r="S21" s="563"/>
      <c r="T21" s="563"/>
      <c r="U21" s="563"/>
      <c r="V21" s="563"/>
      <c r="W21" s="563"/>
      <c r="X21" s="563"/>
      <c r="Y21" s="563"/>
      <c r="Z21" s="563"/>
      <c r="AA21" s="563"/>
      <c r="AB21" s="563"/>
      <c r="AC21" s="563"/>
      <c r="AD21" s="563"/>
    </row>
    <row r="22" spans="1:30">
      <c r="A22" s="377">
        <v>16</v>
      </c>
      <c r="B22" s="390" t="s">
        <v>529</v>
      </c>
      <c r="C22" s="725">
        <v>0</v>
      </c>
      <c r="D22" s="725">
        <v>1083550.775598</v>
      </c>
      <c r="E22" s="725">
        <v>8058.1311800000003</v>
      </c>
      <c r="F22" s="377"/>
      <c r="G22" s="725">
        <v>0</v>
      </c>
      <c r="H22" s="376">
        <v>1075492.644418</v>
      </c>
      <c r="I22" s="563"/>
      <c r="J22" s="563"/>
      <c r="K22" s="563"/>
      <c r="L22" s="563"/>
      <c r="M22" s="563"/>
      <c r="N22" s="563"/>
      <c r="O22" s="563"/>
      <c r="P22" s="563"/>
      <c r="Q22" s="563"/>
      <c r="R22" s="563"/>
      <c r="S22" s="563"/>
      <c r="T22" s="563"/>
      <c r="U22" s="563"/>
      <c r="V22" s="563"/>
      <c r="W22" s="563"/>
      <c r="X22" s="563"/>
      <c r="Y22" s="563"/>
      <c r="Z22" s="563"/>
      <c r="AA22" s="563"/>
      <c r="AB22" s="563"/>
      <c r="AC22" s="563"/>
      <c r="AD22" s="563"/>
    </row>
    <row r="23" spans="1:30">
      <c r="A23" s="377">
        <v>17</v>
      </c>
      <c r="B23" s="390" t="s">
        <v>530</v>
      </c>
      <c r="C23" s="725">
        <v>0</v>
      </c>
      <c r="D23" s="725">
        <v>1384545.8525429999</v>
      </c>
      <c r="E23" s="725">
        <v>2101.751338</v>
      </c>
      <c r="F23" s="377"/>
      <c r="G23" s="725">
        <v>0</v>
      </c>
      <c r="H23" s="376">
        <v>1382444.101205</v>
      </c>
      <c r="I23" s="563"/>
      <c r="J23" s="563"/>
      <c r="K23" s="563"/>
      <c r="L23" s="563"/>
      <c r="M23" s="563"/>
      <c r="N23" s="563"/>
      <c r="O23" s="563"/>
      <c r="P23" s="563"/>
      <c r="Q23" s="563"/>
      <c r="R23" s="563"/>
      <c r="S23" s="563"/>
      <c r="T23" s="563"/>
      <c r="U23" s="563"/>
      <c r="V23" s="563"/>
      <c r="W23" s="563"/>
      <c r="X23" s="563"/>
      <c r="Y23" s="563"/>
      <c r="Z23" s="563"/>
      <c r="AA23" s="563"/>
      <c r="AB23" s="563"/>
      <c r="AC23" s="563"/>
      <c r="AD23" s="563"/>
    </row>
    <row r="24" spans="1:30">
      <c r="A24" s="377">
        <v>18</v>
      </c>
      <c r="B24" s="390" t="s">
        <v>531</v>
      </c>
      <c r="C24" s="725">
        <v>0</v>
      </c>
      <c r="D24" s="725">
        <v>1807663.455537</v>
      </c>
      <c r="E24" s="725">
        <v>19066.495484999999</v>
      </c>
      <c r="F24" s="377"/>
      <c r="G24" s="725">
        <v>0</v>
      </c>
      <c r="H24" s="376">
        <v>1788596.9600519999</v>
      </c>
      <c r="I24" s="563"/>
      <c r="J24" s="563"/>
      <c r="K24" s="563"/>
      <c r="L24" s="563"/>
      <c r="M24" s="563"/>
      <c r="N24" s="563"/>
      <c r="O24" s="563"/>
      <c r="P24" s="563"/>
      <c r="Q24" s="563"/>
      <c r="R24" s="563"/>
      <c r="S24" s="563"/>
      <c r="T24" s="563"/>
      <c r="U24" s="563"/>
      <c r="V24" s="563"/>
      <c r="W24" s="563"/>
      <c r="X24" s="563"/>
      <c r="Y24" s="563"/>
      <c r="Z24" s="563"/>
      <c r="AA24" s="563"/>
      <c r="AB24" s="563"/>
      <c r="AC24" s="563"/>
      <c r="AD24" s="563"/>
    </row>
    <row r="25" spans="1:30">
      <c r="A25" s="377">
        <v>19</v>
      </c>
      <c r="B25" s="390" t="s">
        <v>532</v>
      </c>
      <c r="C25" s="725">
        <v>0</v>
      </c>
      <c r="D25" s="725">
        <v>7505957.9355589999</v>
      </c>
      <c r="E25" s="725">
        <v>3990.2603039999999</v>
      </c>
      <c r="F25" s="377"/>
      <c r="G25" s="725">
        <v>0</v>
      </c>
      <c r="H25" s="376">
        <v>7501967.6752549997</v>
      </c>
      <c r="I25" s="563"/>
      <c r="J25" s="563"/>
      <c r="K25" s="563"/>
      <c r="L25" s="563"/>
      <c r="M25" s="563"/>
      <c r="N25" s="563"/>
      <c r="O25" s="563"/>
      <c r="P25" s="563"/>
      <c r="Q25" s="563"/>
      <c r="R25" s="563"/>
      <c r="S25" s="563"/>
      <c r="T25" s="563"/>
      <c r="U25" s="563"/>
      <c r="V25" s="563"/>
      <c r="W25" s="563"/>
      <c r="X25" s="563"/>
      <c r="Y25" s="563"/>
      <c r="Z25" s="563"/>
      <c r="AA25" s="563"/>
      <c r="AB25" s="563"/>
      <c r="AC25" s="563"/>
      <c r="AD25" s="563"/>
    </row>
    <row r="26" spans="1:30">
      <c r="A26" s="377">
        <v>20</v>
      </c>
      <c r="B26" s="390" t="s">
        <v>533</v>
      </c>
      <c r="C26" s="725">
        <v>0</v>
      </c>
      <c r="D26" s="725">
        <v>41747901.750934198</v>
      </c>
      <c r="E26" s="725">
        <v>90722.351469999994</v>
      </c>
      <c r="F26" s="377"/>
      <c r="G26" s="725">
        <v>0</v>
      </c>
      <c r="H26" s="376">
        <v>41657179.399464197</v>
      </c>
      <c r="I26" s="563"/>
      <c r="J26" s="563"/>
      <c r="K26" s="563"/>
      <c r="L26" s="563"/>
      <c r="M26" s="563"/>
      <c r="N26" s="563"/>
      <c r="O26" s="563"/>
      <c r="P26" s="563"/>
      <c r="Q26" s="563"/>
      <c r="R26" s="563"/>
      <c r="S26" s="563"/>
      <c r="T26" s="563"/>
      <c r="U26" s="563"/>
      <c r="V26" s="563"/>
      <c r="W26" s="563"/>
      <c r="X26" s="563"/>
      <c r="Y26" s="563"/>
      <c r="Z26" s="563"/>
      <c r="AA26" s="563"/>
      <c r="AB26" s="563"/>
      <c r="AC26" s="563"/>
      <c r="AD26" s="563"/>
    </row>
    <row r="27" spans="1:30">
      <c r="A27" s="377">
        <v>21</v>
      </c>
      <c r="B27" s="390" t="s">
        <v>534</v>
      </c>
      <c r="C27" s="725">
        <v>54455.566396000002</v>
      </c>
      <c r="D27" s="725">
        <v>33431017.096537299</v>
      </c>
      <c r="E27" s="725">
        <v>170537.79177400001</v>
      </c>
      <c r="F27" s="377"/>
      <c r="G27" s="725">
        <v>0</v>
      </c>
      <c r="H27" s="376">
        <v>33314934.8711593</v>
      </c>
      <c r="I27" s="563"/>
      <c r="J27" s="563"/>
      <c r="K27" s="563"/>
      <c r="L27" s="563"/>
      <c r="M27" s="563"/>
      <c r="N27" s="563"/>
      <c r="O27" s="563"/>
      <c r="P27" s="563"/>
      <c r="Q27" s="563"/>
      <c r="R27" s="563"/>
      <c r="S27" s="563"/>
      <c r="T27" s="563"/>
      <c r="U27" s="563"/>
      <c r="V27" s="563"/>
      <c r="W27" s="563"/>
      <c r="X27" s="563"/>
      <c r="Y27" s="563"/>
      <c r="Z27" s="563"/>
      <c r="AA27" s="563"/>
      <c r="AB27" s="563"/>
      <c r="AC27" s="563"/>
      <c r="AD27" s="563"/>
    </row>
    <row r="28" spans="1:30">
      <c r="A28" s="377">
        <v>22</v>
      </c>
      <c r="B28" s="390" t="s">
        <v>535</v>
      </c>
      <c r="C28" s="725">
        <v>0</v>
      </c>
      <c r="D28" s="725">
        <v>5249554.2798619997</v>
      </c>
      <c r="E28" s="725">
        <v>14369.867409</v>
      </c>
      <c r="F28" s="377"/>
      <c r="G28" s="725">
        <v>0</v>
      </c>
      <c r="H28" s="376">
        <v>5235184.4124529995</v>
      </c>
      <c r="I28" s="563"/>
      <c r="J28" s="563"/>
      <c r="K28" s="563"/>
      <c r="L28" s="563"/>
      <c r="M28" s="563"/>
      <c r="N28" s="563"/>
      <c r="O28" s="563"/>
      <c r="P28" s="563"/>
      <c r="Q28" s="563"/>
      <c r="R28" s="563"/>
      <c r="S28" s="563"/>
      <c r="T28" s="563"/>
      <c r="U28" s="563"/>
      <c r="V28" s="563"/>
      <c r="W28" s="563"/>
      <c r="X28" s="563"/>
      <c r="Y28" s="563"/>
      <c r="Z28" s="563"/>
      <c r="AA28" s="563"/>
      <c r="AB28" s="563"/>
      <c r="AC28" s="563"/>
      <c r="AD28" s="563"/>
    </row>
    <row r="29" spans="1:30">
      <c r="A29" s="377">
        <v>23</v>
      </c>
      <c r="B29" s="390" t="s">
        <v>536</v>
      </c>
      <c r="C29" s="725">
        <v>8149059.8716476196</v>
      </c>
      <c r="D29" s="725">
        <v>125857839.075142</v>
      </c>
      <c r="E29" s="725">
        <v>6404499.5403699996</v>
      </c>
      <c r="F29" s="377"/>
      <c r="G29" s="725">
        <v>0</v>
      </c>
      <c r="H29" s="376">
        <v>127602399.40641962</v>
      </c>
      <c r="I29" s="563"/>
      <c r="J29" s="563"/>
      <c r="K29" s="563"/>
      <c r="L29" s="563"/>
      <c r="M29" s="563"/>
      <c r="N29" s="563"/>
      <c r="O29" s="563"/>
      <c r="P29" s="563"/>
      <c r="Q29" s="563"/>
      <c r="R29" s="563"/>
      <c r="S29" s="563"/>
      <c r="T29" s="563"/>
      <c r="U29" s="563"/>
      <c r="V29" s="563"/>
      <c r="W29" s="563"/>
      <c r="X29" s="563"/>
      <c r="Y29" s="563"/>
      <c r="Z29" s="563"/>
      <c r="AA29" s="563"/>
      <c r="AB29" s="563"/>
      <c r="AC29" s="563"/>
      <c r="AD29" s="563"/>
    </row>
    <row r="30" spans="1:30">
      <c r="A30" s="377">
        <v>24</v>
      </c>
      <c r="B30" s="390" t="s">
        <v>537</v>
      </c>
      <c r="C30" s="725">
        <v>1614718.4929549801</v>
      </c>
      <c r="D30" s="725">
        <v>32841419.520068798</v>
      </c>
      <c r="E30" s="725">
        <v>1246632.613498</v>
      </c>
      <c r="F30" s="377"/>
      <c r="G30" s="725">
        <v>0</v>
      </c>
      <c r="H30" s="376">
        <v>33209505.39952578</v>
      </c>
      <c r="I30" s="563"/>
      <c r="J30" s="563"/>
      <c r="K30" s="563"/>
      <c r="L30" s="563"/>
      <c r="M30" s="563"/>
      <c r="N30" s="563"/>
      <c r="O30" s="563"/>
      <c r="P30" s="563"/>
      <c r="Q30" s="563"/>
      <c r="R30" s="563"/>
      <c r="S30" s="563"/>
      <c r="T30" s="563"/>
      <c r="U30" s="563"/>
      <c r="V30" s="563"/>
      <c r="W30" s="563"/>
      <c r="X30" s="563"/>
      <c r="Y30" s="563"/>
      <c r="Z30" s="563"/>
      <c r="AA30" s="563"/>
      <c r="AB30" s="563"/>
      <c r="AC30" s="563"/>
      <c r="AD30" s="563"/>
    </row>
    <row r="31" spans="1:30">
      <c r="A31" s="377">
        <v>25</v>
      </c>
      <c r="B31" s="390" t="s">
        <v>538</v>
      </c>
      <c r="C31" s="725">
        <v>0</v>
      </c>
      <c r="D31" s="725">
        <v>7105708.9686733196</v>
      </c>
      <c r="E31" s="725">
        <v>45206.890087</v>
      </c>
      <c r="F31" s="377"/>
      <c r="G31" s="725">
        <v>0</v>
      </c>
      <c r="H31" s="376">
        <v>7060502.0785863195</v>
      </c>
      <c r="I31" s="563"/>
      <c r="J31" s="563"/>
      <c r="K31" s="563"/>
      <c r="L31" s="563"/>
      <c r="M31" s="563"/>
      <c r="N31" s="563"/>
      <c r="O31" s="563"/>
      <c r="P31" s="563"/>
      <c r="Q31" s="563"/>
      <c r="R31" s="563"/>
      <c r="S31" s="563"/>
      <c r="T31" s="563"/>
      <c r="U31" s="563"/>
      <c r="V31" s="563"/>
      <c r="W31" s="563"/>
      <c r="X31" s="563"/>
      <c r="Y31" s="563"/>
      <c r="Z31" s="563"/>
      <c r="AA31" s="563"/>
      <c r="AB31" s="563"/>
      <c r="AC31" s="563"/>
      <c r="AD31" s="563"/>
    </row>
    <row r="32" spans="1:30">
      <c r="A32" s="377">
        <v>26</v>
      </c>
      <c r="B32" s="390" t="s">
        <v>539</v>
      </c>
      <c r="C32" s="725">
        <v>882085.15804658993</v>
      </c>
      <c r="D32" s="725">
        <v>48156142.290346503</v>
      </c>
      <c r="E32" s="725">
        <v>1021052.3294220001</v>
      </c>
      <c r="F32" s="377"/>
      <c r="G32" s="725">
        <v>0</v>
      </c>
      <c r="H32" s="376">
        <v>48017175.118971094</v>
      </c>
      <c r="I32" s="563"/>
      <c r="J32" s="563"/>
      <c r="K32" s="563"/>
      <c r="L32" s="563"/>
      <c r="M32" s="563"/>
      <c r="N32" s="563"/>
      <c r="O32" s="563"/>
      <c r="P32" s="563"/>
      <c r="Q32" s="563"/>
      <c r="R32" s="563"/>
      <c r="S32" s="563"/>
      <c r="T32" s="563"/>
      <c r="U32" s="563"/>
      <c r="V32" s="563"/>
      <c r="W32" s="563"/>
      <c r="X32" s="563"/>
      <c r="Y32" s="563"/>
      <c r="Z32" s="563"/>
      <c r="AA32" s="563"/>
      <c r="AB32" s="563"/>
      <c r="AC32" s="563"/>
      <c r="AD32" s="563"/>
    </row>
    <row r="33" spans="1:30">
      <c r="A33" s="377">
        <v>27</v>
      </c>
      <c r="B33" s="377" t="s">
        <v>99</v>
      </c>
      <c r="C33" s="725">
        <v>3.1888484954833984E-6</v>
      </c>
      <c r="D33" s="725">
        <v>112117056.33097792</v>
      </c>
      <c r="E33" s="725">
        <v>13788.677301239222</v>
      </c>
      <c r="F33" s="377"/>
      <c r="G33" s="725">
        <v>15524.380000000001</v>
      </c>
      <c r="H33" s="376">
        <v>112103267.65367986</v>
      </c>
      <c r="I33" s="563"/>
      <c r="J33" s="563"/>
      <c r="K33" s="563"/>
      <c r="L33" s="563"/>
      <c r="M33" s="563"/>
      <c r="N33" s="563"/>
      <c r="O33" s="563"/>
      <c r="P33" s="563"/>
      <c r="Q33" s="563"/>
      <c r="R33" s="563"/>
      <c r="S33" s="563"/>
      <c r="T33" s="563"/>
      <c r="U33" s="563"/>
      <c r="V33" s="563"/>
      <c r="W33" s="563"/>
      <c r="X33" s="563"/>
      <c r="Y33" s="563"/>
      <c r="Z33" s="563"/>
      <c r="AA33" s="563"/>
      <c r="AB33" s="563"/>
      <c r="AC33" s="563"/>
      <c r="AD33" s="563"/>
    </row>
    <row r="34" spans="1:30">
      <c r="A34" s="377">
        <v>28</v>
      </c>
      <c r="B34" s="380" t="s">
        <v>66</v>
      </c>
      <c r="C34" s="759">
        <v>31280888.046374999</v>
      </c>
      <c r="D34" s="759">
        <v>1732272918.5746241</v>
      </c>
      <c r="E34" s="759">
        <f>SUM(E7:E33)</f>
        <v>26150780.646037977</v>
      </c>
      <c r="F34" s="759">
        <v>0</v>
      </c>
      <c r="G34" s="759">
        <v>1062445.21</v>
      </c>
      <c r="H34" s="376">
        <v>1737516917.3649611</v>
      </c>
      <c r="I34" s="563"/>
      <c r="J34" s="563"/>
      <c r="K34" s="563"/>
      <c r="L34" s="563"/>
      <c r="M34" s="563"/>
      <c r="N34" s="563"/>
      <c r="O34" s="563"/>
      <c r="P34" s="563"/>
      <c r="Q34" s="563"/>
      <c r="R34" s="563"/>
      <c r="S34" s="563"/>
      <c r="T34" s="563"/>
      <c r="U34" s="563"/>
      <c r="V34" s="563"/>
      <c r="W34" s="563"/>
      <c r="X34" s="563"/>
      <c r="Y34" s="563"/>
      <c r="Z34" s="563"/>
      <c r="AA34" s="563"/>
      <c r="AB34" s="563"/>
      <c r="AC34" s="563"/>
      <c r="AD34" s="563"/>
    </row>
    <row r="35" spans="1:30">
      <c r="I35" s="563"/>
      <c r="J35" s="563"/>
      <c r="K35" s="563"/>
      <c r="L35" s="563"/>
      <c r="M35" s="563"/>
      <c r="N35" s="563"/>
      <c r="O35" s="563"/>
      <c r="P35" s="563"/>
      <c r="Q35" s="563"/>
      <c r="R35" s="563"/>
      <c r="S35" s="563"/>
      <c r="T35" s="563"/>
      <c r="U35" s="563"/>
      <c r="V35" s="563"/>
      <c r="W35" s="563"/>
      <c r="X35" s="563"/>
      <c r="Y35" s="563"/>
      <c r="Z35" s="563"/>
      <c r="AA35" s="563"/>
      <c r="AB35" s="563"/>
      <c r="AC35" s="563"/>
      <c r="AD35" s="563"/>
    </row>
    <row r="36" spans="1:30">
      <c r="E36" s="547">
        <f>E34-'18. Assets by Exposure classes'!E21</f>
        <v>0</v>
      </c>
      <c r="I36" s="563"/>
      <c r="J36" s="563"/>
      <c r="K36" s="563"/>
      <c r="L36" s="563"/>
      <c r="M36" s="563"/>
      <c r="N36" s="563"/>
      <c r="O36" s="563"/>
      <c r="P36" s="563"/>
      <c r="Q36" s="563"/>
      <c r="R36" s="563"/>
      <c r="S36" s="563"/>
      <c r="T36" s="563"/>
      <c r="U36" s="563"/>
      <c r="V36" s="563"/>
      <c r="W36" s="563"/>
      <c r="X36" s="563"/>
      <c r="Y36" s="563"/>
      <c r="Z36" s="563"/>
      <c r="AA36" s="563"/>
      <c r="AB36" s="563"/>
      <c r="AC36" s="563"/>
      <c r="AD36" s="563"/>
    </row>
    <row r="37" spans="1:30">
      <c r="I37" s="563"/>
      <c r="J37" s="563"/>
      <c r="K37" s="563"/>
      <c r="L37" s="563"/>
      <c r="M37" s="563"/>
      <c r="N37" s="563"/>
      <c r="O37" s="563"/>
      <c r="P37" s="563"/>
      <c r="Q37" s="563"/>
      <c r="R37" s="563"/>
      <c r="S37" s="563"/>
      <c r="T37" s="563"/>
      <c r="U37" s="563"/>
      <c r="V37" s="563"/>
      <c r="W37" s="563"/>
      <c r="X37" s="563"/>
      <c r="Y37" s="563"/>
      <c r="Z37" s="563"/>
      <c r="AA37" s="563"/>
      <c r="AB37" s="563"/>
      <c r="AC37" s="563"/>
      <c r="AD37" s="563"/>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orientation="portrait" r:id="rId1"/>
  <headerFooter>
    <oddHeader>&amp;C&amp;"Calibri"&amp;10&amp;K0078D7 Classification: Restricted to Partners&amp;1#_x000D_</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18"/>
  <sheetViews>
    <sheetView showGridLines="0" zoomScaleNormal="100" workbookViewId="0">
      <selection activeCell="C6" sqref="C6:C15"/>
    </sheetView>
  </sheetViews>
  <sheetFormatPr defaultColWidth="9.140625" defaultRowHeight="12.75"/>
  <cols>
    <col min="1" max="1" width="11.85546875" style="310" bestFit="1" customWidth="1"/>
    <col min="2" max="2" width="108" style="310" bestFit="1" customWidth="1"/>
    <col min="3" max="3" width="35.5703125" style="310" customWidth="1"/>
    <col min="4" max="4" width="38.42578125" style="310" customWidth="1"/>
    <col min="5" max="16384" width="9.140625" style="310"/>
  </cols>
  <sheetData>
    <row r="1" spans="1:5" ht="13.5">
      <c r="A1" s="309" t="s">
        <v>108</v>
      </c>
      <c r="B1" s="246" t="str">
        <f>Info!C2</f>
        <v>ს.ს "პროკრედიტ ბანკი"</v>
      </c>
    </row>
    <row r="2" spans="1:5">
      <c r="A2" s="309" t="s">
        <v>109</v>
      </c>
      <c r="B2" s="312">
        <f>'1. key ratios'!B2</f>
        <v>45199</v>
      </c>
    </row>
    <row r="3" spans="1:5">
      <c r="A3" s="311" t="s">
        <v>540</v>
      </c>
    </row>
    <row r="5" spans="1:5">
      <c r="A5" s="854" t="s">
        <v>875</v>
      </c>
      <c r="B5" s="854"/>
      <c r="C5" s="400" t="s">
        <v>559</v>
      </c>
      <c r="D5" s="400" t="s">
        <v>874</v>
      </c>
    </row>
    <row r="6" spans="1:5">
      <c r="A6" s="399">
        <v>1</v>
      </c>
      <c r="B6" s="392" t="s">
        <v>873</v>
      </c>
      <c r="C6" s="545">
        <v>26283326.789999999</v>
      </c>
      <c r="D6" s="394"/>
      <c r="E6" s="563"/>
    </row>
    <row r="7" spans="1:5">
      <c r="A7" s="396">
        <v>2</v>
      </c>
      <c r="B7" s="392" t="s">
        <v>872</v>
      </c>
      <c r="C7" s="546">
        <v>2579574.85</v>
      </c>
      <c r="D7" s="394">
        <f>SUM(D8:D9)</f>
        <v>0</v>
      </c>
      <c r="E7" s="563"/>
    </row>
    <row r="8" spans="1:5">
      <c r="A8" s="398">
        <v>2.1</v>
      </c>
      <c r="B8" s="397" t="s">
        <v>871</v>
      </c>
      <c r="C8" s="546">
        <v>245096.37000000005</v>
      </c>
      <c r="D8" s="394"/>
      <c r="E8" s="563"/>
    </row>
    <row r="9" spans="1:5">
      <c r="A9" s="398">
        <v>2.2000000000000002</v>
      </c>
      <c r="B9" s="397" t="s">
        <v>870</v>
      </c>
      <c r="C9" s="546">
        <v>2334478.48</v>
      </c>
      <c r="D9" s="394"/>
      <c r="E9" s="563"/>
    </row>
    <row r="10" spans="1:5">
      <c r="A10" s="399">
        <v>3</v>
      </c>
      <c r="B10" s="392" t="s">
        <v>869</v>
      </c>
      <c r="C10" s="546">
        <v>3080165.1000000006</v>
      </c>
      <c r="D10" s="394">
        <f>SUM(D11:D13)</f>
        <v>0</v>
      </c>
      <c r="E10" s="563"/>
    </row>
    <row r="11" spans="1:5">
      <c r="A11" s="398">
        <v>3.1</v>
      </c>
      <c r="B11" s="397" t="s">
        <v>541</v>
      </c>
      <c r="C11" s="546">
        <v>1062445.21</v>
      </c>
      <c r="D11" s="394"/>
      <c r="E11" s="563"/>
    </row>
    <row r="12" spans="1:5">
      <c r="A12" s="398">
        <v>3.2</v>
      </c>
      <c r="B12" s="397" t="s">
        <v>868</v>
      </c>
      <c r="C12" s="546">
        <v>215915.32999999996</v>
      </c>
      <c r="D12" s="394"/>
      <c r="E12" s="563"/>
    </row>
    <row r="13" spans="1:5">
      <c r="A13" s="398">
        <v>3.3</v>
      </c>
      <c r="B13" s="397" t="s">
        <v>867</v>
      </c>
      <c r="C13" s="546">
        <v>1801804.5600000003</v>
      </c>
      <c r="D13" s="394"/>
      <c r="E13" s="563"/>
    </row>
    <row r="14" spans="1:5">
      <c r="A14" s="396">
        <v>4</v>
      </c>
      <c r="B14" s="395" t="s">
        <v>866</v>
      </c>
      <c r="C14" s="546">
        <v>69716.290000000037</v>
      </c>
      <c r="D14" s="394"/>
      <c r="E14" s="563"/>
    </row>
    <row r="15" spans="1:5">
      <c r="A15" s="393">
        <v>5</v>
      </c>
      <c r="B15" s="392" t="s">
        <v>865</v>
      </c>
      <c r="C15" s="545">
        <v>25852452.829999998</v>
      </c>
      <c r="D15" s="391">
        <f>D6+D7-D10+D14</f>
        <v>0</v>
      </c>
      <c r="E15" s="563"/>
    </row>
    <row r="16" spans="1:5">
      <c r="C16" s="544"/>
    </row>
    <row r="17" spans="3:3">
      <c r="C17" s="547"/>
    </row>
    <row r="18" spans="3:3">
      <c r="C18" s="547"/>
    </row>
  </sheetData>
  <mergeCells count="1">
    <mergeCell ref="A5:B5"/>
  </mergeCells>
  <pageMargins left="0.7" right="0.7" top="0.75" bottom="0.75" header="0.3" footer="0.3"/>
  <pageSetup orientation="portrait" horizontalDpi="4294967292" verticalDpi="0" r:id="rId1"/>
  <headerFooter>
    <oddHeader>&amp;C&amp;"Calibri"&amp;10&amp;K0078D7 Classification: Restricted to Partners&amp;1#_x000D_</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18"/>
  <sheetViews>
    <sheetView showGridLines="0" zoomScaleNormal="100" workbookViewId="0">
      <selection activeCell="C7" sqref="C7:C18"/>
    </sheetView>
  </sheetViews>
  <sheetFormatPr defaultColWidth="9.140625" defaultRowHeight="12.75"/>
  <cols>
    <col min="1" max="1" width="11.85546875" style="387" bestFit="1" customWidth="1"/>
    <col min="2" max="2" width="128.85546875" style="387" bestFit="1" customWidth="1"/>
    <col min="3" max="3" width="37" style="387" customWidth="1"/>
    <col min="4" max="4" width="50.5703125" style="387" customWidth="1"/>
    <col min="5" max="16384" width="9.140625" style="387"/>
  </cols>
  <sheetData>
    <row r="1" spans="1:5" ht="13.5">
      <c r="A1" s="309" t="s">
        <v>108</v>
      </c>
      <c r="B1" s="246" t="str">
        <f>Info!C2</f>
        <v>ს.ს "პროკრედიტ ბანკი"</v>
      </c>
    </row>
    <row r="2" spans="1:5">
      <c r="A2" s="309" t="s">
        <v>109</v>
      </c>
      <c r="B2" s="312">
        <f>'1. key ratios'!B2</f>
        <v>45199</v>
      </c>
    </row>
    <row r="3" spans="1:5">
      <c r="A3" s="311" t="s">
        <v>542</v>
      </c>
    </row>
    <row r="4" spans="1:5">
      <c r="A4" s="311"/>
    </row>
    <row r="5" spans="1:5" ht="15" customHeight="1">
      <c r="A5" s="855" t="s">
        <v>543</v>
      </c>
      <c r="B5" s="856"/>
      <c r="C5" s="859" t="s">
        <v>544</v>
      </c>
      <c r="D5" s="859" t="s">
        <v>545</v>
      </c>
    </row>
    <row r="6" spans="1:5">
      <c r="A6" s="857"/>
      <c r="B6" s="858"/>
      <c r="C6" s="859"/>
      <c r="D6" s="859"/>
    </row>
    <row r="7" spans="1:5">
      <c r="A7" s="380">
        <v>1</v>
      </c>
      <c r="B7" s="380" t="s">
        <v>546</v>
      </c>
      <c r="C7" s="725">
        <v>33088850.82</v>
      </c>
      <c r="D7" s="401"/>
      <c r="E7" s="550"/>
    </row>
    <row r="8" spans="1:5">
      <c r="A8" s="377">
        <v>2</v>
      </c>
      <c r="B8" s="377" t="s">
        <v>547</v>
      </c>
      <c r="C8" s="725">
        <v>27987.2487</v>
      </c>
      <c r="D8" s="401"/>
      <c r="E8" s="550"/>
    </row>
    <row r="9" spans="1:5">
      <c r="A9" s="377">
        <v>3</v>
      </c>
      <c r="B9" s="404" t="s">
        <v>548</v>
      </c>
      <c r="C9" s="725">
        <v>202839.91769999999</v>
      </c>
      <c r="D9" s="401"/>
      <c r="E9" s="550"/>
    </row>
    <row r="10" spans="1:5">
      <c r="A10" s="377">
        <v>4</v>
      </c>
      <c r="B10" s="377" t="s">
        <v>549</v>
      </c>
      <c r="C10" s="726">
        <v>2038789.953</v>
      </c>
      <c r="D10" s="401"/>
      <c r="E10" s="550"/>
    </row>
    <row r="11" spans="1:5">
      <c r="A11" s="377">
        <v>5</v>
      </c>
      <c r="B11" s="403" t="s">
        <v>876</v>
      </c>
      <c r="C11" s="725">
        <v>37552.438000000002</v>
      </c>
      <c r="D11" s="401"/>
      <c r="E11" s="550"/>
    </row>
    <row r="12" spans="1:5">
      <c r="A12" s="377">
        <v>6</v>
      </c>
      <c r="B12" s="403" t="s">
        <v>550</v>
      </c>
      <c r="C12" s="725">
        <v>842076.84720000008</v>
      </c>
      <c r="D12" s="401"/>
      <c r="E12" s="550"/>
    </row>
    <row r="13" spans="1:5">
      <c r="A13" s="377">
        <v>7</v>
      </c>
      <c r="B13" s="403" t="s">
        <v>553</v>
      </c>
      <c r="C13" s="725">
        <v>1062445.21</v>
      </c>
      <c r="D13" s="401"/>
      <c r="E13" s="550"/>
    </row>
    <row r="14" spans="1:5">
      <c r="A14" s="377">
        <v>8</v>
      </c>
      <c r="B14" s="403" t="s">
        <v>551</v>
      </c>
      <c r="C14" s="725">
        <v>0</v>
      </c>
      <c r="D14" s="377"/>
      <c r="E14" s="550"/>
    </row>
    <row r="15" spans="1:5">
      <c r="A15" s="377">
        <v>9</v>
      </c>
      <c r="B15" s="403" t="s">
        <v>552</v>
      </c>
      <c r="C15" s="725">
        <v>0</v>
      </c>
      <c r="D15" s="377"/>
      <c r="E15" s="550"/>
    </row>
    <row r="16" spans="1:5">
      <c r="A16" s="377">
        <v>10</v>
      </c>
      <c r="B16" s="403" t="s">
        <v>554</v>
      </c>
      <c r="C16" s="725">
        <v>0</v>
      </c>
      <c r="D16" s="377"/>
      <c r="E16" s="550"/>
    </row>
    <row r="17" spans="1:5" ht="25.5">
      <c r="A17" s="377">
        <v>11</v>
      </c>
      <c r="B17" s="403" t="s">
        <v>555</v>
      </c>
      <c r="C17" s="725">
        <v>96715.457800000004</v>
      </c>
      <c r="D17" s="401"/>
      <c r="E17" s="550"/>
    </row>
    <row r="18" spans="1:5">
      <c r="A18" s="380">
        <v>12</v>
      </c>
      <c r="B18" s="402" t="s">
        <v>556</v>
      </c>
      <c r="C18" s="549">
        <v>31280888.033399999</v>
      </c>
      <c r="D18" s="401"/>
      <c r="E18" s="550"/>
    </row>
  </sheetData>
  <mergeCells count="3">
    <mergeCell ref="A5:B6"/>
    <mergeCell ref="C5:C6"/>
    <mergeCell ref="D5:D6"/>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56"/>
  <sheetViews>
    <sheetView showGridLines="0" topLeftCell="P11" zoomScaleNormal="100" workbookViewId="0">
      <selection activeCell="C8" sqref="C8:AA28"/>
    </sheetView>
  </sheetViews>
  <sheetFormatPr defaultColWidth="9.140625" defaultRowHeight="12.75"/>
  <cols>
    <col min="1" max="1" width="11.85546875" style="387" bestFit="1" customWidth="1"/>
    <col min="2" max="2" width="63.85546875" style="387" customWidth="1"/>
    <col min="3" max="3" width="15.5703125" style="387" customWidth="1"/>
    <col min="4" max="18" width="22.28515625" style="387" customWidth="1"/>
    <col min="19" max="19" width="23.28515625" style="387" bestFit="1" customWidth="1"/>
    <col min="20" max="26" width="22.28515625" style="387" customWidth="1"/>
    <col min="27" max="27" width="23.28515625" style="387" bestFit="1" customWidth="1"/>
    <col min="28" max="28" width="20" style="387" customWidth="1"/>
    <col min="29" max="16384" width="9.140625" style="387"/>
  </cols>
  <sheetData>
    <row r="1" spans="1:28" ht="13.5">
      <c r="A1" s="309" t="s">
        <v>108</v>
      </c>
      <c r="B1" s="246" t="str">
        <f>Info!C2</f>
        <v>ს.ს "პროკრედიტ ბანკი"</v>
      </c>
    </row>
    <row r="2" spans="1:28" ht="13.5">
      <c r="A2" s="309" t="s">
        <v>109</v>
      </c>
      <c r="B2" s="312">
        <f>'1. key ratios'!B2</f>
        <v>45199</v>
      </c>
      <c r="C2" s="388"/>
      <c r="G2" s="551"/>
      <c r="K2" s="551"/>
    </row>
    <row r="3" spans="1:28" ht="13.5">
      <c r="A3" s="311" t="s">
        <v>557</v>
      </c>
      <c r="G3" s="551"/>
      <c r="K3" s="551"/>
    </row>
    <row r="4" spans="1:28" ht="13.5">
      <c r="E4" s="551"/>
      <c r="F4" s="551"/>
      <c r="G4" s="551"/>
      <c r="I4" s="551"/>
      <c r="J4" s="551"/>
      <c r="K4" s="551"/>
      <c r="M4" s="551"/>
      <c r="N4" s="551"/>
      <c r="O4" s="551"/>
      <c r="P4" s="551"/>
      <c r="Q4" s="551"/>
      <c r="R4" s="551"/>
      <c r="U4" s="551"/>
      <c r="V4" s="551"/>
      <c r="W4" s="551"/>
      <c r="X4" s="551"/>
      <c r="Y4" s="551"/>
      <c r="Z4" s="551"/>
    </row>
    <row r="5" spans="1:28" ht="15" customHeight="1">
      <c r="A5" s="860" t="s">
        <v>889</v>
      </c>
      <c r="B5" s="861"/>
      <c r="C5" s="852" t="s">
        <v>888</v>
      </c>
      <c r="D5" s="866"/>
      <c r="E5" s="866"/>
      <c r="F5" s="866"/>
      <c r="G5" s="866"/>
      <c r="H5" s="866"/>
      <c r="I5" s="866"/>
      <c r="J5" s="866"/>
      <c r="K5" s="866"/>
      <c r="L5" s="866"/>
      <c r="M5" s="866"/>
      <c r="N5" s="866"/>
      <c r="O5" s="866"/>
      <c r="P5" s="866"/>
      <c r="Q5" s="866"/>
      <c r="R5" s="866"/>
      <c r="S5" s="866"/>
      <c r="T5" s="414"/>
      <c r="U5" s="414"/>
      <c r="V5" s="414"/>
      <c r="W5" s="414"/>
      <c r="X5" s="414"/>
      <c r="Y5" s="414"/>
      <c r="Z5" s="414"/>
      <c r="AA5" s="413"/>
      <c r="AB5" s="406"/>
    </row>
    <row r="6" spans="1:28">
      <c r="A6" s="862"/>
      <c r="B6" s="863"/>
      <c r="C6" s="867" t="s">
        <v>66</v>
      </c>
      <c r="D6" s="869" t="s">
        <v>887</v>
      </c>
      <c r="E6" s="869"/>
      <c r="F6" s="869"/>
      <c r="G6" s="869"/>
      <c r="H6" s="870" t="s">
        <v>886</v>
      </c>
      <c r="I6" s="871"/>
      <c r="J6" s="871"/>
      <c r="K6" s="872"/>
      <c r="L6" s="411"/>
      <c r="M6" s="873" t="s">
        <v>885</v>
      </c>
      <c r="N6" s="873"/>
      <c r="O6" s="873"/>
      <c r="P6" s="873"/>
      <c r="Q6" s="873"/>
      <c r="R6" s="873"/>
      <c r="S6" s="850"/>
      <c r="T6" s="412"/>
      <c r="U6" s="853" t="s">
        <v>884</v>
      </c>
      <c r="V6" s="853"/>
      <c r="W6" s="853"/>
      <c r="X6" s="853"/>
      <c r="Y6" s="853"/>
      <c r="Z6" s="853"/>
      <c r="AA6" s="851"/>
      <c r="AB6" s="411"/>
    </row>
    <row r="7" spans="1:28" ht="25.5">
      <c r="A7" s="864"/>
      <c r="B7" s="865"/>
      <c r="C7" s="868"/>
      <c r="D7" s="410"/>
      <c r="E7" s="384" t="s">
        <v>558</v>
      </c>
      <c r="F7" s="384" t="s">
        <v>882</v>
      </c>
      <c r="G7" s="384" t="s">
        <v>883</v>
      </c>
      <c r="H7" s="409"/>
      <c r="I7" s="384" t="s">
        <v>558</v>
      </c>
      <c r="J7" s="384" t="s">
        <v>882</v>
      </c>
      <c r="K7" s="384" t="s">
        <v>883</v>
      </c>
      <c r="L7" s="408"/>
      <c r="M7" s="384" t="s">
        <v>558</v>
      </c>
      <c r="N7" s="384" t="s">
        <v>882</v>
      </c>
      <c r="O7" s="384" t="s">
        <v>881</v>
      </c>
      <c r="P7" s="384" t="s">
        <v>880</v>
      </c>
      <c r="Q7" s="384" t="s">
        <v>879</v>
      </c>
      <c r="R7" s="384" t="s">
        <v>878</v>
      </c>
      <c r="S7" s="384" t="s">
        <v>877</v>
      </c>
      <c r="T7" s="407"/>
      <c r="U7" s="384" t="s">
        <v>558</v>
      </c>
      <c r="V7" s="384" t="s">
        <v>882</v>
      </c>
      <c r="W7" s="384" t="s">
        <v>881</v>
      </c>
      <c r="X7" s="384" t="s">
        <v>880</v>
      </c>
      <c r="Y7" s="384" t="s">
        <v>879</v>
      </c>
      <c r="Z7" s="384" t="s">
        <v>878</v>
      </c>
      <c r="AA7" s="384" t="s">
        <v>877</v>
      </c>
      <c r="AB7" s="406"/>
    </row>
    <row r="8" spans="1:28">
      <c r="A8" s="405">
        <v>1</v>
      </c>
      <c r="B8" s="380" t="s">
        <v>559</v>
      </c>
      <c r="C8" s="549">
        <v>1151317928.3993857</v>
      </c>
      <c r="D8" s="549">
        <v>1080071630.1957068</v>
      </c>
      <c r="E8" s="549">
        <v>12457156.34759384</v>
      </c>
      <c r="F8" s="549">
        <v>1296035.230918</v>
      </c>
      <c r="G8" s="549">
        <v>0</v>
      </c>
      <c r="H8" s="549">
        <v>39965410.157306999</v>
      </c>
      <c r="I8" s="549">
        <v>7244210.7032835903</v>
      </c>
      <c r="J8" s="549">
        <v>1099026.276358</v>
      </c>
      <c r="K8" s="549">
        <v>0</v>
      </c>
      <c r="L8" s="549">
        <v>30766387.61962308</v>
      </c>
      <c r="M8" s="549">
        <v>1180059.21688776</v>
      </c>
      <c r="N8" s="549">
        <v>15055496.9702211</v>
      </c>
      <c r="O8" s="549">
        <v>645157.51538125006</v>
      </c>
      <c r="P8" s="549">
        <v>6430755.3140228195</v>
      </c>
      <c r="Q8" s="549">
        <v>1232765.363445</v>
      </c>
      <c r="R8" s="549">
        <v>0</v>
      </c>
      <c r="S8" s="549">
        <v>0</v>
      </c>
      <c r="T8" s="549">
        <v>514500.42674874002</v>
      </c>
      <c r="U8" s="549">
        <v>514500.42461122002</v>
      </c>
      <c r="V8" s="549">
        <v>0</v>
      </c>
      <c r="W8" s="549">
        <v>0</v>
      </c>
      <c r="X8" s="549">
        <v>0</v>
      </c>
      <c r="Y8" s="549">
        <v>0</v>
      </c>
      <c r="Z8" s="549">
        <v>0</v>
      </c>
      <c r="AA8" s="549">
        <v>0</v>
      </c>
    </row>
    <row r="9" spans="1:28">
      <c r="A9" s="377">
        <v>1.1000000000000001</v>
      </c>
      <c r="B9" s="396" t="s">
        <v>560</v>
      </c>
      <c r="C9" s="548">
        <v>0</v>
      </c>
      <c r="D9" s="548"/>
      <c r="E9" s="548"/>
      <c r="F9" s="548"/>
      <c r="G9" s="548"/>
      <c r="H9" s="548"/>
      <c r="I9" s="548"/>
      <c r="J9" s="548"/>
      <c r="K9" s="548"/>
      <c r="L9" s="548"/>
      <c r="M9" s="548"/>
      <c r="N9" s="548"/>
      <c r="O9" s="548"/>
      <c r="P9" s="548"/>
      <c r="Q9" s="548"/>
      <c r="R9" s="548"/>
      <c r="S9" s="548"/>
      <c r="T9" s="548"/>
      <c r="U9" s="548"/>
      <c r="V9" s="548"/>
      <c r="W9" s="548"/>
      <c r="X9" s="548"/>
      <c r="Y9" s="548"/>
      <c r="Z9" s="548"/>
      <c r="AA9" s="548"/>
    </row>
    <row r="10" spans="1:28">
      <c r="A10" s="377">
        <v>1.2</v>
      </c>
      <c r="B10" s="396" t="s">
        <v>561</v>
      </c>
      <c r="C10" s="548">
        <v>0</v>
      </c>
      <c r="D10" s="548"/>
      <c r="E10" s="548"/>
      <c r="F10" s="548"/>
      <c r="G10" s="548"/>
      <c r="H10" s="548"/>
      <c r="I10" s="548"/>
      <c r="J10" s="548"/>
      <c r="K10" s="548"/>
      <c r="L10" s="548"/>
      <c r="M10" s="548"/>
      <c r="N10" s="548"/>
      <c r="O10" s="548"/>
      <c r="P10" s="548"/>
      <c r="Q10" s="548"/>
      <c r="R10" s="548"/>
      <c r="S10" s="548"/>
      <c r="T10" s="548"/>
      <c r="U10" s="548"/>
      <c r="V10" s="548"/>
      <c r="W10" s="548"/>
      <c r="X10" s="548"/>
      <c r="Y10" s="548"/>
      <c r="Z10" s="548"/>
      <c r="AA10" s="548"/>
    </row>
    <row r="11" spans="1:28">
      <c r="A11" s="377">
        <v>1.3</v>
      </c>
      <c r="B11" s="396" t="s">
        <v>562</v>
      </c>
      <c r="C11" s="548">
        <v>0</v>
      </c>
      <c r="D11" s="548">
        <v>0</v>
      </c>
      <c r="E11" s="548"/>
      <c r="F11" s="548"/>
      <c r="G11" s="548"/>
      <c r="H11" s="548"/>
      <c r="I11" s="548"/>
      <c r="J11" s="548"/>
      <c r="K11" s="548"/>
      <c r="L11" s="548"/>
      <c r="M11" s="548"/>
      <c r="N11" s="548"/>
      <c r="O11" s="548"/>
      <c r="P11" s="548"/>
      <c r="Q11" s="548"/>
      <c r="R11" s="548"/>
      <c r="S11" s="548"/>
      <c r="T11" s="548"/>
      <c r="U11" s="548"/>
      <c r="V11" s="548"/>
      <c r="W11" s="548"/>
      <c r="X11" s="548"/>
      <c r="Y11" s="548"/>
      <c r="Z11" s="548"/>
      <c r="AA11" s="548"/>
    </row>
    <row r="12" spans="1:28">
      <c r="A12" s="377">
        <v>1.4</v>
      </c>
      <c r="B12" s="396" t="s">
        <v>563</v>
      </c>
      <c r="C12" s="725">
        <v>2347388.52</v>
      </c>
      <c r="D12" s="725">
        <v>2347388.52</v>
      </c>
      <c r="E12" s="548">
        <v>0</v>
      </c>
      <c r="F12" s="548">
        <v>0</v>
      </c>
      <c r="G12" s="548">
        <v>0</v>
      </c>
      <c r="H12" s="548">
        <v>0</v>
      </c>
      <c r="I12" s="548">
        <v>0</v>
      </c>
      <c r="J12" s="548">
        <v>0</v>
      </c>
      <c r="K12" s="548">
        <v>0</v>
      </c>
      <c r="L12" s="548">
        <v>0</v>
      </c>
      <c r="M12" s="548">
        <v>0</v>
      </c>
      <c r="N12" s="548">
        <v>0</v>
      </c>
      <c r="O12" s="548">
        <v>0</v>
      </c>
      <c r="P12" s="548">
        <v>0</v>
      </c>
      <c r="Q12" s="548">
        <v>0</v>
      </c>
      <c r="R12" s="548">
        <v>0</v>
      </c>
      <c r="S12" s="548">
        <v>0</v>
      </c>
      <c r="T12" s="548">
        <v>0</v>
      </c>
      <c r="U12" s="548">
        <v>0</v>
      </c>
      <c r="V12" s="548">
        <v>0</v>
      </c>
      <c r="W12" s="548">
        <v>0</v>
      </c>
      <c r="X12" s="548">
        <v>0</v>
      </c>
      <c r="Y12" s="548">
        <v>0</v>
      </c>
      <c r="Z12" s="548">
        <v>0</v>
      </c>
      <c r="AA12" s="548">
        <v>0</v>
      </c>
    </row>
    <row r="13" spans="1:28">
      <c r="A13" s="377">
        <v>1.5</v>
      </c>
      <c r="B13" s="396" t="s">
        <v>564</v>
      </c>
      <c r="C13" s="725">
        <v>978790905.33807409</v>
      </c>
      <c r="D13" s="725">
        <v>916392895.50853598</v>
      </c>
      <c r="E13" s="548">
        <v>9787171.6900752801</v>
      </c>
      <c r="F13" s="548">
        <v>0</v>
      </c>
      <c r="G13" s="548">
        <v>0</v>
      </c>
      <c r="H13" s="548">
        <v>34552643.278962299</v>
      </c>
      <c r="I13" s="548">
        <v>7128681.6688312199</v>
      </c>
      <c r="J13" s="548">
        <v>1023455.726303</v>
      </c>
      <c r="K13" s="548">
        <v>0</v>
      </c>
      <c r="L13" s="548">
        <v>27845366.5505758</v>
      </c>
      <c r="M13" s="548">
        <v>1048805.4297229401</v>
      </c>
      <c r="N13" s="548">
        <v>14739445.0459211</v>
      </c>
      <c r="O13" s="548">
        <v>269827.20569999999</v>
      </c>
      <c r="P13" s="548">
        <v>6364928.6482448196</v>
      </c>
      <c r="Q13" s="548">
        <v>1039826.7964699999</v>
      </c>
      <c r="R13" s="548">
        <v>0</v>
      </c>
      <c r="S13" s="548">
        <v>0</v>
      </c>
      <c r="T13" s="548">
        <v>0</v>
      </c>
      <c r="U13" s="548">
        <v>0</v>
      </c>
      <c r="V13" s="548">
        <v>0</v>
      </c>
      <c r="W13" s="548">
        <v>0</v>
      </c>
      <c r="X13" s="548">
        <v>0</v>
      </c>
      <c r="Y13" s="548">
        <v>0</v>
      </c>
      <c r="Z13" s="548">
        <v>0</v>
      </c>
      <c r="AA13" s="548">
        <v>0</v>
      </c>
    </row>
    <row r="14" spans="1:28">
      <c r="A14" s="377">
        <v>1.6</v>
      </c>
      <c r="B14" s="396" t="s">
        <v>565</v>
      </c>
      <c r="C14" s="725">
        <v>170179634.54131174</v>
      </c>
      <c r="D14" s="725">
        <v>161331346.167171</v>
      </c>
      <c r="E14" s="548">
        <v>2669984.6575185601</v>
      </c>
      <c r="F14" s="548">
        <v>1296035.230918</v>
      </c>
      <c r="G14" s="548">
        <v>0</v>
      </c>
      <c r="H14" s="548">
        <v>5412766.8783446997</v>
      </c>
      <c r="I14" s="548">
        <v>115529.03445237</v>
      </c>
      <c r="J14" s="548">
        <v>75570.550055</v>
      </c>
      <c r="K14" s="548">
        <v>0</v>
      </c>
      <c r="L14" s="548">
        <v>2921021.0690472801</v>
      </c>
      <c r="M14" s="548">
        <v>131253.78716482001</v>
      </c>
      <c r="N14" s="548">
        <v>316051.92430000001</v>
      </c>
      <c r="O14" s="548">
        <v>375330.30968125002</v>
      </c>
      <c r="P14" s="548">
        <v>65826.665777999995</v>
      </c>
      <c r="Q14" s="548">
        <v>192938.56697499999</v>
      </c>
      <c r="R14" s="548">
        <v>0</v>
      </c>
      <c r="S14" s="548">
        <v>0</v>
      </c>
      <c r="T14" s="548">
        <v>514500.42674874002</v>
      </c>
      <c r="U14" s="548">
        <v>514500.42461122002</v>
      </c>
      <c r="V14" s="548">
        <v>0</v>
      </c>
      <c r="W14" s="548">
        <v>0</v>
      </c>
      <c r="X14" s="548">
        <v>0</v>
      </c>
      <c r="Y14" s="548">
        <v>0</v>
      </c>
      <c r="Z14" s="548">
        <v>0</v>
      </c>
      <c r="AA14" s="548">
        <v>0</v>
      </c>
    </row>
    <row r="15" spans="1:28">
      <c r="A15" s="405">
        <v>2</v>
      </c>
      <c r="B15" s="380" t="s">
        <v>566</v>
      </c>
      <c r="C15" s="549">
        <v>116792938.91999999</v>
      </c>
      <c r="D15" s="549">
        <v>116792938.91999999</v>
      </c>
      <c r="E15" s="549">
        <v>0</v>
      </c>
      <c r="F15" s="549">
        <v>0</v>
      </c>
      <c r="G15" s="549">
        <v>0</v>
      </c>
      <c r="H15" s="549">
        <v>0</v>
      </c>
      <c r="I15" s="549">
        <v>0</v>
      </c>
      <c r="J15" s="549">
        <v>0</v>
      </c>
      <c r="K15" s="549">
        <v>0</v>
      </c>
      <c r="L15" s="549">
        <v>0</v>
      </c>
      <c r="M15" s="549">
        <v>0</v>
      </c>
      <c r="N15" s="549">
        <v>0</v>
      </c>
      <c r="O15" s="549">
        <v>0</v>
      </c>
      <c r="P15" s="549">
        <v>0</v>
      </c>
      <c r="Q15" s="549">
        <v>0</v>
      </c>
      <c r="R15" s="549">
        <v>0</v>
      </c>
      <c r="S15" s="549">
        <v>0</v>
      </c>
      <c r="T15" s="549">
        <v>0</v>
      </c>
      <c r="U15" s="549">
        <v>0</v>
      </c>
      <c r="V15" s="549">
        <v>0</v>
      </c>
      <c r="W15" s="549">
        <v>0</v>
      </c>
      <c r="X15" s="549">
        <v>0</v>
      </c>
      <c r="Y15" s="549">
        <v>0</v>
      </c>
      <c r="Z15" s="549">
        <v>0</v>
      </c>
      <c r="AA15" s="549">
        <v>0</v>
      </c>
    </row>
    <row r="16" spans="1:28">
      <c r="A16" s="377">
        <v>2.1</v>
      </c>
      <c r="B16" s="396" t="s">
        <v>560</v>
      </c>
      <c r="C16" s="548">
        <v>36552117.789999999</v>
      </c>
      <c r="D16" s="548">
        <v>36552117.789999999</v>
      </c>
      <c r="E16" s="548"/>
      <c r="F16" s="548"/>
      <c r="G16" s="548"/>
      <c r="H16" s="548"/>
      <c r="I16" s="548"/>
      <c r="J16" s="548"/>
      <c r="K16" s="548"/>
      <c r="L16" s="548"/>
      <c r="M16" s="548"/>
      <c r="N16" s="548"/>
      <c r="O16" s="548"/>
      <c r="P16" s="548"/>
      <c r="Q16" s="548"/>
      <c r="R16" s="548"/>
      <c r="S16" s="548"/>
      <c r="T16" s="548"/>
      <c r="U16" s="548"/>
      <c r="V16" s="548"/>
      <c r="W16" s="548"/>
      <c r="X16" s="548"/>
      <c r="Y16" s="548"/>
      <c r="Z16" s="548"/>
      <c r="AA16" s="548"/>
    </row>
    <row r="17" spans="1:28">
      <c r="A17" s="377">
        <v>2.2000000000000002</v>
      </c>
      <c r="B17" s="396" t="s">
        <v>561</v>
      </c>
      <c r="C17" s="548">
        <v>80240821.129999995</v>
      </c>
      <c r="D17" s="548">
        <v>80240821.129999995</v>
      </c>
      <c r="E17" s="548"/>
      <c r="F17" s="548"/>
      <c r="G17" s="548"/>
      <c r="H17" s="548"/>
      <c r="I17" s="548"/>
      <c r="J17" s="548"/>
      <c r="K17" s="548"/>
      <c r="L17" s="548"/>
      <c r="M17" s="548"/>
      <c r="N17" s="548"/>
      <c r="O17" s="548"/>
      <c r="P17" s="548"/>
      <c r="Q17" s="548"/>
      <c r="R17" s="548"/>
      <c r="S17" s="548"/>
      <c r="T17" s="548"/>
      <c r="U17" s="548"/>
      <c r="V17" s="548"/>
      <c r="W17" s="548"/>
      <c r="X17" s="548"/>
      <c r="Y17" s="548"/>
      <c r="Z17" s="548"/>
      <c r="AA17" s="548"/>
    </row>
    <row r="18" spans="1:28">
      <c r="A18" s="377">
        <v>2.2999999999999998</v>
      </c>
      <c r="B18" s="396" t="s">
        <v>562</v>
      </c>
      <c r="C18" s="548">
        <v>0</v>
      </c>
      <c r="D18" s="548">
        <v>0</v>
      </c>
      <c r="E18" s="548"/>
      <c r="F18" s="548"/>
      <c r="G18" s="548"/>
      <c r="H18" s="548"/>
      <c r="I18" s="548"/>
      <c r="J18" s="548"/>
      <c r="K18" s="548"/>
      <c r="L18" s="548"/>
      <c r="M18" s="548"/>
      <c r="N18" s="548"/>
      <c r="O18" s="548"/>
      <c r="P18" s="548"/>
      <c r="Q18" s="548"/>
      <c r="R18" s="548"/>
      <c r="S18" s="548"/>
      <c r="T18" s="548"/>
      <c r="U18" s="548"/>
      <c r="V18" s="548"/>
      <c r="W18" s="548"/>
      <c r="X18" s="548"/>
      <c r="Y18" s="548"/>
      <c r="Z18" s="548"/>
      <c r="AA18" s="548"/>
    </row>
    <row r="19" spans="1:28">
      <c r="A19" s="377">
        <v>2.4</v>
      </c>
      <c r="B19" s="396" t="s">
        <v>563</v>
      </c>
      <c r="C19" s="548">
        <v>0</v>
      </c>
      <c r="D19" s="548">
        <v>0</v>
      </c>
      <c r="E19" s="548"/>
      <c r="F19" s="548"/>
      <c r="G19" s="548"/>
      <c r="H19" s="548"/>
      <c r="I19" s="548"/>
      <c r="J19" s="548"/>
      <c r="K19" s="548"/>
      <c r="L19" s="548"/>
      <c r="M19" s="548"/>
      <c r="N19" s="548"/>
      <c r="O19" s="548"/>
      <c r="P19" s="548"/>
      <c r="Q19" s="548"/>
      <c r="R19" s="548"/>
      <c r="S19" s="548"/>
      <c r="T19" s="548"/>
      <c r="U19" s="548"/>
      <c r="V19" s="548"/>
      <c r="W19" s="548"/>
      <c r="X19" s="548"/>
      <c r="Y19" s="548"/>
      <c r="Z19" s="548"/>
      <c r="AA19" s="548"/>
    </row>
    <row r="20" spans="1:28">
      <c r="A20" s="377">
        <v>2.5</v>
      </c>
      <c r="B20" s="396" t="s">
        <v>564</v>
      </c>
      <c r="C20" s="548">
        <v>0</v>
      </c>
      <c r="D20" s="548">
        <v>0</v>
      </c>
      <c r="E20" s="548"/>
      <c r="F20" s="548"/>
      <c r="G20" s="548"/>
      <c r="H20" s="548"/>
      <c r="I20" s="548"/>
      <c r="J20" s="548"/>
      <c r="K20" s="548"/>
      <c r="L20" s="548"/>
      <c r="M20" s="548"/>
      <c r="N20" s="548"/>
      <c r="O20" s="548"/>
      <c r="P20" s="548"/>
      <c r="Q20" s="548"/>
      <c r="R20" s="548"/>
      <c r="S20" s="548"/>
      <c r="T20" s="548"/>
      <c r="U20" s="548"/>
      <c r="V20" s="548"/>
      <c r="W20" s="548"/>
      <c r="X20" s="548"/>
      <c r="Y20" s="548"/>
      <c r="Z20" s="548"/>
      <c r="AA20" s="548"/>
    </row>
    <row r="21" spans="1:28">
      <c r="A21" s="377">
        <v>2.6</v>
      </c>
      <c r="B21" s="396" t="s">
        <v>565</v>
      </c>
      <c r="C21" s="548">
        <v>0</v>
      </c>
      <c r="D21" s="548">
        <v>0</v>
      </c>
      <c r="E21" s="548"/>
      <c r="F21" s="548"/>
      <c r="G21" s="548"/>
      <c r="H21" s="548"/>
      <c r="I21" s="548"/>
      <c r="J21" s="548"/>
      <c r="K21" s="548"/>
      <c r="L21" s="548"/>
      <c r="M21" s="548"/>
      <c r="N21" s="548"/>
      <c r="O21" s="548"/>
      <c r="P21" s="548"/>
      <c r="Q21" s="548"/>
      <c r="R21" s="548"/>
      <c r="S21" s="548"/>
      <c r="T21" s="548"/>
      <c r="U21" s="548"/>
      <c r="V21" s="548"/>
      <c r="W21" s="548"/>
      <c r="X21" s="548"/>
      <c r="Y21" s="548"/>
      <c r="Z21" s="548"/>
      <c r="AA21" s="548"/>
    </row>
    <row r="22" spans="1:28">
      <c r="A22" s="405">
        <v>3</v>
      </c>
      <c r="B22" s="380" t="s">
        <v>567</v>
      </c>
      <c r="C22" s="549">
        <v>141003815.71077397</v>
      </c>
      <c r="D22" s="549">
        <v>85300852.791709006</v>
      </c>
      <c r="E22" s="553"/>
      <c r="F22" s="553"/>
      <c r="G22" s="553"/>
      <c r="H22" s="549">
        <v>6300834.9000000004</v>
      </c>
      <c r="I22" s="553"/>
      <c r="J22" s="553"/>
      <c r="K22" s="553"/>
      <c r="L22" s="549"/>
      <c r="M22" s="553"/>
      <c r="N22" s="553"/>
      <c r="O22" s="553"/>
      <c r="P22" s="553"/>
      <c r="Q22" s="553"/>
      <c r="R22" s="553"/>
      <c r="S22" s="553"/>
      <c r="T22" s="549">
        <v>0</v>
      </c>
      <c r="U22" s="553"/>
      <c r="V22" s="553"/>
      <c r="W22" s="553"/>
      <c r="X22" s="553"/>
      <c r="Y22" s="553"/>
      <c r="Z22" s="553"/>
      <c r="AA22" s="553"/>
    </row>
    <row r="23" spans="1:28">
      <c r="A23" s="377">
        <v>3.1</v>
      </c>
      <c r="B23" s="396" t="s">
        <v>560</v>
      </c>
      <c r="C23" s="548">
        <v>0</v>
      </c>
      <c r="D23" s="548">
        <v>0</v>
      </c>
      <c r="E23" s="553"/>
      <c r="F23" s="553"/>
      <c r="G23" s="553"/>
      <c r="H23" s="548">
        <v>0</v>
      </c>
      <c r="I23" s="553"/>
      <c r="J23" s="553"/>
      <c r="K23" s="553"/>
      <c r="L23" s="548"/>
      <c r="M23" s="553"/>
      <c r="N23" s="553"/>
      <c r="O23" s="553"/>
      <c r="P23" s="553"/>
      <c r="Q23" s="553"/>
      <c r="R23" s="553"/>
      <c r="S23" s="553"/>
      <c r="T23" s="548"/>
      <c r="U23" s="553"/>
      <c r="V23" s="553"/>
      <c r="W23" s="553"/>
      <c r="X23" s="553"/>
      <c r="Y23" s="553"/>
      <c r="Z23" s="553"/>
      <c r="AA23" s="553"/>
    </row>
    <row r="24" spans="1:28">
      <c r="A24" s="377">
        <v>3.2</v>
      </c>
      <c r="B24" s="396" t="s">
        <v>561</v>
      </c>
      <c r="C24" s="548">
        <v>0</v>
      </c>
      <c r="D24" s="548">
        <v>0</v>
      </c>
      <c r="E24" s="553"/>
      <c r="F24" s="553"/>
      <c r="G24" s="553"/>
      <c r="H24" s="548">
        <v>0</v>
      </c>
      <c r="I24" s="553"/>
      <c r="J24" s="553"/>
      <c r="K24" s="553"/>
      <c r="L24" s="548"/>
      <c r="M24" s="553"/>
      <c r="N24" s="553"/>
      <c r="O24" s="553"/>
      <c r="P24" s="553"/>
      <c r="Q24" s="553"/>
      <c r="R24" s="553"/>
      <c r="S24" s="553"/>
      <c r="T24" s="548"/>
      <c r="U24" s="553"/>
      <c r="V24" s="553"/>
      <c r="W24" s="553"/>
      <c r="X24" s="553"/>
      <c r="Y24" s="553"/>
      <c r="Z24" s="553"/>
      <c r="AA24" s="553"/>
    </row>
    <row r="25" spans="1:28">
      <c r="A25" s="377">
        <v>3.3</v>
      </c>
      <c r="B25" s="396" t="s">
        <v>562</v>
      </c>
      <c r="C25" s="548">
        <v>0</v>
      </c>
      <c r="D25" s="548">
        <v>0</v>
      </c>
      <c r="E25" s="553"/>
      <c r="F25" s="553"/>
      <c r="G25" s="553"/>
      <c r="H25" s="548">
        <v>0</v>
      </c>
      <c r="I25" s="553"/>
      <c r="J25" s="553"/>
      <c r="K25" s="553"/>
      <c r="L25" s="548"/>
      <c r="M25" s="553"/>
      <c r="N25" s="553"/>
      <c r="O25" s="553"/>
      <c r="P25" s="553"/>
      <c r="Q25" s="553"/>
      <c r="R25" s="553"/>
      <c r="S25" s="553"/>
      <c r="T25" s="548">
        <v>0</v>
      </c>
      <c r="U25" s="553"/>
      <c r="V25" s="553"/>
      <c r="W25" s="553"/>
      <c r="X25" s="553"/>
      <c r="Y25" s="553"/>
      <c r="Z25" s="553"/>
      <c r="AA25" s="553"/>
    </row>
    <row r="26" spans="1:28">
      <c r="A26" s="377">
        <v>3.4</v>
      </c>
      <c r="B26" s="396" t="s">
        <v>563</v>
      </c>
      <c r="C26" s="548">
        <v>541395.5</v>
      </c>
      <c r="D26" s="548">
        <v>0</v>
      </c>
      <c r="E26" s="553"/>
      <c r="F26" s="553"/>
      <c r="G26" s="553"/>
      <c r="H26" s="548">
        <v>0</v>
      </c>
      <c r="I26" s="553"/>
      <c r="J26" s="553"/>
      <c r="K26" s="553"/>
      <c r="L26" s="548"/>
      <c r="M26" s="553"/>
      <c r="N26" s="553"/>
      <c r="O26" s="553"/>
      <c r="P26" s="553"/>
      <c r="Q26" s="553"/>
      <c r="R26" s="553"/>
      <c r="S26" s="553"/>
      <c r="T26" s="548">
        <v>0</v>
      </c>
      <c r="U26" s="553"/>
      <c r="V26" s="553"/>
      <c r="W26" s="553"/>
      <c r="X26" s="553"/>
      <c r="Y26" s="553"/>
      <c r="Z26" s="553"/>
      <c r="AA26" s="553"/>
    </row>
    <row r="27" spans="1:28">
      <c r="A27" s="377">
        <v>3.5</v>
      </c>
      <c r="B27" s="396" t="s">
        <v>564</v>
      </c>
      <c r="C27" s="548">
        <v>138552067.59214097</v>
      </c>
      <c r="D27" s="548">
        <v>83555896.423076004</v>
      </c>
      <c r="E27" s="553"/>
      <c r="F27" s="553"/>
      <c r="G27" s="553"/>
      <c r="H27" s="548">
        <v>6296986.9000000004</v>
      </c>
      <c r="I27" s="553"/>
      <c r="J27" s="553"/>
      <c r="K27" s="553"/>
      <c r="L27" s="548"/>
      <c r="M27" s="553"/>
      <c r="N27" s="553"/>
      <c r="O27" s="553"/>
      <c r="P27" s="553"/>
      <c r="Q27" s="553"/>
      <c r="R27" s="553"/>
      <c r="S27" s="553"/>
      <c r="T27" s="548">
        <v>0</v>
      </c>
      <c r="U27" s="553"/>
      <c r="V27" s="553"/>
      <c r="W27" s="553"/>
      <c r="X27" s="553"/>
      <c r="Y27" s="553"/>
      <c r="Z27" s="553"/>
      <c r="AA27" s="553"/>
    </row>
    <row r="28" spans="1:28">
      <c r="A28" s="377">
        <v>3.6</v>
      </c>
      <c r="B28" s="396" t="s">
        <v>565</v>
      </c>
      <c r="C28" s="548">
        <v>1910352.6186329999</v>
      </c>
      <c r="D28" s="548">
        <v>1744956.3686329999</v>
      </c>
      <c r="E28" s="553"/>
      <c r="F28" s="553"/>
      <c r="G28" s="553"/>
      <c r="H28" s="548">
        <v>3848</v>
      </c>
      <c r="I28" s="553"/>
      <c r="J28" s="553"/>
      <c r="K28" s="553"/>
      <c r="L28" s="548"/>
      <c r="M28" s="553"/>
      <c r="N28" s="553"/>
      <c r="O28" s="553"/>
      <c r="P28" s="553"/>
      <c r="Q28" s="553"/>
      <c r="R28" s="553"/>
      <c r="S28" s="553"/>
      <c r="T28" s="548">
        <v>0</v>
      </c>
      <c r="U28" s="553"/>
      <c r="V28" s="553"/>
      <c r="W28" s="553"/>
      <c r="X28" s="553"/>
      <c r="Y28" s="553"/>
      <c r="Z28" s="553"/>
      <c r="AA28" s="553"/>
    </row>
    <row r="30" spans="1:28">
      <c r="C30" s="550"/>
      <c r="D30" s="550"/>
      <c r="E30" s="550"/>
      <c r="F30" s="550"/>
      <c r="G30" s="550"/>
      <c r="H30" s="550"/>
      <c r="I30" s="550"/>
      <c r="J30" s="550"/>
      <c r="K30" s="550"/>
      <c r="L30" s="550"/>
      <c r="M30" s="550"/>
      <c r="N30" s="550"/>
      <c r="O30" s="550"/>
      <c r="P30" s="550"/>
      <c r="Q30" s="550"/>
      <c r="R30" s="550"/>
      <c r="S30" s="550"/>
      <c r="T30" s="550"/>
      <c r="U30" s="550"/>
      <c r="V30" s="550"/>
      <c r="W30" s="550"/>
      <c r="X30" s="550"/>
      <c r="Y30" s="550"/>
      <c r="Z30" s="550"/>
      <c r="AA30" s="550"/>
      <c r="AB30" s="550"/>
    </row>
    <row r="31" spans="1:28">
      <c r="C31" s="550"/>
      <c r="D31" s="550"/>
      <c r="E31" s="550"/>
      <c r="F31" s="550"/>
      <c r="G31" s="550"/>
      <c r="H31" s="550"/>
      <c r="I31" s="550"/>
      <c r="J31" s="550"/>
      <c r="K31" s="550"/>
      <c r="L31" s="550"/>
      <c r="M31" s="550"/>
      <c r="N31" s="550"/>
      <c r="O31" s="550"/>
      <c r="P31" s="550"/>
      <c r="Q31" s="550"/>
      <c r="R31" s="550"/>
      <c r="S31" s="550"/>
      <c r="T31" s="550"/>
      <c r="U31" s="550"/>
      <c r="V31" s="550"/>
      <c r="W31" s="550"/>
      <c r="X31" s="550"/>
      <c r="Y31" s="550"/>
      <c r="Z31" s="550"/>
      <c r="AA31" s="550"/>
      <c r="AB31" s="550"/>
    </row>
    <row r="32" spans="1:28">
      <c r="C32" s="550"/>
      <c r="D32" s="550"/>
      <c r="E32" s="550"/>
      <c r="F32" s="550"/>
      <c r="G32" s="550"/>
      <c r="H32" s="550"/>
      <c r="I32" s="550"/>
      <c r="J32" s="550"/>
      <c r="K32" s="550"/>
      <c r="L32" s="550"/>
      <c r="M32" s="550"/>
      <c r="N32" s="550"/>
      <c r="O32" s="550"/>
      <c r="P32" s="550"/>
      <c r="Q32" s="550"/>
      <c r="R32" s="550"/>
      <c r="S32" s="550"/>
      <c r="T32" s="550"/>
      <c r="U32" s="550"/>
      <c r="V32" s="550"/>
      <c r="W32" s="550"/>
      <c r="X32" s="550"/>
      <c r="Y32" s="550"/>
      <c r="Z32" s="550"/>
      <c r="AA32" s="550"/>
      <c r="AB32" s="550"/>
    </row>
    <row r="33" spans="3:28">
      <c r="C33" s="550"/>
      <c r="D33" s="550"/>
      <c r="E33" s="550"/>
      <c r="F33" s="550"/>
      <c r="G33" s="550"/>
      <c r="H33" s="550"/>
      <c r="I33" s="550"/>
      <c r="J33" s="550"/>
      <c r="K33" s="550"/>
      <c r="L33" s="550"/>
      <c r="M33" s="550"/>
      <c r="N33" s="550"/>
      <c r="O33" s="550"/>
      <c r="P33" s="550"/>
      <c r="Q33" s="550"/>
      <c r="R33" s="550"/>
      <c r="S33" s="550"/>
      <c r="T33" s="550"/>
      <c r="U33" s="550"/>
      <c r="V33" s="550"/>
      <c r="W33" s="550"/>
      <c r="X33" s="550"/>
      <c r="Y33" s="550"/>
      <c r="Z33" s="550"/>
      <c r="AA33" s="550"/>
      <c r="AB33" s="550"/>
    </row>
    <row r="34" spans="3:28">
      <c r="C34" s="550"/>
      <c r="D34" s="550"/>
      <c r="E34" s="550"/>
      <c r="F34" s="550"/>
      <c r="G34" s="550"/>
      <c r="H34" s="550"/>
      <c r="I34" s="550"/>
      <c r="J34" s="550"/>
      <c r="K34" s="550"/>
      <c r="L34" s="550"/>
      <c r="M34" s="550"/>
      <c r="N34" s="550"/>
      <c r="O34" s="550"/>
      <c r="P34" s="550"/>
      <c r="Q34" s="550"/>
      <c r="R34" s="550"/>
      <c r="S34" s="550"/>
      <c r="T34" s="550"/>
      <c r="U34" s="550"/>
      <c r="V34" s="550"/>
      <c r="W34" s="550"/>
      <c r="X34" s="550"/>
      <c r="Y34" s="550"/>
      <c r="Z34" s="550"/>
      <c r="AA34" s="550"/>
      <c r="AB34" s="550"/>
    </row>
    <row r="35" spans="3:28">
      <c r="C35" s="550"/>
      <c r="D35" s="550"/>
      <c r="E35" s="550"/>
      <c r="F35" s="550"/>
      <c r="G35" s="550"/>
      <c r="H35" s="550"/>
      <c r="I35" s="550"/>
      <c r="J35" s="550"/>
      <c r="K35" s="550"/>
      <c r="L35" s="550"/>
      <c r="M35" s="550"/>
      <c r="N35" s="550"/>
      <c r="O35" s="550"/>
      <c r="P35" s="550"/>
      <c r="Q35" s="550"/>
      <c r="R35" s="550"/>
      <c r="S35" s="550"/>
      <c r="T35" s="550"/>
      <c r="U35" s="550"/>
      <c r="V35" s="550"/>
      <c r="W35" s="550"/>
      <c r="X35" s="550"/>
      <c r="Y35" s="550"/>
      <c r="Z35" s="550"/>
      <c r="AA35" s="550"/>
      <c r="AB35" s="550"/>
    </row>
    <row r="36" spans="3:28">
      <c r="C36" s="550"/>
      <c r="D36" s="550"/>
      <c r="E36" s="550"/>
      <c r="F36" s="550"/>
      <c r="G36" s="550"/>
      <c r="H36" s="550"/>
      <c r="I36" s="550"/>
      <c r="J36" s="550"/>
      <c r="K36" s="550"/>
      <c r="L36" s="550"/>
      <c r="M36" s="550"/>
      <c r="N36" s="550"/>
      <c r="O36" s="550"/>
      <c r="P36" s="550"/>
      <c r="Q36" s="550"/>
      <c r="R36" s="550"/>
      <c r="S36" s="550"/>
      <c r="T36" s="550"/>
      <c r="U36" s="550"/>
      <c r="V36" s="550"/>
      <c r="W36" s="550"/>
      <c r="X36" s="550"/>
      <c r="Y36" s="550"/>
      <c r="Z36" s="550"/>
      <c r="AA36" s="550"/>
      <c r="AB36" s="550"/>
    </row>
    <row r="37" spans="3:28">
      <c r="C37" s="550"/>
      <c r="D37" s="550"/>
      <c r="E37" s="550"/>
      <c r="F37" s="550"/>
      <c r="G37" s="550"/>
      <c r="H37" s="550"/>
      <c r="I37" s="550"/>
      <c r="J37" s="550"/>
      <c r="K37" s="550"/>
      <c r="L37" s="550"/>
      <c r="M37" s="550"/>
      <c r="N37" s="550"/>
      <c r="O37" s="550"/>
      <c r="P37" s="550"/>
      <c r="Q37" s="550"/>
      <c r="R37" s="550"/>
      <c r="S37" s="550"/>
      <c r="T37" s="550"/>
      <c r="U37" s="550"/>
      <c r="V37" s="550"/>
      <c r="W37" s="550"/>
      <c r="X37" s="550"/>
      <c r="Y37" s="550"/>
      <c r="Z37" s="550"/>
      <c r="AA37" s="550"/>
      <c r="AB37" s="550"/>
    </row>
    <row r="38" spans="3:28">
      <c r="C38" s="550"/>
      <c r="D38" s="550"/>
      <c r="E38" s="550"/>
      <c r="F38" s="550"/>
      <c r="G38" s="550"/>
      <c r="H38" s="550"/>
      <c r="I38" s="550"/>
      <c r="J38" s="550"/>
      <c r="K38" s="550"/>
      <c r="L38" s="550"/>
      <c r="M38" s="550"/>
      <c r="N38" s="550"/>
      <c r="O38" s="550"/>
      <c r="P38" s="550"/>
      <c r="Q38" s="550"/>
      <c r="R38" s="550"/>
      <c r="S38" s="550"/>
      <c r="T38" s="550"/>
      <c r="U38" s="550"/>
      <c r="V38" s="550"/>
      <c r="W38" s="550"/>
      <c r="X38" s="550"/>
      <c r="Y38" s="550"/>
      <c r="Z38" s="550"/>
      <c r="AA38" s="550"/>
      <c r="AB38" s="550"/>
    </row>
    <row r="39" spans="3:28">
      <c r="C39" s="550"/>
      <c r="D39" s="550"/>
      <c r="E39" s="550"/>
      <c r="F39" s="550"/>
      <c r="G39" s="550"/>
      <c r="H39" s="550"/>
      <c r="I39" s="550"/>
      <c r="J39" s="550"/>
      <c r="K39" s="550"/>
      <c r="L39" s="550"/>
      <c r="M39" s="550"/>
      <c r="N39" s="550"/>
      <c r="O39" s="550"/>
      <c r="P39" s="550"/>
      <c r="Q39" s="550"/>
      <c r="R39" s="550"/>
      <c r="S39" s="550"/>
      <c r="T39" s="550"/>
      <c r="U39" s="550"/>
      <c r="V39" s="550"/>
      <c r="W39" s="550"/>
      <c r="X39" s="550"/>
      <c r="Y39" s="550"/>
      <c r="Z39" s="550"/>
      <c r="AA39" s="550"/>
      <c r="AB39" s="550"/>
    </row>
    <row r="40" spans="3:28">
      <c r="C40" s="550"/>
      <c r="D40" s="550"/>
      <c r="E40" s="550"/>
      <c r="F40" s="550"/>
      <c r="G40" s="550"/>
      <c r="H40" s="550"/>
      <c r="I40" s="550"/>
      <c r="J40" s="550"/>
      <c r="K40" s="550"/>
      <c r="L40" s="550"/>
      <c r="M40" s="550"/>
      <c r="N40" s="550"/>
      <c r="O40" s="550"/>
      <c r="P40" s="550"/>
      <c r="Q40" s="550"/>
      <c r="R40" s="550"/>
      <c r="S40" s="550"/>
      <c r="T40" s="550"/>
      <c r="U40" s="550"/>
      <c r="V40" s="550"/>
      <c r="W40" s="550"/>
      <c r="X40" s="550"/>
      <c r="Y40" s="550"/>
      <c r="Z40" s="550"/>
      <c r="AA40" s="550"/>
      <c r="AB40" s="550"/>
    </row>
    <row r="41" spans="3:28">
      <c r="C41" s="550"/>
      <c r="D41" s="550"/>
      <c r="E41" s="550"/>
      <c r="F41" s="550"/>
      <c r="G41" s="550"/>
      <c r="H41" s="550"/>
      <c r="I41" s="550"/>
      <c r="J41" s="550"/>
      <c r="K41" s="550"/>
      <c r="L41" s="550"/>
      <c r="M41" s="550"/>
      <c r="N41" s="550"/>
      <c r="O41" s="550"/>
      <c r="P41" s="550"/>
      <c r="Q41" s="550"/>
      <c r="R41" s="550"/>
      <c r="S41" s="550"/>
      <c r="T41" s="550"/>
      <c r="U41" s="550"/>
      <c r="V41" s="550"/>
      <c r="W41" s="550"/>
      <c r="X41" s="550"/>
      <c r="Y41" s="550"/>
      <c r="Z41" s="550"/>
      <c r="AA41" s="550"/>
      <c r="AB41" s="550"/>
    </row>
    <row r="42" spans="3:28">
      <c r="C42" s="550"/>
      <c r="D42" s="550"/>
      <c r="E42" s="550"/>
      <c r="F42" s="550"/>
      <c r="G42" s="550"/>
      <c r="H42" s="550"/>
      <c r="I42" s="550"/>
      <c r="J42" s="550"/>
      <c r="K42" s="550"/>
      <c r="L42" s="550"/>
      <c r="M42" s="550"/>
      <c r="N42" s="550"/>
      <c r="O42" s="550"/>
      <c r="P42" s="550"/>
      <c r="Q42" s="550"/>
      <c r="R42" s="550"/>
      <c r="S42" s="550"/>
      <c r="T42" s="550"/>
      <c r="U42" s="550"/>
      <c r="V42" s="550"/>
      <c r="W42" s="550"/>
      <c r="X42" s="550"/>
      <c r="Y42" s="550"/>
      <c r="Z42" s="550"/>
      <c r="AA42" s="550"/>
      <c r="AB42" s="550"/>
    </row>
    <row r="43" spans="3:28">
      <c r="C43" s="550"/>
      <c r="D43" s="550"/>
      <c r="E43" s="550"/>
      <c r="F43" s="550"/>
      <c r="G43" s="550"/>
      <c r="H43" s="550"/>
      <c r="I43" s="550"/>
      <c r="J43" s="550"/>
      <c r="K43" s="550"/>
      <c r="L43" s="550"/>
      <c r="M43" s="550"/>
      <c r="N43" s="550"/>
      <c r="O43" s="550"/>
      <c r="P43" s="550"/>
      <c r="Q43" s="550"/>
      <c r="R43" s="550"/>
      <c r="S43" s="550"/>
      <c r="T43" s="550"/>
      <c r="U43" s="550"/>
      <c r="V43" s="550"/>
      <c r="W43" s="550"/>
      <c r="X43" s="550"/>
      <c r="Y43" s="550"/>
      <c r="Z43" s="550"/>
      <c r="AA43" s="550"/>
      <c r="AB43" s="550"/>
    </row>
    <row r="44" spans="3:28">
      <c r="C44" s="550"/>
      <c r="D44" s="550"/>
      <c r="E44" s="550"/>
      <c r="F44" s="550"/>
      <c r="G44" s="550"/>
      <c r="H44" s="550"/>
      <c r="I44" s="550"/>
      <c r="J44" s="550"/>
      <c r="K44" s="550"/>
      <c r="L44" s="550"/>
      <c r="M44" s="550"/>
      <c r="N44" s="550"/>
      <c r="O44" s="550"/>
      <c r="P44" s="550"/>
      <c r="Q44" s="550"/>
      <c r="R44" s="550"/>
      <c r="S44" s="550"/>
      <c r="T44" s="550"/>
      <c r="U44" s="550"/>
      <c r="V44" s="550"/>
      <c r="W44" s="550"/>
      <c r="X44" s="550"/>
      <c r="Y44" s="550"/>
      <c r="Z44" s="550"/>
      <c r="AA44" s="550"/>
      <c r="AB44" s="550"/>
    </row>
    <row r="45" spans="3:28">
      <c r="C45" s="550"/>
      <c r="D45" s="550"/>
      <c r="E45" s="550"/>
      <c r="F45" s="550"/>
      <c r="G45" s="550"/>
      <c r="H45" s="550"/>
      <c r="I45" s="550"/>
      <c r="J45" s="550"/>
      <c r="K45" s="550"/>
      <c r="L45" s="550"/>
      <c r="M45" s="550"/>
      <c r="N45" s="550"/>
      <c r="O45" s="550"/>
      <c r="P45" s="550"/>
      <c r="Q45" s="550"/>
      <c r="R45" s="550"/>
      <c r="S45" s="550"/>
      <c r="T45" s="550"/>
      <c r="U45" s="550"/>
      <c r="V45" s="550"/>
      <c r="W45" s="550"/>
      <c r="X45" s="550"/>
      <c r="Y45" s="550"/>
      <c r="Z45" s="550"/>
      <c r="AA45" s="550"/>
      <c r="AB45" s="550"/>
    </row>
    <row r="46" spans="3:28">
      <c r="C46" s="550"/>
      <c r="D46" s="550"/>
      <c r="E46" s="550"/>
      <c r="F46" s="550"/>
      <c r="G46" s="550"/>
      <c r="H46" s="550"/>
      <c r="I46" s="550"/>
      <c r="J46" s="550"/>
      <c r="K46" s="550"/>
      <c r="L46" s="550"/>
      <c r="M46" s="550"/>
      <c r="N46" s="550"/>
      <c r="O46" s="550"/>
      <c r="P46" s="550"/>
      <c r="Q46" s="550"/>
      <c r="R46" s="550"/>
      <c r="S46" s="550"/>
      <c r="T46" s="550"/>
      <c r="U46" s="550"/>
      <c r="V46" s="550"/>
      <c r="W46" s="550"/>
      <c r="X46" s="550"/>
      <c r="Y46" s="550"/>
      <c r="Z46" s="550"/>
      <c r="AA46" s="550"/>
      <c r="AB46" s="550"/>
    </row>
    <row r="47" spans="3:28">
      <c r="C47" s="550"/>
      <c r="D47" s="550"/>
      <c r="E47" s="550"/>
      <c r="F47" s="550"/>
      <c r="G47" s="550"/>
      <c r="H47" s="550"/>
      <c r="I47" s="550"/>
      <c r="J47" s="550"/>
      <c r="K47" s="550"/>
      <c r="L47" s="550"/>
      <c r="M47" s="550"/>
      <c r="N47" s="550"/>
      <c r="O47" s="550"/>
      <c r="P47" s="550"/>
      <c r="Q47" s="550"/>
      <c r="R47" s="550"/>
      <c r="S47" s="550"/>
      <c r="T47" s="550"/>
      <c r="U47" s="550"/>
      <c r="V47" s="550"/>
      <c r="W47" s="550"/>
      <c r="X47" s="550"/>
      <c r="Y47" s="550"/>
      <c r="Z47" s="550"/>
      <c r="AA47" s="550"/>
      <c r="AB47" s="550"/>
    </row>
    <row r="48" spans="3:28">
      <c r="C48" s="550"/>
      <c r="D48" s="550"/>
      <c r="E48" s="550"/>
      <c r="F48" s="550"/>
      <c r="G48" s="550"/>
      <c r="H48" s="550"/>
      <c r="I48" s="550"/>
      <c r="J48" s="550"/>
      <c r="K48" s="550"/>
      <c r="L48" s="550"/>
      <c r="M48" s="550"/>
      <c r="N48" s="550"/>
      <c r="O48" s="550"/>
      <c r="P48" s="550"/>
      <c r="Q48" s="550"/>
      <c r="R48" s="550"/>
      <c r="S48" s="550"/>
      <c r="T48" s="550"/>
      <c r="U48" s="550"/>
      <c r="V48" s="550"/>
      <c r="W48" s="550"/>
      <c r="X48" s="550"/>
      <c r="Y48" s="550"/>
      <c r="Z48" s="550"/>
      <c r="AA48" s="550"/>
      <c r="AB48" s="550"/>
    </row>
    <row r="49" spans="3:28">
      <c r="C49" s="550"/>
      <c r="D49" s="550"/>
      <c r="E49" s="550"/>
      <c r="F49" s="550"/>
      <c r="G49" s="550"/>
      <c r="H49" s="550"/>
      <c r="I49" s="550"/>
      <c r="J49" s="550"/>
      <c r="K49" s="550"/>
      <c r="L49" s="550"/>
      <c r="M49" s="550"/>
      <c r="N49" s="550"/>
      <c r="O49" s="550"/>
      <c r="P49" s="550"/>
      <c r="Q49" s="550"/>
      <c r="R49" s="550"/>
      <c r="S49" s="550"/>
      <c r="T49" s="550"/>
      <c r="U49" s="550"/>
      <c r="V49" s="550"/>
      <c r="W49" s="550"/>
      <c r="X49" s="550"/>
      <c r="Y49" s="550"/>
      <c r="Z49" s="550"/>
      <c r="AA49" s="550"/>
      <c r="AB49" s="550"/>
    </row>
    <row r="50" spans="3:28">
      <c r="C50" s="550"/>
      <c r="D50" s="550"/>
      <c r="E50" s="550"/>
      <c r="F50" s="550"/>
      <c r="G50" s="550"/>
      <c r="H50" s="550"/>
      <c r="I50" s="550"/>
      <c r="J50" s="550"/>
      <c r="K50" s="550"/>
      <c r="L50" s="550"/>
      <c r="M50" s="550"/>
      <c r="N50" s="550"/>
      <c r="O50" s="550"/>
      <c r="P50" s="550"/>
      <c r="Q50" s="550"/>
      <c r="R50" s="550"/>
      <c r="S50" s="550"/>
      <c r="T50" s="550"/>
      <c r="U50" s="550"/>
      <c r="V50" s="550"/>
      <c r="W50" s="550"/>
      <c r="X50" s="550"/>
      <c r="Y50" s="550"/>
      <c r="Z50" s="550"/>
      <c r="AA50" s="550"/>
      <c r="AB50" s="550"/>
    </row>
    <row r="51" spans="3:28">
      <c r="C51" s="550"/>
      <c r="D51" s="550"/>
      <c r="E51" s="550"/>
      <c r="F51" s="550"/>
      <c r="G51" s="550"/>
      <c r="H51" s="550"/>
      <c r="I51" s="550"/>
      <c r="J51" s="550"/>
      <c r="K51" s="550"/>
      <c r="L51" s="550"/>
      <c r="M51" s="550"/>
      <c r="N51" s="550"/>
      <c r="O51" s="550"/>
      <c r="P51" s="550"/>
      <c r="Q51" s="550"/>
      <c r="R51" s="550"/>
      <c r="S51" s="550"/>
      <c r="T51" s="550"/>
      <c r="U51" s="550"/>
      <c r="V51" s="550"/>
      <c r="W51" s="550"/>
      <c r="X51" s="550"/>
      <c r="Y51" s="550"/>
      <c r="Z51" s="550"/>
      <c r="AA51" s="550"/>
      <c r="AB51" s="550"/>
    </row>
    <row r="52" spans="3:28">
      <c r="C52" s="550"/>
      <c r="D52" s="550"/>
      <c r="E52" s="550"/>
      <c r="F52" s="550"/>
      <c r="G52" s="550"/>
      <c r="H52" s="550"/>
      <c r="I52" s="550"/>
      <c r="J52" s="550"/>
      <c r="K52" s="550"/>
      <c r="L52" s="550"/>
      <c r="M52" s="550"/>
      <c r="N52" s="550"/>
      <c r="O52" s="550"/>
      <c r="P52" s="550"/>
      <c r="Q52" s="550"/>
      <c r="R52" s="550"/>
      <c r="S52" s="550"/>
      <c r="T52" s="550"/>
      <c r="U52" s="550"/>
      <c r="V52" s="550"/>
      <c r="W52" s="550"/>
      <c r="X52" s="550"/>
      <c r="Y52" s="550"/>
      <c r="Z52" s="550"/>
      <c r="AA52" s="550"/>
      <c r="AB52" s="550"/>
    </row>
    <row r="53" spans="3:28">
      <c r="C53" s="550"/>
      <c r="D53" s="550"/>
      <c r="E53" s="550"/>
      <c r="F53" s="550"/>
      <c r="G53" s="550"/>
      <c r="H53" s="550"/>
      <c r="I53" s="550"/>
      <c r="J53" s="550"/>
      <c r="K53" s="550"/>
      <c r="L53" s="550"/>
      <c r="M53" s="550"/>
      <c r="N53" s="550"/>
      <c r="O53" s="550"/>
      <c r="P53" s="550"/>
      <c r="Q53" s="550"/>
      <c r="R53" s="550"/>
      <c r="S53" s="550"/>
      <c r="T53" s="550"/>
      <c r="U53" s="550"/>
      <c r="V53" s="550"/>
      <c r="W53" s="550"/>
      <c r="X53" s="550"/>
      <c r="Y53" s="550"/>
      <c r="Z53" s="550"/>
      <c r="AA53" s="550"/>
      <c r="AB53" s="550"/>
    </row>
    <row r="54" spans="3:28">
      <c r="C54" s="550"/>
      <c r="D54" s="550"/>
      <c r="E54" s="550"/>
      <c r="F54" s="550"/>
      <c r="G54" s="550"/>
      <c r="H54" s="550"/>
      <c r="I54" s="550"/>
      <c r="J54" s="550"/>
      <c r="K54" s="550"/>
      <c r="L54" s="550"/>
      <c r="M54" s="550"/>
      <c r="N54" s="550"/>
      <c r="O54" s="550"/>
      <c r="P54" s="550"/>
      <c r="Q54" s="550"/>
      <c r="R54" s="550"/>
      <c r="S54" s="550"/>
      <c r="T54" s="550"/>
      <c r="U54" s="550"/>
      <c r="V54" s="550"/>
      <c r="W54" s="550"/>
      <c r="X54" s="550"/>
      <c r="Y54" s="550"/>
      <c r="Z54" s="550"/>
      <c r="AA54" s="550"/>
      <c r="AB54" s="550"/>
    </row>
    <row r="55" spans="3:28">
      <c r="C55" s="550"/>
      <c r="D55" s="550"/>
      <c r="E55" s="550"/>
      <c r="F55" s="550"/>
      <c r="G55" s="550"/>
      <c r="H55" s="550"/>
      <c r="I55" s="550"/>
      <c r="J55" s="550"/>
      <c r="K55" s="550"/>
      <c r="L55" s="550"/>
      <c r="M55" s="550"/>
      <c r="N55" s="550"/>
      <c r="O55" s="550"/>
      <c r="P55" s="550"/>
      <c r="Q55" s="550"/>
      <c r="R55" s="550"/>
      <c r="S55" s="550"/>
      <c r="T55" s="550"/>
      <c r="U55" s="550"/>
      <c r="V55" s="550"/>
      <c r="W55" s="550"/>
      <c r="X55" s="550"/>
      <c r="Y55" s="550"/>
      <c r="Z55" s="550"/>
      <c r="AA55" s="550"/>
      <c r="AB55" s="550"/>
    </row>
    <row r="56" spans="3:28">
      <c r="C56" s="550"/>
      <c r="D56" s="550"/>
      <c r="E56" s="550"/>
      <c r="F56" s="550"/>
      <c r="G56" s="550"/>
      <c r="H56" s="550"/>
      <c r="I56" s="550"/>
      <c r="J56" s="550"/>
      <c r="K56" s="550"/>
      <c r="L56" s="550"/>
      <c r="M56" s="550"/>
      <c r="N56" s="550"/>
      <c r="O56" s="550"/>
      <c r="P56" s="550"/>
      <c r="Q56" s="550"/>
      <c r="R56" s="550"/>
      <c r="S56" s="550"/>
      <c r="T56" s="550"/>
      <c r="U56" s="550"/>
      <c r="V56" s="550"/>
      <c r="W56" s="550"/>
      <c r="X56" s="550"/>
      <c r="Y56" s="550"/>
      <c r="Z56" s="550"/>
      <c r="AA56" s="550"/>
      <c r="AB56" s="550"/>
    </row>
  </sheetData>
  <mergeCells count="7">
    <mergeCell ref="U6:AA6"/>
    <mergeCell ref="A5:B7"/>
    <mergeCell ref="C5:S5"/>
    <mergeCell ref="C6:C7"/>
    <mergeCell ref="D6:G6"/>
    <mergeCell ref="H6:K6"/>
    <mergeCell ref="M6:S6"/>
  </mergeCells>
  <pageMargins left="0.7" right="0.7" top="0.75" bottom="0.75" header="0.3" footer="0.3"/>
  <pageSetup orientation="portrait" r:id="rId1"/>
  <headerFooter>
    <oddHeader>&amp;C&amp;"Calibri"&amp;10&amp;K0078D7 Classification: Restricted to Partners&amp;1#_x000D_</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B74"/>
  <sheetViews>
    <sheetView showGridLines="0" topLeftCell="N1" zoomScale="85" zoomScaleNormal="85" workbookViewId="0">
      <selection activeCell="C8" sqref="C8:AA22"/>
    </sheetView>
  </sheetViews>
  <sheetFormatPr defaultColWidth="9.140625" defaultRowHeight="12.75"/>
  <cols>
    <col min="1" max="1" width="11.85546875" style="387" bestFit="1" customWidth="1"/>
    <col min="2" max="2" width="78" style="387" customWidth="1"/>
    <col min="3" max="3" width="20.140625" style="387" customWidth="1"/>
    <col min="4" max="4" width="22.28515625" style="387" customWidth="1"/>
    <col min="5" max="7" width="17.140625" style="387" customWidth="1"/>
    <col min="8" max="8" width="22.28515625" style="387" customWidth="1"/>
    <col min="9" max="10" width="17.140625" style="387" customWidth="1"/>
    <col min="11" max="27" width="22.28515625" style="387" customWidth="1"/>
    <col min="28" max="16384" width="9.140625" style="387"/>
  </cols>
  <sheetData>
    <row r="1" spans="1:27" ht="13.5">
      <c r="A1" s="309" t="s">
        <v>108</v>
      </c>
      <c r="B1" s="246" t="str">
        <f>Info!C2</f>
        <v>ს.ს "პროკრედიტ ბანკი"</v>
      </c>
      <c r="G1" s="564"/>
      <c r="K1" s="564"/>
      <c r="O1" s="564"/>
    </row>
    <row r="2" spans="1:27">
      <c r="A2" s="309" t="s">
        <v>109</v>
      </c>
      <c r="B2" s="312">
        <f>'1. key ratios'!B2</f>
        <v>45199</v>
      </c>
      <c r="G2" s="564"/>
      <c r="K2" s="564"/>
      <c r="O2" s="564"/>
    </row>
    <row r="3" spans="1:27" ht="13.5">
      <c r="A3" s="311" t="s">
        <v>568</v>
      </c>
      <c r="C3" s="310"/>
      <c r="D3" s="1"/>
      <c r="E3" s="310"/>
      <c r="F3" s="310"/>
      <c r="G3" s="564"/>
      <c r="H3" s="1"/>
      <c r="I3" s="310"/>
      <c r="J3" s="310"/>
      <c r="K3" s="564"/>
      <c r="L3" s="1"/>
      <c r="M3" s="310"/>
      <c r="N3" s="310"/>
      <c r="O3" s="564"/>
      <c r="P3" s="310"/>
      <c r="Q3" s="310"/>
      <c r="R3" s="310"/>
      <c r="S3" s="310"/>
      <c r="T3" s="1"/>
      <c r="U3" s="564"/>
      <c r="V3" s="310"/>
      <c r="W3" s="310"/>
      <c r="X3" s="310"/>
      <c r="Y3" s="310"/>
      <c r="Z3" s="310"/>
      <c r="AA3" s="310"/>
    </row>
    <row r="4" spans="1:27" ht="13.5" thickBot="1">
      <c r="A4" s="311"/>
      <c r="B4" s="389"/>
      <c r="C4" s="310"/>
      <c r="D4" s="310"/>
      <c r="E4" s="564"/>
      <c r="F4" s="564"/>
      <c r="G4" s="564"/>
      <c r="H4" s="564"/>
      <c r="I4" s="564"/>
      <c r="J4" s="564"/>
      <c r="K4" s="564"/>
      <c r="L4" s="564"/>
      <c r="M4" s="564"/>
      <c r="N4" s="564"/>
      <c r="O4" s="564"/>
      <c r="P4" s="564"/>
      <c r="Q4" s="564"/>
      <c r="R4" s="564"/>
      <c r="S4" s="564"/>
      <c r="T4" s="564"/>
      <c r="U4" s="564"/>
      <c r="V4" s="564"/>
      <c r="W4" s="564"/>
      <c r="X4" s="564"/>
      <c r="Y4" s="564"/>
      <c r="Z4" s="564"/>
      <c r="AA4" s="564"/>
    </row>
    <row r="5" spans="1:27" ht="13.5" customHeight="1">
      <c r="A5" s="878" t="s">
        <v>896</v>
      </c>
      <c r="B5" s="879"/>
      <c r="C5" s="875" t="s">
        <v>569</v>
      </c>
      <c r="D5" s="876"/>
      <c r="E5" s="876"/>
      <c r="F5" s="876"/>
      <c r="G5" s="876"/>
      <c r="H5" s="876"/>
      <c r="I5" s="876"/>
      <c r="J5" s="876"/>
      <c r="K5" s="876"/>
      <c r="L5" s="876"/>
      <c r="M5" s="876"/>
      <c r="N5" s="876"/>
      <c r="O5" s="876"/>
      <c r="P5" s="876"/>
      <c r="Q5" s="876"/>
      <c r="R5" s="876"/>
      <c r="S5" s="876"/>
      <c r="T5" s="876"/>
      <c r="U5" s="876"/>
      <c r="V5" s="876"/>
      <c r="W5" s="876"/>
      <c r="X5" s="876"/>
      <c r="Y5" s="876"/>
      <c r="Z5" s="876"/>
      <c r="AA5" s="877"/>
    </row>
    <row r="6" spans="1:27" ht="12" customHeight="1">
      <c r="A6" s="880"/>
      <c r="B6" s="881"/>
      <c r="C6" s="884" t="s">
        <v>66</v>
      </c>
      <c r="D6" s="849" t="s">
        <v>887</v>
      </c>
      <c r="E6" s="849"/>
      <c r="F6" s="849"/>
      <c r="G6" s="849"/>
      <c r="H6" s="870" t="s">
        <v>886</v>
      </c>
      <c r="I6" s="871"/>
      <c r="J6" s="871"/>
      <c r="K6" s="871"/>
      <c r="L6" s="412"/>
      <c r="M6" s="853" t="s">
        <v>885</v>
      </c>
      <c r="N6" s="853"/>
      <c r="O6" s="853"/>
      <c r="P6" s="853"/>
      <c r="Q6" s="853"/>
      <c r="R6" s="853"/>
      <c r="S6" s="851"/>
      <c r="T6" s="412"/>
      <c r="U6" s="853" t="s">
        <v>884</v>
      </c>
      <c r="V6" s="853"/>
      <c r="W6" s="853"/>
      <c r="X6" s="853"/>
      <c r="Y6" s="853"/>
      <c r="Z6" s="853"/>
      <c r="AA6" s="874"/>
    </row>
    <row r="7" spans="1:27" ht="38.25">
      <c r="A7" s="882"/>
      <c r="B7" s="883"/>
      <c r="C7" s="885"/>
      <c r="D7" s="410"/>
      <c r="E7" s="384" t="s">
        <v>558</v>
      </c>
      <c r="F7" s="384" t="s">
        <v>882</v>
      </c>
      <c r="G7" s="384" t="s">
        <v>883</v>
      </c>
      <c r="H7" s="388"/>
      <c r="I7" s="384" t="s">
        <v>558</v>
      </c>
      <c r="J7" s="384" t="s">
        <v>882</v>
      </c>
      <c r="K7" s="384" t="s">
        <v>883</v>
      </c>
      <c r="L7" s="407"/>
      <c r="M7" s="384" t="s">
        <v>558</v>
      </c>
      <c r="N7" s="384" t="s">
        <v>895</v>
      </c>
      <c r="O7" s="624" t="s">
        <v>894</v>
      </c>
      <c r="P7" s="624" t="s">
        <v>893</v>
      </c>
      <c r="Q7" s="624" t="s">
        <v>892</v>
      </c>
      <c r="R7" s="384" t="s">
        <v>891</v>
      </c>
      <c r="S7" s="384" t="s">
        <v>877</v>
      </c>
      <c r="T7" s="407"/>
      <c r="U7" s="384" t="s">
        <v>558</v>
      </c>
      <c r="V7" s="384" t="s">
        <v>895</v>
      </c>
      <c r="W7" s="384" t="s">
        <v>894</v>
      </c>
      <c r="X7" s="384" t="s">
        <v>893</v>
      </c>
      <c r="Y7" s="384" t="s">
        <v>892</v>
      </c>
      <c r="Z7" s="384" t="s">
        <v>891</v>
      </c>
      <c r="AA7" s="384" t="s">
        <v>877</v>
      </c>
    </row>
    <row r="8" spans="1:27">
      <c r="A8" s="433">
        <v>1</v>
      </c>
      <c r="B8" s="432" t="s">
        <v>559</v>
      </c>
      <c r="C8" s="739">
        <v>1151317928.3993857</v>
      </c>
      <c r="D8" s="726">
        <v>1080071630.1957064</v>
      </c>
      <c r="E8" s="726">
        <v>12457156.347593838</v>
      </c>
      <c r="F8" s="726">
        <v>1296035.230918</v>
      </c>
      <c r="G8" s="726">
        <v>0</v>
      </c>
      <c r="H8" s="726">
        <v>39965410.157307081</v>
      </c>
      <c r="I8" s="726">
        <v>7244210.7032835893</v>
      </c>
      <c r="J8" s="726">
        <v>1099026.276358</v>
      </c>
      <c r="K8" s="726">
        <v>0</v>
      </c>
      <c r="L8" s="726">
        <v>30766387.61962311</v>
      </c>
      <c r="M8" s="726">
        <v>1180059.21688776</v>
      </c>
      <c r="N8" s="726">
        <v>15055496.970221112</v>
      </c>
      <c r="O8" s="726">
        <v>645157.51538124995</v>
      </c>
      <c r="P8" s="726">
        <v>6430755.3140228195</v>
      </c>
      <c r="Q8" s="726">
        <v>1232765.363445</v>
      </c>
      <c r="R8" s="726">
        <v>0</v>
      </c>
      <c r="S8" s="726">
        <v>0</v>
      </c>
      <c r="T8" s="726">
        <v>514500.42674874002</v>
      </c>
      <c r="U8" s="726">
        <v>514500.42461122002</v>
      </c>
      <c r="V8" s="726">
        <v>0</v>
      </c>
      <c r="W8" s="726">
        <v>0</v>
      </c>
      <c r="X8" s="726">
        <v>0</v>
      </c>
      <c r="Y8" s="726">
        <v>0</v>
      </c>
      <c r="Z8" s="726">
        <v>0</v>
      </c>
      <c r="AA8" s="738">
        <v>0</v>
      </c>
    </row>
    <row r="9" spans="1:27">
      <c r="A9" s="425">
        <v>1.1000000000000001</v>
      </c>
      <c r="B9" s="431" t="s">
        <v>570</v>
      </c>
      <c r="C9" s="740">
        <v>1145184263.4772091</v>
      </c>
      <c r="D9" s="725">
        <v>1074682666.0237041</v>
      </c>
      <c r="E9" s="725">
        <v>12413049.007593838</v>
      </c>
      <c r="F9" s="725">
        <v>1295667.480918</v>
      </c>
      <c r="G9" s="725">
        <v>0</v>
      </c>
      <c r="H9" s="725">
        <v>39961287.796807081</v>
      </c>
      <c r="I9" s="725">
        <v>7244210.7032835893</v>
      </c>
      <c r="J9" s="725">
        <v>1099026.276358</v>
      </c>
      <c r="K9" s="725">
        <v>0</v>
      </c>
      <c r="L9" s="725">
        <v>30025809.229950532</v>
      </c>
      <c r="M9" s="725">
        <v>688168.36721518007</v>
      </c>
      <c r="N9" s="725">
        <v>14872745.29022111</v>
      </c>
      <c r="O9" s="725">
        <v>645157.51538124995</v>
      </c>
      <c r="P9" s="725">
        <v>6387288.7640228197</v>
      </c>
      <c r="Q9" s="725">
        <v>1232765.363445</v>
      </c>
      <c r="R9" s="725">
        <v>0</v>
      </c>
      <c r="S9" s="725">
        <v>0</v>
      </c>
      <c r="T9" s="725">
        <v>514500.42674874002</v>
      </c>
      <c r="U9" s="725">
        <v>514500.42461122002</v>
      </c>
      <c r="V9" s="725">
        <v>0</v>
      </c>
      <c r="W9" s="725">
        <v>0</v>
      </c>
      <c r="X9" s="725">
        <v>0</v>
      </c>
      <c r="Y9" s="725">
        <v>0</v>
      </c>
      <c r="Z9" s="725">
        <v>0</v>
      </c>
      <c r="AA9" s="725">
        <v>0</v>
      </c>
    </row>
    <row r="10" spans="1:27">
      <c r="A10" s="429" t="s">
        <v>157</v>
      </c>
      <c r="B10" s="430" t="s">
        <v>571</v>
      </c>
      <c r="C10" s="741">
        <v>1096068174.5443623</v>
      </c>
      <c r="D10" s="725">
        <v>1026070797.8933569</v>
      </c>
      <c r="E10" s="725">
        <v>12228530.512101838</v>
      </c>
      <c r="F10" s="725">
        <v>1295667.480918</v>
      </c>
      <c r="G10" s="725">
        <v>0</v>
      </c>
      <c r="H10" s="725">
        <v>39557671.784307078</v>
      </c>
      <c r="I10" s="725">
        <v>7244210.7032835893</v>
      </c>
      <c r="J10" s="725">
        <v>1099026.276358</v>
      </c>
      <c r="K10" s="725">
        <v>0</v>
      </c>
      <c r="L10" s="725">
        <v>29925204.439950533</v>
      </c>
      <c r="M10" s="725">
        <v>688168.36721518007</v>
      </c>
      <c r="N10" s="725">
        <v>14872745.29022111</v>
      </c>
      <c r="O10" s="725">
        <v>645157.51538124995</v>
      </c>
      <c r="P10" s="725">
        <v>6286683.9740228197</v>
      </c>
      <c r="Q10" s="725">
        <v>1232765.363445</v>
      </c>
      <c r="R10" s="725">
        <v>0</v>
      </c>
      <c r="S10" s="725">
        <v>0</v>
      </c>
      <c r="T10" s="725">
        <v>514500.42674874002</v>
      </c>
      <c r="U10" s="725">
        <v>514500.42461122002</v>
      </c>
      <c r="V10" s="725">
        <v>0</v>
      </c>
      <c r="W10" s="725">
        <v>0</v>
      </c>
      <c r="X10" s="725">
        <v>0</v>
      </c>
      <c r="Y10" s="725">
        <v>0</v>
      </c>
      <c r="Z10" s="725">
        <v>0</v>
      </c>
      <c r="AA10" s="725">
        <v>0</v>
      </c>
    </row>
    <row r="11" spans="1:27">
      <c r="A11" s="427" t="s">
        <v>572</v>
      </c>
      <c r="B11" s="428" t="s">
        <v>573</v>
      </c>
      <c r="C11" s="725">
        <v>478915286.73588365</v>
      </c>
      <c r="D11" s="725">
        <v>447327899.40829635</v>
      </c>
      <c r="E11" s="725">
        <v>6563070.69795046</v>
      </c>
      <c r="F11" s="725">
        <v>39502.171170000001</v>
      </c>
      <c r="G11" s="725">
        <v>0</v>
      </c>
      <c r="H11" s="725">
        <v>22651202.730966188</v>
      </c>
      <c r="I11" s="725">
        <v>3377063.1215385096</v>
      </c>
      <c r="J11" s="725">
        <v>808161.09635800007</v>
      </c>
      <c r="K11" s="725">
        <v>0</v>
      </c>
      <c r="L11" s="725">
        <v>8936184.5944834724</v>
      </c>
      <c r="M11" s="725">
        <v>419149.78326482006</v>
      </c>
      <c r="N11" s="725">
        <v>3179750.3739642501</v>
      </c>
      <c r="O11" s="725">
        <v>645157.51538124995</v>
      </c>
      <c r="P11" s="725">
        <v>1325777.6639288804</v>
      </c>
      <c r="Q11" s="725">
        <v>1232765.363445</v>
      </c>
      <c r="R11" s="725">
        <v>0</v>
      </c>
      <c r="S11" s="725">
        <v>0</v>
      </c>
      <c r="T11" s="725">
        <v>2.13752E-3</v>
      </c>
      <c r="U11" s="725">
        <v>0</v>
      </c>
      <c r="V11" s="725">
        <v>0</v>
      </c>
      <c r="W11" s="725">
        <v>0</v>
      </c>
      <c r="X11" s="725">
        <v>0</v>
      </c>
      <c r="Y11" s="725">
        <v>0</v>
      </c>
      <c r="Z11" s="725">
        <v>0</v>
      </c>
      <c r="AA11" s="725">
        <v>0</v>
      </c>
    </row>
    <row r="12" spans="1:27">
      <c r="A12" s="427" t="s">
        <v>574</v>
      </c>
      <c r="B12" s="428" t="s">
        <v>575</v>
      </c>
      <c r="C12" s="725">
        <v>169746697.42783865</v>
      </c>
      <c r="D12" s="725">
        <v>160945412.2317228</v>
      </c>
      <c r="E12" s="725">
        <v>1992413.9683703801</v>
      </c>
      <c r="F12" s="725">
        <v>0</v>
      </c>
      <c r="G12" s="725"/>
      <c r="H12" s="725">
        <v>8007099.5869657593</v>
      </c>
      <c r="I12" s="725">
        <v>1269008.6811410801</v>
      </c>
      <c r="J12" s="725">
        <v>0</v>
      </c>
      <c r="K12" s="725">
        <v>0</v>
      </c>
      <c r="L12" s="725">
        <v>794185.60915010003</v>
      </c>
      <c r="M12" s="725">
        <v>269018.58395036001</v>
      </c>
      <c r="N12" s="725">
        <v>111262.69</v>
      </c>
      <c r="O12" s="725">
        <v>0</v>
      </c>
      <c r="P12" s="725">
        <v>0</v>
      </c>
      <c r="Q12" s="725">
        <v>0</v>
      </c>
      <c r="R12" s="725">
        <v>0</v>
      </c>
      <c r="S12" s="725">
        <v>0</v>
      </c>
      <c r="T12" s="725">
        <v>0</v>
      </c>
      <c r="U12" s="725">
        <v>0</v>
      </c>
      <c r="V12" s="725">
        <v>0</v>
      </c>
      <c r="W12" s="725">
        <v>0</v>
      </c>
      <c r="X12" s="725">
        <v>0</v>
      </c>
      <c r="Y12" s="725">
        <v>0</v>
      </c>
      <c r="Z12" s="725">
        <v>0</v>
      </c>
      <c r="AA12" s="725">
        <v>0</v>
      </c>
    </row>
    <row r="13" spans="1:27">
      <c r="A13" s="427" t="s">
        <v>576</v>
      </c>
      <c r="B13" s="428" t="s">
        <v>577</v>
      </c>
      <c r="C13" s="725">
        <v>109094532.48319182</v>
      </c>
      <c r="D13" s="725">
        <v>103454628.7405127</v>
      </c>
      <c r="E13" s="725">
        <v>139292.01436899998</v>
      </c>
      <c r="F13" s="725">
        <v>0</v>
      </c>
      <c r="G13" s="725"/>
      <c r="H13" s="725">
        <v>5081401.3096046308</v>
      </c>
      <c r="I13" s="725">
        <v>2148022.9180000001</v>
      </c>
      <c r="J13" s="725">
        <v>290865.18</v>
      </c>
      <c r="K13" s="725">
        <v>0</v>
      </c>
      <c r="L13" s="725">
        <v>558502.43307448004</v>
      </c>
      <c r="M13" s="725">
        <v>0</v>
      </c>
      <c r="N13" s="725">
        <v>0</v>
      </c>
      <c r="O13" s="725">
        <v>0</v>
      </c>
      <c r="P13" s="725">
        <v>0</v>
      </c>
      <c r="Q13" s="725">
        <v>0</v>
      </c>
      <c r="R13" s="725">
        <v>0</v>
      </c>
      <c r="S13" s="725">
        <v>0</v>
      </c>
      <c r="T13" s="725">
        <v>0</v>
      </c>
      <c r="U13" s="725">
        <v>0</v>
      </c>
      <c r="V13" s="725">
        <v>0</v>
      </c>
      <c r="W13" s="725">
        <v>0</v>
      </c>
      <c r="X13" s="725">
        <v>0</v>
      </c>
      <c r="Y13" s="725">
        <v>0</v>
      </c>
      <c r="Z13" s="725">
        <v>0</v>
      </c>
      <c r="AA13" s="725">
        <v>0</v>
      </c>
    </row>
    <row r="14" spans="1:27">
      <c r="A14" s="427" t="s">
        <v>578</v>
      </c>
      <c r="B14" s="428" t="s">
        <v>579</v>
      </c>
      <c r="C14" s="725">
        <v>338311657.8974508</v>
      </c>
      <c r="D14" s="725">
        <v>314342857.51282692</v>
      </c>
      <c r="E14" s="725">
        <v>3533753.8314119997</v>
      </c>
      <c r="F14" s="725">
        <v>1256165.309748</v>
      </c>
      <c r="G14" s="725"/>
      <c r="H14" s="725">
        <v>3817968.1567704789</v>
      </c>
      <c r="I14" s="725">
        <v>450115.98260400002</v>
      </c>
      <c r="J14" s="725">
        <v>0</v>
      </c>
      <c r="K14" s="725">
        <v>0</v>
      </c>
      <c r="L14" s="725">
        <v>19636331.803242482</v>
      </c>
      <c r="M14" s="725">
        <v>0</v>
      </c>
      <c r="N14" s="725">
        <v>11581732.226256859</v>
      </c>
      <c r="O14" s="725">
        <v>0</v>
      </c>
      <c r="P14" s="725">
        <v>4960906.3100939393</v>
      </c>
      <c r="Q14" s="725">
        <v>0</v>
      </c>
      <c r="R14" s="725">
        <v>0</v>
      </c>
      <c r="S14" s="725">
        <v>0</v>
      </c>
      <c r="T14" s="725">
        <v>514500.42461122002</v>
      </c>
      <c r="U14" s="725">
        <v>514500.42461122002</v>
      </c>
      <c r="V14" s="725">
        <v>0</v>
      </c>
      <c r="W14" s="725">
        <v>0</v>
      </c>
      <c r="X14" s="725">
        <v>0</v>
      </c>
      <c r="Y14" s="725">
        <v>0</v>
      </c>
      <c r="Z14" s="725">
        <v>0</v>
      </c>
      <c r="AA14" s="725">
        <v>0</v>
      </c>
    </row>
    <row r="15" spans="1:27">
      <c r="A15" s="426">
        <v>1.2</v>
      </c>
      <c r="B15" s="424" t="s">
        <v>890</v>
      </c>
      <c r="C15" s="740">
        <v>25223295.919028737</v>
      </c>
      <c r="D15" s="725">
        <v>4013151.7010490033</v>
      </c>
      <c r="E15" s="725">
        <v>82791.033421000029</v>
      </c>
      <c r="F15" s="725">
        <v>14240.940667000001</v>
      </c>
      <c r="G15" s="725">
        <v>0</v>
      </c>
      <c r="H15" s="725">
        <v>2180133.9930620012</v>
      </c>
      <c r="I15" s="725">
        <v>348823.55753600004</v>
      </c>
      <c r="J15" s="725">
        <v>45996.195323</v>
      </c>
      <c r="K15" s="725">
        <v>0</v>
      </c>
      <c r="L15" s="725">
        <v>18515509.798169002</v>
      </c>
      <c r="M15" s="725">
        <v>234018.93940700003</v>
      </c>
      <c r="N15" s="725">
        <v>9657033.4625509977</v>
      </c>
      <c r="O15" s="725">
        <v>296596.55307299999</v>
      </c>
      <c r="P15" s="725">
        <v>4148355.2196920002</v>
      </c>
      <c r="Q15" s="725">
        <v>959134.61489999993</v>
      </c>
      <c r="R15" s="725">
        <v>0</v>
      </c>
      <c r="S15" s="725">
        <v>0</v>
      </c>
      <c r="T15" s="725">
        <v>514500.42674874002</v>
      </c>
      <c r="U15" s="725">
        <v>514500.42461122002</v>
      </c>
      <c r="V15" s="725">
        <v>0</v>
      </c>
      <c r="W15" s="725">
        <v>0</v>
      </c>
      <c r="X15" s="725">
        <v>0</v>
      </c>
      <c r="Y15" s="725">
        <v>0</v>
      </c>
      <c r="Z15" s="725">
        <v>0</v>
      </c>
      <c r="AA15" s="725">
        <v>0</v>
      </c>
    </row>
    <row r="16" spans="1:27">
      <c r="A16" s="425">
        <v>1.3</v>
      </c>
      <c r="B16" s="424" t="s">
        <v>580</v>
      </c>
      <c r="C16" s="565"/>
      <c r="D16" s="565"/>
      <c r="E16" s="565"/>
      <c r="F16" s="565"/>
      <c r="G16" s="565"/>
      <c r="H16" s="565"/>
      <c r="I16" s="565"/>
      <c r="J16" s="565"/>
      <c r="K16" s="565"/>
      <c r="L16" s="565"/>
      <c r="M16" s="565"/>
      <c r="N16" s="565"/>
      <c r="O16" s="565"/>
      <c r="P16" s="565"/>
      <c r="Q16" s="565"/>
      <c r="R16" s="565"/>
      <c r="S16" s="565"/>
      <c r="T16" s="565"/>
      <c r="U16" s="565"/>
      <c r="V16" s="565"/>
      <c r="W16" s="565"/>
      <c r="X16" s="565"/>
      <c r="Y16" s="565"/>
      <c r="Z16" s="565"/>
      <c r="AA16" s="565"/>
    </row>
    <row r="17" spans="1:28" ht="25.5">
      <c r="A17" s="421" t="s">
        <v>581</v>
      </c>
      <c r="B17" s="423" t="s">
        <v>582</v>
      </c>
      <c r="C17" s="725">
        <v>1084084158.4895005</v>
      </c>
      <c r="D17" s="725">
        <v>1019805490.5193008</v>
      </c>
      <c r="E17" s="725">
        <v>11530421.8828</v>
      </c>
      <c r="F17" s="725">
        <v>1199185.1647000001</v>
      </c>
      <c r="G17" s="725">
        <v>0</v>
      </c>
      <c r="H17" s="725">
        <v>38506865.888799995</v>
      </c>
      <c r="I17" s="725">
        <v>7016130.4364000009</v>
      </c>
      <c r="J17" s="725">
        <v>1099026.2794000001</v>
      </c>
      <c r="K17" s="725">
        <v>0</v>
      </c>
      <c r="L17" s="725">
        <v>25366947.831099994</v>
      </c>
      <c r="M17" s="725">
        <v>675892.77449999994</v>
      </c>
      <c r="N17" s="725">
        <v>12565340.923</v>
      </c>
      <c r="O17" s="725">
        <v>586380.09850000008</v>
      </c>
      <c r="P17" s="725">
        <v>5137270.8471999997</v>
      </c>
      <c r="Q17" s="725">
        <v>1232765.363445</v>
      </c>
      <c r="R17" s="725">
        <v>0</v>
      </c>
      <c r="S17" s="725">
        <v>0</v>
      </c>
      <c r="T17" s="725">
        <v>404854.25030000001</v>
      </c>
      <c r="U17" s="725">
        <v>371714.728</v>
      </c>
      <c r="V17" s="725">
        <v>0</v>
      </c>
      <c r="W17" s="725">
        <v>0</v>
      </c>
      <c r="X17" s="725">
        <v>0</v>
      </c>
      <c r="Y17" s="725">
        <v>0</v>
      </c>
      <c r="Z17" s="725">
        <v>0</v>
      </c>
      <c r="AA17" s="725">
        <v>0</v>
      </c>
    </row>
    <row r="18" spans="1:28" ht="25.5">
      <c r="A18" s="419" t="s">
        <v>583</v>
      </c>
      <c r="B18" s="420" t="s">
        <v>584</v>
      </c>
      <c r="C18" s="725">
        <v>972921831.77659965</v>
      </c>
      <c r="D18" s="725">
        <v>915969434.7062</v>
      </c>
      <c r="E18" s="725">
        <v>10641374.393100001</v>
      </c>
      <c r="F18" s="725">
        <v>1199048.5401000001</v>
      </c>
      <c r="G18" s="725">
        <v>0</v>
      </c>
      <c r="H18" s="725">
        <v>37080993.196200013</v>
      </c>
      <c r="I18" s="725">
        <v>6653099.4144000001</v>
      </c>
      <c r="J18" s="725">
        <v>1059750.0527000001</v>
      </c>
      <c r="K18" s="725">
        <v>0</v>
      </c>
      <c r="L18" s="725">
        <v>19466599.419299997</v>
      </c>
      <c r="M18" s="725">
        <v>670651.94600000011</v>
      </c>
      <c r="N18" s="725">
        <v>5946656.6254999992</v>
      </c>
      <c r="O18" s="725">
        <v>545399.53460000001</v>
      </c>
      <c r="P18" s="725">
        <v>5300614.4469999997</v>
      </c>
      <c r="Q18" s="725">
        <v>1113756.0029</v>
      </c>
      <c r="R18" s="725">
        <v>0</v>
      </c>
      <c r="S18" s="725">
        <v>0</v>
      </c>
      <c r="T18" s="725">
        <v>404804.45490000001</v>
      </c>
      <c r="U18" s="725">
        <v>371714.728</v>
      </c>
      <c r="V18" s="725">
        <v>0</v>
      </c>
      <c r="W18" s="725">
        <v>0</v>
      </c>
      <c r="X18" s="725">
        <v>0</v>
      </c>
      <c r="Y18" s="725">
        <v>0</v>
      </c>
      <c r="Z18" s="725">
        <v>0</v>
      </c>
      <c r="AA18" s="725">
        <v>0</v>
      </c>
    </row>
    <row r="19" spans="1:28">
      <c r="A19" s="421" t="s">
        <v>585</v>
      </c>
      <c r="B19" s="422" t="s">
        <v>586</v>
      </c>
      <c r="C19" s="725">
        <v>1030610898.1337284</v>
      </c>
      <c r="D19" s="725">
        <v>960691710.39641345</v>
      </c>
      <c r="E19" s="725">
        <v>11478364.650586156</v>
      </c>
      <c r="F19" s="725">
        <v>201610.08483000001</v>
      </c>
      <c r="G19" s="725">
        <v>0</v>
      </c>
      <c r="H19" s="725">
        <v>43754511.263934925</v>
      </c>
      <c r="I19" s="725">
        <v>5531003.4236204093</v>
      </c>
      <c r="J19" s="725">
        <v>817269.62154199998</v>
      </c>
      <c r="K19" s="725">
        <v>0</v>
      </c>
      <c r="L19" s="725">
        <v>25176073.475517374</v>
      </c>
      <c r="M19" s="725">
        <v>810361.7096848198</v>
      </c>
      <c r="N19" s="725">
        <v>11263696.327261172</v>
      </c>
      <c r="O19" s="725">
        <v>650026.34441874991</v>
      </c>
      <c r="P19" s="725">
        <v>1154939.6946711198</v>
      </c>
      <c r="Q19" s="725">
        <v>7135625.436555</v>
      </c>
      <c r="R19" s="725">
        <v>0</v>
      </c>
      <c r="S19" s="725">
        <v>0</v>
      </c>
      <c r="T19" s="725">
        <v>988602.99786248</v>
      </c>
      <c r="U19" s="725">
        <v>0</v>
      </c>
      <c r="V19" s="725">
        <v>0</v>
      </c>
      <c r="W19" s="725">
        <v>0</v>
      </c>
      <c r="X19" s="725">
        <v>0</v>
      </c>
      <c r="Y19" s="725">
        <v>0</v>
      </c>
      <c r="Z19" s="725">
        <v>0</v>
      </c>
      <c r="AA19" s="725">
        <v>0</v>
      </c>
    </row>
    <row r="20" spans="1:28" ht="25.5">
      <c r="A20" s="419" t="s">
        <v>587</v>
      </c>
      <c r="B20" s="420" t="s">
        <v>588</v>
      </c>
      <c r="C20" s="725">
        <v>903888376.52763331</v>
      </c>
      <c r="D20" s="725">
        <v>844314350.90201545</v>
      </c>
      <c r="E20" s="725">
        <v>8755025.5578101594</v>
      </c>
      <c r="F20" s="725">
        <v>201610.08483000001</v>
      </c>
      <c r="G20" s="725">
        <v>0</v>
      </c>
      <c r="H20" s="725">
        <v>38663959.25246343</v>
      </c>
      <c r="I20" s="725">
        <v>4186534.9026204096</v>
      </c>
      <c r="J20" s="725">
        <v>647303.71154199995</v>
      </c>
      <c r="K20" s="725">
        <v>0</v>
      </c>
      <c r="L20" s="725">
        <v>19921463.375291951</v>
      </c>
      <c r="M20" s="725">
        <v>810361.7096848198</v>
      </c>
      <c r="N20" s="725">
        <v>7294393.7570357509</v>
      </c>
      <c r="O20" s="725">
        <v>650026.34441874991</v>
      </c>
      <c r="P20" s="725">
        <v>1050611.96467112</v>
      </c>
      <c r="Q20" s="725">
        <v>5954645.6365550002</v>
      </c>
      <c r="R20" s="725">
        <v>0</v>
      </c>
      <c r="S20" s="725">
        <v>0</v>
      </c>
      <c r="T20" s="725">
        <v>988602.99786248</v>
      </c>
      <c r="U20" s="725">
        <v>0</v>
      </c>
      <c r="V20" s="725">
        <v>0</v>
      </c>
      <c r="W20" s="725">
        <v>0</v>
      </c>
      <c r="X20" s="725">
        <v>0</v>
      </c>
      <c r="Y20" s="725">
        <v>0</v>
      </c>
      <c r="Z20" s="725">
        <v>0</v>
      </c>
      <c r="AA20" s="725">
        <v>0</v>
      </c>
    </row>
    <row r="21" spans="1:28">
      <c r="A21" s="418">
        <v>1.4</v>
      </c>
      <c r="B21" s="417" t="s">
        <v>676</v>
      </c>
      <c r="C21" s="725">
        <v>18141522.060000002</v>
      </c>
      <c r="D21" s="725">
        <v>17766623.630000003</v>
      </c>
      <c r="E21" s="725">
        <v>615679.04</v>
      </c>
      <c r="F21" s="725">
        <v>0</v>
      </c>
      <c r="G21" s="725">
        <v>0</v>
      </c>
      <c r="H21" s="725">
        <v>169965.91</v>
      </c>
      <c r="I21" s="725">
        <v>0</v>
      </c>
      <c r="J21" s="725">
        <v>169965.91</v>
      </c>
      <c r="K21" s="725">
        <v>0</v>
      </c>
      <c r="L21" s="725">
        <v>204932.52</v>
      </c>
      <c r="M21" s="725">
        <v>0</v>
      </c>
      <c r="N21" s="725">
        <v>0</v>
      </c>
      <c r="O21" s="725">
        <v>0</v>
      </c>
      <c r="P21" s="725">
        <v>204932.52</v>
      </c>
      <c r="Q21" s="725">
        <v>0</v>
      </c>
      <c r="R21" s="725">
        <v>0</v>
      </c>
      <c r="S21" s="725">
        <v>0</v>
      </c>
      <c r="T21" s="725">
        <v>0</v>
      </c>
      <c r="U21" s="725">
        <v>0</v>
      </c>
      <c r="V21" s="725">
        <v>0</v>
      </c>
      <c r="W21" s="725">
        <v>0</v>
      </c>
      <c r="X21" s="725">
        <v>0</v>
      </c>
      <c r="Y21" s="725">
        <v>0</v>
      </c>
      <c r="Z21" s="725">
        <v>0</v>
      </c>
      <c r="AA21" s="725">
        <v>0</v>
      </c>
    </row>
    <row r="22" spans="1:28" ht="13.5" thickBot="1">
      <c r="A22" s="416">
        <v>1.5</v>
      </c>
      <c r="B22" s="415" t="s">
        <v>677</v>
      </c>
      <c r="C22" s="725">
        <v>63697748.696699984</v>
      </c>
      <c r="D22" s="725">
        <v>59902092.053499982</v>
      </c>
      <c r="E22" s="725">
        <v>1462204.2805999999</v>
      </c>
      <c r="F22" s="725">
        <v>0</v>
      </c>
      <c r="G22" s="725">
        <v>0</v>
      </c>
      <c r="H22" s="725">
        <v>3795656.6432000003</v>
      </c>
      <c r="I22" s="725">
        <v>1072375.53</v>
      </c>
      <c r="J22" s="725">
        <v>0</v>
      </c>
      <c r="K22" s="725">
        <v>0</v>
      </c>
      <c r="L22" s="725">
        <v>0</v>
      </c>
      <c r="M22" s="725">
        <v>0</v>
      </c>
      <c r="N22" s="725">
        <v>0</v>
      </c>
      <c r="O22" s="725">
        <v>0</v>
      </c>
      <c r="P22" s="725">
        <v>0</v>
      </c>
      <c r="Q22" s="725">
        <v>0</v>
      </c>
      <c r="R22" s="725">
        <v>0</v>
      </c>
      <c r="S22" s="725">
        <v>0</v>
      </c>
      <c r="T22" s="725">
        <v>0</v>
      </c>
      <c r="U22" s="725">
        <v>0</v>
      </c>
      <c r="V22" s="725">
        <v>0</v>
      </c>
      <c r="W22" s="725">
        <v>0</v>
      </c>
      <c r="X22" s="725">
        <v>0</v>
      </c>
      <c r="Y22" s="725">
        <v>0</v>
      </c>
      <c r="Z22" s="725">
        <v>0</v>
      </c>
      <c r="AA22" s="725">
        <v>0</v>
      </c>
    </row>
    <row r="24" spans="1:28">
      <c r="C24" s="550"/>
      <c r="D24" s="550"/>
      <c r="E24" s="550"/>
      <c r="F24" s="550"/>
      <c r="G24" s="550"/>
      <c r="H24" s="550"/>
      <c r="I24" s="550"/>
      <c r="J24" s="550"/>
      <c r="K24" s="550"/>
      <c r="L24" s="550"/>
      <c r="M24" s="550"/>
      <c r="N24" s="550"/>
      <c r="O24" s="550"/>
      <c r="P24" s="550"/>
      <c r="Q24" s="550"/>
      <c r="R24" s="550"/>
      <c r="S24" s="550"/>
      <c r="T24" s="550"/>
      <c r="U24" s="550"/>
      <c r="V24" s="550"/>
      <c r="W24" s="550"/>
      <c r="X24" s="550"/>
      <c r="Y24" s="550"/>
      <c r="Z24" s="550"/>
      <c r="AA24" s="550"/>
      <c r="AB24" s="550"/>
    </row>
    <row r="25" spans="1:28">
      <c r="C25" s="550"/>
      <c r="D25" s="550"/>
      <c r="E25" s="550"/>
      <c r="F25" s="550"/>
      <c r="G25" s="550"/>
      <c r="H25" s="550"/>
      <c r="I25" s="550"/>
      <c r="J25" s="550"/>
      <c r="K25" s="550"/>
      <c r="L25" s="550"/>
      <c r="M25" s="550"/>
      <c r="N25" s="550"/>
      <c r="O25" s="550"/>
      <c r="P25" s="550"/>
      <c r="Q25" s="550"/>
      <c r="R25" s="550"/>
      <c r="S25" s="550"/>
      <c r="T25" s="550"/>
      <c r="U25" s="550"/>
      <c r="V25" s="550"/>
      <c r="W25" s="550"/>
      <c r="X25" s="550"/>
      <c r="Y25" s="550"/>
      <c r="Z25" s="550"/>
      <c r="AA25" s="550"/>
      <c r="AB25" s="550"/>
    </row>
    <row r="26" spans="1:28">
      <c r="C26" s="550"/>
      <c r="D26" s="550"/>
      <c r="E26" s="550"/>
      <c r="F26" s="550"/>
      <c r="G26" s="550"/>
      <c r="H26" s="550"/>
      <c r="I26" s="550"/>
      <c r="J26" s="550"/>
      <c r="K26" s="550"/>
      <c r="L26" s="550"/>
      <c r="M26" s="550"/>
      <c r="N26" s="550"/>
      <c r="O26" s="550"/>
      <c r="P26" s="550"/>
      <c r="Q26" s="550"/>
      <c r="R26" s="550"/>
      <c r="S26" s="550"/>
      <c r="T26" s="550"/>
      <c r="U26" s="550"/>
      <c r="V26" s="550"/>
      <c r="W26" s="550"/>
      <c r="X26" s="550"/>
      <c r="Y26" s="550"/>
      <c r="Z26" s="550"/>
      <c r="AA26" s="550"/>
      <c r="AB26" s="550"/>
    </row>
    <row r="27" spans="1:28">
      <c r="C27" s="550"/>
      <c r="D27" s="550"/>
      <c r="E27" s="550"/>
      <c r="F27" s="550"/>
      <c r="G27" s="550"/>
      <c r="H27" s="550"/>
      <c r="I27" s="550"/>
      <c r="J27" s="550"/>
      <c r="K27" s="550"/>
      <c r="L27" s="550"/>
      <c r="M27" s="550"/>
      <c r="N27" s="550"/>
      <c r="O27" s="550"/>
      <c r="P27" s="550"/>
      <c r="Q27" s="550"/>
      <c r="R27" s="550"/>
      <c r="S27" s="550"/>
      <c r="T27" s="550"/>
      <c r="U27" s="550"/>
      <c r="V27" s="550"/>
      <c r="W27" s="550"/>
      <c r="X27" s="550"/>
      <c r="Y27" s="550"/>
      <c r="Z27" s="550"/>
      <c r="AA27" s="550"/>
      <c r="AB27" s="550"/>
    </row>
    <row r="28" spans="1:28">
      <c r="C28" s="550"/>
      <c r="D28" s="550"/>
      <c r="E28" s="550"/>
      <c r="F28" s="550"/>
      <c r="G28" s="550"/>
      <c r="H28" s="550"/>
      <c r="I28" s="550"/>
      <c r="J28" s="550"/>
      <c r="K28" s="550"/>
      <c r="L28" s="550"/>
      <c r="M28" s="550"/>
      <c r="N28" s="550"/>
      <c r="O28" s="550"/>
      <c r="P28" s="550"/>
      <c r="Q28" s="550"/>
      <c r="R28" s="550"/>
      <c r="S28" s="550"/>
      <c r="T28" s="550"/>
      <c r="U28" s="550"/>
      <c r="V28" s="550"/>
      <c r="W28" s="550"/>
      <c r="X28" s="550"/>
      <c r="Y28" s="550"/>
      <c r="Z28" s="550"/>
      <c r="AA28" s="550"/>
      <c r="AB28" s="550"/>
    </row>
    <row r="29" spans="1:28">
      <c r="C29" s="550"/>
      <c r="D29" s="550"/>
      <c r="E29" s="550"/>
      <c r="F29" s="550"/>
      <c r="G29" s="550"/>
      <c r="H29" s="550"/>
      <c r="I29" s="550"/>
      <c r="J29" s="550"/>
      <c r="K29" s="550"/>
      <c r="L29" s="550"/>
      <c r="M29" s="550"/>
      <c r="N29" s="550"/>
      <c r="O29" s="550"/>
      <c r="P29" s="550"/>
      <c r="Q29" s="550"/>
      <c r="R29" s="550"/>
      <c r="S29" s="550"/>
      <c r="T29" s="550"/>
      <c r="U29" s="550"/>
      <c r="V29" s="550"/>
      <c r="W29" s="550"/>
      <c r="X29" s="550"/>
      <c r="Y29" s="550"/>
      <c r="Z29" s="550"/>
      <c r="AA29" s="550"/>
      <c r="AB29" s="550"/>
    </row>
    <row r="30" spans="1:28">
      <c r="C30" s="550"/>
      <c r="D30" s="550"/>
      <c r="E30" s="550"/>
      <c r="F30" s="550"/>
      <c r="G30" s="550"/>
      <c r="H30" s="550"/>
      <c r="I30" s="550"/>
      <c r="J30" s="550"/>
      <c r="K30" s="550"/>
      <c r="L30" s="550"/>
      <c r="M30" s="550"/>
      <c r="N30" s="550"/>
      <c r="O30" s="550"/>
      <c r="P30" s="550"/>
      <c r="Q30" s="550"/>
      <c r="R30" s="550"/>
      <c r="S30" s="550"/>
      <c r="T30" s="550"/>
      <c r="U30" s="550"/>
      <c r="V30" s="550"/>
      <c r="W30" s="550"/>
      <c r="X30" s="550"/>
      <c r="Y30" s="550"/>
      <c r="Z30" s="550"/>
      <c r="AA30" s="550"/>
      <c r="AB30" s="550"/>
    </row>
    <row r="31" spans="1:28">
      <c r="C31" s="550"/>
      <c r="D31" s="550"/>
      <c r="E31" s="550"/>
      <c r="F31" s="550"/>
      <c r="G31" s="550"/>
      <c r="H31" s="550"/>
      <c r="I31" s="550"/>
      <c r="J31" s="550"/>
      <c r="K31" s="550"/>
      <c r="L31" s="550"/>
      <c r="M31" s="550"/>
      <c r="N31" s="550"/>
      <c r="O31" s="550"/>
      <c r="P31" s="550"/>
      <c r="Q31" s="550"/>
      <c r="R31" s="550"/>
      <c r="S31" s="550"/>
      <c r="T31" s="550"/>
      <c r="U31" s="550"/>
      <c r="V31" s="550"/>
      <c r="W31" s="550"/>
      <c r="X31" s="550"/>
      <c r="Y31" s="550"/>
      <c r="Z31" s="550"/>
      <c r="AA31" s="550"/>
      <c r="AB31" s="550"/>
    </row>
    <row r="32" spans="1:28">
      <c r="C32" s="550"/>
      <c r="D32" s="550"/>
      <c r="E32" s="550"/>
      <c r="F32" s="550"/>
      <c r="G32" s="550"/>
      <c r="H32" s="550"/>
      <c r="I32" s="550"/>
      <c r="J32" s="550"/>
      <c r="K32" s="550"/>
      <c r="L32" s="550"/>
      <c r="M32" s="550"/>
      <c r="N32" s="550"/>
      <c r="O32" s="550"/>
      <c r="P32" s="550"/>
      <c r="Q32" s="550"/>
      <c r="R32" s="550"/>
      <c r="S32" s="550"/>
      <c r="T32" s="550"/>
      <c r="U32" s="550"/>
      <c r="V32" s="550"/>
      <c r="W32" s="550"/>
      <c r="X32" s="550"/>
      <c r="Y32" s="550"/>
      <c r="Z32" s="550"/>
      <c r="AA32" s="550"/>
      <c r="AB32" s="550"/>
    </row>
    <row r="33" spans="3:28">
      <c r="C33" s="550"/>
      <c r="D33" s="550"/>
      <c r="E33" s="550"/>
      <c r="F33" s="550"/>
      <c r="G33" s="550"/>
      <c r="H33" s="550"/>
      <c r="I33" s="550"/>
      <c r="J33" s="550"/>
      <c r="K33" s="550"/>
      <c r="L33" s="550"/>
      <c r="M33" s="550"/>
      <c r="N33" s="550"/>
      <c r="O33" s="550"/>
      <c r="P33" s="550"/>
      <c r="Q33" s="550"/>
      <c r="R33" s="550"/>
      <c r="S33" s="550"/>
      <c r="T33" s="550"/>
      <c r="U33" s="550"/>
      <c r="V33" s="550"/>
      <c r="W33" s="550"/>
      <c r="X33" s="550"/>
      <c r="Y33" s="550"/>
      <c r="Z33" s="550"/>
      <c r="AA33" s="550"/>
      <c r="AB33" s="550"/>
    </row>
    <row r="34" spans="3:28">
      <c r="C34" s="550"/>
      <c r="D34" s="550"/>
      <c r="E34" s="550"/>
      <c r="F34" s="550"/>
      <c r="G34" s="550"/>
      <c r="H34" s="550"/>
      <c r="I34" s="550"/>
      <c r="J34" s="550"/>
      <c r="K34" s="550"/>
      <c r="L34" s="550"/>
      <c r="M34" s="550"/>
      <c r="N34" s="550"/>
      <c r="O34" s="550"/>
      <c r="P34" s="550"/>
      <c r="Q34" s="550"/>
      <c r="R34" s="550"/>
      <c r="S34" s="550"/>
      <c r="T34" s="550"/>
      <c r="U34" s="550"/>
      <c r="V34" s="550"/>
      <c r="W34" s="550"/>
      <c r="X34" s="550"/>
      <c r="Y34" s="550"/>
      <c r="Z34" s="550"/>
      <c r="AA34" s="550"/>
      <c r="AB34" s="550"/>
    </row>
    <row r="35" spans="3:28">
      <c r="C35" s="550"/>
      <c r="D35" s="550"/>
      <c r="E35" s="550"/>
      <c r="F35" s="550"/>
      <c r="G35" s="550"/>
      <c r="H35" s="550"/>
      <c r="I35" s="550"/>
      <c r="J35" s="550"/>
      <c r="K35" s="550"/>
      <c r="L35" s="550"/>
      <c r="M35" s="550"/>
      <c r="N35" s="550"/>
      <c r="O35" s="550"/>
      <c r="P35" s="550"/>
      <c r="Q35" s="550"/>
      <c r="R35" s="550"/>
      <c r="S35" s="550"/>
      <c r="T35" s="550"/>
      <c r="U35" s="550"/>
      <c r="V35" s="550"/>
      <c r="W35" s="550"/>
      <c r="X35" s="550"/>
      <c r="Y35" s="550"/>
      <c r="Z35" s="550"/>
      <c r="AA35" s="550"/>
      <c r="AB35" s="550"/>
    </row>
    <row r="36" spans="3:28">
      <c r="C36" s="550"/>
      <c r="D36" s="550"/>
      <c r="E36" s="550"/>
      <c r="F36" s="550"/>
      <c r="G36" s="550"/>
      <c r="H36" s="550"/>
      <c r="I36" s="550"/>
      <c r="J36" s="550"/>
      <c r="K36" s="550"/>
      <c r="L36" s="550"/>
      <c r="M36" s="550"/>
      <c r="N36" s="550"/>
      <c r="O36" s="550"/>
      <c r="P36" s="550"/>
      <c r="Q36" s="550"/>
      <c r="R36" s="550"/>
      <c r="S36" s="550"/>
      <c r="T36" s="550"/>
      <c r="U36" s="550"/>
      <c r="V36" s="550"/>
      <c r="W36" s="550"/>
      <c r="X36" s="550"/>
      <c r="Y36" s="550"/>
      <c r="Z36" s="550"/>
      <c r="AA36" s="550"/>
      <c r="AB36" s="550"/>
    </row>
    <row r="37" spans="3:28">
      <c r="C37" s="550"/>
      <c r="D37" s="550"/>
      <c r="E37" s="550"/>
      <c r="F37" s="550"/>
      <c r="G37" s="550"/>
      <c r="H37" s="550"/>
      <c r="I37" s="550"/>
      <c r="J37" s="550"/>
      <c r="K37" s="550"/>
      <c r="L37" s="550"/>
      <c r="M37" s="550"/>
      <c r="N37" s="550"/>
      <c r="O37" s="550"/>
      <c r="P37" s="550"/>
      <c r="Q37" s="550"/>
      <c r="R37" s="550"/>
      <c r="S37" s="550"/>
      <c r="T37" s="550"/>
      <c r="U37" s="550"/>
      <c r="V37" s="550"/>
      <c r="W37" s="550"/>
      <c r="X37" s="550"/>
      <c r="Y37" s="550"/>
      <c r="Z37" s="550"/>
      <c r="AA37" s="550"/>
      <c r="AB37" s="550"/>
    </row>
    <row r="38" spans="3:28">
      <c r="C38" s="550"/>
      <c r="D38" s="550"/>
      <c r="E38" s="550"/>
      <c r="F38" s="550"/>
      <c r="G38" s="550"/>
      <c r="H38" s="550"/>
      <c r="I38" s="550"/>
      <c r="J38" s="550"/>
      <c r="K38" s="550"/>
      <c r="L38" s="550"/>
      <c r="M38" s="550"/>
      <c r="N38" s="550"/>
      <c r="O38" s="550"/>
      <c r="P38" s="550"/>
      <c r="Q38" s="550"/>
      <c r="R38" s="550"/>
      <c r="S38" s="550"/>
      <c r="T38" s="550"/>
      <c r="U38" s="550"/>
      <c r="V38" s="550"/>
      <c r="W38" s="550"/>
      <c r="X38" s="550"/>
      <c r="Y38" s="550"/>
      <c r="Z38" s="550"/>
      <c r="AA38" s="550"/>
      <c r="AB38" s="550"/>
    </row>
    <row r="39" spans="3:28">
      <c r="C39" s="550"/>
      <c r="D39" s="550"/>
      <c r="E39" s="550"/>
      <c r="F39" s="550"/>
      <c r="G39" s="550"/>
      <c r="H39" s="550"/>
      <c r="I39" s="550"/>
      <c r="J39" s="550"/>
      <c r="K39" s="550"/>
      <c r="L39" s="550"/>
      <c r="M39" s="550"/>
      <c r="N39" s="550"/>
      <c r="O39" s="550"/>
      <c r="P39" s="550"/>
      <c r="Q39" s="550"/>
      <c r="R39" s="550"/>
      <c r="S39" s="550"/>
      <c r="T39" s="550"/>
      <c r="U39" s="550"/>
      <c r="V39" s="550"/>
      <c r="W39" s="550"/>
      <c r="X39" s="550"/>
      <c r="Y39" s="550"/>
      <c r="Z39" s="550"/>
      <c r="AA39" s="550"/>
      <c r="AB39" s="550"/>
    </row>
    <row r="40" spans="3:28">
      <c r="C40" s="550"/>
      <c r="D40" s="550"/>
      <c r="E40" s="550"/>
      <c r="F40" s="550"/>
      <c r="G40" s="550"/>
      <c r="H40" s="550"/>
      <c r="I40" s="550"/>
      <c r="J40" s="550"/>
      <c r="K40" s="550"/>
      <c r="L40" s="550"/>
      <c r="M40" s="550"/>
      <c r="N40" s="550"/>
      <c r="O40" s="550"/>
      <c r="P40" s="550"/>
      <c r="Q40" s="550"/>
      <c r="R40" s="550"/>
      <c r="S40" s="550"/>
      <c r="T40" s="550"/>
      <c r="U40" s="550"/>
      <c r="V40" s="550"/>
      <c r="W40" s="550"/>
      <c r="X40" s="550"/>
      <c r="Y40" s="550"/>
      <c r="Z40" s="550"/>
      <c r="AA40" s="550"/>
      <c r="AB40" s="550"/>
    </row>
    <row r="41" spans="3:28">
      <c r="C41" s="550"/>
      <c r="D41" s="550"/>
      <c r="E41" s="550"/>
      <c r="F41" s="550"/>
      <c r="G41" s="550"/>
      <c r="H41" s="550"/>
      <c r="I41" s="550"/>
      <c r="J41" s="550"/>
      <c r="K41" s="550"/>
      <c r="L41" s="550"/>
      <c r="M41" s="550"/>
      <c r="N41" s="550"/>
      <c r="O41" s="550"/>
      <c r="P41" s="550"/>
      <c r="Q41" s="550"/>
      <c r="R41" s="550"/>
      <c r="S41" s="550"/>
      <c r="T41" s="550"/>
      <c r="U41" s="550"/>
      <c r="V41" s="550"/>
      <c r="W41" s="550"/>
      <c r="X41" s="550"/>
      <c r="Y41" s="550"/>
      <c r="Z41" s="550"/>
      <c r="AA41" s="550"/>
      <c r="AB41" s="550"/>
    </row>
    <row r="42" spans="3:28">
      <c r="C42" s="550"/>
      <c r="D42" s="550"/>
      <c r="E42" s="550"/>
      <c r="F42" s="550"/>
      <c r="G42" s="550"/>
      <c r="H42" s="550"/>
      <c r="I42" s="550"/>
      <c r="J42" s="550"/>
      <c r="K42" s="550"/>
      <c r="L42" s="550"/>
      <c r="M42" s="550"/>
      <c r="N42" s="550"/>
      <c r="O42" s="550"/>
      <c r="P42" s="550"/>
      <c r="Q42" s="550"/>
      <c r="R42" s="550"/>
      <c r="S42" s="550"/>
      <c r="T42" s="550"/>
      <c r="U42" s="550"/>
      <c r="V42" s="550"/>
      <c r="W42" s="550"/>
      <c r="X42" s="550"/>
      <c r="Y42" s="550"/>
      <c r="Z42" s="550"/>
      <c r="AA42" s="550"/>
      <c r="AB42" s="550"/>
    </row>
    <row r="43" spans="3:28">
      <c r="C43" s="550"/>
      <c r="D43" s="550"/>
      <c r="E43" s="550"/>
      <c r="F43" s="550"/>
      <c r="G43" s="550"/>
      <c r="H43" s="550"/>
      <c r="I43" s="550"/>
      <c r="J43" s="550"/>
      <c r="K43" s="550"/>
      <c r="L43" s="550"/>
      <c r="M43" s="550"/>
      <c r="N43" s="550"/>
      <c r="O43" s="550"/>
      <c r="P43" s="550"/>
      <c r="Q43" s="550"/>
      <c r="R43" s="550"/>
      <c r="S43" s="550"/>
      <c r="T43" s="550"/>
      <c r="U43" s="550"/>
      <c r="V43" s="550"/>
      <c r="W43" s="550"/>
      <c r="X43" s="550"/>
      <c r="Y43" s="550"/>
      <c r="Z43" s="550"/>
      <c r="AA43" s="550"/>
      <c r="AB43" s="550"/>
    </row>
    <row r="44" spans="3:28">
      <c r="C44" s="550"/>
      <c r="D44" s="550"/>
      <c r="E44" s="550"/>
      <c r="F44" s="550"/>
      <c r="G44" s="550"/>
      <c r="H44" s="550"/>
      <c r="I44" s="550"/>
      <c r="J44" s="550"/>
      <c r="K44" s="550"/>
      <c r="L44" s="550"/>
      <c r="M44" s="550"/>
      <c r="N44" s="550"/>
      <c r="O44" s="550"/>
      <c r="P44" s="550"/>
      <c r="Q44" s="550"/>
      <c r="R44" s="550"/>
      <c r="S44" s="550"/>
      <c r="T44" s="550"/>
      <c r="U44" s="550"/>
      <c r="V44" s="550"/>
      <c r="W44" s="550"/>
      <c r="X44" s="550"/>
      <c r="Y44" s="550"/>
      <c r="Z44" s="550"/>
      <c r="AA44" s="550"/>
      <c r="AB44" s="550"/>
    </row>
    <row r="45" spans="3:28">
      <c r="C45" s="550"/>
      <c r="D45" s="550"/>
      <c r="E45" s="550"/>
      <c r="F45" s="550"/>
      <c r="G45" s="550"/>
      <c r="H45" s="550"/>
      <c r="I45" s="550"/>
      <c r="J45" s="550"/>
      <c r="K45" s="550"/>
      <c r="L45" s="550"/>
      <c r="M45" s="550"/>
      <c r="N45" s="550"/>
      <c r="O45" s="550"/>
      <c r="P45" s="550"/>
      <c r="Q45" s="550"/>
      <c r="R45" s="550"/>
      <c r="S45" s="550"/>
      <c r="T45" s="550"/>
      <c r="U45" s="550"/>
      <c r="V45" s="550"/>
      <c r="W45" s="550"/>
      <c r="X45" s="550"/>
      <c r="Y45" s="550"/>
      <c r="Z45" s="550"/>
      <c r="AA45" s="550"/>
      <c r="AB45" s="550"/>
    </row>
    <row r="46" spans="3:28">
      <c r="C46" s="550"/>
      <c r="D46" s="550"/>
      <c r="E46" s="550"/>
      <c r="F46" s="550"/>
      <c r="G46" s="550"/>
      <c r="H46" s="550"/>
      <c r="I46" s="550"/>
      <c r="J46" s="550"/>
      <c r="K46" s="550"/>
      <c r="L46" s="550"/>
      <c r="M46" s="550"/>
      <c r="N46" s="550"/>
      <c r="O46" s="550"/>
      <c r="P46" s="550"/>
      <c r="Q46" s="550"/>
      <c r="R46" s="550"/>
      <c r="S46" s="550"/>
      <c r="T46" s="550"/>
      <c r="U46" s="550"/>
      <c r="V46" s="550"/>
      <c r="W46" s="550"/>
      <c r="X46" s="550"/>
      <c r="Y46" s="550"/>
      <c r="Z46" s="550"/>
      <c r="AA46" s="550"/>
      <c r="AB46" s="550"/>
    </row>
    <row r="47" spans="3:28">
      <c r="C47" s="550"/>
      <c r="D47" s="550"/>
      <c r="E47" s="550"/>
      <c r="F47" s="550"/>
      <c r="G47" s="550"/>
      <c r="H47" s="550"/>
      <c r="I47" s="550"/>
      <c r="J47" s="550"/>
      <c r="K47" s="550"/>
      <c r="L47" s="550"/>
      <c r="M47" s="550"/>
      <c r="N47" s="550"/>
      <c r="O47" s="550"/>
      <c r="P47" s="550"/>
      <c r="Q47" s="550"/>
      <c r="R47" s="550"/>
      <c r="S47" s="550"/>
      <c r="T47" s="550"/>
      <c r="U47" s="550"/>
      <c r="V47" s="550"/>
      <c r="W47" s="550"/>
      <c r="X47" s="550"/>
      <c r="Y47" s="550"/>
      <c r="Z47" s="550"/>
      <c r="AA47" s="550"/>
      <c r="AB47" s="550"/>
    </row>
    <row r="48" spans="3:28">
      <c r="C48" s="550"/>
      <c r="D48" s="550"/>
      <c r="E48" s="550"/>
      <c r="F48" s="550"/>
      <c r="G48" s="550"/>
      <c r="H48" s="550"/>
      <c r="I48" s="550"/>
      <c r="J48" s="550"/>
      <c r="K48" s="550"/>
      <c r="L48" s="550"/>
      <c r="M48" s="550"/>
      <c r="N48" s="550"/>
      <c r="O48" s="550"/>
      <c r="P48" s="550"/>
      <c r="Q48" s="550"/>
      <c r="R48" s="550"/>
      <c r="S48" s="550"/>
      <c r="T48" s="550"/>
      <c r="U48" s="550"/>
      <c r="V48" s="550"/>
      <c r="W48" s="550"/>
      <c r="X48" s="550"/>
      <c r="Y48" s="550"/>
      <c r="Z48" s="550"/>
      <c r="AA48" s="550"/>
      <c r="AB48" s="550"/>
    </row>
    <row r="49" spans="3:28">
      <c r="C49" s="550"/>
      <c r="D49" s="550"/>
      <c r="E49" s="550"/>
      <c r="F49" s="550"/>
      <c r="G49" s="550"/>
      <c r="H49" s="550"/>
      <c r="I49" s="550"/>
      <c r="J49" s="550"/>
      <c r="K49" s="550"/>
      <c r="L49" s="550"/>
      <c r="M49" s="550"/>
      <c r="N49" s="550"/>
      <c r="O49" s="550"/>
      <c r="P49" s="550"/>
      <c r="Q49" s="550"/>
      <c r="R49" s="550"/>
      <c r="S49" s="550"/>
      <c r="T49" s="550"/>
      <c r="U49" s="550"/>
      <c r="V49" s="550"/>
      <c r="W49" s="550"/>
      <c r="X49" s="550"/>
      <c r="Y49" s="550"/>
      <c r="Z49" s="550"/>
      <c r="AA49" s="550"/>
      <c r="AB49" s="550"/>
    </row>
    <row r="50" spans="3:28">
      <c r="C50" s="550"/>
      <c r="D50" s="550"/>
      <c r="E50" s="550"/>
      <c r="F50" s="550"/>
      <c r="G50" s="550"/>
      <c r="H50" s="550"/>
      <c r="I50" s="550"/>
      <c r="J50" s="550"/>
      <c r="K50" s="550"/>
      <c r="L50" s="550"/>
      <c r="M50" s="550"/>
      <c r="N50" s="550"/>
      <c r="O50" s="550"/>
      <c r="P50" s="550"/>
      <c r="Q50" s="550"/>
      <c r="R50" s="550"/>
      <c r="S50" s="550"/>
      <c r="T50" s="550"/>
      <c r="U50" s="550"/>
      <c r="V50" s="550"/>
      <c r="W50" s="550"/>
      <c r="X50" s="550"/>
      <c r="Y50" s="550"/>
      <c r="Z50" s="550"/>
      <c r="AA50" s="550"/>
      <c r="AB50" s="550"/>
    </row>
    <row r="51" spans="3:28">
      <c r="C51" s="550"/>
      <c r="D51" s="550"/>
      <c r="E51" s="550"/>
      <c r="F51" s="550"/>
      <c r="G51" s="550"/>
      <c r="H51" s="550"/>
      <c r="I51" s="550"/>
      <c r="J51" s="550"/>
      <c r="K51" s="550"/>
      <c r="L51" s="550"/>
      <c r="M51" s="550"/>
      <c r="N51" s="550"/>
      <c r="O51" s="550"/>
      <c r="P51" s="550"/>
      <c r="Q51" s="550"/>
      <c r="R51" s="550"/>
      <c r="S51" s="550"/>
      <c r="T51" s="550"/>
      <c r="U51" s="550"/>
      <c r="V51" s="550"/>
      <c r="W51" s="550"/>
      <c r="X51" s="550"/>
      <c r="Y51" s="550"/>
      <c r="Z51" s="550"/>
      <c r="AA51" s="550"/>
      <c r="AB51" s="550"/>
    </row>
    <row r="52" spans="3:28">
      <c r="C52" s="550"/>
      <c r="D52" s="550"/>
      <c r="E52" s="550"/>
      <c r="F52" s="550"/>
      <c r="G52" s="550"/>
      <c r="H52" s="550"/>
      <c r="I52" s="550"/>
      <c r="J52" s="550"/>
      <c r="K52" s="550"/>
      <c r="L52" s="550"/>
      <c r="M52" s="550"/>
      <c r="N52" s="550"/>
      <c r="O52" s="550"/>
      <c r="P52" s="550"/>
      <c r="Q52" s="550"/>
      <c r="R52" s="550"/>
      <c r="S52" s="550"/>
      <c r="T52" s="550"/>
      <c r="U52" s="550"/>
      <c r="V52" s="550"/>
      <c r="W52" s="550"/>
      <c r="X52" s="550"/>
      <c r="Y52" s="550"/>
      <c r="Z52" s="550"/>
      <c r="AA52" s="550"/>
      <c r="AB52" s="550"/>
    </row>
    <row r="53" spans="3:28">
      <c r="C53" s="550"/>
      <c r="D53" s="550"/>
      <c r="E53" s="550"/>
      <c r="F53" s="550"/>
      <c r="G53" s="550"/>
      <c r="H53" s="550"/>
      <c r="I53" s="550"/>
      <c r="J53" s="550"/>
      <c r="K53" s="550"/>
      <c r="L53" s="550"/>
      <c r="M53" s="550"/>
      <c r="N53" s="550"/>
      <c r="O53" s="550"/>
      <c r="P53" s="550"/>
      <c r="Q53" s="550"/>
      <c r="R53" s="550"/>
      <c r="S53" s="550"/>
      <c r="T53" s="550"/>
      <c r="U53" s="550"/>
      <c r="V53" s="550"/>
      <c r="W53" s="550"/>
      <c r="X53" s="550"/>
      <c r="Y53" s="550"/>
      <c r="Z53" s="550"/>
      <c r="AA53" s="550"/>
      <c r="AB53" s="550"/>
    </row>
    <row r="54" spans="3:28">
      <c r="C54" s="550"/>
      <c r="D54" s="550"/>
      <c r="E54" s="550"/>
      <c r="F54" s="550"/>
      <c r="G54" s="550"/>
      <c r="H54" s="550"/>
      <c r="I54" s="550"/>
      <c r="J54" s="550"/>
      <c r="K54" s="550"/>
      <c r="L54" s="550"/>
      <c r="M54" s="550"/>
      <c r="N54" s="550"/>
      <c r="O54" s="550"/>
      <c r="P54" s="550"/>
      <c r="Q54" s="550"/>
      <c r="R54" s="550"/>
      <c r="S54" s="550"/>
      <c r="T54" s="550"/>
      <c r="U54" s="550"/>
      <c r="V54" s="550"/>
      <c r="W54" s="550"/>
      <c r="X54" s="550"/>
      <c r="Y54" s="550"/>
      <c r="Z54" s="550"/>
      <c r="AA54" s="550"/>
      <c r="AB54" s="550"/>
    </row>
    <row r="55" spans="3:28">
      <c r="C55" s="550"/>
      <c r="D55" s="550"/>
      <c r="E55" s="550"/>
      <c r="F55" s="550"/>
      <c r="G55" s="550"/>
      <c r="H55" s="550"/>
      <c r="I55" s="550"/>
      <c r="J55" s="550"/>
      <c r="K55" s="550"/>
      <c r="L55" s="550"/>
      <c r="M55" s="550"/>
      <c r="N55" s="550"/>
      <c r="O55" s="550"/>
      <c r="P55" s="550"/>
      <c r="Q55" s="550"/>
      <c r="R55" s="550"/>
      <c r="S55" s="550"/>
      <c r="T55" s="550"/>
      <c r="U55" s="550"/>
      <c r="V55" s="550"/>
      <c r="W55" s="550"/>
      <c r="X55" s="550"/>
      <c r="Y55" s="550"/>
      <c r="Z55" s="550"/>
      <c r="AA55" s="550"/>
      <c r="AB55" s="550"/>
    </row>
    <row r="56" spans="3:28">
      <c r="C56" s="550"/>
      <c r="D56" s="550"/>
      <c r="E56" s="550"/>
      <c r="F56" s="550"/>
      <c r="G56" s="550"/>
      <c r="H56" s="550"/>
      <c r="I56" s="550"/>
      <c r="J56" s="550"/>
      <c r="K56" s="550"/>
      <c r="L56" s="550"/>
      <c r="M56" s="550"/>
      <c r="N56" s="550"/>
      <c r="O56" s="550"/>
      <c r="P56" s="550"/>
      <c r="Q56" s="550"/>
      <c r="R56" s="550"/>
      <c r="S56" s="550"/>
      <c r="T56" s="550"/>
      <c r="U56" s="550"/>
      <c r="V56" s="550"/>
      <c r="W56" s="550"/>
      <c r="X56" s="550"/>
      <c r="Y56" s="550"/>
      <c r="Z56" s="550"/>
      <c r="AA56" s="550"/>
      <c r="AB56" s="550"/>
    </row>
    <row r="57" spans="3:28">
      <c r="C57" s="550"/>
      <c r="D57" s="550"/>
      <c r="E57" s="550"/>
      <c r="F57" s="550"/>
      <c r="G57" s="550"/>
      <c r="H57" s="550"/>
      <c r="I57" s="550"/>
      <c r="J57" s="550"/>
      <c r="K57" s="550"/>
      <c r="L57" s="550"/>
      <c r="M57" s="550"/>
      <c r="N57" s="550"/>
      <c r="O57" s="550"/>
      <c r="P57" s="550"/>
      <c r="Q57" s="550"/>
      <c r="R57" s="550"/>
      <c r="S57" s="550"/>
      <c r="T57" s="550"/>
      <c r="U57" s="550"/>
      <c r="V57" s="550"/>
      <c r="W57" s="550"/>
      <c r="X57" s="550"/>
      <c r="Y57" s="550"/>
      <c r="Z57" s="550"/>
      <c r="AA57" s="550"/>
      <c r="AB57" s="550"/>
    </row>
    <row r="58" spans="3:28">
      <c r="C58" s="550"/>
      <c r="D58" s="550"/>
      <c r="E58" s="550"/>
      <c r="F58" s="550"/>
      <c r="G58" s="550"/>
      <c r="H58" s="550"/>
      <c r="I58" s="550"/>
      <c r="J58" s="550"/>
      <c r="K58" s="550"/>
      <c r="L58" s="550"/>
      <c r="M58" s="550"/>
      <c r="N58" s="550"/>
      <c r="O58" s="550"/>
      <c r="P58" s="550"/>
      <c r="Q58" s="550"/>
      <c r="R58" s="550"/>
      <c r="S58" s="550"/>
      <c r="T58" s="550"/>
      <c r="U58" s="550"/>
      <c r="V58" s="550"/>
      <c r="W58" s="550"/>
      <c r="X58" s="550"/>
      <c r="Y58" s="550"/>
      <c r="Z58" s="550"/>
      <c r="AA58" s="550"/>
      <c r="AB58" s="550"/>
    </row>
    <row r="59" spans="3:28">
      <c r="C59" s="550"/>
      <c r="D59" s="550"/>
      <c r="E59" s="550"/>
      <c r="F59" s="550"/>
      <c r="G59" s="550"/>
      <c r="H59" s="550"/>
      <c r="I59" s="550"/>
      <c r="J59" s="550"/>
      <c r="K59" s="550"/>
      <c r="L59" s="550"/>
      <c r="M59" s="550"/>
      <c r="N59" s="550"/>
      <c r="O59" s="550"/>
      <c r="P59" s="550"/>
      <c r="Q59" s="550"/>
      <c r="R59" s="550"/>
      <c r="S59" s="550"/>
      <c r="T59" s="550"/>
      <c r="U59" s="550"/>
      <c r="V59" s="550"/>
      <c r="W59" s="550"/>
      <c r="X59" s="550"/>
      <c r="Y59" s="550"/>
      <c r="Z59" s="550"/>
      <c r="AA59" s="550"/>
      <c r="AB59" s="550"/>
    </row>
    <row r="60" spans="3:28">
      <c r="C60" s="550"/>
      <c r="D60" s="550"/>
      <c r="E60" s="550"/>
      <c r="F60" s="550"/>
      <c r="G60" s="550"/>
      <c r="H60" s="550"/>
      <c r="I60" s="550"/>
      <c r="J60" s="550"/>
      <c r="K60" s="550"/>
      <c r="L60" s="550"/>
      <c r="M60" s="550"/>
      <c r="N60" s="550"/>
      <c r="O60" s="550"/>
      <c r="P60" s="550"/>
      <c r="Q60" s="550"/>
      <c r="R60" s="550"/>
      <c r="S60" s="550"/>
      <c r="T60" s="550"/>
      <c r="U60" s="550"/>
      <c r="V60" s="550"/>
      <c r="W60" s="550"/>
      <c r="X60" s="550"/>
      <c r="Y60" s="550"/>
      <c r="Z60" s="550"/>
      <c r="AA60" s="550"/>
      <c r="AB60" s="550"/>
    </row>
    <row r="61" spans="3:28">
      <c r="C61" s="550"/>
      <c r="D61" s="550"/>
      <c r="E61" s="550"/>
      <c r="F61" s="550"/>
      <c r="G61" s="550"/>
      <c r="H61" s="550"/>
      <c r="I61" s="550"/>
      <c r="J61" s="550"/>
      <c r="K61" s="550"/>
      <c r="L61" s="550"/>
      <c r="M61" s="550"/>
      <c r="N61" s="550"/>
      <c r="O61" s="550"/>
      <c r="P61" s="550"/>
      <c r="Q61" s="550"/>
      <c r="R61" s="550"/>
      <c r="S61" s="550"/>
      <c r="T61" s="550"/>
      <c r="U61" s="550"/>
      <c r="V61" s="550"/>
      <c r="W61" s="550"/>
      <c r="X61" s="550"/>
      <c r="Y61" s="550"/>
      <c r="Z61" s="550"/>
      <c r="AA61" s="550"/>
      <c r="AB61" s="550"/>
    </row>
    <row r="62" spans="3:28">
      <c r="C62" s="550"/>
      <c r="D62" s="550"/>
      <c r="E62" s="550"/>
      <c r="F62" s="550"/>
      <c r="G62" s="550"/>
      <c r="H62" s="550"/>
      <c r="I62" s="550"/>
      <c r="J62" s="550"/>
      <c r="K62" s="550"/>
      <c r="L62" s="550"/>
      <c r="M62" s="550"/>
      <c r="N62" s="550"/>
      <c r="O62" s="550"/>
      <c r="P62" s="550"/>
      <c r="Q62" s="550"/>
      <c r="R62" s="550"/>
      <c r="S62" s="550"/>
      <c r="T62" s="550"/>
      <c r="U62" s="550"/>
      <c r="V62" s="550"/>
      <c r="W62" s="550"/>
      <c r="X62" s="550"/>
      <c r="Y62" s="550"/>
      <c r="Z62" s="550"/>
      <c r="AA62" s="550"/>
      <c r="AB62" s="550"/>
    </row>
    <row r="63" spans="3:28">
      <c r="C63" s="550"/>
      <c r="D63" s="550"/>
      <c r="E63" s="550"/>
      <c r="F63" s="550"/>
      <c r="G63" s="550"/>
      <c r="H63" s="550"/>
      <c r="I63" s="550"/>
      <c r="J63" s="550"/>
      <c r="K63" s="550"/>
      <c r="L63" s="550"/>
      <c r="M63" s="550"/>
      <c r="N63" s="550"/>
      <c r="O63" s="550"/>
      <c r="P63" s="550"/>
      <c r="Q63" s="550"/>
      <c r="R63" s="550"/>
      <c r="S63" s="550"/>
      <c r="T63" s="550"/>
      <c r="U63" s="550"/>
      <c r="V63" s="550"/>
      <c r="W63" s="550"/>
      <c r="X63" s="550"/>
      <c r="Y63" s="550"/>
      <c r="Z63" s="550"/>
      <c r="AA63" s="550"/>
      <c r="AB63" s="550"/>
    </row>
    <row r="64" spans="3:28">
      <c r="C64" s="550"/>
      <c r="D64" s="550"/>
      <c r="E64" s="550"/>
      <c r="F64" s="550"/>
      <c r="G64" s="550"/>
      <c r="H64" s="550"/>
      <c r="I64" s="550"/>
      <c r="J64" s="550"/>
      <c r="K64" s="550"/>
      <c r="L64" s="550"/>
      <c r="M64" s="550"/>
      <c r="N64" s="550"/>
      <c r="O64" s="550"/>
      <c r="P64" s="550"/>
      <c r="Q64" s="550"/>
      <c r="R64" s="550"/>
      <c r="S64" s="550"/>
      <c r="T64" s="550"/>
      <c r="U64" s="550"/>
      <c r="V64" s="550"/>
      <c r="W64" s="550"/>
      <c r="X64" s="550"/>
      <c r="Y64" s="550"/>
      <c r="Z64" s="550"/>
      <c r="AA64" s="550"/>
      <c r="AB64" s="550"/>
    </row>
    <row r="65" spans="3:28">
      <c r="C65" s="550"/>
      <c r="D65" s="550"/>
      <c r="E65" s="550"/>
      <c r="F65" s="550"/>
      <c r="G65" s="550"/>
      <c r="H65" s="550"/>
      <c r="I65" s="550"/>
      <c r="J65" s="550"/>
      <c r="K65" s="550"/>
      <c r="L65" s="550"/>
      <c r="M65" s="550"/>
      <c r="N65" s="550"/>
      <c r="O65" s="550"/>
      <c r="P65" s="550"/>
      <c r="Q65" s="550"/>
      <c r="R65" s="550"/>
      <c r="S65" s="550"/>
      <c r="T65" s="550"/>
      <c r="U65" s="550"/>
      <c r="V65" s="550"/>
      <c r="W65" s="550"/>
      <c r="X65" s="550"/>
      <c r="Y65" s="550"/>
      <c r="Z65" s="550"/>
      <c r="AA65" s="550"/>
      <c r="AB65" s="550"/>
    </row>
    <row r="66" spans="3:28">
      <c r="C66" s="550"/>
      <c r="D66" s="550"/>
      <c r="E66" s="550"/>
      <c r="F66" s="550"/>
      <c r="G66" s="550"/>
      <c r="H66" s="550"/>
      <c r="I66" s="550"/>
      <c r="J66" s="550"/>
      <c r="K66" s="550"/>
      <c r="L66" s="550"/>
      <c r="M66" s="550"/>
      <c r="N66" s="550"/>
      <c r="O66" s="550"/>
      <c r="P66" s="550"/>
      <c r="Q66" s="550"/>
      <c r="R66" s="550"/>
      <c r="S66" s="550"/>
      <c r="T66" s="550"/>
      <c r="U66" s="550"/>
      <c r="V66" s="550"/>
      <c r="W66" s="550"/>
      <c r="X66" s="550"/>
      <c r="Y66" s="550"/>
      <c r="Z66" s="550"/>
      <c r="AA66" s="550"/>
      <c r="AB66" s="550"/>
    </row>
    <row r="67" spans="3:28">
      <c r="C67" s="550"/>
      <c r="D67" s="550"/>
      <c r="E67" s="550"/>
      <c r="F67" s="550"/>
      <c r="G67" s="550"/>
      <c r="H67" s="550"/>
      <c r="I67" s="550"/>
      <c r="J67" s="550"/>
      <c r="K67" s="550"/>
      <c r="L67" s="550"/>
      <c r="M67" s="550"/>
      <c r="N67" s="550"/>
      <c r="O67" s="550"/>
      <c r="P67" s="550"/>
      <c r="Q67" s="550"/>
      <c r="R67" s="550"/>
      <c r="S67" s="550"/>
      <c r="T67" s="550"/>
      <c r="U67" s="550"/>
      <c r="V67" s="550"/>
      <c r="W67" s="550"/>
      <c r="X67" s="550"/>
      <c r="Y67" s="550"/>
      <c r="Z67" s="550"/>
      <c r="AA67" s="550"/>
      <c r="AB67" s="550"/>
    </row>
    <row r="68" spans="3:28">
      <c r="C68" s="550"/>
      <c r="D68" s="550"/>
      <c r="E68" s="550"/>
      <c r="F68" s="550"/>
      <c r="G68" s="550"/>
      <c r="H68" s="550"/>
      <c r="I68" s="550"/>
      <c r="J68" s="550"/>
      <c r="K68" s="550"/>
      <c r="L68" s="550"/>
      <c r="M68" s="550"/>
      <c r="N68" s="550"/>
      <c r="O68" s="550"/>
      <c r="P68" s="550"/>
      <c r="Q68" s="550"/>
      <c r="R68" s="550"/>
      <c r="S68" s="550"/>
      <c r="T68" s="550"/>
      <c r="U68" s="550"/>
      <c r="V68" s="550"/>
      <c r="W68" s="550"/>
      <c r="X68" s="550"/>
      <c r="Y68" s="550"/>
      <c r="Z68" s="550"/>
      <c r="AA68" s="550"/>
      <c r="AB68" s="550"/>
    </row>
    <row r="69" spans="3:28">
      <c r="C69" s="550"/>
      <c r="D69" s="550"/>
      <c r="E69" s="550"/>
      <c r="F69" s="550"/>
      <c r="G69" s="550"/>
      <c r="H69" s="550"/>
      <c r="I69" s="550"/>
      <c r="J69" s="550"/>
      <c r="K69" s="550"/>
      <c r="L69" s="550"/>
      <c r="M69" s="550"/>
      <c r="N69" s="550"/>
      <c r="O69" s="550"/>
      <c r="P69" s="550"/>
      <c r="Q69" s="550"/>
      <c r="R69" s="550"/>
      <c r="S69" s="550"/>
      <c r="T69" s="550"/>
      <c r="U69" s="550"/>
      <c r="V69" s="550"/>
      <c r="W69" s="550"/>
      <c r="X69" s="550"/>
      <c r="Y69" s="550"/>
      <c r="Z69" s="550"/>
      <c r="AA69" s="550"/>
      <c r="AB69" s="550"/>
    </row>
    <row r="70" spans="3:28">
      <c r="C70" s="550"/>
      <c r="D70" s="550"/>
      <c r="E70" s="550"/>
      <c r="F70" s="550"/>
      <c r="G70" s="550"/>
      <c r="H70" s="550"/>
      <c r="I70" s="550"/>
      <c r="J70" s="550"/>
      <c r="K70" s="550"/>
      <c r="L70" s="550"/>
      <c r="M70" s="550"/>
      <c r="N70" s="550"/>
      <c r="O70" s="550"/>
      <c r="P70" s="550"/>
      <c r="Q70" s="550"/>
      <c r="R70" s="550"/>
      <c r="S70" s="550"/>
      <c r="T70" s="550"/>
      <c r="U70" s="550"/>
      <c r="V70" s="550"/>
      <c r="W70" s="550"/>
      <c r="X70" s="550"/>
      <c r="Y70" s="550"/>
      <c r="Z70" s="550"/>
      <c r="AA70" s="550"/>
      <c r="AB70" s="550"/>
    </row>
    <row r="71" spans="3:28">
      <c r="C71" s="550"/>
      <c r="D71" s="550"/>
      <c r="E71" s="550"/>
      <c r="F71" s="550"/>
      <c r="G71" s="550"/>
      <c r="H71" s="550"/>
      <c r="I71" s="550"/>
      <c r="J71" s="550"/>
      <c r="K71" s="550"/>
      <c r="L71" s="550"/>
      <c r="M71" s="550"/>
      <c r="N71" s="550"/>
      <c r="O71" s="550"/>
      <c r="P71" s="550"/>
      <c r="Q71" s="550"/>
      <c r="R71" s="550"/>
      <c r="S71" s="550"/>
      <c r="T71" s="550"/>
      <c r="U71" s="550"/>
      <c r="V71" s="550"/>
      <c r="W71" s="550"/>
      <c r="X71" s="550"/>
      <c r="Y71" s="550"/>
      <c r="Z71" s="550"/>
      <c r="AA71" s="550"/>
      <c r="AB71" s="550"/>
    </row>
    <row r="72" spans="3:28">
      <c r="C72" s="550"/>
      <c r="D72" s="550"/>
      <c r="E72" s="550"/>
      <c r="F72" s="550"/>
      <c r="G72" s="550"/>
      <c r="H72" s="550"/>
      <c r="I72" s="550"/>
      <c r="J72" s="550"/>
      <c r="K72" s="550"/>
      <c r="L72" s="550"/>
      <c r="M72" s="550"/>
      <c r="N72" s="550"/>
      <c r="O72" s="550"/>
      <c r="P72" s="550"/>
      <c r="Q72" s="550"/>
      <c r="R72" s="550"/>
      <c r="S72" s="550"/>
      <c r="T72" s="550"/>
      <c r="U72" s="550"/>
      <c r="V72" s="550"/>
      <c r="W72" s="550"/>
      <c r="X72" s="550"/>
      <c r="Y72" s="550"/>
      <c r="Z72" s="550"/>
      <c r="AA72" s="550"/>
      <c r="AB72" s="550"/>
    </row>
    <row r="73" spans="3:28">
      <c r="C73" s="550"/>
      <c r="D73" s="550"/>
      <c r="E73" s="550"/>
      <c r="F73" s="550"/>
      <c r="G73" s="550"/>
      <c r="H73" s="550"/>
      <c r="I73" s="550"/>
      <c r="J73" s="550"/>
      <c r="K73" s="550"/>
      <c r="L73" s="550"/>
      <c r="M73" s="550"/>
      <c r="N73" s="550"/>
      <c r="O73" s="550"/>
      <c r="P73" s="550"/>
      <c r="Q73" s="550"/>
      <c r="R73" s="550"/>
      <c r="S73" s="550"/>
      <c r="T73" s="550"/>
      <c r="U73" s="550"/>
      <c r="V73" s="550"/>
      <c r="W73" s="550"/>
      <c r="X73" s="550"/>
      <c r="Y73" s="550"/>
      <c r="Z73" s="550"/>
      <c r="AA73" s="550"/>
      <c r="AB73" s="550"/>
    </row>
    <row r="74" spans="3:28">
      <c r="C74" s="550"/>
      <c r="D74" s="550"/>
      <c r="E74" s="550"/>
      <c r="F74" s="550"/>
      <c r="G74" s="550"/>
      <c r="H74" s="550"/>
      <c r="I74" s="550"/>
      <c r="J74" s="550"/>
      <c r="K74" s="550"/>
      <c r="L74" s="550"/>
      <c r="M74" s="550"/>
      <c r="N74" s="550"/>
      <c r="O74" s="550"/>
      <c r="P74" s="550"/>
      <c r="Q74" s="550"/>
      <c r="R74" s="550"/>
      <c r="S74" s="550"/>
      <c r="T74" s="550"/>
      <c r="U74" s="550"/>
      <c r="V74" s="550"/>
      <c r="W74" s="550"/>
      <c r="X74" s="550"/>
      <c r="Y74" s="550"/>
      <c r="Z74" s="550"/>
      <c r="AA74" s="550"/>
      <c r="AB74" s="550"/>
    </row>
  </sheetData>
  <mergeCells count="7">
    <mergeCell ref="U6:AA6"/>
    <mergeCell ref="C5:AA5"/>
    <mergeCell ref="A5:B7"/>
    <mergeCell ref="D6:G6"/>
    <mergeCell ref="C6:C7"/>
    <mergeCell ref="H6:K6"/>
    <mergeCell ref="M6:S6"/>
  </mergeCells>
  <conditionalFormatting sqref="A5">
    <cfRule type="duplicateValues" dxfId="16" priority="6"/>
    <cfRule type="duplicateValues" dxfId="15" priority="7"/>
    <cfRule type="duplicateValues" dxfId="14" priority="8"/>
  </conditionalFormatting>
  <pageMargins left="0.7" right="0.7" top="0.75" bottom="0.75" header="0.3" footer="0.3"/>
  <pageSetup orientation="portrait" r:id="rId1"/>
  <headerFooter>
    <oddHeader>&amp;C&amp;"Calibri"&amp;10&amp;K0078D7 Classification: Restricted to Partners&amp;1#_x000D_</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T36"/>
  <sheetViews>
    <sheetView showGridLines="0" topLeftCell="A11" zoomScaleNormal="100" workbookViewId="0">
      <selection activeCell="C7" sqref="C7:L33"/>
    </sheetView>
  </sheetViews>
  <sheetFormatPr defaultColWidth="9.140625" defaultRowHeight="12.75"/>
  <cols>
    <col min="1" max="1" width="11.85546875" style="387" bestFit="1" customWidth="1"/>
    <col min="2" max="2" width="59.85546875" style="387" customWidth="1"/>
    <col min="3" max="3" width="14" style="387" bestFit="1" customWidth="1"/>
    <col min="4" max="5" width="16.140625" style="387" customWidth="1"/>
    <col min="6" max="6" width="16.140625" style="406" customWidth="1"/>
    <col min="7" max="7" width="25.28515625" style="406" customWidth="1"/>
    <col min="8" max="8" width="13.7109375" style="387" customWidth="1"/>
    <col min="9" max="11" width="16.140625" style="406" customWidth="1"/>
    <col min="12" max="12" width="26.28515625" style="406" customWidth="1"/>
    <col min="13" max="16384" width="9.140625" style="387"/>
  </cols>
  <sheetData>
    <row r="1" spans="1:46" ht="13.5">
      <c r="A1" s="309" t="s">
        <v>108</v>
      </c>
      <c r="B1" s="246" t="str">
        <f>Info!C2</f>
        <v>ს.ს "პროკრედიტ ბანკი"</v>
      </c>
      <c r="F1" s="387"/>
      <c r="G1" s="387"/>
      <c r="I1" s="387"/>
      <c r="J1" s="387"/>
      <c r="K1" s="387"/>
      <c r="L1" s="387"/>
    </row>
    <row r="2" spans="1:46">
      <c r="A2" s="309" t="s">
        <v>109</v>
      </c>
      <c r="B2" s="312">
        <f>'1. key ratios'!B2</f>
        <v>45199</v>
      </c>
      <c r="F2" s="387"/>
      <c r="G2" s="387"/>
      <c r="I2" s="387"/>
      <c r="J2" s="387"/>
      <c r="K2" s="387"/>
      <c r="L2" s="387"/>
    </row>
    <row r="3" spans="1:46">
      <c r="A3" s="311" t="s">
        <v>591</v>
      </c>
      <c r="F3" s="387"/>
      <c r="G3" s="387"/>
      <c r="I3" s="387"/>
      <c r="J3" s="387"/>
      <c r="K3" s="387"/>
      <c r="L3" s="387"/>
    </row>
    <row r="4" spans="1:46">
      <c r="F4" s="387"/>
      <c r="G4" s="387"/>
      <c r="I4" s="387"/>
      <c r="J4" s="387"/>
      <c r="K4" s="387"/>
      <c r="L4" s="387"/>
    </row>
    <row r="5" spans="1:46" ht="37.5" customHeight="1">
      <c r="A5" s="837" t="s">
        <v>592</v>
      </c>
      <c r="B5" s="838"/>
      <c r="C5" s="886" t="s">
        <v>593</v>
      </c>
      <c r="D5" s="887"/>
      <c r="E5" s="887"/>
      <c r="F5" s="887"/>
      <c r="G5" s="887"/>
      <c r="H5" s="886" t="s">
        <v>901</v>
      </c>
      <c r="I5" s="888"/>
      <c r="J5" s="888"/>
      <c r="K5" s="888"/>
      <c r="L5" s="889"/>
    </row>
    <row r="6" spans="1:46" ht="39.6" customHeight="1">
      <c r="A6" s="841"/>
      <c r="B6" s="842"/>
      <c r="C6" s="315"/>
      <c r="D6" s="385" t="s">
        <v>887</v>
      </c>
      <c r="E6" s="385" t="s">
        <v>886</v>
      </c>
      <c r="F6" s="385" t="s">
        <v>885</v>
      </c>
      <c r="G6" s="385" t="s">
        <v>884</v>
      </c>
      <c r="H6" s="407"/>
      <c r="I6" s="385" t="s">
        <v>887</v>
      </c>
      <c r="J6" s="385" t="s">
        <v>886</v>
      </c>
      <c r="K6" s="385" t="s">
        <v>885</v>
      </c>
      <c r="L6" s="385" t="s">
        <v>884</v>
      </c>
    </row>
    <row r="7" spans="1:46">
      <c r="A7" s="377">
        <v>1</v>
      </c>
      <c r="B7" s="390" t="s">
        <v>515</v>
      </c>
      <c r="C7" s="554">
        <v>1182569.9270850001</v>
      </c>
      <c r="D7" s="548">
        <v>1182569.9270850001</v>
      </c>
      <c r="E7" s="548">
        <v>0</v>
      </c>
      <c r="F7" s="548">
        <v>0</v>
      </c>
      <c r="G7" s="548">
        <v>0</v>
      </c>
      <c r="H7" s="554">
        <v>13632.825996</v>
      </c>
      <c r="I7" s="548">
        <v>13632.825996</v>
      </c>
      <c r="J7" s="548">
        <v>0</v>
      </c>
      <c r="K7" s="548">
        <v>0</v>
      </c>
      <c r="L7" s="548">
        <v>0</v>
      </c>
      <c r="M7" s="550"/>
      <c r="N7" s="550"/>
      <c r="O7" s="550"/>
      <c r="P7" s="550"/>
      <c r="Q7" s="550"/>
      <c r="R7" s="550"/>
      <c r="S7" s="550"/>
      <c r="T7" s="550"/>
      <c r="U7" s="550"/>
      <c r="V7" s="550"/>
      <c r="W7" s="550"/>
      <c r="X7" s="550"/>
      <c r="Y7" s="550"/>
      <c r="Z7" s="550"/>
      <c r="AA7" s="550"/>
      <c r="AB7" s="550"/>
      <c r="AC7" s="550"/>
      <c r="AD7" s="550"/>
      <c r="AE7" s="550"/>
      <c r="AF7" s="550"/>
      <c r="AG7" s="550"/>
      <c r="AH7" s="550"/>
      <c r="AI7" s="550"/>
      <c r="AJ7" s="550"/>
      <c r="AK7" s="550"/>
      <c r="AL7" s="550"/>
      <c r="AM7" s="550"/>
      <c r="AN7" s="550"/>
      <c r="AO7" s="550"/>
      <c r="AP7" s="550"/>
      <c r="AQ7" s="550"/>
      <c r="AR7" s="550"/>
      <c r="AS7" s="550"/>
      <c r="AT7" s="550"/>
    </row>
    <row r="8" spans="1:46">
      <c r="A8" s="377">
        <v>2</v>
      </c>
      <c r="B8" s="390" t="s">
        <v>516</v>
      </c>
      <c r="C8" s="554">
        <v>7623837.4351120004</v>
      </c>
      <c r="D8" s="548">
        <v>7623837.4351120004</v>
      </c>
      <c r="E8" s="548">
        <v>0</v>
      </c>
      <c r="F8" s="548">
        <v>0</v>
      </c>
      <c r="G8" s="548">
        <v>0</v>
      </c>
      <c r="H8" s="554">
        <v>103980.086339</v>
      </c>
      <c r="I8" s="548">
        <v>103980.086339</v>
      </c>
      <c r="J8" s="548">
        <v>0</v>
      </c>
      <c r="K8" s="548">
        <v>0</v>
      </c>
      <c r="L8" s="548">
        <v>0</v>
      </c>
      <c r="M8" s="550"/>
      <c r="N8" s="550"/>
      <c r="O8" s="550"/>
      <c r="P8" s="550"/>
      <c r="Q8" s="550"/>
      <c r="R8" s="550"/>
      <c r="S8" s="550"/>
      <c r="T8" s="550"/>
      <c r="U8" s="550"/>
      <c r="V8" s="550"/>
      <c r="W8" s="550"/>
      <c r="X8" s="550"/>
      <c r="Y8" s="550"/>
      <c r="Z8" s="550"/>
      <c r="AA8" s="550"/>
      <c r="AB8" s="550"/>
      <c r="AC8" s="550"/>
      <c r="AD8" s="550"/>
      <c r="AE8" s="550"/>
      <c r="AF8" s="550"/>
      <c r="AG8" s="550"/>
      <c r="AH8" s="550"/>
      <c r="AI8" s="550"/>
      <c r="AJ8" s="550"/>
      <c r="AK8" s="550"/>
      <c r="AL8" s="550"/>
      <c r="AM8" s="550"/>
      <c r="AN8" s="550"/>
      <c r="AO8" s="550"/>
      <c r="AP8" s="550"/>
      <c r="AQ8" s="550"/>
      <c r="AR8" s="550"/>
      <c r="AS8" s="550"/>
      <c r="AT8" s="550"/>
    </row>
    <row r="9" spans="1:46">
      <c r="A9" s="377">
        <v>3</v>
      </c>
      <c r="B9" s="390" t="s">
        <v>864</v>
      </c>
      <c r="C9" s="554">
        <v>0</v>
      </c>
      <c r="D9" s="548">
        <v>0</v>
      </c>
      <c r="E9" s="548">
        <v>0</v>
      </c>
      <c r="F9" s="548">
        <v>0</v>
      </c>
      <c r="G9" s="548">
        <v>0</v>
      </c>
      <c r="H9" s="554">
        <v>0</v>
      </c>
      <c r="I9" s="548">
        <v>0</v>
      </c>
      <c r="J9" s="548">
        <v>0</v>
      </c>
      <c r="K9" s="548">
        <v>0</v>
      </c>
      <c r="L9" s="548">
        <v>0</v>
      </c>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row>
    <row r="10" spans="1:46">
      <c r="A10" s="377">
        <v>4</v>
      </c>
      <c r="B10" s="390" t="s">
        <v>517</v>
      </c>
      <c r="C10" s="554">
        <v>14496685.328356</v>
      </c>
      <c r="D10" s="548">
        <v>14496685.328356</v>
      </c>
      <c r="E10" s="548">
        <v>0</v>
      </c>
      <c r="F10" s="548">
        <v>0</v>
      </c>
      <c r="G10" s="548">
        <v>0</v>
      </c>
      <c r="H10" s="554">
        <v>84850.753448999996</v>
      </c>
      <c r="I10" s="548">
        <v>84850.753448999996</v>
      </c>
      <c r="J10" s="548">
        <v>0</v>
      </c>
      <c r="K10" s="548">
        <v>0</v>
      </c>
      <c r="L10" s="548">
        <v>0</v>
      </c>
      <c r="M10" s="550"/>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550"/>
      <c r="AK10" s="550"/>
      <c r="AL10" s="550"/>
      <c r="AM10" s="550"/>
      <c r="AN10" s="550"/>
      <c r="AO10" s="550"/>
      <c r="AP10" s="550"/>
      <c r="AQ10" s="550"/>
      <c r="AR10" s="550"/>
      <c r="AS10" s="550"/>
      <c r="AT10" s="550"/>
    </row>
    <row r="11" spans="1:46">
      <c r="A11" s="377">
        <v>5</v>
      </c>
      <c r="B11" s="390" t="s">
        <v>518</v>
      </c>
      <c r="C11" s="554">
        <v>128721177.43221352</v>
      </c>
      <c r="D11" s="548">
        <v>126951329.26340801</v>
      </c>
      <c r="E11" s="548">
        <v>1284567.55201377</v>
      </c>
      <c r="F11" s="548">
        <v>485280.61679174</v>
      </c>
      <c r="G11" s="548">
        <v>0</v>
      </c>
      <c r="H11" s="554">
        <v>964905.60318700003</v>
      </c>
      <c r="I11" s="548">
        <v>705860.76657400001</v>
      </c>
      <c r="J11" s="548">
        <v>76920.865044999999</v>
      </c>
      <c r="K11" s="548">
        <v>182123.97156800001</v>
      </c>
      <c r="L11" s="548">
        <v>0</v>
      </c>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row>
    <row r="12" spans="1:46">
      <c r="A12" s="377">
        <v>6</v>
      </c>
      <c r="B12" s="390" t="s">
        <v>519</v>
      </c>
      <c r="C12" s="554">
        <v>62255528.539881602</v>
      </c>
      <c r="D12" s="548">
        <v>59972695.158200599</v>
      </c>
      <c r="E12" s="548">
        <v>2005439.4529039999</v>
      </c>
      <c r="F12" s="548">
        <v>277393.92877699999</v>
      </c>
      <c r="G12" s="548">
        <v>0</v>
      </c>
      <c r="H12" s="554">
        <v>412952.43416399998</v>
      </c>
      <c r="I12" s="548">
        <v>235811.111534</v>
      </c>
      <c r="J12" s="548">
        <v>77787.499746000001</v>
      </c>
      <c r="K12" s="548">
        <v>99353.822883999994</v>
      </c>
      <c r="L12" s="548">
        <v>0</v>
      </c>
      <c r="M12" s="550"/>
      <c r="N12" s="550"/>
      <c r="O12" s="550"/>
      <c r="P12" s="550"/>
      <c r="Q12" s="550"/>
      <c r="R12" s="550"/>
      <c r="S12" s="550"/>
      <c r="T12" s="550"/>
      <c r="U12" s="550"/>
      <c r="V12" s="550"/>
      <c r="W12" s="550"/>
      <c r="X12" s="550"/>
      <c r="Y12" s="550"/>
      <c r="Z12" s="550"/>
      <c r="AA12" s="550"/>
      <c r="AB12" s="550"/>
      <c r="AC12" s="550"/>
      <c r="AD12" s="550"/>
      <c r="AE12" s="550"/>
      <c r="AF12" s="550"/>
      <c r="AG12" s="550"/>
      <c r="AH12" s="550"/>
      <c r="AI12" s="550"/>
      <c r="AJ12" s="550"/>
      <c r="AK12" s="550"/>
      <c r="AL12" s="550"/>
      <c r="AM12" s="550"/>
      <c r="AN12" s="550"/>
      <c r="AO12" s="550"/>
      <c r="AP12" s="550"/>
      <c r="AQ12" s="550"/>
      <c r="AR12" s="550"/>
      <c r="AS12" s="550"/>
      <c r="AT12" s="550"/>
    </row>
    <row r="13" spans="1:46">
      <c r="A13" s="377">
        <v>7</v>
      </c>
      <c r="B13" s="390" t="s">
        <v>520</v>
      </c>
      <c r="C13" s="554">
        <v>110335544.73072131</v>
      </c>
      <c r="D13" s="548">
        <v>108881885.75903299</v>
      </c>
      <c r="E13" s="548">
        <v>1233573.1582811601</v>
      </c>
      <c r="F13" s="548">
        <v>220085.81340715999</v>
      </c>
      <c r="G13" s="548">
        <v>0</v>
      </c>
      <c r="H13" s="554">
        <v>358763.45994299999</v>
      </c>
      <c r="I13" s="548">
        <v>262188.90582300001</v>
      </c>
      <c r="J13" s="548">
        <v>23274.850163999999</v>
      </c>
      <c r="K13" s="548">
        <v>73299.703955999998</v>
      </c>
      <c r="L13" s="548">
        <v>0</v>
      </c>
      <c r="M13" s="550"/>
      <c r="N13" s="550"/>
      <c r="O13" s="550"/>
      <c r="P13" s="550"/>
      <c r="Q13" s="550"/>
      <c r="R13" s="550"/>
      <c r="S13" s="550"/>
      <c r="T13" s="550"/>
      <c r="U13" s="550"/>
      <c r="V13" s="550"/>
      <c r="W13" s="550"/>
      <c r="X13" s="550"/>
      <c r="Y13" s="550"/>
      <c r="Z13" s="550"/>
      <c r="AA13" s="550"/>
      <c r="AB13" s="550"/>
      <c r="AC13" s="550"/>
      <c r="AD13" s="550"/>
      <c r="AE13" s="550"/>
      <c r="AF13" s="550"/>
      <c r="AG13" s="550"/>
      <c r="AH13" s="550"/>
      <c r="AI13" s="550"/>
      <c r="AJ13" s="550"/>
      <c r="AK13" s="550"/>
      <c r="AL13" s="550"/>
      <c r="AM13" s="550"/>
      <c r="AN13" s="550"/>
      <c r="AO13" s="550"/>
      <c r="AP13" s="550"/>
      <c r="AQ13" s="550"/>
      <c r="AR13" s="550"/>
      <c r="AS13" s="550"/>
      <c r="AT13" s="550"/>
    </row>
    <row r="14" spans="1:46">
      <c r="A14" s="377">
        <v>8</v>
      </c>
      <c r="B14" s="390" t="s">
        <v>521</v>
      </c>
      <c r="C14" s="554">
        <v>90778250.59124583</v>
      </c>
      <c r="D14" s="548">
        <v>87072573.098161101</v>
      </c>
      <c r="E14" s="548">
        <v>3149994.7526080199</v>
      </c>
      <c r="F14" s="548">
        <v>555682.74047671002</v>
      </c>
      <c r="G14" s="548">
        <v>0</v>
      </c>
      <c r="H14" s="554">
        <v>615519.86319299997</v>
      </c>
      <c r="I14" s="548">
        <v>225716.38911300001</v>
      </c>
      <c r="J14" s="548">
        <v>207969.61741400001</v>
      </c>
      <c r="K14" s="548">
        <v>181833.85666600001</v>
      </c>
      <c r="L14" s="548">
        <v>0</v>
      </c>
      <c r="M14" s="550"/>
      <c r="N14" s="550"/>
      <c r="O14" s="550"/>
      <c r="P14" s="550"/>
      <c r="Q14" s="550"/>
      <c r="R14" s="550"/>
      <c r="S14" s="550"/>
      <c r="T14" s="550"/>
      <c r="U14" s="550"/>
      <c r="V14" s="550"/>
      <c r="W14" s="550"/>
      <c r="X14" s="550"/>
      <c r="Y14" s="550"/>
      <c r="Z14" s="550"/>
      <c r="AA14" s="550"/>
      <c r="AB14" s="550"/>
      <c r="AC14" s="550"/>
      <c r="AD14" s="550"/>
      <c r="AE14" s="550"/>
      <c r="AF14" s="550"/>
      <c r="AG14" s="550"/>
      <c r="AH14" s="550"/>
      <c r="AI14" s="550"/>
      <c r="AJ14" s="550"/>
      <c r="AK14" s="550"/>
      <c r="AL14" s="550"/>
      <c r="AM14" s="550"/>
      <c r="AN14" s="550"/>
      <c r="AO14" s="550"/>
      <c r="AP14" s="550"/>
      <c r="AQ14" s="550"/>
      <c r="AR14" s="550"/>
      <c r="AS14" s="550"/>
      <c r="AT14" s="550"/>
    </row>
    <row r="15" spans="1:46">
      <c r="A15" s="377">
        <v>9</v>
      </c>
      <c r="B15" s="390" t="s">
        <v>522</v>
      </c>
      <c r="C15" s="554">
        <v>90718686.225983486</v>
      </c>
      <c r="D15" s="548">
        <v>78770171.069227204</v>
      </c>
      <c r="E15" s="548">
        <v>511866.28864397999</v>
      </c>
      <c r="F15" s="548">
        <v>11436648.8681123</v>
      </c>
      <c r="G15" s="548">
        <v>0</v>
      </c>
      <c r="H15" s="554">
        <v>7028891.0507659996</v>
      </c>
      <c r="I15" s="548">
        <v>243331.36675700001</v>
      </c>
      <c r="J15" s="548">
        <v>15579.954104</v>
      </c>
      <c r="K15" s="548">
        <v>6769979.729905</v>
      </c>
      <c r="L15" s="548">
        <v>0</v>
      </c>
      <c r="M15" s="550"/>
      <c r="N15" s="550"/>
      <c r="O15" s="550"/>
      <c r="P15" s="550"/>
      <c r="Q15" s="550"/>
      <c r="R15" s="550"/>
      <c r="S15" s="550"/>
      <c r="T15" s="550"/>
      <c r="U15" s="550"/>
      <c r="V15" s="550"/>
      <c r="W15" s="550"/>
      <c r="X15" s="550"/>
      <c r="Y15" s="550"/>
      <c r="Z15" s="550"/>
      <c r="AA15" s="550"/>
      <c r="AB15" s="550"/>
      <c r="AC15" s="550"/>
      <c r="AD15" s="550"/>
      <c r="AE15" s="550"/>
      <c r="AF15" s="550"/>
      <c r="AG15" s="550"/>
      <c r="AH15" s="550"/>
      <c r="AI15" s="550"/>
      <c r="AJ15" s="550"/>
      <c r="AK15" s="550"/>
      <c r="AL15" s="550"/>
      <c r="AM15" s="550"/>
      <c r="AN15" s="550"/>
      <c r="AO15" s="550"/>
      <c r="AP15" s="550"/>
      <c r="AQ15" s="550"/>
      <c r="AR15" s="550"/>
      <c r="AS15" s="550"/>
      <c r="AT15" s="550"/>
    </row>
    <row r="16" spans="1:46" ht="25.5">
      <c r="A16" s="377">
        <v>10</v>
      </c>
      <c r="B16" s="390" t="s">
        <v>523</v>
      </c>
      <c r="C16" s="554">
        <v>86606496.041773602</v>
      </c>
      <c r="D16" s="548">
        <v>86606496.041773602</v>
      </c>
      <c r="E16" s="548">
        <v>0</v>
      </c>
      <c r="F16" s="548">
        <v>0</v>
      </c>
      <c r="G16" s="548">
        <v>0</v>
      </c>
      <c r="H16" s="554">
        <v>174253.22391900001</v>
      </c>
      <c r="I16" s="548">
        <v>174253.22391900001</v>
      </c>
      <c r="J16" s="548">
        <v>0</v>
      </c>
      <c r="K16" s="548">
        <v>0</v>
      </c>
      <c r="L16" s="548">
        <v>0</v>
      </c>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0"/>
      <c r="AK16" s="550"/>
      <c r="AL16" s="550"/>
      <c r="AM16" s="550"/>
      <c r="AN16" s="550"/>
      <c r="AO16" s="550"/>
      <c r="AP16" s="550"/>
      <c r="AQ16" s="550"/>
      <c r="AR16" s="550"/>
      <c r="AS16" s="550"/>
      <c r="AT16" s="550"/>
    </row>
    <row r="17" spans="1:46">
      <c r="A17" s="377">
        <v>11</v>
      </c>
      <c r="B17" s="390" t="s">
        <v>524</v>
      </c>
      <c r="C17" s="554">
        <v>20449832.1470064</v>
      </c>
      <c r="D17" s="548">
        <v>19214133.595580399</v>
      </c>
      <c r="E17" s="548">
        <v>1235698.551426</v>
      </c>
      <c r="F17" s="548">
        <v>0</v>
      </c>
      <c r="G17" s="548">
        <v>0</v>
      </c>
      <c r="H17" s="554">
        <v>54707.137466</v>
      </c>
      <c r="I17" s="548">
        <v>52379.238239999999</v>
      </c>
      <c r="J17" s="548">
        <v>2327.899226</v>
      </c>
      <c r="K17" s="548">
        <v>0</v>
      </c>
      <c r="L17" s="548">
        <v>0</v>
      </c>
      <c r="M17" s="550"/>
      <c r="N17" s="550"/>
      <c r="O17" s="550"/>
      <c r="P17" s="550"/>
      <c r="Q17" s="550"/>
      <c r="R17" s="550"/>
      <c r="S17" s="550"/>
      <c r="T17" s="550"/>
      <c r="U17" s="550"/>
      <c r="V17" s="550"/>
      <c r="W17" s="550"/>
      <c r="X17" s="550"/>
      <c r="Y17" s="550"/>
      <c r="Z17" s="550"/>
      <c r="AA17" s="550"/>
      <c r="AB17" s="550"/>
      <c r="AC17" s="550"/>
      <c r="AD17" s="550"/>
      <c r="AE17" s="550"/>
      <c r="AF17" s="550"/>
      <c r="AG17" s="550"/>
      <c r="AH17" s="550"/>
      <c r="AI17" s="550"/>
      <c r="AJ17" s="550"/>
      <c r="AK17" s="550"/>
      <c r="AL17" s="550"/>
      <c r="AM17" s="550"/>
      <c r="AN17" s="550"/>
      <c r="AO17" s="550"/>
      <c r="AP17" s="550"/>
      <c r="AQ17" s="550"/>
      <c r="AR17" s="550"/>
      <c r="AS17" s="550"/>
      <c r="AT17" s="550"/>
    </row>
    <row r="18" spans="1:46">
      <c r="A18" s="377">
        <v>12</v>
      </c>
      <c r="B18" s="390" t="s">
        <v>525</v>
      </c>
      <c r="C18" s="554">
        <v>71912135.353976116</v>
      </c>
      <c r="D18" s="548">
        <v>66034587.0504063</v>
      </c>
      <c r="E18" s="548">
        <v>2826784.9228360001</v>
      </c>
      <c r="F18" s="548">
        <v>3050763.3807338201</v>
      </c>
      <c r="G18" s="548">
        <v>0</v>
      </c>
      <c r="H18" s="554">
        <v>2438724.7255900004</v>
      </c>
      <c r="I18" s="548">
        <v>168751.83533</v>
      </c>
      <c r="J18" s="548">
        <v>149437.004346</v>
      </c>
      <c r="K18" s="548">
        <v>2120535.8859140002</v>
      </c>
      <c r="L18" s="548">
        <v>0</v>
      </c>
      <c r="M18" s="550"/>
      <c r="N18" s="550"/>
      <c r="O18" s="550"/>
      <c r="P18" s="550"/>
      <c r="Q18" s="550"/>
      <c r="R18" s="550"/>
      <c r="S18" s="550"/>
      <c r="T18" s="550"/>
      <c r="U18" s="550"/>
      <c r="V18" s="550"/>
      <c r="W18" s="550"/>
      <c r="X18" s="550"/>
      <c r="Y18" s="550"/>
      <c r="Z18" s="550"/>
      <c r="AA18" s="550"/>
      <c r="AB18" s="550"/>
      <c r="AC18" s="550"/>
      <c r="AD18" s="550"/>
      <c r="AE18" s="550"/>
      <c r="AF18" s="550"/>
      <c r="AG18" s="550"/>
      <c r="AH18" s="550"/>
      <c r="AI18" s="550"/>
      <c r="AJ18" s="550"/>
      <c r="AK18" s="550"/>
      <c r="AL18" s="550"/>
      <c r="AM18" s="550"/>
      <c r="AN18" s="550"/>
      <c r="AO18" s="550"/>
      <c r="AP18" s="550"/>
      <c r="AQ18" s="550"/>
      <c r="AR18" s="550"/>
      <c r="AS18" s="550"/>
      <c r="AT18" s="550"/>
    </row>
    <row r="19" spans="1:46">
      <c r="A19" s="377">
        <v>13</v>
      </c>
      <c r="B19" s="390" t="s">
        <v>526</v>
      </c>
      <c r="C19" s="554">
        <v>57782993.986786216</v>
      </c>
      <c r="D19" s="548">
        <v>56878126.792855904</v>
      </c>
      <c r="E19" s="548">
        <v>904867.19393030996</v>
      </c>
      <c r="F19" s="548">
        <v>0</v>
      </c>
      <c r="G19" s="548">
        <v>0</v>
      </c>
      <c r="H19" s="554">
        <v>150027.892582</v>
      </c>
      <c r="I19" s="548">
        <v>131839.783119</v>
      </c>
      <c r="J19" s="548">
        <v>18188.109463000001</v>
      </c>
      <c r="K19" s="548">
        <v>0</v>
      </c>
      <c r="L19" s="548">
        <v>0</v>
      </c>
      <c r="M19" s="550"/>
      <c r="N19" s="550"/>
      <c r="O19" s="550"/>
      <c r="P19" s="550"/>
      <c r="Q19" s="550"/>
      <c r="R19" s="550"/>
      <c r="S19" s="550"/>
      <c r="T19" s="550"/>
      <c r="U19" s="550"/>
      <c r="V19" s="550"/>
      <c r="W19" s="550"/>
      <c r="X19" s="550"/>
      <c r="Y19" s="550"/>
      <c r="Z19" s="550"/>
      <c r="AA19" s="550"/>
      <c r="AB19" s="550"/>
      <c r="AC19" s="550"/>
      <c r="AD19" s="550"/>
      <c r="AE19" s="550"/>
      <c r="AF19" s="550"/>
      <c r="AG19" s="550"/>
      <c r="AH19" s="550"/>
      <c r="AI19" s="550"/>
      <c r="AJ19" s="550"/>
      <c r="AK19" s="550"/>
      <c r="AL19" s="550"/>
      <c r="AM19" s="550"/>
      <c r="AN19" s="550"/>
      <c r="AO19" s="550"/>
      <c r="AP19" s="550"/>
      <c r="AQ19" s="550"/>
      <c r="AR19" s="550"/>
      <c r="AS19" s="550"/>
      <c r="AT19" s="550"/>
    </row>
    <row r="20" spans="1:46">
      <c r="A20" s="377">
        <v>14</v>
      </c>
      <c r="B20" s="390" t="s">
        <v>527</v>
      </c>
      <c r="C20" s="554">
        <v>76491980.347146496</v>
      </c>
      <c r="D20" s="548">
        <v>52520432.897334702</v>
      </c>
      <c r="E20" s="548">
        <v>19491052.474977899</v>
      </c>
      <c r="F20" s="548">
        <v>3965994.5480851498</v>
      </c>
      <c r="G20" s="548">
        <v>514500.42674874002</v>
      </c>
      <c r="H20" s="554">
        <v>4324577.2368687401</v>
      </c>
      <c r="I20" s="548">
        <v>140659.9577</v>
      </c>
      <c r="J20" s="548">
        <v>1140367.9054429999</v>
      </c>
      <c r="K20" s="548">
        <v>2529048.9469770002</v>
      </c>
      <c r="L20" s="548">
        <v>514500.42674874002</v>
      </c>
      <c r="M20" s="550"/>
      <c r="N20" s="550"/>
      <c r="O20" s="550"/>
      <c r="P20" s="550"/>
      <c r="Q20" s="550"/>
      <c r="R20" s="550"/>
      <c r="S20" s="550"/>
      <c r="T20" s="550"/>
      <c r="U20" s="550"/>
      <c r="V20" s="550"/>
      <c r="W20" s="550"/>
      <c r="X20" s="550"/>
      <c r="Y20" s="550"/>
      <c r="Z20" s="550"/>
      <c r="AA20" s="550"/>
      <c r="AB20" s="550"/>
      <c r="AC20" s="550"/>
      <c r="AD20" s="550"/>
      <c r="AE20" s="550"/>
      <c r="AF20" s="550"/>
      <c r="AG20" s="550"/>
      <c r="AH20" s="550"/>
      <c r="AI20" s="550"/>
      <c r="AJ20" s="550"/>
      <c r="AK20" s="550"/>
      <c r="AL20" s="550"/>
      <c r="AM20" s="550"/>
      <c r="AN20" s="550"/>
      <c r="AO20" s="550"/>
      <c r="AP20" s="550"/>
      <c r="AQ20" s="550"/>
      <c r="AR20" s="550"/>
      <c r="AS20" s="550"/>
      <c r="AT20" s="550"/>
    </row>
    <row r="21" spans="1:46">
      <c r="A21" s="377">
        <v>15</v>
      </c>
      <c r="B21" s="390" t="s">
        <v>528</v>
      </c>
      <c r="C21" s="554">
        <v>15090590.222250899</v>
      </c>
      <c r="D21" s="548">
        <v>14122780.1366044</v>
      </c>
      <c r="E21" s="548">
        <v>893591.45145249995</v>
      </c>
      <c r="F21" s="548">
        <v>74218.634193999998</v>
      </c>
      <c r="G21" s="548">
        <v>0</v>
      </c>
      <c r="H21" s="554">
        <v>100428.662837</v>
      </c>
      <c r="I21" s="548">
        <v>29045.961486</v>
      </c>
      <c r="J21" s="548">
        <v>36353.424253999998</v>
      </c>
      <c r="K21" s="548">
        <v>35029.277096999998</v>
      </c>
      <c r="L21" s="548">
        <v>0</v>
      </c>
      <c r="M21" s="550"/>
      <c r="N21" s="550"/>
      <c r="O21" s="550"/>
      <c r="P21" s="550"/>
      <c r="Q21" s="550"/>
      <c r="R21" s="550"/>
      <c r="S21" s="550"/>
      <c r="T21" s="550"/>
      <c r="U21" s="550"/>
      <c r="V21" s="550"/>
      <c r="W21" s="550"/>
      <c r="X21" s="550"/>
      <c r="Y21" s="550"/>
      <c r="Z21" s="550"/>
      <c r="AA21" s="550"/>
      <c r="AB21" s="550"/>
      <c r="AC21" s="550"/>
      <c r="AD21" s="550"/>
      <c r="AE21" s="550"/>
      <c r="AF21" s="550"/>
      <c r="AG21" s="550"/>
      <c r="AH21" s="550"/>
      <c r="AI21" s="550"/>
      <c r="AJ21" s="550"/>
      <c r="AK21" s="550"/>
      <c r="AL21" s="550"/>
      <c r="AM21" s="550"/>
      <c r="AN21" s="550"/>
      <c r="AO21" s="550"/>
      <c r="AP21" s="550"/>
      <c r="AQ21" s="550"/>
      <c r="AR21" s="550"/>
      <c r="AS21" s="550"/>
      <c r="AT21" s="550"/>
    </row>
    <row r="22" spans="1:46">
      <c r="A22" s="377">
        <v>16</v>
      </c>
      <c r="B22" s="390" t="s">
        <v>529</v>
      </c>
      <c r="C22" s="554">
        <v>1083550.775598</v>
      </c>
      <c r="D22" s="548">
        <v>1083550.775598</v>
      </c>
      <c r="E22" s="548">
        <v>0</v>
      </c>
      <c r="F22" s="548">
        <v>0</v>
      </c>
      <c r="G22" s="548">
        <v>0</v>
      </c>
      <c r="H22" s="554">
        <v>8058.1311800000003</v>
      </c>
      <c r="I22" s="548">
        <v>8058.1311800000003</v>
      </c>
      <c r="J22" s="548">
        <v>0</v>
      </c>
      <c r="K22" s="548">
        <v>0</v>
      </c>
      <c r="L22" s="548">
        <v>0</v>
      </c>
      <c r="M22" s="550"/>
      <c r="N22" s="550"/>
      <c r="O22" s="550"/>
      <c r="P22" s="550"/>
      <c r="Q22" s="550"/>
      <c r="R22" s="550"/>
      <c r="S22" s="550"/>
      <c r="T22" s="550"/>
      <c r="U22" s="550"/>
      <c r="V22" s="550"/>
      <c r="W22" s="550"/>
      <c r="X22" s="550"/>
      <c r="Y22" s="550"/>
      <c r="Z22" s="550"/>
      <c r="AA22" s="550"/>
      <c r="AB22" s="550"/>
      <c r="AC22" s="550"/>
      <c r="AD22" s="550"/>
      <c r="AE22" s="550"/>
      <c r="AF22" s="550"/>
      <c r="AG22" s="550"/>
      <c r="AH22" s="550"/>
      <c r="AI22" s="550"/>
      <c r="AJ22" s="550"/>
      <c r="AK22" s="550"/>
      <c r="AL22" s="550"/>
      <c r="AM22" s="550"/>
      <c r="AN22" s="550"/>
      <c r="AO22" s="550"/>
      <c r="AP22" s="550"/>
      <c r="AQ22" s="550"/>
      <c r="AR22" s="550"/>
      <c r="AS22" s="550"/>
      <c r="AT22" s="550"/>
    </row>
    <row r="23" spans="1:46">
      <c r="A23" s="377">
        <v>17</v>
      </c>
      <c r="B23" s="390" t="s">
        <v>530</v>
      </c>
      <c r="C23" s="554">
        <v>1384545.8525429999</v>
      </c>
      <c r="D23" s="548">
        <v>1384545.8525429999</v>
      </c>
      <c r="E23" s="548">
        <v>0</v>
      </c>
      <c r="F23" s="548">
        <v>0</v>
      </c>
      <c r="G23" s="548">
        <v>0</v>
      </c>
      <c r="H23" s="554">
        <v>2101.751338</v>
      </c>
      <c r="I23" s="548">
        <v>2101.751338</v>
      </c>
      <c r="J23" s="548">
        <v>0</v>
      </c>
      <c r="K23" s="548">
        <v>0</v>
      </c>
      <c r="L23" s="548">
        <v>0</v>
      </c>
      <c r="M23" s="550"/>
      <c r="N23" s="550"/>
      <c r="O23" s="550"/>
      <c r="P23" s="550"/>
      <c r="Q23" s="550"/>
      <c r="R23" s="550"/>
      <c r="S23" s="550"/>
      <c r="T23" s="550"/>
      <c r="U23" s="550"/>
      <c r="V23" s="550"/>
      <c r="W23" s="550"/>
      <c r="X23" s="550"/>
      <c r="Y23" s="550"/>
      <c r="Z23" s="550"/>
      <c r="AA23" s="550"/>
      <c r="AB23" s="550"/>
      <c r="AC23" s="550"/>
      <c r="AD23" s="550"/>
      <c r="AE23" s="550"/>
      <c r="AF23" s="550"/>
      <c r="AG23" s="550"/>
      <c r="AH23" s="550"/>
      <c r="AI23" s="550"/>
      <c r="AJ23" s="550"/>
      <c r="AK23" s="550"/>
      <c r="AL23" s="550"/>
      <c r="AM23" s="550"/>
      <c r="AN23" s="550"/>
      <c r="AO23" s="550"/>
      <c r="AP23" s="550"/>
      <c r="AQ23" s="550"/>
      <c r="AR23" s="550"/>
      <c r="AS23" s="550"/>
      <c r="AT23" s="550"/>
    </row>
    <row r="24" spans="1:46">
      <c r="A24" s="377">
        <v>18</v>
      </c>
      <c r="B24" s="390" t="s">
        <v>531</v>
      </c>
      <c r="C24" s="554">
        <v>1807663.455537</v>
      </c>
      <c r="D24" s="548">
        <v>1807663.455537</v>
      </c>
      <c r="E24" s="548">
        <v>0</v>
      </c>
      <c r="F24" s="548">
        <v>0</v>
      </c>
      <c r="G24" s="548">
        <v>0</v>
      </c>
      <c r="H24" s="554">
        <v>19066.495484999999</v>
      </c>
      <c r="I24" s="548">
        <v>19066.495484999999</v>
      </c>
      <c r="J24" s="548">
        <v>0</v>
      </c>
      <c r="K24" s="548">
        <v>0</v>
      </c>
      <c r="L24" s="548">
        <v>0</v>
      </c>
      <c r="M24" s="550"/>
      <c r="N24" s="550"/>
      <c r="O24" s="550"/>
      <c r="P24" s="550"/>
      <c r="Q24" s="550"/>
      <c r="R24" s="550"/>
      <c r="S24" s="550"/>
      <c r="T24" s="550"/>
      <c r="U24" s="550"/>
      <c r="V24" s="550"/>
      <c r="W24" s="550"/>
      <c r="X24" s="550"/>
      <c r="Y24" s="550"/>
      <c r="Z24" s="550"/>
      <c r="AA24" s="550"/>
      <c r="AB24" s="550"/>
      <c r="AC24" s="550"/>
      <c r="AD24" s="550"/>
      <c r="AE24" s="550"/>
      <c r="AF24" s="550"/>
      <c r="AG24" s="550"/>
      <c r="AH24" s="550"/>
      <c r="AI24" s="550"/>
      <c r="AJ24" s="550"/>
      <c r="AK24" s="550"/>
      <c r="AL24" s="550"/>
      <c r="AM24" s="550"/>
      <c r="AN24" s="550"/>
      <c r="AO24" s="550"/>
      <c r="AP24" s="550"/>
      <c r="AQ24" s="550"/>
      <c r="AR24" s="550"/>
      <c r="AS24" s="550"/>
      <c r="AT24" s="550"/>
    </row>
    <row r="25" spans="1:46">
      <c r="A25" s="377">
        <v>19</v>
      </c>
      <c r="B25" s="390" t="s">
        <v>532</v>
      </c>
      <c r="C25" s="554">
        <v>7505957.9355589999</v>
      </c>
      <c r="D25" s="548">
        <v>7505957.9355589999</v>
      </c>
      <c r="E25" s="548">
        <v>0</v>
      </c>
      <c r="F25" s="548">
        <v>0</v>
      </c>
      <c r="G25" s="548">
        <v>0</v>
      </c>
      <c r="H25" s="554">
        <v>3990.2603039999999</v>
      </c>
      <c r="I25" s="548">
        <v>3990.2603039999999</v>
      </c>
      <c r="J25" s="548">
        <v>0</v>
      </c>
      <c r="K25" s="548">
        <v>0</v>
      </c>
      <c r="L25" s="548">
        <v>0</v>
      </c>
      <c r="M25" s="550"/>
      <c r="N25" s="550"/>
      <c r="O25" s="550"/>
      <c r="P25" s="550"/>
      <c r="Q25" s="550"/>
      <c r="R25" s="550"/>
      <c r="S25" s="550"/>
      <c r="T25" s="550"/>
      <c r="U25" s="550"/>
      <c r="V25" s="550"/>
      <c r="W25" s="550"/>
      <c r="X25" s="550"/>
      <c r="Y25" s="550"/>
      <c r="Z25" s="550"/>
      <c r="AA25" s="550"/>
      <c r="AB25" s="550"/>
      <c r="AC25" s="550"/>
      <c r="AD25" s="550"/>
      <c r="AE25" s="550"/>
      <c r="AF25" s="550"/>
      <c r="AG25" s="550"/>
      <c r="AH25" s="550"/>
      <c r="AI25" s="550"/>
      <c r="AJ25" s="550"/>
      <c r="AK25" s="550"/>
      <c r="AL25" s="550"/>
      <c r="AM25" s="550"/>
      <c r="AN25" s="550"/>
      <c r="AO25" s="550"/>
      <c r="AP25" s="550"/>
      <c r="AQ25" s="550"/>
      <c r="AR25" s="550"/>
      <c r="AS25" s="550"/>
      <c r="AT25" s="550"/>
    </row>
    <row r="26" spans="1:46">
      <c r="A26" s="377">
        <v>20</v>
      </c>
      <c r="B26" s="390" t="s">
        <v>533</v>
      </c>
      <c r="C26" s="554">
        <v>41747901.750934198</v>
      </c>
      <c r="D26" s="548">
        <v>41747901.750934198</v>
      </c>
      <c r="E26" s="548">
        <v>0</v>
      </c>
      <c r="F26" s="548">
        <v>0</v>
      </c>
      <c r="G26" s="548">
        <v>0</v>
      </c>
      <c r="H26" s="554">
        <v>90722.351469999994</v>
      </c>
      <c r="I26" s="548">
        <v>90722.351469999994</v>
      </c>
      <c r="J26" s="548">
        <v>0</v>
      </c>
      <c r="K26" s="548">
        <v>0</v>
      </c>
      <c r="L26" s="548">
        <v>0</v>
      </c>
      <c r="M26" s="550"/>
      <c r="N26" s="550"/>
      <c r="O26" s="550"/>
      <c r="P26" s="550"/>
      <c r="Q26" s="550"/>
      <c r="R26" s="550"/>
      <c r="S26" s="550"/>
      <c r="T26" s="550"/>
      <c r="U26" s="550"/>
      <c r="V26" s="550"/>
      <c r="W26" s="550"/>
      <c r="X26" s="550"/>
      <c r="Y26" s="550"/>
      <c r="Z26" s="550"/>
      <c r="AA26" s="550"/>
      <c r="AB26" s="550"/>
      <c r="AC26" s="550"/>
      <c r="AD26" s="550"/>
      <c r="AE26" s="550"/>
      <c r="AF26" s="550"/>
      <c r="AG26" s="550"/>
      <c r="AH26" s="550"/>
      <c r="AI26" s="550"/>
      <c r="AJ26" s="550"/>
      <c r="AK26" s="550"/>
      <c r="AL26" s="550"/>
      <c r="AM26" s="550"/>
      <c r="AN26" s="550"/>
      <c r="AO26" s="550"/>
      <c r="AP26" s="550"/>
      <c r="AQ26" s="550"/>
      <c r="AR26" s="550"/>
      <c r="AS26" s="550"/>
      <c r="AT26" s="550"/>
    </row>
    <row r="27" spans="1:46">
      <c r="A27" s="377">
        <v>21</v>
      </c>
      <c r="B27" s="390" t="s">
        <v>534</v>
      </c>
      <c r="C27" s="554">
        <v>33485472.662933372</v>
      </c>
      <c r="D27" s="548">
        <v>33385035.795696199</v>
      </c>
      <c r="E27" s="548">
        <v>45981.300841169999</v>
      </c>
      <c r="F27" s="548">
        <v>54455.566396000002</v>
      </c>
      <c r="G27" s="548">
        <v>0</v>
      </c>
      <c r="H27" s="554">
        <v>170537.79177400001</v>
      </c>
      <c r="I27" s="548">
        <v>147831.45119399999</v>
      </c>
      <c r="J27" s="548">
        <v>3089.170623</v>
      </c>
      <c r="K27" s="548">
        <v>19617.169956999998</v>
      </c>
      <c r="L27" s="548">
        <v>0</v>
      </c>
      <c r="M27" s="550"/>
      <c r="N27" s="550"/>
      <c r="O27" s="550"/>
      <c r="P27" s="550"/>
      <c r="Q27" s="550"/>
      <c r="R27" s="550"/>
      <c r="S27" s="550"/>
      <c r="T27" s="550"/>
      <c r="U27" s="550"/>
      <c r="V27" s="550"/>
      <c r="W27" s="550"/>
      <c r="X27" s="550"/>
      <c r="Y27" s="550"/>
      <c r="Z27" s="550"/>
      <c r="AA27" s="550"/>
      <c r="AB27" s="550"/>
      <c r="AC27" s="550"/>
      <c r="AD27" s="550"/>
      <c r="AE27" s="550"/>
      <c r="AF27" s="550"/>
      <c r="AG27" s="550"/>
      <c r="AH27" s="550"/>
      <c r="AI27" s="550"/>
      <c r="AJ27" s="550"/>
      <c r="AK27" s="550"/>
      <c r="AL27" s="550"/>
      <c r="AM27" s="550"/>
      <c r="AN27" s="550"/>
      <c r="AO27" s="550"/>
      <c r="AP27" s="550"/>
      <c r="AQ27" s="550"/>
      <c r="AR27" s="550"/>
      <c r="AS27" s="550"/>
      <c r="AT27" s="550"/>
    </row>
    <row r="28" spans="1:46">
      <c r="A28" s="377">
        <v>22</v>
      </c>
      <c r="B28" s="390" t="s">
        <v>535</v>
      </c>
      <c r="C28" s="554">
        <v>5249554.2798619997</v>
      </c>
      <c r="D28" s="548">
        <v>5249554.2798619997</v>
      </c>
      <c r="E28" s="548">
        <v>0</v>
      </c>
      <c r="F28" s="548">
        <v>0</v>
      </c>
      <c r="G28" s="548">
        <v>0</v>
      </c>
      <c r="H28" s="554">
        <v>14369.867409</v>
      </c>
      <c r="I28" s="548">
        <v>14369.867409</v>
      </c>
      <c r="J28" s="548">
        <v>0</v>
      </c>
      <c r="K28" s="548">
        <v>0</v>
      </c>
      <c r="L28" s="548">
        <v>0</v>
      </c>
      <c r="M28" s="550"/>
      <c r="N28" s="550"/>
      <c r="O28" s="550"/>
      <c r="P28" s="550"/>
      <c r="Q28" s="550"/>
      <c r="R28" s="550"/>
      <c r="S28" s="550"/>
      <c r="T28" s="550"/>
      <c r="U28" s="550"/>
      <c r="V28" s="550"/>
      <c r="W28" s="550"/>
      <c r="X28" s="550"/>
      <c r="Y28" s="550"/>
      <c r="Z28" s="550"/>
      <c r="AA28" s="550"/>
      <c r="AB28" s="550"/>
      <c r="AC28" s="550"/>
      <c r="AD28" s="550"/>
      <c r="AE28" s="550"/>
      <c r="AF28" s="550"/>
      <c r="AG28" s="550"/>
      <c r="AH28" s="550"/>
      <c r="AI28" s="550"/>
      <c r="AJ28" s="550"/>
      <c r="AK28" s="550"/>
      <c r="AL28" s="550"/>
      <c r="AM28" s="550"/>
      <c r="AN28" s="550"/>
      <c r="AO28" s="550"/>
      <c r="AP28" s="550"/>
      <c r="AQ28" s="550"/>
      <c r="AR28" s="550"/>
      <c r="AS28" s="550"/>
      <c r="AT28" s="550"/>
    </row>
    <row r="29" spans="1:46">
      <c r="A29" s="377">
        <v>23</v>
      </c>
      <c r="B29" s="390" t="s">
        <v>536</v>
      </c>
      <c r="C29" s="554">
        <v>134006898.9467895</v>
      </c>
      <c r="D29" s="548">
        <v>121892684.20791399</v>
      </c>
      <c r="E29" s="548">
        <v>3965154.8672278798</v>
      </c>
      <c r="F29" s="548">
        <v>8149059.8716476196</v>
      </c>
      <c r="G29" s="548">
        <v>0</v>
      </c>
      <c r="H29" s="554">
        <v>6404499.5403699996</v>
      </c>
      <c r="I29" s="548">
        <v>432872.205778</v>
      </c>
      <c r="J29" s="548">
        <v>315524.83451199997</v>
      </c>
      <c r="K29" s="548">
        <v>5656102.5000799997</v>
      </c>
      <c r="L29" s="548">
        <v>0</v>
      </c>
      <c r="M29" s="550"/>
      <c r="N29" s="550"/>
      <c r="O29" s="550"/>
      <c r="P29" s="550"/>
      <c r="Q29" s="550"/>
      <c r="R29" s="550"/>
      <c r="S29" s="550"/>
      <c r="T29" s="550"/>
      <c r="U29" s="550"/>
      <c r="V29" s="550"/>
      <c r="W29" s="550"/>
      <c r="X29" s="550"/>
      <c r="Y29" s="550"/>
      <c r="Z29" s="550"/>
      <c r="AA29" s="550"/>
      <c r="AB29" s="550"/>
      <c r="AC29" s="550"/>
      <c r="AD29" s="550"/>
      <c r="AE29" s="550"/>
      <c r="AF29" s="550"/>
      <c r="AG29" s="550"/>
      <c r="AH29" s="550"/>
      <c r="AI29" s="550"/>
      <c r="AJ29" s="550"/>
      <c r="AK29" s="550"/>
      <c r="AL29" s="550"/>
      <c r="AM29" s="550"/>
      <c r="AN29" s="550"/>
      <c r="AO29" s="550"/>
      <c r="AP29" s="550"/>
      <c r="AQ29" s="550"/>
      <c r="AR29" s="550"/>
      <c r="AS29" s="550"/>
      <c r="AT29" s="550"/>
    </row>
    <row r="30" spans="1:46">
      <c r="A30" s="377">
        <v>24</v>
      </c>
      <c r="B30" s="390" t="s">
        <v>537</v>
      </c>
      <c r="C30" s="554">
        <v>34456138.013023771</v>
      </c>
      <c r="D30" s="548">
        <v>30882859.687913001</v>
      </c>
      <c r="E30" s="548">
        <v>1958559.8321557899</v>
      </c>
      <c r="F30" s="548">
        <v>1614718.4929549801</v>
      </c>
      <c r="G30" s="548">
        <v>0</v>
      </c>
      <c r="H30" s="554">
        <v>1246632.613498</v>
      </c>
      <c r="I30" s="548">
        <v>132897.152642</v>
      </c>
      <c r="J30" s="548">
        <v>65687.713503999999</v>
      </c>
      <c r="K30" s="548">
        <v>1048047.747352</v>
      </c>
      <c r="L30" s="548">
        <v>0</v>
      </c>
      <c r="M30" s="550"/>
      <c r="N30" s="550"/>
      <c r="O30" s="550"/>
      <c r="P30" s="550"/>
      <c r="Q30" s="550"/>
      <c r="R30" s="550"/>
      <c r="S30" s="550"/>
      <c r="T30" s="550"/>
      <c r="U30" s="550"/>
      <c r="V30" s="550"/>
      <c r="W30" s="550"/>
      <c r="X30" s="550"/>
      <c r="Y30" s="550"/>
      <c r="Z30" s="550"/>
      <c r="AA30" s="550"/>
      <c r="AB30" s="550"/>
      <c r="AC30" s="550"/>
      <c r="AD30" s="550"/>
      <c r="AE30" s="550"/>
      <c r="AF30" s="550"/>
      <c r="AG30" s="550"/>
      <c r="AH30" s="550"/>
      <c r="AI30" s="550"/>
      <c r="AJ30" s="550"/>
      <c r="AK30" s="550"/>
      <c r="AL30" s="550"/>
      <c r="AM30" s="550"/>
      <c r="AN30" s="550"/>
      <c r="AO30" s="550"/>
      <c r="AP30" s="550"/>
      <c r="AQ30" s="550"/>
      <c r="AR30" s="550"/>
      <c r="AS30" s="550"/>
      <c r="AT30" s="550"/>
    </row>
    <row r="31" spans="1:46">
      <c r="A31" s="377">
        <v>25</v>
      </c>
      <c r="B31" s="390" t="s">
        <v>538</v>
      </c>
      <c r="C31" s="554">
        <v>7105708.9686733196</v>
      </c>
      <c r="D31" s="548">
        <v>7084200.9402240599</v>
      </c>
      <c r="E31" s="548">
        <v>21508.02844926</v>
      </c>
      <c r="F31" s="548">
        <v>0</v>
      </c>
      <c r="G31" s="548">
        <v>0</v>
      </c>
      <c r="H31" s="554">
        <v>45206.890087</v>
      </c>
      <c r="I31" s="548">
        <v>43557.402098999999</v>
      </c>
      <c r="J31" s="548">
        <v>1649.4879880000001</v>
      </c>
      <c r="K31" s="548">
        <v>0</v>
      </c>
      <c r="L31" s="548">
        <v>0</v>
      </c>
      <c r="M31" s="550"/>
      <c r="N31" s="550"/>
      <c r="O31" s="550"/>
      <c r="P31" s="550"/>
      <c r="Q31" s="550"/>
      <c r="R31" s="550"/>
      <c r="S31" s="550"/>
      <c r="T31" s="550"/>
      <c r="U31" s="550"/>
      <c r="V31" s="550"/>
      <c r="W31" s="550"/>
      <c r="X31" s="550"/>
      <c r="Y31" s="550"/>
      <c r="Z31" s="550"/>
      <c r="AA31" s="550"/>
      <c r="AB31" s="550"/>
      <c r="AC31" s="550"/>
      <c r="AD31" s="550"/>
      <c r="AE31" s="550"/>
      <c r="AF31" s="550"/>
      <c r="AG31" s="550"/>
      <c r="AH31" s="550"/>
      <c r="AI31" s="550"/>
      <c r="AJ31" s="550"/>
      <c r="AK31" s="550"/>
      <c r="AL31" s="550"/>
      <c r="AM31" s="550"/>
      <c r="AN31" s="550"/>
      <c r="AO31" s="550"/>
      <c r="AP31" s="550"/>
      <c r="AQ31" s="550"/>
      <c r="AR31" s="550"/>
      <c r="AS31" s="550"/>
      <c r="AT31" s="550"/>
    </row>
    <row r="32" spans="1:46">
      <c r="A32" s="377">
        <v>26</v>
      </c>
      <c r="B32" s="390" t="s">
        <v>594</v>
      </c>
      <c r="C32" s="554">
        <v>49038227.448393047</v>
      </c>
      <c r="D32" s="548">
        <v>47719371.960787207</v>
      </c>
      <c r="E32" s="548">
        <v>436770.32955924998</v>
      </c>
      <c r="F32" s="548">
        <v>882085.15804658993</v>
      </c>
      <c r="G32" s="548">
        <v>0</v>
      </c>
      <c r="H32" s="554">
        <v>1021052.329422</v>
      </c>
      <c r="I32" s="548">
        <v>645134.66490700003</v>
      </c>
      <c r="J32" s="548">
        <v>46319.507230000003</v>
      </c>
      <c r="K32" s="548">
        <v>329598.15728499996</v>
      </c>
      <c r="L32" s="548">
        <v>0</v>
      </c>
      <c r="M32" s="550"/>
      <c r="N32" s="550"/>
      <c r="O32" s="550"/>
      <c r="P32" s="550"/>
      <c r="Q32" s="550"/>
      <c r="R32" s="550"/>
      <c r="S32" s="550"/>
      <c r="T32" s="550"/>
      <c r="U32" s="550"/>
      <c r="V32" s="550"/>
      <c r="W32" s="550"/>
      <c r="X32" s="550"/>
      <c r="Y32" s="550"/>
      <c r="Z32" s="550"/>
      <c r="AA32" s="550"/>
      <c r="AB32" s="550"/>
      <c r="AC32" s="550"/>
      <c r="AD32" s="550"/>
      <c r="AE32" s="550"/>
      <c r="AF32" s="550"/>
      <c r="AG32" s="550"/>
      <c r="AH32" s="550"/>
      <c r="AI32" s="550"/>
      <c r="AJ32" s="550"/>
      <c r="AK32" s="550"/>
      <c r="AL32" s="550"/>
      <c r="AM32" s="550"/>
      <c r="AN32" s="550"/>
      <c r="AO32" s="550"/>
      <c r="AP32" s="550"/>
      <c r="AQ32" s="550"/>
      <c r="AR32" s="550"/>
      <c r="AS32" s="550"/>
      <c r="AT32" s="550"/>
    </row>
    <row r="33" spans="1:46">
      <c r="A33" s="377">
        <v>27</v>
      </c>
      <c r="B33" s="435" t="s">
        <v>66</v>
      </c>
      <c r="C33" s="555">
        <v>1151317928.399385</v>
      </c>
      <c r="D33" s="555">
        <v>1080071630.1957059</v>
      </c>
      <c r="E33" s="555">
        <v>39965410.157306984</v>
      </c>
      <c r="F33" s="555">
        <v>30766387.619623072</v>
      </c>
      <c r="G33" s="555">
        <v>514500.42674874002</v>
      </c>
      <c r="H33" s="555">
        <v>25852452.978636738</v>
      </c>
      <c r="I33" s="555">
        <v>4112903.9391850005</v>
      </c>
      <c r="J33" s="555">
        <v>2180477.8430619999</v>
      </c>
      <c r="K33" s="555">
        <v>19044570.769641001</v>
      </c>
      <c r="L33" s="555">
        <v>514500.42674874002</v>
      </c>
      <c r="M33" s="550"/>
      <c r="N33" s="550"/>
      <c r="O33" s="550"/>
      <c r="P33" s="550"/>
      <c r="Q33" s="550"/>
      <c r="R33" s="550"/>
      <c r="S33" s="550"/>
      <c r="T33" s="550"/>
      <c r="U33" s="550"/>
      <c r="V33" s="550"/>
      <c r="W33" s="550"/>
      <c r="X33" s="550"/>
      <c r="Y33" s="550"/>
      <c r="Z33" s="550"/>
      <c r="AA33" s="550"/>
      <c r="AB33" s="550"/>
      <c r="AC33" s="550"/>
      <c r="AD33" s="550"/>
      <c r="AE33" s="550"/>
      <c r="AF33" s="550"/>
      <c r="AG33" s="550"/>
      <c r="AH33" s="550"/>
      <c r="AI33" s="550"/>
      <c r="AJ33" s="550"/>
      <c r="AK33" s="550"/>
      <c r="AL33" s="550"/>
      <c r="AM33" s="550"/>
      <c r="AN33" s="550"/>
      <c r="AO33" s="550"/>
      <c r="AP33" s="550"/>
      <c r="AQ33" s="550"/>
      <c r="AR33" s="550"/>
      <c r="AS33" s="550"/>
      <c r="AT33" s="550"/>
    </row>
    <row r="34" spans="1:46">
      <c r="C34" s="550"/>
      <c r="H34" s="550"/>
      <c r="M34" s="550"/>
      <c r="N34" s="550"/>
      <c r="O34" s="550"/>
      <c r="P34" s="550"/>
      <c r="Q34" s="550"/>
      <c r="R34" s="550"/>
      <c r="S34" s="550"/>
      <c r="T34" s="550"/>
      <c r="U34" s="550"/>
      <c r="V34" s="550"/>
      <c r="W34" s="550"/>
      <c r="X34" s="550"/>
      <c r="Y34" s="550"/>
      <c r="Z34" s="550"/>
      <c r="AA34" s="550"/>
      <c r="AB34" s="550"/>
      <c r="AC34" s="550"/>
      <c r="AD34" s="550"/>
      <c r="AE34" s="550"/>
      <c r="AF34" s="550"/>
      <c r="AG34" s="550"/>
      <c r="AH34" s="550"/>
      <c r="AI34" s="550"/>
      <c r="AJ34" s="550"/>
      <c r="AK34" s="550"/>
      <c r="AL34" s="550"/>
      <c r="AM34" s="550"/>
      <c r="AN34" s="550"/>
      <c r="AO34" s="550"/>
      <c r="AP34" s="550"/>
      <c r="AQ34" s="550"/>
      <c r="AR34" s="550"/>
      <c r="AS34" s="550"/>
      <c r="AT34" s="550"/>
    </row>
    <row r="35" spans="1:46">
      <c r="B35" s="434"/>
      <c r="C35" s="434"/>
      <c r="M35" s="550"/>
      <c r="N35" s="550"/>
      <c r="O35" s="550"/>
      <c r="P35" s="550"/>
      <c r="Q35" s="550"/>
      <c r="R35" s="550"/>
      <c r="S35" s="550"/>
      <c r="T35" s="550"/>
      <c r="U35" s="550"/>
      <c r="V35" s="550"/>
      <c r="W35" s="550"/>
      <c r="X35" s="550"/>
      <c r="Y35" s="550"/>
      <c r="Z35" s="550"/>
      <c r="AA35" s="550"/>
      <c r="AB35" s="550"/>
      <c r="AC35" s="550"/>
      <c r="AD35" s="550"/>
      <c r="AE35" s="550"/>
      <c r="AF35" s="550"/>
      <c r="AG35" s="550"/>
      <c r="AH35" s="550"/>
      <c r="AI35" s="550"/>
      <c r="AJ35" s="550"/>
      <c r="AK35" s="550"/>
      <c r="AL35" s="550"/>
      <c r="AM35" s="550"/>
      <c r="AN35" s="550"/>
      <c r="AO35" s="550"/>
      <c r="AP35" s="550"/>
      <c r="AQ35" s="550"/>
      <c r="AR35" s="550"/>
      <c r="AS35" s="550"/>
      <c r="AT35" s="550"/>
    </row>
    <row r="36" spans="1:46">
      <c r="M36" s="550"/>
      <c r="N36" s="550"/>
      <c r="O36" s="550"/>
      <c r="P36" s="550"/>
      <c r="Q36" s="550"/>
      <c r="R36" s="550"/>
      <c r="S36" s="550"/>
      <c r="T36" s="550"/>
      <c r="U36" s="550"/>
      <c r="V36" s="550"/>
      <c r="W36" s="550"/>
      <c r="X36" s="550"/>
      <c r="Y36" s="550"/>
      <c r="Z36" s="550"/>
      <c r="AA36" s="550"/>
      <c r="AB36" s="550"/>
      <c r="AC36" s="550"/>
      <c r="AD36" s="550"/>
      <c r="AE36" s="550"/>
      <c r="AF36" s="550"/>
      <c r="AG36" s="550"/>
      <c r="AH36" s="550"/>
      <c r="AI36" s="550"/>
      <c r="AJ36" s="550"/>
      <c r="AK36" s="550"/>
      <c r="AL36" s="550"/>
      <c r="AM36" s="550"/>
      <c r="AN36" s="550"/>
      <c r="AO36" s="550"/>
      <c r="AP36" s="550"/>
      <c r="AQ36" s="550"/>
      <c r="AR36" s="550"/>
      <c r="AS36" s="550"/>
      <c r="AT36" s="550"/>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headerFooter>
    <oddHeader>&amp;C&amp;"Calibri"&amp;10&amp;K0078D7 Classification: Restricted to Partners&amp;1#_x000D_</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25"/>
  <sheetViews>
    <sheetView showGridLines="0" topLeftCell="B1" zoomScaleNormal="100" workbookViewId="0">
      <selection activeCell="B8" sqref="B8:K8"/>
    </sheetView>
  </sheetViews>
  <sheetFormatPr defaultColWidth="8.7109375" defaultRowHeight="12"/>
  <cols>
    <col min="1" max="1" width="13.7109375" style="316" bestFit="1" customWidth="1"/>
    <col min="2" max="2" width="83.7109375" style="316" customWidth="1"/>
    <col min="3" max="3" width="19.5703125" style="316" bestFit="1" customWidth="1"/>
    <col min="4" max="4" width="27.28515625" style="316" bestFit="1" customWidth="1"/>
    <col min="5" max="5" width="24.5703125" style="316" bestFit="1" customWidth="1"/>
    <col min="6" max="6" width="26.5703125" style="316" bestFit="1" customWidth="1"/>
    <col min="7" max="7" width="19.5703125" style="316" bestFit="1" customWidth="1"/>
    <col min="8" max="8" width="27" style="316" bestFit="1" customWidth="1"/>
    <col min="9" max="9" width="24.140625" style="316" bestFit="1" customWidth="1"/>
    <col min="10" max="10" width="19.5703125" style="316" bestFit="1" customWidth="1"/>
    <col min="11" max="11" width="22.85546875" style="316" bestFit="1" customWidth="1"/>
    <col min="12" max="16384" width="8.7109375" style="316"/>
  </cols>
  <sheetData>
    <row r="1" spans="1:11" s="310" customFormat="1" ht="13.5">
      <c r="A1" s="309" t="s">
        <v>108</v>
      </c>
      <c r="B1" s="246" t="str">
        <f>Info!C2</f>
        <v>ს.ს "პროკრედიტ ბანკი"</v>
      </c>
      <c r="C1" s="387"/>
      <c r="D1" s="387"/>
      <c r="E1" s="387"/>
      <c r="F1" s="387"/>
      <c r="G1" s="387"/>
      <c r="H1" s="387"/>
      <c r="I1" s="387"/>
      <c r="J1" s="387"/>
      <c r="K1" s="387"/>
    </row>
    <row r="2" spans="1:11" s="310" customFormat="1" ht="12.75">
      <c r="A2" s="309" t="s">
        <v>109</v>
      </c>
      <c r="B2" s="312">
        <f>'1. key ratios'!B2</f>
        <v>45199</v>
      </c>
      <c r="C2" s="387"/>
      <c r="D2" s="387"/>
      <c r="E2" s="387"/>
      <c r="F2" s="387"/>
      <c r="G2" s="387"/>
      <c r="H2" s="387"/>
      <c r="I2" s="387"/>
      <c r="J2" s="387"/>
      <c r="K2" s="387"/>
    </row>
    <row r="3" spans="1:11" s="310" customFormat="1" ht="12.75">
      <c r="A3" s="311" t="s">
        <v>595</v>
      </c>
      <c r="B3" s="387"/>
      <c r="C3" s="387"/>
      <c r="D3" s="387"/>
      <c r="E3" s="387"/>
      <c r="F3" s="387"/>
      <c r="G3" s="387"/>
      <c r="H3" s="387"/>
      <c r="I3" s="387"/>
      <c r="J3" s="387"/>
      <c r="K3" s="387"/>
    </row>
    <row r="4" spans="1:11">
      <c r="A4" s="439"/>
      <c r="B4" s="439"/>
      <c r="C4" s="438" t="s">
        <v>499</v>
      </c>
      <c r="D4" s="438" t="s">
        <v>500</v>
      </c>
      <c r="E4" s="438" t="s">
        <v>501</v>
      </c>
      <c r="F4" s="438" t="s">
        <v>502</v>
      </c>
      <c r="G4" s="438" t="s">
        <v>503</v>
      </c>
      <c r="H4" s="438" t="s">
        <v>504</v>
      </c>
      <c r="I4" s="438" t="s">
        <v>505</v>
      </c>
      <c r="J4" s="438" t="s">
        <v>506</v>
      </c>
      <c r="K4" s="438" t="s">
        <v>507</v>
      </c>
    </row>
    <row r="5" spans="1:11" ht="91.5" customHeight="1">
      <c r="A5" s="890" t="s">
        <v>972</v>
      </c>
      <c r="B5" s="891"/>
      <c r="C5" s="437" t="s">
        <v>596</v>
      </c>
      <c r="D5" s="437" t="s">
        <v>589</v>
      </c>
      <c r="E5" s="437" t="s">
        <v>590</v>
      </c>
      <c r="F5" s="437" t="s">
        <v>900</v>
      </c>
      <c r="G5" s="437" t="s">
        <v>597</v>
      </c>
      <c r="H5" s="437" t="s">
        <v>598</v>
      </c>
      <c r="I5" s="437" t="s">
        <v>599</v>
      </c>
      <c r="J5" s="437" t="s">
        <v>600</v>
      </c>
      <c r="K5" s="437" t="s">
        <v>601</v>
      </c>
    </row>
    <row r="6" spans="1:11" ht="12.75">
      <c r="A6" s="377">
        <v>1</v>
      </c>
      <c r="B6" s="377" t="s">
        <v>602</v>
      </c>
      <c r="C6" s="725">
        <v>10316159.918400001</v>
      </c>
      <c r="D6" s="725">
        <v>18037447.969999999</v>
      </c>
      <c r="E6" s="725">
        <v>63697748.696699999</v>
      </c>
      <c r="F6" s="725">
        <v>0</v>
      </c>
      <c r="G6" s="725">
        <v>935121652.01499999</v>
      </c>
      <c r="H6" s="725">
        <v>0</v>
      </c>
      <c r="I6" s="725">
        <v>56911149.889399998</v>
      </c>
      <c r="J6" s="725">
        <v>54415125.137800001</v>
      </c>
      <c r="K6" s="725">
        <v>12818644.772800107</v>
      </c>
    </row>
    <row r="7" spans="1:11" ht="12.75">
      <c r="A7" s="377">
        <v>2</v>
      </c>
      <c r="B7" s="377" t="s">
        <v>603</v>
      </c>
      <c r="C7" s="725"/>
      <c r="D7" s="725"/>
      <c r="E7" s="725"/>
      <c r="F7" s="725"/>
      <c r="G7" s="725"/>
      <c r="H7" s="725"/>
      <c r="I7" s="725"/>
      <c r="J7" s="725"/>
      <c r="K7" s="725"/>
    </row>
    <row r="8" spans="1:11" ht="12.75">
      <c r="A8" s="377">
        <v>3</v>
      </c>
      <c r="B8" s="377" t="s">
        <v>567</v>
      </c>
      <c r="C8" s="725">
        <v>1576108.9109</v>
      </c>
      <c r="D8" s="725">
        <v>0</v>
      </c>
      <c r="E8" s="725">
        <v>0</v>
      </c>
      <c r="F8" s="725">
        <v>0</v>
      </c>
      <c r="G8" s="725">
        <v>39310942.534900002</v>
      </c>
      <c r="H8" s="725">
        <v>0</v>
      </c>
      <c r="I8" s="725">
        <v>10550325.0255</v>
      </c>
      <c r="J8" s="725">
        <v>6727668.665</v>
      </c>
      <c r="K8" s="725">
        <v>82838770.574473977</v>
      </c>
    </row>
    <row r="9" spans="1:11" ht="12.75">
      <c r="A9" s="377">
        <v>4</v>
      </c>
      <c r="B9" s="396" t="s">
        <v>899</v>
      </c>
      <c r="C9" s="727">
        <v>0</v>
      </c>
      <c r="D9" s="727">
        <v>100858.43</v>
      </c>
      <c r="E9" s="727">
        <v>0</v>
      </c>
      <c r="F9" s="727">
        <v>0</v>
      </c>
      <c r="G9" s="727">
        <v>18376294.280999999</v>
      </c>
      <c r="H9" s="727">
        <v>0</v>
      </c>
      <c r="I9" s="727">
        <v>7294649.3704000004</v>
      </c>
      <c r="J9" s="727">
        <v>4531544.7197000002</v>
      </c>
      <c r="K9" s="725">
        <v>977541.24527182057</v>
      </c>
    </row>
    <row r="10" spans="1:11" ht="12.75">
      <c r="A10" s="377">
        <v>5</v>
      </c>
      <c r="B10" s="396" t="s">
        <v>898</v>
      </c>
      <c r="C10" s="727"/>
      <c r="D10" s="727"/>
      <c r="E10" s="727"/>
      <c r="F10" s="727"/>
      <c r="G10" s="727"/>
      <c r="H10" s="727"/>
      <c r="I10" s="727"/>
      <c r="J10" s="727"/>
      <c r="K10" s="725"/>
    </row>
    <row r="11" spans="1:11" ht="12.75">
      <c r="A11" s="377">
        <v>6</v>
      </c>
      <c r="B11" s="396" t="s">
        <v>897</v>
      </c>
      <c r="C11" s="727"/>
      <c r="D11" s="727"/>
      <c r="E11" s="727"/>
      <c r="F11" s="727"/>
      <c r="G11" s="727"/>
      <c r="H11" s="727"/>
      <c r="I11" s="727"/>
      <c r="J11" s="727"/>
      <c r="K11" s="725"/>
    </row>
    <row r="12" spans="1:11">
      <c r="C12" s="561"/>
      <c r="D12" s="561"/>
      <c r="E12" s="561"/>
      <c r="F12" s="561"/>
      <c r="G12" s="561"/>
      <c r="H12" s="561"/>
      <c r="I12" s="561"/>
      <c r="J12" s="561"/>
      <c r="K12" s="561"/>
    </row>
    <row r="13" spans="1:11" ht="15">
      <c r="B13" s="436"/>
      <c r="C13" s="561"/>
      <c r="D13" s="561"/>
      <c r="E13" s="561"/>
      <c r="F13" s="561"/>
      <c r="G13" s="561"/>
      <c r="H13" s="561"/>
      <c r="I13" s="561"/>
      <c r="J13" s="561"/>
      <c r="K13" s="561"/>
    </row>
    <row r="14" spans="1:11">
      <c r="C14" s="561"/>
      <c r="D14" s="561"/>
      <c r="E14" s="561"/>
      <c r="F14" s="561"/>
      <c r="G14" s="561"/>
      <c r="H14" s="561"/>
      <c r="I14" s="561"/>
      <c r="J14" s="561"/>
      <c r="K14" s="561"/>
    </row>
    <row r="15" spans="1:11">
      <c r="C15" s="561"/>
      <c r="D15" s="561"/>
      <c r="E15" s="561"/>
      <c r="F15" s="561"/>
      <c r="G15" s="561"/>
      <c r="H15" s="561"/>
      <c r="I15" s="561"/>
      <c r="J15" s="561"/>
      <c r="K15" s="561"/>
    </row>
    <row r="16" spans="1:11">
      <c r="C16" s="561"/>
      <c r="D16" s="561"/>
      <c r="E16" s="561"/>
      <c r="F16" s="561"/>
      <c r="G16" s="561"/>
      <c r="H16" s="561"/>
      <c r="I16" s="561"/>
      <c r="J16" s="561"/>
      <c r="K16" s="561"/>
    </row>
    <row r="17" spans="3:11">
      <c r="C17" s="561"/>
      <c r="D17" s="561"/>
      <c r="E17" s="561"/>
      <c r="F17" s="561"/>
      <c r="G17" s="561"/>
      <c r="H17" s="561"/>
      <c r="I17" s="561"/>
      <c r="J17" s="561"/>
      <c r="K17" s="561"/>
    </row>
    <row r="18" spans="3:11">
      <c r="C18" s="561"/>
      <c r="D18" s="561"/>
      <c r="E18" s="561"/>
      <c r="F18" s="561"/>
      <c r="G18" s="561"/>
      <c r="H18" s="561"/>
      <c r="I18" s="561"/>
      <c r="J18" s="561"/>
      <c r="K18" s="561"/>
    </row>
    <row r="19" spans="3:11">
      <c r="C19" s="561"/>
      <c r="D19" s="561"/>
      <c r="E19" s="561"/>
      <c r="F19" s="561"/>
      <c r="G19" s="561"/>
      <c r="H19" s="561"/>
      <c r="I19" s="561"/>
      <c r="J19" s="561"/>
      <c r="K19" s="561"/>
    </row>
    <row r="20" spans="3:11">
      <c r="C20" s="561"/>
      <c r="D20" s="561"/>
      <c r="E20" s="561"/>
      <c r="F20" s="561"/>
      <c r="G20" s="561"/>
      <c r="H20" s="561"/>
      <c r="I20" s="561"/>
      <c r="J20" s="561"/>
      <c r="K20" s="561"/>
    </row>
    <row r="21" spans="3:11">
      <c r="C21" s="561"/>
      <c r="D21" s="561"/>
      <c r="E21" s="561"/>
      <c r="F21" s="561"/>
      <c r="G21" s="561"/>
      <c r="H21" s="561"/>
      <c r="I21" s="561"/>
      <c r="J21" s="561"/>
      <c r="K21" s="561"/>
    </row>
    <row r="22" spans="3:11">
      <c r="C22" s="561"/>
      <c r="D22" s="561"/>
      <c r="E22" s="561"/>
      <c r="F22" s="561"/>
      <c r="G22" s="561"/>
      <c r="H22" s="561"/>
      <c r="I22" s="561"/>
      <c r="J22" s="561"/>
      <c r="K22" s="561"/>
    </row>
    <row r="23" spans="3:11">
      <c r="C23" s="561"/>
      <c r="D23" s="561"/>
      <c r="E23" s="561"/>
      <c r="F23" s="561"/>
      <c r="G23" s="561"/>
      <c r="H23" s="561"/>
      <c r="I23" s="561"/>
      <c r="J23" s="561"/>
      <c r="K23" s="561"/>
    </row>
    <row r="24" spans="3:11">
      <c r="C24" s="561"/>
      <c r="D24" s="561"/>
      <c r="E24" s="561"/>
      <c r="F24" s="561"/>
      <c r="G24" s="561"/>
      <c r="H24" s="561"/>
      <c r="I24" s="561"/>
      <c r="J24" s="561"/>
      <c r="K24" s="561"/>
    </row>
    <row r="25" spans="3:11">
      <c r="C25" s="561"/>
      <c r="D25" s="561"/>
      <c r="E25" s="561"/>
      <c r="F25" s="561"/>
      <c r="G25" s="561"/>
      <c r="H25" s="561"/>
      <c r="I25" s="561"/>
      <c r="J25" s="561"/>
      <c r="K25" s="561"/>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headerFooter>
    <oddHeader>&amp;C&amp;"Calibri"&amp;10&amp;K0078D7 Classification: Restricted to Partners&amp;1#_x000D_</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41"/>
  <sheetViews>
    <sheetView showGridLines="0" topLeftCell="E1" zoomScale="85" zoomScaleNormal="85" workbookViewId="0">
      <selection activeCell="T7" sqref="T7:V18"/>
    </sheetView>
  </sheetViews>
  <sheetFormatPr defaultColWidth="8.7109375" defaultRowHeight="15"/>
  <cols>
    <col min="1" max="1" width="10" style="440" bestFit="1" customWidth="1"/>
    <col min="2" max="2" width="63.140625" style="440" customWidth="1"/>
    <col min="3" max="4" width="13.7109375" style="440" bestFit="1" customWidth="1"/>
    <col min="5" max="5" width="11.42578125" style="440" bestFit="1" customWidth="1"/>
    <col min="6" max="6" width="11.7109375" style="440" bestFit="1" customWidth="1"/>
    <col min="7" max="7" width="17.42578125" style="440" customWidth="1"/>
    <col min="8" max="8" width="12.85546875" style="440" customWidth="1"/>
    <col min="9" max="9" width="13.28515625" style="440" bestFit="1" customWidth="1"/>
    <col min="10" max="11" width="12.140625" style="440" bestFit="1" customWidth="1"/>
    <col min="12" max="12" width="20.28515625" style="440" customWidth="1"/>
    <col min="13" max="13" width="12.140625" style="440" bestFit="1" customWidth="1"/>
    <col min="14" max="14" width="11.7109375" style="440" bestFit="1" customWidth="1"/>
    <col min="15" max="16" width="10.5703125" style="440" bestFit="1" customWidth="1"/>
    <col min="17" max="17" width="17.85546875" style="440" customWidth="1"/>
    <col min="18" max="18" width="11.28515625" style="440" customWidth="1"/>
    <col min="19" max="21" width="20" style="440" customWidth="1"/>
    <col min="22" max="22" width="16.7109375" style="440" customWidth="1"/>
    <col min="23" max="16384" width="8.7109375" style="440"/>
  </cols>
  <sheetData>
    <row r="1" spans="1:22">
      <c r="A1" s="309" t="s">
        <v>108</v>
      </c>
      <c r="B1" s="556" t="str">
        <f>Info!C2</f>
        <v>ს.ს "პროკრედიტ ბანკი"</v>
      </c>
    </row>
    <row r="2" spans="1:22">
      <c r="A2" s="309" t="s">
        <v>109</v>
      </c>
      <c r="B2" s="557">
        <f>'1. key ratios'!B2</f>
        <v>45199</v>
      </c>
    </row>
    <row r="3" spans="1:22">
      <c r="A3" s="311" t="s">
        <v>685</v>
      </c>
      <c r="B3" s="387"/>
    </row>
    <row r="4" spans="1:22">
      <c r="A4" s="311"/>
      <c r="B4" s="387"/>
    </row>
    <row r="5" spans="1:22" ht="24" customHeight="1">
      <c r="A5" s="892" t="s">
        <v>712</v>
      </c>
      <c r="B5" s="892"/>
      <c r="C5" s="894" t="s">
        <v>902</v>
      </c>
      <c r="D5" s="894"/>
      <c r="E5" s="894"/>
      <c r="F5" s="894"/>
      <c r="G5" s="894"/>
      <c r="H5" s="894" t="s">
        <v>593</v>
      </c>
      <c r="I5" s="894"/>
      <c r="J5" s="894"/>
      <c r="K5" s="894"/>
      <c r="L5" s="894"/>
      <c r="M5" s="894" t="s">
        <v>901</v>
      </c>
      <c r="N5" s="894"/>
      <c r="O5" s="894"/>
      <c r="P5" s="894"/>
      <c r="Q5" s="894"/>
      <c r="R5" s="893" t="s">
        <v>711</v>
      </c>
      <c r="S5" s="893" t="s">
        <v>715</v>
      </c>
      <c r="T5" s="893" t="s">
        <v>714</v>
      </c>
      <c r="U5" s="893" t="s">
        <v>949</v>
      </c>
      <c r="V5" s="893" t="s">
        <v>950</v>
      </c>
    </row>
    <row r="6" spans="1:22" ht="69.75" customHeight="1">
      <c r="A6" s="892"/>
      <c r="B6" s="892"/>
      <c r="C6" s="448"/>
      <c r="D6" s="385" t="s">
        <v>887</v>
      </c>
      <c r="E6" s="385" t="s">
        <v>886</v>
      </c>
      <c r="F6" s="385" t="s">
        <v>885</v>
      </c>
      <c r="G6" s="385" t="s">
        <v>884</v>
      </c>
      <c r="H6" s="448"/>
      <c r="I6" s="385" t="s">
        <v>887</v>
      </c>
      <c r="J6" s="385" t="s">
        <v>886</v>
      </c>
      <c r="K6" s="385" t="s">
        <v>885</v>
      </c>
      <c r="L6" s="385" t="s">
        <v>884</v>
      </c>
      <c r="M6" s="448"/>
      <c r="N6" s="385" t="s">
        <v>887</v>
      </c>
      <c r="O6" s="385" t="s">
        <v>886</v>
      </c>
      <c r="P6" s="385" t="s">
        <v>885</v>
      </c>
      <c r="Q6" s="385" t="s">
        <v>884</v>
      </c>
      <c r="R6" s="893"/>
      <c r="S6" s="893"/>
      <c r="T6" s="893"/>
      <c r="U6" s="893"/>
      <c r="V6" s="893"/>
    </row>
    <row r="7" spans="1:22">
      <c r="A7" s="443">
        <v>1</v>
      </c>
      <c r="B7" s="447" t="s">
        <v>686</v>
      </c>
      <c r="C7" s="727">
        <v>1325626.4402999999</v>
      </c>
      <c r="D7" s="727">
        <v>1325626.4402999999</v>
      </c>
      <c r="E7" s="727">
        <v>0</v>
      </c>
      <c r="F7" s="727">
        <v>0</v>
      </c>
      <c r="G7" s="727"/>
      <c r="H7" s="727">
        <v>1322038.2422</v>
      </c>
      <c r="I7" s="727">
        <v>1322038.2422</v>
      </c>
      <c r="J7" s="727">
        <v>0</v>
      </c>
      <c r="K7" s="727">
        <v>0</v>
      </c>
      <c r="L7" s="727"/>
      <c r="M7" s="727">
        <v>27167.5664</v>
      </c>
      <c r="N7" s="727">
        <v>27167.5664</v>
      </c>
      <c r="O7" s="727">
        <v>0</v>
      </c>
      <c r="P7" s="727">
        <v>0</v>
      </c>
      <c r="Q7" s="727"/>
      <c r="R7" s="727">
        <v>38</v>
      </c>
      <c r="S7" s="728">
        <v>0.115</v>
      </c>
      <c r="T7" s="728">
        <v>0.1484</v>
      </c>
      <c r="U7" s="760">
        <v>0.1181</v>
      </c>
      <c r="V7" s="727">
        <v>38.076599999999999</v>
      </c>
    </row>
    <row r="8" spans="1:22">
      <c r="A8" s="443">
        <v>2</v>
      </c>
      <c r="B8" s="446" t="s">
        <v>687</v>
      </c>
      <c r="C8" s="727">
        <v>4192795.4059000006</v>
      </c>
      <c r="D8" s="727">
        <v>3956128.0800000005</v>
      </c>
      <c r="E8" s="727">
        <v>28826.976900000001</v>
      </c>
      <c r="F8" s="727">
        <v>207840.34899999999</v>
      </c>
      <c r="G8" s="727"/>
      <c r="H8" s="727">
        <v>4203598.2494999999</v>
      </c>
      <c r="I8" s="727">
        <v>3962119.3074999996</v>
      </c>
      <c r="J8" s="727">
        <v>28937.080099999999</v>
      </c>
      <c r="K8" s="727">
        <v>212541.86190000002</v>
      </c>
      <c r="L8" s="727"/>
      <c r="M8" s="727">
        <v>184992.39670000001</v>
      </c>
      <c r="N8" s="727">
        <v>70490.436200000011</v>
      </c>
      <c r="O8" s="727">
        <v>2001.9632000000001</v>
      </c>
      <c r="P8" s="727">
        <v>112499.9973</v>
      </c>
      <c r="Q8" s="727"/>
      <c r="R8" s="727">
        <v>200</v>
      </c>
      <c r="S8" s="728">
        <v>0.1149</v>
      </c>
      <c r="T8" s="728">
        <v>0.1338</v>
      </c>
      <c r="U8" s="760">
        <v>0.11899999999999999</v>
      </c>
      <c r="V8" s="727">
        <v>29.0215</v>
      </c>
    </row>
    <row r="9" spans="1:22">
      <c r="A9" s="443">
        <v>3</v>
      </c>
      <c r="B9" s="446" t="s">
        <v>688</v>
      </c>
      <c r="C9" s="727">
        <v>0</v>
      </c>
      <c r="D9" s="727">
        <v>0</v>
      </c>
      <c r="E9" s="727">
        <v>0</v>
      </c>
      <c r="F9" s="727">
        <v>0</v>
      </c>
      <c r="G9" s="727"/>
      <c r="H9" s="727">
        <v>0</v>
      </c>
      <c r="I9" s="727">
        <v>0</v>
      </c>
      <c r="J9" s="727">
        <v>0</v>
      </c>
      <c r="K9" s="727">
        <v>0</v>
      </c>
      <c r="L9" s="727"/>
      <c r="M9" s="727">
        <v>0</v>
      </c>
      <c r="N9" s="727">
        <v>0</v>
      </c>
      <c r="O9" s="727">
        <v>0</v>
      </c>
      <c r="P9" s="727">
        <v>0</v>
      </c>
      <c r="Q9" s="727"/>
      <c r="R9" s="727">
        <v>0</v>
      </c>
      <c r="S9" s="728">
        <v>0</v>
      </c>
      <c r="T9" s="728">
        <v>0</v>
      </c>
      <c r="U9" s="760">
        <v>0</v>
      </c>
      <c r="V9" s="727">
        <v>0</v>
      </c>
    </row>
    <row r="10" spans="1:22">
      <c r="A10" s="443">
        <v>4</v>
      </c>
      <c r="B10" s="446" t="s">
        <v>689</v>
      </c>
      <c r="C10" s="727">
        <v>0</v>
      </c>
      <c r="D10" s="727">
        <v>0</v>
      </c>
      <c r="E10" s="727">
        <v>0</v>
      </c>
      <c r="F10" s="727">
        <v>0</v>
      </c>
      <c r="G10" s="727"/>
      <c r="H10" s="727">
        <v>0</v>
      </c>
      <c r="I10" s="727">
        <v>0</v>
      </c>
      <c r="J10" s="727">
        <v>0</v>
      </c>
      <c r="K10" s="727">
        <v>0</v>
      </c>
      <c r="L10" s="727"/>
      <c r="M10" s="727">
        <v>0</v>
      </c>
      <c r="N10" s="727">
        <v>0</v>
      </c>
      <c r="O10" s="727">
        <v>0</v>
      </c>
      <c r="P10" s="727">
        <v>0</v>
      </c>
      <c r="Q10" s="727"/>
      <c r="R10" s="727">
        <v>0</v>
      </c>
      <c r="S10" s="728">
        <v>0</v>
      </c>
      <c r="T10" s="728">
        <v>0</v>
      </c>
      <c r="U10" s="760">
        <v>0</v>
      </c>
      <c r="V10" s="727">
        <v>0</v>
      </c>
    </row>
    <row r="11" spans="1:22">
      <c r="A11" s="443">
        <v>5</v>
      </c>
      <c r="B11" s="446" t="s">
        <v>690</v>
      </c>
      <c r="C11" s="727">
        <v>1051365.3</v>
      </c>
      <c r="D11" s="727">
        <v>1048370.05</v>
      </c>
      <c r="E11" s="727">
        <v>0</v>
      </c>
      <c r="F11" s="727">
        <v>2995.25</v>
      </c>
      <c r="G11" s="727"/>
      <c r="H11" s="727">
        <v>1053888.6099999999</v>
      </c>
      <c r="I11" s="727">
        <v>1050282.93</v>
      </c>
      <c r="J11" s="727">
        <v>0</v>
      </c>
      <c r="K11" s="727">
        <v>3605.68</v>
      </c>
      <c r="L11" s="727"/>
      <c r="M11" s="727">
        <v>56246.53</v>
      </c>
      <c r="N11" s="727">
        <v>53244.03</v>
      </c>
      <c r="O11" s="727">
        <v>2.65</v>
      </c>
      <c r="P11" s="727">
        <v>2999.85</v>
      </c>
      <c r="Q11" s="727"/>
      <c r="R11" s="727">
        <v>399</v>
      </c>
      <c r="S11" s="728">
        <v>0.1305</v>
      </c>
      <c r="T11" s="728">
        <v>0.13300000000000001</v>
      </c>
      <c r="U11" s="760">
        <v>0.1318</v>
      </c>
      <c r="V11" s="727">
        <v>163.048</v>
      </c>
    </row>
    <row r="12" spans="1:22">
      <c r="A12" s="443">
        <v>6</v>
      </c>
      <c r="B12" s="446" t="s">
        <v>691</v>
      </c>
      <c r="C12" s="727">
        <v>0</v>
      </c>
      <c r="D12" s="727">
        <v>0</v>
      </c>
      <c r="E12" s="727">
        <v>0</v>
      </c>
      <c r="F12" s="727">
        <v>0</v>
      </c>
      <c r="G12" s="727"/>
      <c r="H12" s="727">
        <v>0</v>
      </c>
      <c r="I12" s="727">
        <v>0</v>
      </c>
      <c r="J12" s="727">
        <v>0</v>
      </c>
      <c r="K12" s="727">
        <v>0</v>
      </c>
      <c r="L12" s="727"/>
      <c r="M12" s="727">
        <v>0</v>
      </c>
      <c r="N12" s="727">
        <v>0</v>
      </c>
      <c r="O12" s="727">
        <v>0</v>
      </c>
      <c r="P12" s="727">
        <v>0</v>
      </c>
      <c r="Q12" s="727"/>
      <c r="R12" s="727">
        <v>0</v>
      </c>
      <c r="S12" s="728">
        <v>0</v>
      </c>
      <c r="T12" s="728">
        <v>0</v>
      </c>
      <c r="U12" s="760">
        <v>0</v>
      </c>
      <c r="V12" s="727">
        <v>0</v>
      </c>
    </row>
    <row r="13" spans="1:22">
      <c r="A13" s="443">
        <v>7</v>
      </c>
      <c r="B13" s="446" t="s">
        <v>692</v>
      </c>
      <c r="C13" s="727">
        <v>87957493.826399997</v>
      </c>
      <c r="D13" s="727">
        <v>85704839.493499994</v>
      </c>
      <c r="E13" s="727">
        <v>964182.7561</v>
      </c>
      <c r="F13" s="727">
        <v>1288471.5767999999</v>
      </c>
      <c r="G13" s="727"/>
      <c r="H13" s="727">
        <v>88208530.292799994</v>
      </c>
      <c r="I13" s="727">
        <v>85897523.407299995</v>
      </c>
      <c r="J13" s="727">
        <v>985878.49129999999</v>
      </c>
      <c r="K13" s="727">
        <v>1325128.3942</v>
      </c>
      <c r="L13" s="727"/>
      <c r="M13" s="727">
        <v>1544619.8422000001</v>
      </c>
      <c r="N13" s="727">
        <v>999292.84300000011</v>
      </c>
      <c r="O13" s="727">
        <v>96391.160499999998</v>
      </c>
      <c r="P13" s="727">
        <v>448935.83870000002</v>
      </c>
      <c r="Q13" s="727"/>
      <c r="R13" s="727">
        <v>623</v>
      </c>
      <c r="S13" s="728">
        <v>7.0699999999999999E-2</v>
      </c>
      <c r="T13" s="728">
        <v>9.3700000000000006E-2</v>
      </c>
      <c r="U13" s="760">
        <v>6.3299999999999995E-2</v>
      </c>
      <c r="V13" s="727">
        <v>103.1673</v>
      </c>
    </row>
    <row r="14" spans="1:22">
      <c r="A14" s="442">
        <v>7.1</v>
      </c>
      <c r="B14" s="441" t="s">
        <v>693</v>
      </c>
      <c r="C14" s="727">
        <v>78286741.45979999</v>
      </c>
      <c r="D14" s="727">
        <v>76112191.14379999</v>
      </c>
      <c r="E14" s="727">
        <v>926323.24439999997</v>
      </c>
      <c r="F14" s="727">
        <v>1248227.0715999999</v>
      </c>
      <c r="G14" s="727"/>
      <c r="H14" s="727">
        <v>78527013.150300011</v>
      </c>
      <c r="I14" s="727">
        <v>76294307.021400005</v>
      </c>
      <c r="J14" s="727">
        <v>947826.75540000002</v>
      </c>
      <c r="K14" s="727">
        <v>1284879.3735</v>
      </c>
      <c r="L14" s="727"/>
      <c r="M14" s="727">
        <v>1421202.7780000002</v>
      </c>
      <c r="N14" s="727">
        <v>892045.93690000009</v>
      </c>
      <c r="O14" s="727">
        <v>94720.388399999996</v>
      </c>
      <c r="P14" s="727">
        <v>434436.45270000002</v>
      </c>
      <c r="Q14" s="727"/>
      <c r="R14" s="727">
        <v>540</v>
      </c>
      <c r="S14" s="728">
        <v>7.1999999999999995E-2</v>
      </c>
      <c r="T14" s="728">
        <v>9.4100000000000003E-2</v>
      </c>
      <c r="U14" s="760">
        <v>6.3100000000000003E-2</v>
      </c>
      <c r="V14" s="727">
        <v>102.386</v>
      </c>
    </row>
    <row r="15" spans="1:22" ht="25.5">
      <c r="A15" s="442">
        <v>7.2</v>
      </c>
      <c r="B15" s="441" t="s">
        <v>694</v>
      </c>
      <c r="C15" s="727">
        <v>6828855.7818999998</v>
      </c>
      <c r="D15" s="727">
        <v>6805391.3718999997</v>
      </c>
      <c r="E15" s="727">
        <v>23464.41</v>
      </c>
      <c r="F15" s="727">
        <v>0</v>
      </c>
      <c r="G15" s="727"/>
      <c r="H15" s="727">
        <v>6833606.8215000005</v>
      </c>
      <c r="I15" s="727">
        <v>6810139.8815000001</v>
      </c>
      <c r="J15" s="727">
        <v>23466.94</v>
      </c>
      <c r="K15" s="727">
        <v>0</v>
      </c>
      <c r="L15" s="727"/>
      <c r="M15" s="727">
        <v>73623.299100000004</v>
      </c>
      <c r="N15" s="727">
        <v>72489.659100000004</v>
      </c>
      <c r="O15" s="727">
        <v>1133.6400000000001</v>
      </c>
      <c r="P15" s="727">
        <v>0</v>
      </c>
      <c r="Q15" s="727"/>
      <c r="R15" s="727">
        <v>54</v>
      </c>
      <c r="S15" s="728">
        <v>6.4000000000000001E-2</v>
      </c>
      <c r="T15" s="728">
        <v>9.1300000000000006E-2</v>
      </c>
      <c r="U15" s="760">
        <v>6.8400000000000002E-2</v>
      </c>
      <c r="V15" s="727">
        <v>110.52249999999999</v>
      </c>
    </row>
    <row r="16" spans="1:22">
      <c r="A16" s="442">
        <v>7.3</v>
      </c>
      <c r="B16" s="441" t="s">
        <v>695</v>
      </c>
      <c r="C16" s="727">
        <v>2841896.5847</v>
      </c>
      <c r="D16" s="727">
        <v>2787256.9778</v>
      </c>
      <c r="E16" s="727">
        <v>14395.101699999999</v>
      </c>
      <c r="F16" s="727">
        <v>40244.5052</v>
      </c>
      <c r="G16" s="727"/>
      <c r="H16" s="727">
        <v>2847910.321</v>
      </c>
      <c r="I16" s="727">
        <v>2793076.5044</v>
      </c>
      <c r="J16" s="727">
        <v>14584.795899999999</v>
      </c>
      <c r="K16" s="727">
        <v>40249.020700000001</v>
      </c>
      <c r="L16" s="727"/>
      <c r="M16" s="727">
        <v>49793.765100000004</v>
      </c>
      <c r="N16" s="727">
        <v>34757.247000000003</v>
      </c>
      <c r="O16" s="727">
        <v>537.13210000000004</v>
      </c>
      <c r="P16" s="727">
        <v>14499.386</v>
      </c>
      <c r="Q16" s="727"/>
      <c r="R16" s="727">
        <v>29</v>
      </c>
      <c r="S16" s="728">
        <v>0</v>
      </c>
      <c r="T16" s="728">
        <v>0</v>
      </c>
      <c r="U16" s="760">
        <v>5.62E-2</v>
      </c>
      <c r="V16" s="727">
        <v>107.01690000000001</v>
      </c>
    </row>
    <row r="17" spans="1:22">
      <c r="A17" s="443">
        <v>8</v>
      </c>
      <c r="B17" s="446" t="s">
        <v>696</v>
      </c>
      <c r="C17" s="727">
        <v>0</v>
      </c>
      <c r="D17" s="727">
        <v>0</v>
      </c>
      <c r="E17" s="727">
        <v>0</v>
      </c>
      <c r="F17" s="727">
        <v>0</v>
      </c>
      <c r="G17" s="727"/>
      <c r="H17" s="727">
        <v>0</v>
      </c>
      <c r="I17" s="727">
        <v>0</v>
      </c>
      <c r="J17" s="727">
        <v>0</v>
      </c>
      <c r="K17" s="727">
        <v>0</v>
      </c>
      <c r="L17" s="727"/>
      <c r="M17" s="727">
        <v>0</v>
      </c>
      <c r="N17" s="727">
        <v>0</v>
      </c>
      <c r="O17" s="727">
        <v>0</v>
      </c>
      <c r="P17" s="727">
        <v>0</v>
      </c>
      <c r="Q17" s="727"/>
      <c r="R17" s="727">
        <v>0</v>
      </c>
      <c r="S17" s="728">
        <v>0</v>
      </c>
      <c r="T17" s="728">
        <v>0</v>
      </c>
      <c r="U17" s="760">
        <v>0</v>
      </c>
      <c r="V17" s="727">
        <v>0</v>
      </c>
    </row>
    <row r="18" spans="1:22">
      <c r="A18" s="445">
        <v>9</v>
      </c>
      <c r="B18" s="444" t="s">
        <v>697</v>
      </c>
      <c r="C18" s="727">
        <v>0</v>
      </c>
      <c r="D18" s="727">
        <v>0</v>
      </c>
      <c r="E18" s="727">
        <v>0</v>
      </c>
      <c r="F18" s="727">
        <v>0</v>
      </c>
      <c r="G18" s="729"/>
      <c r="H18" s="727">
        <v>0</v>
      </c>
      <c r="I18" s="727">
        <v>0</v>
      </c>
      <c r="J18" s="727">
        <v>0</v>
      </c>
      <c r="K18" s="727">
        <v>0</v>
      </c>
      <c r="L18" s="729"/>
      <c r="M18" s="727">
        <v>0</v>
      </c>
      <c r="N18" s="727">
        <v>0</v>
      </c>
      <c r="O18" s="727">
        <v>0</v>
      </c>
      <c r="P18" s="727">
        <v>0</v>
      </c>
      <c r="Q18" s="729"/>
      <c r="R18" s="727">
        <v>0</v>
      </c>
      <c r="S18" s="728">
        <v>0</v>
      </c>
      <c r="T18" s="728">
        <v>0</v>
      </c>
      <c r="U18" s="760">
        <v>0</v>
      </c>
      <c r="V18" s="727">
        <v>0</v>
      </c>
    </row>
    <row r="19" spans="1:22" s="560" customFormat="1">
      <c r="A19" s="559">
        <v>10</v>
      </c>
      <c r="B19" s="558" t="s">
        <v>713</v>
      </c>
      <c r="C19" s="730">
        <v>94527280.972599998</v>
      </c>
      <c r="D19" s="730">
        <v>92034964.063799992</v>
      </c>
      <c r="E19" s="730">
        <v>993009.73300000001</v>
      </c>
      <c r="F19" s="730">
        <v>1499307.1757999999</v>
      </c>
      <c r="G19" s="730">
        <v>0</v>
      </c>
      <c r="H19" s="730">
        <v>94788055.394499987</v>
      </c>
      <c r="I19" s="730">
        <v>92231963.886999995</v>
      </c>
      <c r="J19" s="730">
        <v>1014815.5714</v>
      </c>
      <c r="K19" s="730">
        <v>1541275.9361</v>
      </c>
      <c r="L19" s="730">
        <v>0</v>
      </c>
      <c r="M19" s="730">
        <v>1813026.3353000002</v>
      </c>
      <c r="N19" s="730">
        <v>1150194.8756000001</v>
      </c>
      <c r="O19" s="730">
        <v>98395.773700000005</v>
      </c>
      <c r="P19" s="730">
        <v>564435.68599999999</v>
      </c>
      <c r="Q19" s="730">
        <v>0</v>
      </c>
      <c r="R19" s="730">
        <v>1260</v>
      </c>
      <c r="S19" s="731">
        <v>8.5000000000000006E-2</v>
      </c>
      <c r="T19" s="731">
        <v>0.10440000000000001</v>
      </c>
      <c r="U19" s="761">
        <v>6.7299999999999999E-2</v>
      </c>
      <c r="V19" s="732">
        <v>99.606099999999998</v>
      </c>
    </row>
    <row r="20" spans="1:22" ht="25.5">
      <c r="A20" s="442">
        <v>10.1</v>
      </c>
      <c r="B20" s="441" t="s">
        <v>716</v>
      </c>
      <c r="C20" s="727"/>
      <c r="D20" s="727"/>
      <c r="E20" s="727"/>
      <c r="F20" s="727"/>
      <c r="G20" s="727"/>
      <c r="H20" s="727"/>
      <c r="I20" s="727"/>
      <c r="J20" s="727"/>
      <c r="K20" s="727"/>
      <c r="L20" s="727"/>
      <c r="M20" s="727"/>
      <c r="N20" s="727"/>
      <c r="O20" s="727"/>
      <c r="P20" s="727"/>
      <c r="Q20" s="727"/>
      <c r="R20" s="727"/>
      <c r="S20" s="727"/>
      <c r="T20" s="727"/>
      <c r="U20" s="727"/>
      <c r="V20" s="727"/>
    </row>
    <row r="22" spans="1:22">
      <c r="C22" s="752"/>
      <c r="D22" s="752"/>
      <c r="E22" s="752"/>
      <c r="F22" s="752"/>
      <c r="G22" s="752"/>
      <c r="H22" s="752"/>
      <c r="I22" s="752"/>
      <c r="J22" s="752"/>
      <c r="K22" s="752"/>
      <c r="L22" s="752"/>
      <c r="M22" s="752"/>
      <c r="N22" s="752"/>
      <c r="O22" s="752"/>
      <c r="P22" s="752"/>
      <c r="Q22" s="752"/>
      <c r="R22" s="752"/>
      <c r="S22" s="752"/>
      <c r="T22" s="752"/>
      <c r="U22" s="752"/>
      <c r="V22" s="752"/>
    </row>
    <row r="23" spans="1:22">
      <c r="C23" s="752"/>
      <c r="D23" s="752"/>
      <c r="E23" s="752"/>
      <c r="F23" s="752"/>
      <c r="G23" s="752"/>
      <c r="H23" s="752"/>
      <c r="I23" s="752"/>
      <c r="J23" s="752"/>
      <c r="K23" s="752"/>
      <c r="L23" s="752"/>
      <c r="M23" s="752"/>
      <c r="N23" s="752"/>
      <c r="O23" s="752"/>
      <c r="P23" s="752"/>
      <c r="Q23" s="752"/>
      <c r="R23" s="752"/>
      <c r="S23" s="752"/>
      <c r="T23" s="752"/>
      <c r="U23" s="752"/>
      <c r="V23" s="752"/>
    </row>
    <row r="24" spans="1:22">
      <c r="C24" s="752"/>
      <c r="D24" s="752"/>
      <c r="E24" s="752"/>
      <c r="F24" s="752"/>
      <c r="G24" s="752"/>
      <c r="H24" s="752"/>
      <c r="I24" s="752"/>
      <c r="J24" s="752"/>
      <c r="K24" s="752"/>
      <c r="L24" s="752"/>
      <c r="M24" s="752"/>
      <c r="N24" s="752"/>
      <c r="O24" s="752"/>
      <c r="P24" s="752"/>
      <c r="Q24" s="752"/>
      <c r="R24" s="752"/>
      <c r="S24" s="752"/>
      <c r="T24" s="752"/>
      <c r="U24" s="752"/>
      <c r="V24" s="752"/>
    </row>
    <row r="25" spans="1:22">
      <c r="C25" s="752"/>
      <c r="D25" s="752"/>
      <c r="E25" s="752"/>
      <c r="F25" s="752"/>
      <c r="G25" s="752"/>
      <c r="H25" s="752"/>
      <c r="I25" s="752"/>
      <c r="J25" s="752"/>
      <c r="K25" s="752"/>
      <c r="L25" s="752"/>
      <c r="M25" s="752"/>
      <c r="N25" s="752"/>
      <c r="O25" s="752"/>
      <c r="P25" s="752"/>
      <c r="Q25" s="752"/>
      <c r="R25" s="752"/>
      <c r="S25" s="752"/>
      <c r="T25" s="752"/>
      <c r="U25" s="752"/>
      <c r="V25" s="752"/>
    </row>
    <row r="26" spans="1:22">
      <c r="C26" s="752"/>
      <c r="D26" s="752"/>
      <c r="E26" s="752"/>
      <c r="F26" s="752"/>
      <c r="G26" s="752"/>
      <c r="H26" s="752"/>
      <c r="I26" s="752"/>
      <c r="J26" s="752"/>
      <c r="K26" s="752"/>
      <c r="L26" s="752"/>
      <c r="M26" s="752"/>
      <c r="N26" s="752"/>
      <c r="O26" s="752"/>
      <c r="P26" s="752"/>
      <c r="Q26" s="752"/>
      <c r="R26" s="752"/>
      <c r="S26" s="752"/>
      <c r="T26" s="752"/>
      <c r="U26" s="752"/>
      <c r="V26" s="752"/>
    </row>
    <row r="27" spans="1:22">
      <c r="C27" s="752"/>
      <c r="D27" s="752"/>
      <c r="E27" s="752"/>
      <c r="F27" s="752"/>
      <c r="G27" s="752"/>
      <c r="H27" s="752"/>
      <c r="I27" s="752"/>
      <c r="J27" s="752"/>
      <c r="K27" s="752"/>
      <c r="L27" s="752"/>
      <c r="M27" s="752"/>
      <c r="N27" s="752"/>
      <c r="O27" s="752"/>
      <c r="P27" s="752"/>
      <c r="Q27" s="752"/>
      <c r="R27" s="752"/>
      <c r="S27" s="752"/>
      <c r="T27" s="752"/>
      <c r="U27" s="752"/>
      <c r="V27" s="752"/>
    </row>
    <row r="28" spans="1:22">
      <c r="C28" s="752"/>
      <c r="D28" s="752"/>
      <c r="E28" s="752"/>
      <c r="F28" s="752"/>
      <c r="G28" s="752"/>
      <c r="H28" s="752"/>
      <c r="I28" s="752"/>
      <c r="J28" s="752"/>
      <c r="K28" s="752"/>
      <c r="L28" s="752"/>
      <c r="M28" s="752"/>
      <c r="N28" s="752"/>
      <c r="O28" s="752"/>
      <c r="P28" s="752"/>
      <c r="Q28" s="752"/>
      <c r="R28" s="752"/>
      <c r="S28" s="752"/>
      <c r="T28" s="752"/>
      <c r="U28" s="752"/>
      <c r="V28" s="752"/>
    </row>
    <row r="29" spans="1:22">
      <c r="C29" s="752"/>
      <c r="D29" s="752"/>
      <c r="E29" s="752"/>
      <c r="F29" s="752"/>
      <c r="G29" s="752"/>
      <c r="H29" s="752"/>
      <c r="I29" s="752"/>
      <c r="J29" s="752"/>
      <c r="K29" s="752"/>
      <c r="L29" s="752"/>
      <c r="M29" s="752"/>
      <c r="N29" s="752"/>
      <c r="O29" s="752"/>
      <c r="P29" s="752"/>
      <c r="Q29" s="752"/>
      <c r="R29" s="752"/>
      <c r="S29" s="752"/>
      <c r="T29" s="752"/>
      <c r="U29" s="752"/>
      <c r="V29" s="752"/>
    </row>
    <row r="30" spans="1:22">
      <c r="C30" s="752"/>
      <c r="D30" s="752"/>
      <c r="E30" s="752"/>
      <c r="F30" s="752"/>
      <c r="G30" s="752"/>
      <c r="H30" s="752"/>
      <c r="I30" s="752"/>
      <c r="J30" s="752"/>
      <c r="K30" s="752"/>
      <c r="L30" s="752"/>
      <c r="M30" s="752"/>
      <c r="N30" s="752"/>
      <c r="O30" s="752"/>
      <c r="P30" s="752"/>
      <c r="Q30" s="752"/>
      <c r="R30" s="752"/>
      <c r="S30" s="752"/>
      <c r="T30" s="752"/>
      <c r="U30" s="752"/>
      <c r="V30" s="752"/>
    </row>
    <row r="31" spans="1:22">
      <c r="C31" s="752"/>
      <c r="D31" s="752"/>
      <c r="E31" s="752"/>
      <c r="F31" s="752"/>
      <c r="G31" s="752"/>
      <c r="H31" s="752"/>
      <c r="I31" s="752"/>
      <c r="J31" s="752"/>
      <c r="K31" s="752"/>
      <c r="L31" s="752"/>
      <c r="M31" s="752"/>
      <c r="N31" s="752"/>
      <c r="O31" s="752"/>
      <c r="P31" s="752"/>
      <c r="Q31" s="752"/>
      <c r="R31" s="752"/>
      <c r="S31" s="752"/>
      <c r="T31" s="752"/>
      <c r="U31" s="752"/>
      <c r="V31" s="752"/>
    </row>
    <row r="32" spans="1:22">
      <c r="C32" s="752"/>
      <c r="D32" s="752"/>
      <c r="E32" s="752"/>
      <c r="F32" s="752"/>
      <c r="G32" s="752"/>
      <c r="H32" s="752"/>
      <c r="I32" s="752"/>
      <c r="J32" s="752"/>
      <c r="K32" s="752"/>
      <c r="L32" s="752"/>
      <c r="M32" s="752"/>
      <c r="N32" s="752"/>
      <c r="O32" s="752"/>
      <c r="P32" s="752"/>
      <c r="Q32" s="752"/>
      <c r="R32" s="752"/>
      <c r="S32" s="752"/>
      <c r="T32" s="752"/>
      <c r="U32" s="752"/>
      <c r="V32" s="752"/>
    </row>
    <row r="33" spans="3:22">
      <c r="C33" s="752"/>
      <c r="D33" s="752"/>
      <c r="E33" s="752"/>
      <c r="F33" s="752"/>
      <c r="G33" s="752"/>
      <c r="H33" s="752"/>
      <c r="I33" s="752"/>
      <c r="J33" s="752"/>
      <c r="K33" s="752"/>
      <c r="L33" s="752"/>
      <c r="M33" s="752"/>
      <c r="N33" s="752"/>
      <c r="O33" s="752"/>
      <c r="P33" s="752"/>
      <c r="Q33" s="752"/>
      <c r="R33" s="752"/>
      <c r="S33" s="752"/>
      <c r="T33" s="752"/>
      <c r="U33" s="752"/>
      <c r="V33" s="752"/>
    </row>
    <row r="34" spans="3:22">
      <c r="C34" s="752"/>
      <c r="D34" s="752"/>
      <c r="E34" s="752"/>
      <c r="F34" s="752"/>
      <c r="G34" s="752"/>
      <c r="H34" s="752"/>
      <c r="I34" s="752"/>
      <c r="J34" s="752"/>
      <c r="K34" s="752"/>
      <c r="L34" s="752"/>
      <c r="M34" s="752"/>
      <c r="N34" s="752"/>
      <c r="O34" s="752"/>
      <c r="P34" s="752"/>
      <c r="Q34" s="752"/>
      <c r="R34" s="752"/>
      <c r="S34" s="752"/>
      <c r="T34" s="752"/>
      <c r="U34" s="752"/>
      <c r="V34" s="752"/>
    </row>
    <row r="35" spans="3:22">
      <c r="C35" s="752"/>
      <c r="D35" s="752"/>
      <c r="E35" s="752"/>
      <c r="F35" s="752"/>
      <c r="G35" s="752"/>
      <c r="H35" s="752"/>
      <c r="I35" s="752"/>
      <c r="J35" s="752"/>
      <c r="K35" s="752"/>
      <c r="L35" s="752"/>
      <c r="M35" s="752"/>
      <c r="N35" s="752"/>
      <c r="O35" s="752"/>
      <c r="P35" s="752"/>
      <c r="Q35" s="752"/>
      <c r="R35" s="752"/>
      <c r="S35" s="752"/>
      <c r="T35" s="752"/>
      <c r="U35" s="752"/>
      <c r="V35" s="752"/>
    </row>
    <row r="36" spans="3:22">
      <c r="C36" s="752"/>
      <c r="D36" s="752"/>
      <c r="E36" s="752"/>
      <c r="F36" s="752"/>
      <c r="G36" s="752"/>
      <c r="H36" s="752"/>
      <c r="I36" s="752"/>
      <c r="J36" s="752"/>
      <c r="K36" s="752"/>
      <c r="L36" s="752"/>
      <c r="M36" s="752"/>
      <c r="N36" s="752"/>
      <c r="O36" s="752"/>
      <c r="P36" s="752"/>
      <c r="Q36" s="752"/>
      <c r="R36" s="752"/>
      <c r="S36" s="752"/>
      <c r="T36" s="752"/>
      <c r="U36" s="752"/>
      <c r="V36" s="752"/>
    </row>
    <row r="37" spans="3:22">
      <c r="C37" s="752"/>
      <c r="D37" s="752"/>
      <c r="E37" s="752"/>
      <c r="F37" s="752"/>
      <c r="G37" s="752"/>
      <c r="H37" s="752"/>
      <c r="I37" s="752"/>
      <c r="J37" s="752"/>
      <c r="K37" s="752"/>
      <c r="L37" s="752"/>
      <c r="M37" s="752"/>
      <c r="N37" s="752"/>
      <c r="O37" s="752"/>
      <c r="P37" s="752"/>
      <c r="Q37" s="752"/>
      <c r="R37" s="752"/>
      <c r="S37" s="752"/>
      <c r="T37" s="752"/>
      <c r="U37" s="752"/>
      <c r="V37" s="752"/>
    </row>
    <row r="38" spans="3:22">
      <c r="C38" s="752"/>
      <c r="D38" s="752"/>
      <c r="E38" s="752"/>
      <c r="F38" s="752"/>
      <c r="G38" s="752"/>
      <c r="H38" s="752"/>
      <c r="I38" s="752"/>
      <c r="J38" s="752"/>
      <c r="K38" s="752"/>
      <c r="L38" s="752"/>
      <c r="M38" s="752"/>
      <c r="N38" s="752"/>
      <c r="O38" s="752"/>
      <c r="P38" s="752"/>
      <c r="Q38" s="752"/>
      <c r="R38" s="752"/>
      <c r="S38" s="752"/>
      <c r="T38" s="752"/>
      <c r="U38" s="752"/>
      <c r="V38" s="752"/>
    </row>
    <row r="39" spans="3:22">
      <c r="C39" s="752"/>
      <c r="D39" s="752"/>
      <c r="E39" s="752"/>
      <c r="F39" s="752"/>
      <c r="G39" s="752"/>
      <c r="H39" s="752"/>
      <c r="I39" s="752"/>
      <c r="J39" s="752"/>
      <c r="K39" s="752"/>
      <c r="L39" s="752"/>
      <c r="M39" s="752"/>
      <c r="N39" s="752"/>
      <c r="O39" s="752"/>
      <c r="P39" s="752"/>
      <c r="Q39" s="752"/>
      <c r="R39" s="752"/>
      <c r="S39" s="752"/>
      <c r="T39" s="752"/>
      <c r="U39" s="752"/>
      <c r="V39" s="752"/>
    </row>
    <row r="40" spans="3:22">
      <c r="C40" s="752"/>
      <c r="D40" s="752"/>
      <c r="E40" s="752"/>
      <c r="F40" s="752"/>
      <c r="G40" s="752"/>
      <c r="H40" s="752"/>
      <c r="I40" s="752"/>
      <c r="J40" s="752"/>
      <c r="K40" s="752"/>
      <c r="L40" s="752"/>
      <c r="M40" s="752"/>
      <c r="N40" s="752"/>
      <c r="O40" s="752"/>
      <c r="P40" s="752"/>
      <c r="Q40" s="752"/>
      <c r="R40" s="752"/>
      <c r="S40" s="752"/>
      <c r="T40" s="752"/>
      <c r="U40" s="752"/>
      <c r="V40" s="752"/>
    </row>
    <row r="41" spans="3:22">
      <c r="C41" s="752"/>
      <c r="D41" s="752"/>
      <c r="E41" s="752"/>
      <c r="F41" s="752"/>
      <c r="G41" s="752"/>
      <c r="H41" s="752"/>
      <c r="I41" s="752"/>
      <c r="J41" s="752"/>
      <c r="K41" s="752"/>
      <c r="L41" s="752"/>
      <c r="M41" s="752"/>
      <c r="N41" s="752"/>
      <c r="O41" s="752"/>
      <c r="P41" s="752"/>
      <c r="Q41" s="752"/>
      <c r="R41" s="752"/>
      <c r="S41" s="752"/>
      <c r="T41" s="752"/>
      <c r="U41" s="752"/>
      <c r="V41" s="752"/>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1"/>
  <sheetViews>
    <sheetView topLeftCell="A20" zoomScale="85" zoomScaleNormal="85" workbookViewId="0">
      <selection activeCell="C45" sqref="C45:I45"/>
    </sheetView>
  </sheetViews>
  <sheetFormatPr defaultRowHeight="15"/>
  <cols>
    <col min="1" max="1" width="8.7109375" style="358"/>
    <col min="2" max="2" width="69.28515625" style="344" customWidth="1"/>
    <col min="3" max="3" width="18.140625" bestFit="1" customWidth="1"/>
    <col min="4" max="4" width="19.5703125" bestFit="1" customWidth="1"/>
    <col min="5" max="5" width="18.140625" bestFit="1" customWidth="1"/>
    <col min="6" max="6" width="13.140625" style="506" customWidth="1"/>
    <col min="7" max="7" width="17.85546875" style="506" customWidth="1"/>
    <col min="8" max="8" width="16.85546875" style="506" bestFit="1" customWidth="1"/>
  </cols>
  <sheetData>
    <row r="1" spans="1:14" ht="15.75">
      <c r="A1" s="10" t="s">
        <v>108</v>
      </c>
      <c r="B1" s="246" t="str">
        <f>Info!C2</f>
        <v>ს.ს "პროკრედიტ ბანკი"</v>
      </c>
      <c r="C1" s="9"/>
      <c r="D1" s="1"/>
      <c r="E1" s="1"/>
      <c r="F1" s="508"/>
      <c r="G1" s="508"/>
    </row>
    <row r="2" spans="1:14" ht="15.75">
      <c r="A2" s="10" t="s">
        <v>109</v>
      </c>
      <c r="B2" s="270">
        <f>'1. key ratios'!B2</f>
        <v>45199</v>
      </c>
      <c r="C2" s="9"/>
      <c r="D2" s="1"/>
      <c r="E2" s="1"/>
      <c r="F2" s="508"/>
      <c r="G2" s="508"/>
    </row>
    <row r="3" spans="1:14" ht="15.75">
      <c r="A3" s="10"/>
      <c r="B3" s="9"/>
      <c r="C3" s="9"/>
      <c r="D3" s="1"/>
      <c r="E3" s="1"/>
      <c r="F3" s="508"/>
      <c r="G3" s="508"/>
    </row>
    <row r="4" spans="1:14" ht="21" customHeight="1">
      <c r="A4" s="772" t="s">
        <v>25</v>
      </c>
      <c r="B4" s="775" t="s">
        <v>725</v>
      </c>
      <c r="C4" s="777" t="s">
        <v>114</v>
      </c>
      <c r="D4" s="778"/>
      <c r="E4" s="779"/>
      <c r="F4" s="780" t="s">
        <v>115</v>
      </c>
      <c r="G4" s="781"/>
      <c r="H4" s="782"/>
    </row>
    <row r="5" spans="1:14" ht="21" customHeight="1">
      <c r="A5" s="773"/>
      <c r="B5" s="776"/>
      <c r="C5" s="317" t="s">
        <v>26</v>
      </c>
      <c r="D5" s="317" t="s">
        <v>88</v>
      </c>
      <c r="E5" s="317" t="s">
        <v>66</v>
      </c>
      <c r="F5" s="619" t="s">
        <v>26</v>
      </c>
      <c r="G5" s="619" t="s">
        <v>88</v>
      </c>
      <c r="H5" s="619" t="s">
        <v>66</v>
      </c>
    </row>
    <row r="6" spans="1:14" ht="26.45" customHeight="1">
      <c r="A6" s="774"/>
      <c r="B6" s="318" t="s">
        <v>95</v>
      </c>
      <c r="C6" s="783"/>
      <c r="D6" s="784"/>
      <c r="E6" s="784"/>
      <c r="F6" s="784"/>
      <c r="G6" s="784"/>
      <c r="H6" s="785"/>
    </row>
    <row r="7" spans="1:14" ht="23.1" customHeight="1">
      <c r="A7" s="357">
        <v>1</v>
      </c>
      <c r="B7" s="319" t="s">
        <v>839</v>
      </c>
      <c r="C7" s="492">
        <v>103243768.62</v>
      </c>
      <c r="D7" s="492">
        <v>329210567.74759996</v>
      </c>
      <c r="E7" s="496">
        <v>432454336.36759996</v>
      </c>
      <c r="F7" s="492">
        <v>80259816.329999998</v>
      </c>
      <c r="G7" s="492">
        <v>327200259.52739596</v>
      </c>
      <c r="H7" s="496">
        <v>407460075.85739595</v>
      </c>
      <c r="I7" s="505"/>
      <c r="J7" s="505"/>
      <c r="K7" s="505"/>
      <c r="L7" s="505"/>
      <c r="M7" s="505"/>
      <c r="N7" s="505"/>
    </row>
    <row r="8" spans="1:14">
      <c r="A8" s="357">
        <v>1.1000000000000001</v>
      </c>
      <c r="B8" s="320" t="s">
        <v>96</v>
      </c>
      <c r="C8" s="493">
        <v>16891269.73</v>
      </c>
      <c r="D8" s="493">
        <v>32742496.6226</v>
      </c>
      <c r="E8" s="497">
        <v>49633766.352600001</v>
      </c>
      <c r="F8" s="493">
        <v>17685056.550000001</v>
      </c>
      <c r="G8" s="493">
        <v>20317989.664912</v>
      </c>
      <c r="H8" s="497">
        <v>38003046.214911997</v>
      </c>
      <c r="I8" s="505"/>
      <c r="J8" s="505"/>
      <c r="K8" s="505"/>
      <c r="L8" s="505"/>
      <c r="M8" s="505"/>
      <c r="N8" s="505"/>
    </row>
    <row r="9" spans="1:14">
      <c r="A9" s="357">
        <v>1.2</v>
      </c>
      <c r="B9" s="320" t="s">
        <v>97</v>
      </c>
      <c r="C9" s="493">
        <v>85936018.719999999</v>
      </c>
      <c r="D9" s="493">
        <v>199203290.3637</v>
      </c>
      <c r="E9" s="497">
        <v>285139309.0837</v>
      </c>
      <c r="F9" s="493">
        <v>47129600.760000005</v>
      </c>
      <c r="G9" s="493">
        <v>204636471.23261899</v>
      </c>
      <c r="H9" s="497">
        <v>251766071.99261898</v>
      </c>
      <c r="I9" s="505"/>
      <c r="J9" s="505"/>
      <c r="K9" s="505"/>
      <c r="L9" s="505"/>
      <c r="M9" s="505"/>
      <c r="N9" s="505"/>
    </row>
    <row r="10" spans="1:14">
      <c r="A10" s="357">
        <v>1.3</v>
      </c>
      <c r="B10" s="320" t="s">
        <v>98</v>
      </c>
      <c r="C10" s="493">
        <v>416480.17</v>
      </c>
      <c r="D10" s="493">
        <v>97264780.761299998</v>
      </c>
      <c r="E10" s="497">
        <v>97681260.931299999</v>
      </c>
      <c r="F10" s="493">
        <v>15445159.020000001</v>
      </c>
      <c r="G10" s="493">
        <v>102245798.62986501</v>
      </c>
      <c r="H10" s="497">
        <v>117690957.649865</v>
      </c>
      <c r="I10" s="505"/>
      <c r="J10" s="505"/>
      <c r="K10" s="505"/>
      <c r="L10" s="505"/>
      <c r="M10" s="505"/>
      <c r="N10" s="505"/>
    </row>
    <row r="11" spans="1:14">
      <c r="A11" s="357">
        <v>2</v>
      </c>
      <c r="B11" s="321" t="s">
        <v>726</v>
      </c>
      <c r="C11" s="493">
        <v>0</v>
      </c>
      <c r="D11" s="493">
        <v>0</v>
      </c>
      <c r="E11" s="496">
        <v>0</v>
      </c>
      <c r="F11" s="493">
        <v>0</v>
      </c>
      <c r="G11" s="493">
        <v>0</v>
      </c>
      <c r="H11" s="496">
        <v>0</v>
      </c>
      <c r="I11" s="505"/>
      <c r="J11" s="505"/>
      <c r="K11" s="505"/>
      <c r="L11" s="505"/>
      <c r="M11" s="505"/>
      <c r="N11" s="505"/>
    </row>
    <row r="12" spans="1:14">
      <c r="A12" s="357">
        <v>2.1</v>
      </c>
      <c r="B12" s="322" t="s">
        <v>727</v>
      </c>
      <c r="C12" s="493">
        <v>0</v>
      </c>
      <c r="D12" s="493">
        <v>0</v>
      </c>
      <c r="E12" s="497">
        <v>0</v>
      </c>
      <c r="F12" s="493">
        <v>0</v>
      </c>
      <c r="G12" s="493">
        <v>0</v>
      </c>
      <c r="H12" s="497">
        <v>0</v>
      </c>
      <c r="I12" s="505"/>
      <c r="J12" s="505"/>
      <c r="K12" s="505"/>
      <c r="L12" s="505"/>
      <c r="M12" s="505"/>
      <c r="N12" s="505"/>
    </row>
    <row r="13" spans="1:14" ht="26.45" customHeight="1">
      <c r="A13" s="357">
        <v>3</v>
      </c>
      <c r="B13" s="323" t="s">
        <v>728</v>
      </c>
      <c r="C13" s="493">
        <v>104000.00619999995</v>
      </c>
      <c r="D13" s="493">
        <v>35527.800000000003</v>
      </c>
      <c r="E13" s="497">
        <v>139527.80619999993</v>
      </c>
      <c r="F13" s="493">
        <v>198572.18</v>
      </c>
      <c r="G13" s="493">
        <v>35527.799999999981</v>
      </c>
      <c r="H13" s="497">
        <v>234099.97999999998</v>
      </c>
      <c r="I13" s="505"/>
      <c r="J13" s="505"/>
      <c r="K13" s="505"/>
      <c r="L13" s="505"/>
      <c r="M13" s="505"/>
      <c r="N13" s="505"/>
    </row>
    <row r="14" spans="1:14" ht="26.45" customHeight="1">
      <c r="A14" s="357">
        <v>4</v>
      </c>
      <c r="B14" s="324" t="s">
        <v>729</v>
      </c>
      <c r="C14" s="493">
        <v>0</v>
      </c>
      <c r="D14" s="493">
        <v>0</v>
      </c>
      <c r="E14" s="497">
        <v>0</v>
      </c>
      <c r="F14" s="493">
        <v>0</v>
      </c>
      <c r="G14" s="493">
        <v>0</v>
      </c>
      <c r="H14" s="497">
        <v>0</v>
      </c>
      <c r="I14" s="505"/>
      <c r="J14" s="505"/>
      <c r="K14" s="505"/>
      <c r="L14" s="505"/>
      <c r="M14" s="505"/>
      <c r="N14" s="505"/>
    </row>
    <row r="15" spans="1:14" ht="24.6" customHeight="1">
      <c r="A15" s="357">
        <v>5</v>
      </c>
      <c r="B15" s="324" t="s">
        <v>730</v>
      </c>
      <c r="C15" s="495">
        <v>0</v>
      </c>
      <c r="D15" s="495">
        <v>0</v>
      </c>
      <c r="E15" s="498">
        <v>0</v>
      </c>
      <c r="F15" s="494">
        <v>0</v>
      </c>
      <c r="G15" s="494">
        <v>0</v>
      </c>
      <c r="H15" s="498">
        <v>0</v>
      </c>
      <c r="I15" s="505"/>
      <c r="J15" s="505"/>
      <c r="K15" s="505"/>
      <c r="L15" s="505"/>
      <c r="M15" s="505"/>
      <c r="N15" s="505"/>
    </row>
    <row r="16" spans="1:14">
      <c r="A16" s="357">
        <v>5.0999999999999996</v>
      </c>
      <c r="B16" s="325" t="s">
        <v>731</v>
      </c>
      <c r="C16" s="493">
        <v>0</v>
      </c>
      <c r="D16" s="493">
        <v>0</v>
      </c>
      <c r="E16" s="497">
        <v>0</v>
      </c>
      <c r="F16" s="493"/>
      <c r="G16" s="493">
        <v>0</v>
      </c>
      <c r="H16" s="497">
        <v>0</v>
      </c>
      <c r="I16" s="505"/>
      <c r="J16" s="505"/>
      <c r="K16" s="505"/>
      <c r="L16" s="505"/>
      <c r="M16" s="505"/>
      <c r="N16" s="505"/>
    </row>
    <row r="17" spans="1:14">
      <c r="A17" s="357">
        <v>5.2</v>
      </c>
      <c r="B17" s="325" t="s">
        <v>566</v>
      </c>
      <c r="C17" s="493">
        <v>0</v>
      </c>
      <c r="D17" s="493">
        <v>0</v>
      </c>
      <c r="E17" s="497">
        <v>0</v>
      </c>
      <c r="F17" s="493">
        <v>0</v>
      </c>
      <c r="G17" s="493">
        <v>0</v>
      </c>
      <c r="H17" s="497">
        <v>0</v>
      </c>
      <c r="I17" s="505"/>
      <c r="J17" s="505"/>
      <c r="K17" s="505"/>
      <c r="L17" s="505"/>
      <c r="M17" s="505"/>
      <c r="N17" s="505"/>
    </row>
    <row r="18" spans="1:14">
      <c r="A18" s="357">
        <v>5.3</v>
      </c>
      <c r="B18" s="325" t="s">
        <v>732</v>
      </c>
      <c r="C18" s="493">
        <v>0</v>
      </c>
      <c r="D18" s="493">
        <v>0</v>
      </c>
      <c r="E18" s="497">
        <v>0</v>
      </c>
      <c r="F18" s="493">
        <v>0</v>
      </c>
      <c r="G18" s="493">
        <v>0</v>
      </c>
      <c r="H18" s="497">
        <v>0</v>
      </c>
      <c r="I18" s="505"/>
      <c r="J18" s="505"/>
      <c r="K18" s="505"/>
      <c r="L18" s="505"/>
      <c r="M18" s="505"/>
      <c r="N18" s="505"/>
    </row>
    <row r="19" spans="1:14">
      <c r="A19" s="357">
        <v>6</v>
      </c>
      <c r="B19" s="323" t="s">
        <v>733</v>
      </c>
      <c r="C19" s="492">
        <v>477549276.96350002</v>
      </c>
      <c r="D19" s="492">
        <v>768515779.52136302</v>
      </c>
      <c r="E19" s="497">
        <v>1246065056.484863</v>
      </c>
      <c r="F19" s="493">
        <v>436963592.00297475</v>
      </c>
      <c r="G19" s="493">
        <v>805382124.66025007</v>
      </c>
      <c r="H19" s="497">
        <v>1242345716.6632247</v>
      </c>
      <c r="I19" s="505"/>
      <c r="J19" s="505"/>
      <c r="K19" s="505"/>
      <c r="L19" s="505"/>
      <c r="M19" s="505"/>
      <c r="N19" s="505"/>
    </row>
    <row r="20" spans="1:14">
      <c r="A20" s="357">
        <v>6.1</v>
      </c>
      <c r="B20" s="325" t="s">
        <v>566</v>
      </c>
      <c r="C20" s="493">
        <v>116766079.13</v>
      </c>
      <c r="D20" s="493">
        <v>0</v>
      </c>
      <c r="E20" s="497">
        <v>116766079.13</v>
      </c>
      <c r="F20" s="493">
        <v>84500986.599999994</v>
      </c>
      <c r="G20" s="493">
        <v>0</v>
      </c>
      <c r="H20" s="497">
        <v>84500986.599999994</v>
      </c>
      <c r="I20" s="505"/>
      <c r="J20" s="505"/>
      <c r="K20" s="505"/>
      <c r="L20" s="505"/>
      <c r="M20" s="505"/>
      <c r="N20" s="505"/>
    </row>
    <row r="21" spans="1:14">
      <c r="A21" s="357">
        <v>6.2</v>
      </c>
      <c r="B21" s="325" t="s">
        <v>732</v>
      </c>
      <c r="C21" s="493">
        <v>360783197.83350003</v>
      </c>
      <c r="D21" s="493">
        <v>768515779.52136302</v>
      </c>
      <c r="E21" s="497">
        <v>1129298977.3548632</v>
      </c>
      <c r="F21" s="493">
        <v>352462605.40297472</v>
      </c>
      <c r="G21" s="493">
        <v>805382124.66025007</v>
      </c>
      <c r="H21" s="497">
        <v>1157844730.0632248</v>
      </c>
      <c r="I21" s="505"/>
      <c r="J21" s="505"/>
      <c r="K21" s="505"/>
      <c r="L21" s="505"/>
      <c r="M21" s="505"/>
      <c r="N21" s="505"/>
    </row>
    <row r="22" spans="1:14">
      <c r="A22" s="357">
        <v>7</v>
      </c>
      <c r="B22" s="326" t="s">
        <v>734</v>
      </c>
      <c r="C22" s="493">
        <v>7951517.9699999997</v>
      </c>
      <c r="D22" s="493">
        <v>0</v>
      </c>
      <c r="E22" s="497">
        <v>7951517.9699999997</v>
      </c>
      <c r="F22" s="493">
        <v>6100000</v>
      </c>
      <c r="G22" s="493">
        <v>0</v>
      </c>
      <c r="H22" s="497">
        <v>6100000</v>
      </c>
      <c r="I22" s="505"/>
      <c r="J22" s="505"/>
      <c r="K22" s="505"/>
      <c r="L22" s="505"/>
      <c r="M22" s="505"/>
      <c r="N22" s="505"/>
    </row>
    <row r="23" spans="1:14" ht="21">
      <c r="A23" s="357">
        <v>8</v>
      </c>
      <c r="B23" s="327" t="s">
        <v>735</v>
      </c>
      <c r="C23" s="493">
        <v>0</v>
      </c>
      <c r="D23" s="493">
        <v>0</v>
      </c>
      <c r="E23" s="497">
        <v>0</v>
      </c>
      <c r="F23" s="493"/>
      <c r="G23" s="493"/>
      <c r="H23" s="497">
        <v>0</v>
      </c>
      <c r="I23" s="505"/>
      <c r="J23" s="505"/>
      <c r="K23" s="505"/>
      <c r="L23" s="505"/>
      <c r="M23" s="505"/>
      <c r="N23" s="505"/>
    </row>
    <row r="24" spans="1:14">
      <c r="A24" s="357">
        <v>9</v>
      </c>
      <c r="B24" s="324" t="s">
        <v>736</v>
      </c>
      <c r="C24" s="492">
        <v>44383428.270000011</v>
      </c>
      <c r="D24" s="492">
        <v>0</v>
      </c>
      <c r="E24" s="497">
        <v>44383428.270000011</v>
      </c>
      <c r="F24" s="493">
        <v>46395254.850000009</v>
      </c>
      <c r="G24" s="493">
        <v>0</v>
      </c>
      <c r="H24" s="497">
        <v>46395254.850000009</v>
      </c>
      <c r="I24" s="505"/>
      <c r="J24" s="505"/>
      <c r="K24" s="505"/>
      <c r="L24" s="505"/>
      <c r="M24" s="505"/>
      <c r="N24" s="505"/>
    </row>
    <row r="25" spans="1:14">
      <c r="A25" s="357">
        <v>9.1</v>
      </c>
      <c r="B25" s="328" t="s">
        <v>737</v>
      </c>
      <c r="C25" s="493">
        <v>40074314.640000008</v>
      </c>
      <c r="D25" s="493">
        <v>0</v>
      </c>
      <c r="E25" s="497">
        <v>40074314.640000008</v>
      </c>
      <c r="F25" s="493">
        <v>41987298.980000012</v>
      </c>
      <c r="G25" s="493">
        <v>0</v>
      </c>
      <c r="H25" s="497">
        <v>41987298.980000012</v>
      </c>
      <c r="I25" s="505"/>
      <c r="J25" s="505"/>
      <c r="K25" s="505"/>
      <c r="L25" s="505"/>
      <c r="M25" s="505"/>
      <c r="N25" s="505"/>
    </row>
    <row r="26" spans="1:14">
      <c r="A26" s="357">
        <v>9.1999999999999993</v>
      </c>
      <c r="B26" s="328" t="s">
        <v>738</v>
      </c>
      <c r="C26" s="493">
        <v>4309113.63</v>
      </c>
      <c r="D26" s="493">
        <v>0</v>
      </c>
      <c r="E26" s="497">
        <v>4309113.63</v>
      </c>
      <c r="F26" s="493">
        <v>4407955.87</v>
      </c>
      <c r="G26" s="493">
        <v>0</v>
      </c>
      <c r="H26" s="497">
        <v>4407955.87</v>
      </c>
      <c r="I26" s="505"/>
      <c r="J26" s="505"/>
      <c r="K26" s="505"/>
      <c r="L26" s="505"/>
      <c r="M26" s="505"/>
      <c r="N26" s="505"/>
    </row>
    <row r="27" spans="1:14">
      <c r="A27" s="357">
        <v>10</v>
      </c>
      <c r="B27" s="324" t="s">
        <v>36</v>
      </c>
      <c r="C27" s="492">
        <v>1930721.0000000002</v>
      </c>
      <c r="D27" s="492">
        <v>0</v>
      </c>
      <c r="E27" s="497">
        <v>1930721.0000000002</v>
      </c>
      <c r="F27" s="493">
        <v>1380575.2600000002</v>
      </c>
      <c r="G27" s="493">
        <v>0</v>
      </c>
      <c r="H27" s="497">
        <v>1380575.2600000002</v>
      </c>
      <c r="I27" s="505"/>
      <c r="J27" s="505"/>
      <c r="K27" s="505"/>
      <c r="L27" s="505"/>
      <c r="M27" s="505"/>
      <c r="N27" s="505"/>
    </row>
    <row r="28" spans="1:14">
      <c r="A28" s="357">
        <v>10.1</v>
      </c>
      <c r="B28" s="328" t="s">
        <v>739</v>
      </c>
      <c r="C28" s="493">
        <v>0</v>
      </c>
      <c r="D28" s="493">
        <v>0</v>
      </c>
      <c r="E28" s="497">
        <v>0</v>
      </c>
      <c r="F28" s="493">
        <v>0</v>
      </c>
      <c r="G28" s="493">
        <v>0</v>
      </c>
      <c r="H28" s="497">
        <v>0</v>
      </c>
      <c r="I28" s="505"/>
      <c r="J28" s="505"/>
      <c r="K28" s="505"/>
      <c r="L28" s="505"/>
      <c r="M28" s="505"/>
      <c r="N28" s="505"/>
    </row>
    <row r="29" spans="1:14">
      <c r="A29" s="357">
        <v>10.199999999999999</v>
      </c>
      <c r="B29" s="328" t="s">
        <v>740</v>
      </c>
      <c r="C29" s="493">
        <v>1930721.0000000002</v>
      </c>
      <c r="D29" s="493">
        <v>0</v>
      </c>
      <c r="E29" s="497">
        <v>1930721.0000000002</v>
      </c>
      <c r="F29" s="493">
        <v>1380575.2600000002</v>
      </c>
      <c r="G29" s="493">
        <v>0</v>
      </c>
      <c r="H29" s="497">
        <v>1380575.2600000002</v>
      </c>
      <c r="I29" s="505"/>
      <c r="J29" s="505"/>
      <c r="K29" s="505"/>
      <c r="L29" s="505"/>
      <c r="M29" s="505"/>
      <c r="N29" s="505"/>
    </row>
    <row r="30" spans="1:14">
      <c r="A30" s="357">
        <v>11</v>
      </c>
      <c r="B30" s="324" t="s">
        <v>741</v>
      </c>
      <c r="C30" s="492">
        <v>0</v>
      </c>
      <c r="D30" s="492">
        <v>0</v>
      </c>
      <c r="E30" s="497">
        <v>0</v>
      </c>
      <c r="F30" s="493">
        <v>2537436.1800000002</v>
      </c>
      <c r="G30" s="493">
        <v>0</v>
      </c>
      <c r="H30" s="497">
        <v>2537436.1800000002</v>
      </c>
      <c r="I30" s="505"/>
      <c r="J30" s="505"/>
      <c r="K30" s="505"/>
      <c r="L30" s="505"/>
      <c r="M30" s="505"/>
      <c r="N30" s="505"/>
    </row>
    <row r="31" spans="1:14">
      <c r="A31" s="357">
        <v>11.1</v>
      </c>
      <c r="B31" s="328" t="s">
        <v>742</v>
      </c>
      <c r="C31" s="493">
        <v>0</v>
      </c>
      <c r="D31" s="493">
        <v>0</v>
      </c>
      <c r="E31" s="497">
        <v>0</v>
      </c>
      <c r="F31" s="618">
        <v>2537436.1800000002</v>
      </c>
      <c r="G31" s="493">
        <v>0</v>
      </c>
      <c r="H31" s="497">
        <v>2537436.1800000002</v>
      </c>
      <c r="I31" s="505"/>
      <c r="J31" s="505"/>
      <c r="K31" s="505"/>
      <c r="L31" s="505"/>
      <c r="M31" s="505"/>
      <c r="N31" s="505"/>
    </row>
    <row r="32" spans="1:14">
      <c r="A32" s="357">
        <v>11.2</v>
      </c>
      <c r="B32" s="328" t="s">
        <v>743</v>
      </c>
      <c r="C32" s="493">
        <v>0</v>
      </c>
      <c r="D32" s="493">
        <v>0</v>
      </c>
      <c r="E32" s="497">
        <v>0</v>
      </c>
      <c r="F32" s="493">
        <v>0</v>
      </c>
      <c r="G32" s="493">
        <v>0</v>
      </c>
      <c r="H32" s="497">
        <v>0</v>
      </c>
      <c r="I32" s="505"/>
      <c r="J32" s="505"/>
      <c r="K32" s="505"/>
      <c r="L32" s="505"/>
      <c r="M32" s="505"/>
      <c r="N32" s="505"/>
    </row>
    <row r="33" spans="1:14">
      <c r="A33" s="357">
        <v>13</v>
      </c>
      <c r="B33" s="324" t="s">
        <v>99</v>
      </c>
      <c r="C33" s="492">
        <v>4351092.5033</v>
      </c>
      <c r="D33" s="492">
        <v>241236.76563700056</v>
      </c>
      <c r="E33" s="497">
        <v>4592329.268937001</v>
      </c>
      <c r="F33" s="493">
        <v>3090795.0163724972</v>
      </c>
      <c r="G33" s="493">
        <v>4248.6136275026947</v>
      </c>
      <c r="H33" s="497">
        <v>3095043.63</v>
      </c>
      <c r="I33" s="505"/>
      <c r="J33" s="505"/>
      <c r="K33" s="505"/>
      <c r="L33" s="505"/>
      <c r="M33" s="505"/>
      <c r="N33" s="505"/>
    </row>
    <row r="34" spans="1:14">
      <c r="A34" s="357">
        <v>13.1</v>
      </c>
      <c r="B34" s="329" t="s">
        <v>744</v>
      </c>
      <c r="C34" s="493">
        <v>80429.440000000002</v>
      </c>
      <c r="D34" s="493">
        <v>0</v>
      </c>
      <c r="E34" s="497">
        <v>80429.440000000002</v>
      </c>
      <c r="F34" s="493">
        <v>152107.1</v>
      </c>
      <c r="G34" s="493"/>
      <c r="H34" s="497">
        <v>152107.1</v>
      </c>
      <c r="I34" s="505"/>
      <c r="J34" s="505"/>
      <c r="K34" s="505"/>
      <c r="L34" s="505"/>
      <c r="M34" s="505"/>
      <c r="N34" s="505"/>
    </row>
    <row r="35" spans="1:14">
      <c r="A35" s="357">
        <v>13.2</v>
      </c>
      <c r="B35" s="329" t="s">
        <v>745</v>
      </c>
      <c r="C35" s="493">
        <v>0</v>
      </c>
      <c r="D35" s="493">
        <v>0</v>
      </c>
      <c r="E35" s="497">
        <v>0</v>
      </c>
      <c r="F35" s="493"/>
      <c r="G35" s="493"/>
      <c r="H35" s="497">
        <v>0</v>
      </c>
      <c r="I35" s="505"/>
      <c r="J35" s="505"/>
      <c r="K35" s="505"/>
      <c r="L35" s="505"/>
      <c r="M35" s="505"/>
      <c r="N35" s="505"/>
    </row>
    <row r="36" spans="1:14">
      <c r="A36" s="357">
        <v>14</v>
      </c>
      <c r="B36" s="330" t="s">
        <v>746</v>
      </c>
      <c r="C36" s="492">
        <v>639513805.33299994</v>
      </c>
      <c r="D36" s="492">
        <v>1098003111.8346</v>
      </c>
      <c r="E36" s="497">
        <v>1737516917.1675999</v>
      </c>
      <c r="F36" s="493">
        <v>576926041.81934714</v>
      </c>
      <c r="G36" s="493">
        <v>1132622160.6012735</v>
      </c>
      <c r="H36" s="497">
        <v>1709548202.4206207</v>
      </c>
      <c r="I36" s="505"/>
      <c r="J36" s="505"/>
      <c r="K36" s="505"/>
      <c r="L36" s="505"/>
      <c r="M36" s="505"/>
      <c r="N36" s="505"/>
    </row>
    <row r="37" spans="1:14" ht="22.5" customHeight="1">
      <c r="A37" s="357"/>
      <c r="B37" s="331" t="s">
        <v>104</v>
      </c>
      <c r="C37" s="762"/>
      <c r="D37" s="763"/>
      <c r="E37" s="763"/>
      <c r="F37" s="763"/>
      <c r="G37" s="763"/>
      <c r="H37" s="764"/>
      <c r="I37" s="505"/>
      <c r="J37" s="505"/>
      <c r="K37" s="505"/>
      <c r="L37" s="505"/>
      <c r="M37" s="505"/>
      <c r="N37" s="505"/>
    </row>
    <row r="38" spans="1:14">
      <c r="A38" s="357">
        <v>15</v>
      </c>
      <c r="B38" s="332" t="s">
        <v>747</v>
      </c>
      <c r="C38" s="492">
        <v>0</v>
      </c>
      <c r="D38" s="492">
        <v>0</v>
      </c>
      <c r="E38" s="500">
        <v>0</v>
      </c>
      <c r="F38" s="492">
        <v>251711.03</v>
      </c>
      <c r="G38" s="492">
        <v>0</v>
      </c>
      <c r="H38" s="500">
        <v>251711.03</v>
      </c>
      <c r="I38" s="505"/>
      <c r="J38" s="505"/>
      <c r="K38" s="505"/>
      <c r="L38" s="505"/>
      <c r="M38" s="505"/>
      <c r="N38" s="505"/>
    </row>
    <row r="39" spans="1:14">
      <c r="A39" s="357">
        <v>15.1</v>
      </c>
      <c r="B39" s="334" t="s">
        <v>727</v>
      </c>
      <c r="C39" s="493">
        <v>0</v>
      </c>
      <c r="D39" s="493">
        <v>0</v>
      </c>
      <c r="E39" s="333">
        <v>0</v>
      </c>
      <c r="F39" s="629">
        <v>251711.03</v>
      </c>
      <c r="G39" s="629"/>
      <c r="H39" s="503">
        <v>251711.03</v>
      </c>
      <c r="I39" s="505"/>
      <c r="J39" s="505"/>
      <c r="K39" s="505"/>
      <c r="L39" s="505"/>
      <c r="M39" s="505"/>
      <c r="N39" s="505"/>
    </row>
    <row r="40" spans="1:14" ht="24" customHeight="1">
      <c r="A40" s="357">
        <v>16</v>
      </c>
      <c r="B40" s="326" t="s">
        <v>748</v>
      </c>
      <c r="C40" s="493">
        <v>0</v>
      </c>
      <c r="D40" s="493">
        <v>0</v>
      </c>
      <c r="E40" s="500">
        <v>0</v>
      </c>
      <c r="F40" s="501"/>
      <c r="G40" s="501"/>
      <c r="H40" s="500">
        <v>0</v>
      </c>
      <c r="I40" s="505"/>
      <c r="J40" s="505"/>
      <c r="K40" s="505"/>
      <c r="L40" s="505"/>
      <c r="M40" s="505"/>
      <c r="N40" s="505"/>
    </row>
    <row r="41" spans="1:14" ht="21">
      <c r="A41" s="357">
        <v>17</v>
      </c>
      <c r="B41" s="326" t="s">
        <v>749</v>
      </c>
      <c r="C41" s="501">
        <v>324233084.58999991</v>
      </c>
      <c r="D41" s="501">
        <v>1083621126.7718081</v>
      </c>
      <c r="E41" s="500">
        <v>1407854211.3618081</v>
      </c>
      <c r="F41" s="501">
        <v>271373732.52000016</v>
      </c>
      <c r="G41" s="501">
        <v>1113627693.0777681</v>
      </c>
      <c r="H41" s="500">
        <v>1385001425.5977683</v>
      </c>
      <c r="I41" s="505"/>
      <c r="J41" s="505"/>
      <c r="K41" s="505"/>
      <c r="L41" s="505"/>
      <c r="M41" s="505"/>
      <c r="N41" s="505"/>
    </row>
    <row r="42" spans="1:14">
      <c r="A42" s="357">
        <v>17.100000000000001</v>
      </c>
      <c r="B42" s="335" t="s">
        <v>750</v>
      </c>
      <c r="C42" s="493">
        <v>305871218.47999996</v>
      </c>
      <c r="D42" s="493">
        <v>700776837.53749704</v>
      </c>
      <c r="E42" s="502">
        <v>1006648056.0174971</v>
      </c>
      <c r="F42" s="493">
        <v>244113233.34000021</v>
      </c>
      <c r="G42" s="493">
        <v>715012839.57143199</v>
      </c>
      <c r="H42" s="503">
        <v>959126072.91143227</v>
      </c>
      <c r="I42" s="505"/>
      <c r="J42" s="505"/>
      <c r="K42" s="505"/>
      <c r="L42" s="505"/>
      <c r="M42" s="505"/>
      <c r="N42" s="505"/>
    </row>
    <row r="43" spans="1:14">
      <c r="A43" s="357">
        <v>17.2</v>
      </c>
      <c r="B43" s="336" t="s">
        <v>100</v>
      </c>
      <c r="C43" s="493">
        <v>17792845.779999997</v>
      </c>
      <c r="D43" s="493">
        <v>381794157.85220003</v>
      </c>
      <c r="E43" s="502">
        <v>399587003.6322</v>
      </c>
      <c r="F43" s="493">
        <v>26568750.340000004</v>
      </c>
      <c r="G43" s="493">
        <v>395541019.63586605</v>
      </c>
      <c r="H43" s="503">
        <v>422109769.97586608</v>
      </c>
      <c r="I43" s="505"/>
      <c r="J43" s="505"/>
      <c r="K43" s="505"/>
      <c r="L43" s="505"/>
      <c r="M43" s="505"/>
      <c r="N43" s="505"/>
    </row>
    <row r="44" spans="1:14">
      <c r="A44" s="357">
        <v>17.3</v>
      </c>
      <c r="B44" s="335" t="s">
        <v>751</v>
      </c>
      <c r="C44" s="493">
        <v>0</v>
      </c>
      <c r="D44" s="493">
        <v>0</v>
      </c>
      <c r="E44" s="333">
        <v>0</v>
      </c>
      <c r="F44" s="493">
        <v>0</v>
      </c>
      <c r="G44" s="493">
        <v>0</v>
      </c>
      <c r="H44" s="503">
        <v>0</v>
      </c>
      <c r="I44" s="505"/>
      <c r="J44" s="505"/>
      <c r="K44" s="505"/>
      <c r="L44" s="505"/>
      <c r="M44" s="505"/>
      <c r="N44" s="505"/>
    </row>
    <row r="45" spans="1:14">
      <c r="A45" s="357">
        <v>17.399999999999999</v>
      </c>
      <c r="B45" s="335" t="s">
        <v>752</v>
      </c>
      <c r="C45" s="618">
        <v>569020.33000000007</v>
      </c>
      <c r="D45" s="493">
        <v>1050131.3821109999</v>
      </c>
      <c r="E45" s="503">
        <v>1619151.712111</v>
      </c>
      <c r="F45" s="493">
        <v>691748.84000000008</v>
      </c>
      <c r="G45" s="493">
        <v>3073833.8704700004</v>
      </c>
      <c r="H45" s="503">
        <v>3765582.7104700003</v>
      </c>
      <c r="I45" s="505"/>
      <c r="J45" s="505"/>
      <c r="K45" s="505"/>
      <c r="L45" s="505"/>
      <c r="M45" s="505"/>
      <c r="N45" s="505"/>
    </row>
    <row r="46" spans="1:14">
      <c r="A46" s="357">
        <v>18</v>
      </c>
      <c r="B46" s="324" t="s">
        <v>753</v>
      </c>
      <c r="C46" s="493">
        <v>737547.6</v>
      </c>
      <c r="D46" s="493">
        <v>263315.52980000002</v>
      </c>
      <c r="E46" s="500">
        <v>1000863.1298</v>
      </c>
      <c r="F46" s="493">
        <v>580661.05000000005</v>
      </c>
      <c r="G46" s="493">
        <v>308526.70773700002</v>
      </c>
      <c r="H46" s="500">
        <v>889187.75773700001</v>
      </c>
      <c r="I46" s="505"/>
      <c r="J46" s="505"/>
      <c r="K46" s="505"/>
      <c r="L46" s="505"/>
      <c r="M46" s="505"/>
      <c r="N46" s="505"/>
    </row>
    <row r="47" spans="1:14">
      <c r="A47" s="357">
        <v>19</v>
      </c>
      <c r="B47" s="324" t="s">
        <v>754</v>
      </c>
      <c r="C47" s="501">
        <v>4964017.37</v>
      </c>
      <c r="D47" s="501">
        <v>0</v>
      </c>
      <c r="E47" s="500">
        <v>4964017.37</v>
      </c>
      <c r="F47" s="501">
        <v>582306.75</v>
      </c>
      <c r="G47" s="501">
        <v>0</v>
      </c>
      <c r="H47" s="500">
        <v>582306.75</v>
      </c>
      <c r="I47" s="505"/>
      <c r="J47" s="505"/>
      <c r="K47" s="505"/>
      <c r="L47" s="505"/>
      <c r="M47" s="505"/>
      <c r="N47" s="505"/>
    </row>
    <row r="48" spans="1:14">
      <c r="A48" s="357">
        <v>19.100000000000001</v>
      </c>
      <c r="B48" s="337" t="s">
        <v>755</v>
      </c>
      <c r="C48" s="493">
        <v>3619064.92</v>
      </c>
      <c r="D48" s="493">
        <v>0</v>
      </c>
      <c r="E48" s="333">
        <v>3619064.92</v>
      </c>
      <c r="F48" s="617">
        <v>0</v>
      </c>
      <c r="G48" s="504">
        <v>0</v>
      </c>
      <c r="H48" s="503">
        <v>0</v>
      </c>
      <c r="I48" s="505"/>
      <c r="J48" s="505"/>
      <c r="K48" s="505"/>
      <c r="L48" s="505"/>
      <c r="M48" s="505"/>
      <c r="N48" s="505"/>
    </row>
    <row r="49" spans="1:14">
      <c r="A49" s="357">
        <v>19.2</v>
      </c>
      <c r="B49" s="338" t="s">
        <v>756</v>
      </c>
      <c r="C49" s="493">
        <v>1344952.45</v>
      </c>
      <c r="D49" s="493">
        <v>0</v>
      </c>
      <c r="E49" s="333">
        <v>1344952.45</v>
      </c>
      <c r="F49" s="617">
        <v>582306.75</v>
      </c>
      <c r="G49" s="504">
        <v>0</v>
      </c>
      <c r="H49" s="503">
        <v>582306.75</v>
      </c>
      <c r="I49" s="505"/>
      <c r="J49" s="505"/>
      <c r="K49" s="505"/>
      <c r="L49" s="505"/>
      <c r="M49" s="505"/>
      <c r="N49" s="505"/>
    </row>
    <row r="50" spans="1:14">
      <c r="A50" s="357">
        <v>20</v>
      </c>
      <c r="B50" s="339" t="s">
        <v>101</v>
      </c>
      <c r="C50" s="493">
        <v>0</v>
      </c>
      <c r="D50" s="493">
        <v>14369995.1547</v>
      </c>
      <c r="E50" s="499">
        <v>14369995.1547</v>
      </c>
      <c r="F50" s="493">
        <v>0</v>
      </c>
      <c r="G50" s="493">
        <v>21360980.593554001</v>
      </c>
      <c r="H50" s="500">
        <v>21360980.593554001</v>
      </c>
      <c r="I50" s="505"/>
      <c r="J50" s="505"/>
      <c r="K50" s="505"/>
      <c r="L50" s="505"/>
      <c r="M50" s="505"/>
      <c r="N50" s="505"/>
    </row>
    <row r="51" spans="1:14">
      <c r="A51" s="357">
        <v>21</v>
      </c>
      <c r="B51" s="340" t="s">
        <v>89</v>
      </c>
      <c r="C51" s="493">
        <v>14913336.130000001</v>
      </c>
      <c r="D51" s="493">
        <v>1477289.919092</v>
      </c>
      <c r="E51" s="500">
        <v>16390626.049092</v>
      </c>
      <c r="F51" s="493">
        <v>559013.23</v>
      </c>
      <c r="G51" s="493">
        <v>4838.6953519787639</v>
      </c>
      <c r="H51" s="500">
        <v>563851.92535197875</v>
      </c>
      <c r="I51" s="505"/>
      <c r="J51" s="505"/>
      <c r="K51" s="505"/>
      <c r="L51" s="505"/>
      <c r="M51" s="505"/>
      <c r="N51" s="505"/>
    </row>
    <row r="52" spans="1:14">
      <c r="A52" s="357">
        <v>21.1</v>
      </c>
      <c r="B52" s="336" t="s">
        <v>757</v>
      </c>
      <c r="C52" s="493">
        <v>14310500</v>
      </c>
      <c r="D52" s="493"/>
      <c r="E52" s="503">
        <v>14310500</v>
      </c>
      <c r="F52" s="493">
        <v>0</v>
      </c>
      <c r="G52" s="493">
        <v>0</v>
      </c>
      <c r="H52" s="503">
        <v>0</v>
      </c>
      <c r="I52" s="505"/>
      <c r="J52" s="505"/>
      <c r="K52" s="505"/>
      <c r="L52" s="505"/>
      <c r="M52" s="505"/>
      <c r="N52" s="505"/>
    </row>
    <row r="53" spans="1:14">
      <c r="A53" s="357">
        <v>22</v>
      </c>
      <c r="B53" s="339" t="s">
        <v>758</v>
      </c>
      <c r="C53" s="501">
        <v>344847985.68999994</v>
      </c>
      <c r="D53" s="501">
        <v>1099731727.3754001</v>
      </c>
      <c r="E53" s="500">
        <v>1444579713.0654001</v>
      </c>
      <c r="F53" s="501">
        <v>273347424.58000016</v>
      </c>
      <c r="G53" s="501">
        <v>1135302039.0744112</v>
      </c>
      <c r="H53" s="500">
        <v>1408649463.6544113</v>
      </c>
      <c r="I53" s="505"/>
      <c r="J53" s="505"/>
      <c r="K53" s="505"/>
      <c r="L53" s="505"/>
      <c r="M53" s="505"/>
      <c r="N53" s="505"/>
    </row>
    <row r="54" spans="1:14" ht="24" customHeight="1">
      <c r="A54" s="357"/>
      <c r="B54" s="341" t="s">
        <v>759</v>
      </c>
      <c r="C54" s="762"/>
      <c r="D54" s="763"/>
      <c r="E54" s="763"/>
      <c r="F54" s="763"/>
      <c r="G54" s="763"/>
      <c r="H54" s="764"/>
      <c r="I54" s="505"/>
      <c r="J54" s="505"/>
      <c r="K54" s="505"/>
      <c r="L54" s="505"/>
      <c r="M54" s="505"/>
      <c r="N54" s="505"/>
    </row>
    <row r="55" spans="1:14">
      <c r="A55" s="357">
        <v>23</v>
      </c>
      <c r="B55" s="339" t="s">
        <v>105</v>
      </c>
      <c r="C55" s="493">
        <v>112482804.98999999</v>
      </c>
      <c r="D55" s="493"/>
      <c r="E55" s="500">
        <v>112482804.98999999</v>
      </c>
      <c r="F55" s="501">
        <v>112482805</v>
      </c>
      <c r="G55" s="501"/>
      <c r="H55" s="500">
        <v>112482805</v>
      </c>
      <c r="I55" s="505"/>
      <c r="J55" s="505"/>
      <c r="K55" s="505"/>
      <c r="L55" s="505"/>
      <c r="M55" s="505"/>
      <c r="N55" s="505"/>
    </row>
    <row r="56" spans="1:14">
      <c r="A56" s="357">
        <v>24</v>
      </c>
      <c r="B56" s="339" t="s">
        <v>760</v>
      </c>
      <c r="C56" s="493">
        <v>0</v>
      </c>
      <c r="D56" s="493"/>
      <c r="E56" s="500">
        <v>0</v>
      </c>
      <c r="F56" s="501"/>
      <c r="G56" s="501"/>
      <c r="H56" s="500">
        <v>0</v>
      </c>
      <c r="I56" s="505"/>
      <c r="J56" s="505"/>
      <c r="K56" s="505"/>
      <c r="L56" s="505"/>
      <c r="M56" s="505"/>
      <c r="N56" s="505"/>
    </row>
    <row r="57" spans="1:14">
      <c r="A57" s="357">
        <v>25</v>
      </c>
      <c r="B57" s="339" t="s">
        <v>102</v>
      </c>
      <c r="C57" s="493">
        <v>72117569.840000004</v>
      </c>
      <c r="D57" s="493"/>
      <c r="E57" s="500">
        <v>72117569.840000004</v>
      </c>
      <c r="F57" s="501">
        <v>72117569.829999998</v>
      </c>
      <c r="G57" s="501"/>
      <c r="H57" s="500">
        <v>72117569.829999998</v>
      </c>
      <c r="I57" s="505"/>
      <c r="J57" s="505"/>
      <c r="K57" s="505"/>
      <c r="L57" s="505"/>
      <c r="M57" s="505"/>
      <c r="N57" s="505"/>
    </row>
    <row r="58" spans="1:14">
      <c r="A58" s="357">
        <v>26</v>
      </c>
      <c r="B58" s="324" t="s">
        <v>761</v>
      </c>
      <c r="C58" s="493">
        <v>0</v>
      </c>
      <c r="D58" s="493"/>
      <c r="E58" s="500">
        <v>0</v>
      </c>
      <c r="F58" s="501"/>
      <c r="G58" s="501"/>
      <c r="H58" s="500">
        <v>0</v>
      </c>
      <c r="I58" s="505"/>
      <c r="J58" s="505"/>
      <c r="K58" s="505"/>
      <c r="L58" s="505"/>
      <c r="M58" s="505"/>
      <c r="N58" s="505"/>
    </row>
    <row r="59" spans="1:14" ht="21">
      <c r="A59" s="357">
        <v>27</v>
      </c>
      <c r="B59" s="324" t="s">
        <v>762</v>
      </c>
      <c r="C59" s="501">
        <v>0</v>
      </c>
      <c r="D59" s="501">
        <v>0</v>
      </c>
      <c r="E59" s="500">
        <v>0</v>
      </c>
      <c r="F59" s="501"/>
      <c r="G59" s="501"/>
      <c r="H59" s="500">
        <v>0</v>
      </c>
      <c r="I59" s="505"/>
      <c r="J59" s="505"/>
      <c r="K59" s="505"/>
      <c r="L59" s="505"/>
      <c r="M59" s="505"/>
      <c r="N59" s="505"/>
    </row>
    <row r="60" spans="1:14">
      <c r="A60" s="357">
        <v>27.1</v>
      </c>
      <c r="B60" s="337" t="s">
        <v>763</v>
      </c>
      <c r="C60" s="493">
        <v>0</v>
      </c>
      <c r="D60" s="493"/>
      <c r="E60" s="503">
        <v>0</v>
      </c>
      <c r="F60" s="504"/>
      <c r="G60" s="504"/>
      <c r="H60" s="503">
        <v>0</v>
      </c>
      <c r="I60" s="505"/>
      <c r="J60" s="505"/>
      <c r="K60" s="505"/>
      <c r="L60" s="505"/>
      <c r="M60" s="505"/>
      <c r="N60" s="505"/>
    </row>
    <row r="61" spans="1:14">
      <c r="A61" s="357">
        <v>27.2</v>
      </c>
      <c r="B61" s="335" t="s">
        <v>764</v>
      </c>
      <c r="C61" s="493">
        <v>0</v>
      </c>
      <c r="D61" s="493"/>
      <c r="E61" s="503">
        <v>0</v>
      </c>
      <c r="F61" s="504"/>
      <c r="G61" s="504"/>
      <c r="H61" s="503">
        <v>0</v>
      </c>
      <c r="I61" s="505"/>
      <c r="J61" s="505"/>
      <c r="K61" s="505"/>
      <c r="L61" s="505"/>
      <c r="M61" s="505"/>
      <c r="N61" s="505"/>
    </row>
    <row r="62" spans="1:14">
      <c r="A62" s="357">
        <v>28</v>
      </c>
      <c r="B62" s="340" t="s">
        <v>765</v>
      </c>
      <c r="C62" s="493">
        <v>0</v>
      </c>
      <c r="D62" s="493"/>
      <c r="E62" s="500">
        <v>0</v>
      </c>
      <c r="F62" s="501"/>
      <c r="G62" s="501"/>
      <c r="H62" s="500">
        <v>0</v>
      </c>
      <c r="I62" s="505"/>
      <c r="J62" s="505"/>
      <c r="K62" s="505"/>
      <c r="L62" s="505"/>
      <c r="M62" s="505"/>
      <c r="N62" s="505"/>
    </row>
    <row r="63" spans="1:14">
      <c r="A63" s="357">
        <v>29</v>
      </c>
      <c r="B63" s="324" t="s">
        <v>766</v>
      </c>
      <c r="C63" s="501">
        <v>0</v>
      </c>
      <c r="D63" s="501">
        <v>0</v>
      </c>
      <c r="E63" s="500">
        <v>0</v>
      </c>
      <c r="F63" s="501"/>
      <c r="G63" s="501"/>
      <c r="H63" s="500">
        <v>0</v>
      </c>
      <c r="I63" s="505"/>
      <c r="J63" s="505"/>
      <c r="K63" s="505"/>
      <c r="L63" s="505"/>
      <c r="M63" s="505"/>
      <c r="N63" s="505"/>
    </row>
    <row r="64" spans="1:14">
      <c r="A64" s="357">
        <v>29.1</v>
      </c>
      <c r="B64" s="325" t="s">
        <v>767</v>
      </c>
      <c r="C64" s="493">
        <v>0</v>
      </c>
      <c r="D64" s="493"/>
      <c r="E64" s="503">
        <v>0</v>
      </c>
      <c r="F64" s="504"/>
      <c r="G64" s="504"/>
      <c r="H64" s="503">
        <v>0</v>
      </c>
      <c r="I64" s="505"/>
      <c r="J64" s="505"/>
      <c r="K64" s="505"/>
      <c r="L64" s="505"/>
      <c r="M64" s="505"/>
      <c r="N64" s="505"/>
    </row>
    <row r="65" spans="1:14" ht="24.95" customHeight="1">
      <c r="A65" s="357">
        <v>29.2</v>
      </c>
      <c r="B65" s="337" t="s">
        <v>768</v>
      </c>
      <c r="C65" s="493">
        <v>0</v>
      </c>
      <c r="D65" s="493"/>
      <c r="E65" s="503">
        <v>0</v>
      </c>
      <c r="F65" s="504"/>
      <c r="G65" s="504"/>
      <c r="H65" s="503">
        <v>0</v>
      </c>
      <c r="I65" s="505"/>
      <c r="J65" s="505"/>
      <c r="K65" s="505"/>
      <c r="L65" s="505"/>
      <c r="M65" s="505"/>
      <c r="N65" s="505"/>
    </row>
    <row r="66" spans="1:14" ht="22.5" customHeight="1">
      <c r="A66" s="357">
        <v>29.3</v>
      </c>
      <c r="B66" s="328" t="s">
        <v>769</v>
      </c>
      <c r="C66" s="493">
        <v>0</v>
      </c>
      <c r="D66" s="493"/>
      <c r="E66" s="503">
        <v>0</v>
      </c>
      <c r="F66" s="504"/>
      <c r="G66" s="504"/>
      <c r="H66" s="503">
        <v>0</v>
      </c>
      <c r="I66" s="505"/>
      <c r="J66" s="505"/>
      <c r="K66" s="505"/>
      <c r="L66" s="505"/>
      <c r="M66" s="505"/>
      <c r="N66" s="505"/>
    </row>
    <row r="67" spans="1:14">
      <c r="A67" s="357">
        <v>30</v>
      </c>
      <c r="B67" s="324" t="s">
        <v>103</v>
      </c>
      <c r="C67" s="493">
        <v>108336829.38020001</v>
      </c>
      <c r="D67" s="493"/>
      <c r="E67" s="500">
        <v>108336829.38020001</v>
      </c>
      <c r="F67" s="501">
        <v>116298363.86</v>
      </c>
      <c r="G67" s="501"/>
      <c r="H67" s="500">
        <v>116298363.86</v>
      </c>
      <c r="I67" s="505"/>
      <c r="J67" s="505"/>
      <c r="K67" s="505"/>
      <c r="L67" s="505"/>
      <c r="M67" s="505"/>
      <c r="N67" s="505"/>
    </row>
    <row r="68" spans="1:14">
      <c r="A68" s="357">
        <v>31</v>
      </c>
      <c r="B68" s="342" t="s">
        <v>770</v>
      </c>
      <c r="C68" s="501">
        <v>292937204.21020001</v>
      </c>
      <c r="D68" s="501">
        <v>0</v>
      </c>
      <c r="E68" s="500">
        <v>292937204.21020001</v>
      </c>
      <c r="F68" s="501">
        <v>300898738.69</v>
      </c>
      <c r="G68" s="501">
        <v>0</v>
      </c>
      <c r="H68" s="500">
        <v>300898738.69</v>
      </c>
      <c r="I68" s="505"/>
      <c r="J68" s="505"/>
      <c r="K68" s="505"/>
      <c r="L68" s="505"/>
      <c r="M68" s="505"/>
      <c r="N68" s="505"/>
    </row>
    <row r="69" spans="1:14">
      <c r="A69" s="357">
        <v>32</v>
      </c>
      <c r="B69" s="343" t="s">
        <v>771</v>
      </c>
      <c r="C69" s="501">
        <v>637785189.90019989</v>
      </c>
      <c r="D69" s="501">
        <v>1099731727.3754001</v>
      </c>
      <c r="E69" s="500">
        <v>1737516917.2756</v>
      </c>
      <c r="F69" s="501">
        <v>574246163.27000022</v>
      </c>
      <c r="G69" s="501">
        <v>1135302039.0744112</v>
      </c>
      <c r="H69" s="500">
        <v>1709548202.3444114</v>
      </c>
      <c r="I69" s="505"/>
      <c r="J69" s="505"/>
      <c r="K69" s="505"/>
      <c r="L69" s="505"/>
      <c r="M69" s="505"/>
      <c r="N69" s="505"/>
    </row>
    <row r="71" spans="1:14">
      <c r="E71" s="505"/>
      <c r="H71" s="491"/>
    </row>
  </sheetData>
  <mergeCells count="5">
    <mergeCell ref="A4:A6"/>
    <mergeCell ref="B4:B5"/>
    <mergeCell ref="C4:E4"/>
    <mergeCell ref="F4:H4"/>
    <mergeCell ref="C6:H6"/>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235"/>
  <sheetViews>
    <sheetView view="pageBreakPreview" topLeftCell="A16" zoomScale="145" zoomScaleNormal="100" zoomScaleSheetLayoutView="145" workbookViewId="0">
      <selection activeCell="B27" sqref="A26:C27"/>
    </sheetView>
  </sheetViews>
  <sheetFormatPr defaultColWidth="43.5703125" defaultRowHeight="11.25"/>
  <cols>
    <col min="1" max="1" width="8" style="605" customWidth="1"/>
    <col min="2" max="2" width="66.140625" style="137" customWidth="1"/>
    <col min="3" max="3" width="115.5703125" style="138" customWidth="1"/>
    <col min="4" max="5" width="10.28515625" style="488" customWidth="1"/>
    <col min="6" max="6" width="67.5703125" style="488" customWidth="1"/>
    <col min="7" max="16384" width="43.5703125" style="488"/>
  </cols>
  <sheetData>
    <row r="1" spans="1:3" ht="12.75" thickTop="1" thickBot="1">
      <c r="A1" s="946" t="s">
        <v>187</v>
      </c>
      <c r="B1" s="947"/>
      <c r="C1" s="948"/>
    </row>
    <row r="2" spans="1:3">
      <c r="A2" s="585"/>
      <c r="B2" s="949" t="s">
        <v>188</v>
      </c>
      <c r="C2" s="949"/>
    </row>
    <row r="3" spans="1:3" s="587" customFormat="1">
      <c r="A3" s="586"/>
      <c r="B3" s="949" t="s">
        <v>263</v>
      </c>
      <c r="C3" s="949"/>
    </row>
    <row r="4" spans="1:3" ht="12" thickBot="1">
      <c r="A4" s="928" t="s">
        <v>267</v>
      </c>
      <c r="B4" s="929"/>
      <c r="C4" s="930"/>
    </row>
    <row r="5" spans="1:3" ht="12" thickTop="1">
      <c r="A5" s="588"/>
      <c r="B5" s="931" t="s">
        <v>189</v>
      </c>
      <c r="C5" s="932"/>
    </row>
    <row r="6" spans="1:3">
      <c r="A6" s="585"/>
      <c r="B6" s="908" t="s">
        <v>264</v>
      </c>
      <c r="C6" s="909"/>
    </row>
    <row r="7" spans="1:3" ht="15" customHeight="1">
      <c r="A7" s="585"/>
      <c r="B7" s="908" t="s">
        <v>190</v>
      </c>
      <c r="C7" s="909"/>
    </row>
    <row r="8" spans="1:3">
      <c r="A8" s="585"/>
      <c r="B8" s="908" t="s">
        <v>265</v>
      </c>
      <c r="C8" s="909"/>
    </row>
    <row r="9" spans="1:3">
      <c r="A9" s="585"/>
      <c r="B9" s="952" t="s">
        <v>266</v>
      </c>
      <c r="C9" s="953"/>
    </row>
    <row r="10" spans="1:3">
      <c r="A10" s="585"/>
      <c r="B10" s="944" t="s">
        <v>191</v>
      </c>
      <c r="C10" s="945" t="s">
        <v>191</v>
      </c>
    </row>
    <row r="11" spans="1:3">
      <c r="A11" s="585"/>
      <c r="B11" s="944" t="s">
        <v>192</v>
      </c>
      <c r="C11" s="945" t="s">
        <v>192</v>
      </c>
    </row>
    <row r="12" spans="1:3">
      <c r="A12" s="585"/>
      <c r="B12" s="944" t="s">
        <v>193</v>
      </c>
      <c r="C12" s="945" t="s">
        <v>193</v>
      </c>
    </row>
    <row r="13" spans="1:3">
      <c r="A13" s="585"/>
      <c r="B13" s="944" t="s">
        <v>194</v>
      </c>
      <c r="C13" s="945" t="s">
        <v>194</v>
      </c>
    </row>
    <row r="14" spans="1:3">
      <c r="A14" s="585"/>
      <c r="B14" s="944" t="s">
        <v>195</v>
      </c>
      <c r="C14" s="945" t="s">
        <v>195</v>
      </c>
    </row>
    <row r="15" spans="1:3" ht="42" customHeight="1">
      <c r="A15" s="585"/>
      <c r="B15" s="944" t="s">
        <v>196</v>
      </c>
      <c r="C15" s="945" t="s">
        <v>196</v>
      </c>
    </row>
    <row r="16" spans="1:3">
      <c r="A16" s="585"/>
      <c r="B16" s="944" t="s">
        <v>197</v>
      </c>
      <c r="C16" s="945" t="s">
        <v>198</v>
      </c>
    </row>
    <row r="17" spans="1:3">
      <c r="A17" s="585"/>
      <c r="B17" s="944" t="s">
        <v>199</v>
      </c>
      <c r="C17" s="945" t="s">
        <v>200</v>
      </c>
    </row>
    <row r="18" spans="1:3">
      <c r="A18" s="585"/>
      <c r="B18" s="944" t="s">
        <v>201</v>
      </c>
      <c r="C18" s="945" t="s">
        <v>202</v>
      </c>
    </row>
    <row r="19" spans="1:3">
      <c r="A19" s="585"/>
      <c r="B19" s="944" t="s">
        <v>203</v>
      </c>
      <c r="C19" s="945" t="s">
        <v>203</v>
      </c>
    </row>
    <row r="20" spans="1:3" ht="18" customHeight="1">
      <c r="A20" s="585"/>
      <c r="B20" s="950" t="s">
        <v>952</v>
      </c>
      <c r="C20" s="951" t="s">
        <v>204</v>
      </c>
    </row>
    <row r="21" spans="1:3">
      <c r="A21" s="585"/>
      <c r="B21" s="944" t="s">
        <v>941</v>
      </c>
      <c r="C21" s="945" t="s">
        <v>205</v>
      </c>
    </row>
    <row r="22" spans="1:3" ht="27.75" customHeight="1">
      <c r="A22" s="585"/>
      <c r="B22" s="944" t="s">
        <v>206</v>
      </c>
      <c r="C22" s="945" t="s">
        <v>207</v>
      </c>
    </row>
    <row r="23" spans="1:3">
      <c r="A23" s="585"/>
      <c r="B23" s="944" t="s">
        <v>208</v>
      </c>
      <c r="C23" s="945" t="s">
        <v>208</v>
      </c>
    </row>
    <row r="24" spans="1:3">
      <c r="A24" s="585"/>
      <c r="B24" s="944" t="s">
        <v>209</v>
      </c>
      <c r="C24" s="945" t="s">
        <v>210</v>
      </c>
    </row>
    <row r="25" spans="1:3" ht="12" thickBot="1">
      <c r="A25" s="589"/>
      <c r="B25" s="938" t="s">
        <v>211</v>
      </c>
      <c r="C25" s="939"/>
    </row>
    <row r="26" spans="1:3" ht="12.75" thickTop="1" thickBot="1">
      <c r="A26" s="928" t="s">
        <v>840</v>
      </c>
      <c r="B26" s="929"/>
      <c r="C26" s="930"/>
    </row>
    <row r="27" spans="1:3" ht="12.75" thickTop="1" thickBot="1">
      <c r="A27" s="590"/>
      <c r="B27" s="940" t="s">
        <v>841</v>
      </c>
      <c r="C27" s="941"/>
    </row>
    <row r="28" spans="1:3" ht="12.75" thickTop="1" thickBot="1">
      <c r="A28" s="928" t="s">
        <v>268</v>
      </c>
      <c r="B28" s="929"/>
      <c r="C28" s="930"/>
    </row>
    <row r="29" spans="1:3" ht="12" thickTop="1">
      <c r="A29" s="588"/>
      <c r="B29" s="942" t="s">
        <v>844</v>
      </c>
      <c r="C29" s="943" t="s">
        <v>212</v>
      </c>
    </row>
    <row r="30" spans="1:3">
      <c r="A30" s="585"/>
      <c r="B30" s="933" t="s">
        <v>216</v>
      </c>
      <c r="C30" s="934" t="s">
        <v>213</v>
      </c>
    </row>
    <row r="31" spans="1:3" ht="26.25" customHeight="1">
      <c r="A31" s="585"/>
      <c r="B31" s="933" t="s">
        <v>842</v>
      </c>
      <c r="C31" s="934" t="s">
        <v>214</v>
      </c>
    </row>
    <row r="32" spans="1:3">
      <c r="A32" s="585"/>
      <c r="B32" s="933" t="s">
        <v>843</v>
      </c>
      <c r="C32" s="934" t="s">
        <v>215</v>
      </c>
    </row>
    <row r="33" spans="1:3" ht="27" customHeight="1">
      <c r="A33" s="585"/>
      <c r="B33" s="933" t="s">
        <v>219</v>
      </c>
      <c r="C33" s="934" t="s">
        <v>220</v>
      </c>
    </row>
    <row r="34" spans="1:3">
      <c r="A34" s="585"/>
      <c r="B34" s="933" t="s">
        <v>845</v>
      </c>
      <c r="C34" s="934" t="s">
        <v>217</v>
      </c>
    </row>
    <row r="35" spans="1:3">
      <c r="A35" s="585"/>
      <c r="B35" s="933" t="s">
        <v>846</v>
      </c>
      <c r="C35" s="934" t="s">
        <v>218</v>
      </c>
    </row>
    <row r="36" spans="1:3">
      <c r="A36" s="585"/>
      <c r="B36" s="935" t="s">
        <v>847</v>
      </c>
      <c r="C36" s="936"/>
    </row>
    <row r="37" spans="1:3" ht="24.75" customHeight="1">
      <c r="A37" s="585"/>
      <c r="B37" s="933" t="s">
        <v>848</v>
      </c>
      <c r="C37" s="934" t="s">
        <v>221</v>
      </c>
    </row>
    <row r="38" spans="1:3" ht="24.75" customHeight="1">
      <c r="A38" s="585"/>
      <c r="B38" s="933" t="s">
        <v>849</v>
      </c>
      <c r="C38" s="934" t="s">
        <v>222</v>
      </c>
    </row>
    <row r="39" spans="1:3">
      <c r="A39" s="591"/>
      <c r="B39" s="935" t="s">
        <v>850</v>
      </c>
      <c r="C39" s="937"/>
    </row>
    <row r="40" spans="1:3" ht="30" customHeight="1">
      <c r="A40" s="585"/>
      <c r="B40" s="933" t="s">
        <v>851</v>
      </c>
      <c r="C40" s="934"/>
    </row>
    <row r="41" spans="1:3" ht="12" thickBot="1">
      <c r="A41" s="928" t="s">
        <v>269</v>
      </c>
      <c r="B41" s="929"/>
      <c r="C41" s="930"/>
    </row>
    <row r="42" spans="1:3" ht="12" thickTop="1">
      <c r="A42" s="588"/>
      <c r="B42" s="931" t="s">
        <v>299</v>
      </c>
      <c r="C42" s="932" t="s">
        <v>223</v>
      </c>
    </row>
    <row r="43" spans="1:3">
      <c r="A43" s="585"/>
      <c r="B43" s="908" t="s">
        <v>298</v>
      </c>
      <c r="C43" s="909"/>
    </row>
    <row r="44" spans="1:3" ht="33" customHeight="1" thickBot="1">
      <c r="A44" s="589"/>
      <c r="B44" s="926" t="s">
        <v>224</v>
      </c>
      <c r="C44" s="927" t="s">
        <v>225</v>
      </c>
    </row>
    <row r="45" spans="1:3" ht="12.75" thickTop="1" thickBot="1">
      <c r="A45" s="928" t="s">
        <v>270</v>
      </c>
      <c r="B45" s="929"/>
      <c r="C45" s="930"/>
    </row>
    <row r="46" spans="1:3" ht="27" customHeight="1" thickTop="1">
      <c r="A46" s="585"/>
      <c r="B46" s="908" t="s">
        <v>271</v>
      </c>
      <c r="C46" s="909"/>
    </row>
    <row r="47" spans="1:3" ht="12" thickBot="1">
      <c r="A47" s="928" t="s">
        <v>272</v>
      </c>
      <c r="B47" s="929"/>
      <c r="C47" s="930"/>
    </row>
    <row r="48" spans="1:3" ht="12" thickTop="1">
      <c r="A48" s="588"/>
      <c r="B48" s="931" t="s">
        <v>226</v>
      </c>
      <c r="C48" s="932" t="s">
        <v>226</v>
      </c>
    </row>
    <row r="49" spans="1:3">
      <c r="A49" s="585"/>
      <c r="B49" s="908" t="s">
        <v>227</v>
      </c>
      <c r="C49" s="909" t="s">
        <v>227</v>
      </c>
    </row>
    <row r="50" spans="1:3">
      <c r="A50" s="585"/>
      <c r="B50" s="908" t="s">
        <v>228</v>
      </c>
      <c r="C50" s="909" t="s">
        <v>228</v>
      </c>
    </row>
    <row r="51" spans="1:3">
      <c r="A51" s="585"/>
      <c r="B51" s="908" t="s">
        <v>853</v>
      </c>
      <c r="C51" s="909" t="s">
        <v>229</v>
      </c>
    </row>
    <row r="52" spans="1:3" ht="34.5" customHeight="1">
      <c r="A52" s="585"/>
      <c r="B52" s="908" t="s">
        <v>230</v>
      </c>
      <c r="C52" s="909" t="s">
        <v>230</v>
      </c>
    </row>
    <row r="53" spans="1:3" ht="34.5" customHeight="1">
      <c r="A53" s="585"/>
      <c r="B53" s="908" t="s">
        <v>319</v>
      </c>
      <c r="C53" s="909" t="s">
        <v>231</v>
      </c>
    </row>
    <row r="54" spans="1:3" ht="12" thickBot="1">
      <c r="A54" s="928" t="s">
        <v>273</v>
      </c>
      <c r="B54" s="929"/>
      <c r="C54" s="930"/>
    </row>
    <row r="55" spans="1:3" ht="12" thickTop="1">
      <c r="A55" s="588"/>
      <c r="B55" s="931" t="s">
        <v>226</v>
      </c>
      <c r="C55" s="932" t="s">
        <v>226</v>
      </c>
    </row>
    <row r="56" spans="1:3" ht="21" customHeight="1">
      <c r="A56" s="585"/>
      <c r="B56" s="908" t="s">
        <v>232</v>
      </c>
      <c r="C56" s="909" t="s">
        <v>232</v>
      </c>
    </row>
    <row r="57" spans="1:3" ht="27.75" customHeight="1">
      <c r="A57" s="585"/>
      <c r="B57" s="908" t="s">
        <v>276</v>
      </c>
      <c r="C57" s="909" t="s">
        <v>233</v>
      </c>
    </row>
    <row r="58" spans="1:3" ht="27.75" customHeight="1">
      <c r="A58" s="585"/>
      <c r="B58" s="908" t="s">
        <v>234</v>
      </c>
      <c r="C58" s="909" t="s">
        <v>234</v>
      </c>
    </row>
    <row r="59" spans="1:3" ht="21" customHeight="1">
      <c r="A59" s="585"/>
      <c r="B59" s="908" t="s">
        <v>235</v>
      </c>
      <c r="C59" s="909" t="s">
        <v>235</v>
      </c>
    </row>
    <row r="60" spans="1:3" ht="21" customHeight="1">
      <c r="A60" s="585"/>
      <c r="B60" s="908" t="s">
        <v>236</v>
      </c>
      <c r="C60" s="909" t="s">
        <v>236</v>
      </c>
    </row>
    <row r="61" spans="1:3" ht="30" customHeight="1">
      <c r="A61" s="585"/>
      <c r="B61" s="908" t="s">
        <v>277</v>
      </c>
      <c r="C61" s="909" t="s">
        <v>237</v>
      </c>
    </row>
    <row r="62" spans="1:3" ht="27.75" customHeight="1">
      <c r="A62" s="585"/>
      <c r="B62" s="908" t="s">
        <v>238</v>
      </c>
      <c r="C62" s="909" t="s">
        <v>238</v>
      </c>
    </row>
    <row r="63" spans="1:3" ht="24.75" customHeight="1" thickBot="1">
      <c r="A63" s="589"/>
      <c r="B63" s="926" t="s">
        <v>239</v>
      </c>
      <c r="C63" s="927" t="s">
        <v>239</v>
      </c>
    </row>
    <row r="64" spans="1:3" ht="12" thickTop="1">
      <c r="A64" s="914" t="s">
        <v>274</v>
      </c>
      <c r="B64" s="915"/>
      <c r="C64" s="916"/>
    </row>
    <row r="65" spans="1:3" ht="12" thickBot="1">
      <c r="A65" s="589"/>
      <c r="B65" s="926" t="s">
        <v>240</v>
      </c>
      <c r="C65" s="927" t="s">
        <v>240</v>
      </c>
    </row>
    <row r="66" spans="1:3" ht="12.75" thickTop="1" thickBot="1">
      <c r="A66" s="928" t="s">
        <v>275</v>
      </c>
      <c r="B66" s="929"/>
      <c r="C66" s="930"/>
    </row>
    <row r="67" spans="1:3" ht="34.5" customHeight="1" thickTop="1">
      <c r="A67" s="588"/>
      <c r="B67" s="931" t="s">
        <v>241</v>
      </c>
      <c r="C67" s="932" t="s">
        <v>241</v>
      </c>
    </row>
    <row r="68" spans="1:3" ht="30" customHeight="1">
      <c r="A68" s="585"/>
      <c r="B68" s="908" t="s">
        <v>855</v>
      </c>
      <c r="C68" s="909" t="s">
        <v>242</v>
      </c>
    </row>
    <row r="69" spans="1:3">
      <c r="A69" s="585"/>
      <c r="B69" s="908" t="s">
        <v>243</v>
      </c>
      <c r="C69" s="909" t="s">
        <v>243</v>
      </c>
    </row>
    <row r="70" spans="1:3" ht="51.75" customHeight="1">
      <c r="A70" s="585"/>
      <c r="B70" s="924" t="s">
        <v>684</v>
      </c>
      <c r="C70" s="925" t="s">
        <v>244</v>
      </c>
    </row>
    <row r="71" spans="1:3" ht="39.75" customHeight="1">
      <c r="A71" s="585"/>
      <c r="B71" s="924" t="s">
        <v>278</v>
      </c>
      <c r="C71" s="925" t="s">
        <v>245</v>
      </c>
    </row>
    <row r="72" spans="1:3">
      <c r="A72" s="585"/>
      <c r="B72" s="924" t="s">
        <v>856</v>
      </c>
      <c r="C72" s="925" t="s">
        <v>246</v>
      </c>
    </row>
    <row r="73" spans="1:3">
      <c r="A73" s="585"/>
      <c r="B73" s="908" t="s">
        <v>247</v>
      </c>
      <c r="C73" s="909" t="s">
        <v>247</v>
      </c>
    </row>
    <row r="74" spans="1:3" ht="12" thickBot="1">
      <c r="A74" s="589"/>
      <c r="B74" s="926" t="s">
        <v>248</v>
      </c>
      <c r="C74" s="927" t="s">
        <v>248</v>
      </c>
    </row>
    <row r="75" spans="1:3" ht="12" thickTop="1">
      <c r="A75" s="914" t="s">
        <v>302</v>
      </c>
      <c r="B75" s="915"/>
      <c r="C75" s="916"/>
    </row>
    <row r="76" spans="1:3">
      <c r="A76" s="585"/>
      <c r="B76" s="908" t="s">
        <v>240</v>
      </c>
      <c r="C76" s="909"/>
    </row>
    <row r="77" spans="1:3" ht="30.75" customHeight="1">
      <c r="A77" s="585"/>
      <c r="B77" s="908" t="s">
        <v>300</v>
      </c>
      <c r="C77" s="909"/>
    </row>
    <row r="78" spans="1:3">
      <c r="A78" s="585"/>
      <c r="B78" s="908" t="s">
        <v>301</v>
      </c>
      <c r="C78" s="909"/>
    </row>
    <row r="79" spans="1:3">
      <c r="A79" s="914" t="s">
        <v>303</v>
      </c>
      <c r="B79" s="915"/>
      <c r="C79" s="916"/>
    </row>
    <row r="80" spans="1:3">
      <c r="A80" s="585"/>
      <c r="B80" s="908" t="s">
        <v>240</v>
      </c>
      <c r="C80" s="909"/>
    </row>
    <row r="81" spans="1:3">
      <c r="A81" s="585"/>
      <c r="B81" s="908" t="s">
        <v>304</v>
      </c>
      <c r="C81" s="909"/>
    </row>
    <row r="82" spans="1:3">
      <c r="A82" s="585"/>
      <c r="B82" s="908" t="s">
        <v>318</v>
      </c>
      <c r="C82" s="909"/>
    </row>
    <row r="83" spans="1:3">
      <c r="A83" s="585"/>
      <c r="B83" s="908" t="s">
        <v>317</v>
      </c>
      <c r="C83" s="909"/>
    </row>
    <row r="84" spans="1:3">
      <c r="A84" s="585"/>
      <c r="B84" s="908" t="s">
        <v>305</v>
      </c>
      <c r="C84" s="909"/>
    </row>
    <row r="85" spans="1:3">
      <c r="A85" s="585"/>
      <c r="B85" s="908" t="s">
        <v>306</v>
      </c>
      <c r="C85" s="909"/>
    </row>
    <row r="86" spans="1:3">
      <c r="A86" s="585"/>
      <c r="B86" s="908" t="s">
        <v>307</v>
      </c>
      <c r="C86" s="909"/>
    </row>
    <row r="87" spans="1:3">
      <c r="A87" s="914" t="s">
        <v>308</v>
      </c>
      <c r="B87" s="915"/>
      <c r="C87" s="916"/>
    </row>
    <row r="88" spans="1:3">
      <c r="A88" s="585"/>
      <c r="B88" s="908" t="s">
        <v>240</v>
      </c>
      <c r="C88" s="909"/>
    </row>
    <row r="89" spans="1:3">
      <c r="A89" s="585"/>
      <c r="B89" s="908" t="s">
        <v>310</v>
      </c>
      <c r="C89" s="909"/>
    </row>
    <row r="90" spans="1:3">
      <c r="A90" s="585"/>
      <c r="B90" s="908" t="s">
        <v>311</v>
      </c>
      <c r="C90" s="909"/>
    </row>
    <row r="91" spans="1:3">
      <c r="A91" s="585"/>
      <c r="B91" s="908" t="s">
        <v>312</v>
      </c>
      <c r="C91" s="909"/>
    </row>
    <row r="92" spans="1:3" ht="32.25" customHeight="1">
      <c r="A92" s="585"/>
      <c r="B92" s="917" t="s">
        <v>348</v>
      </c>
      <c r="C92" s="918"/>
    </row>
    <row r="93" spans="1:3" ht="32.25" customHeight="1">
      <c r="A93" s="585"/>
      <c r="B93" s="917" t="s">
        <v>349</v>
      </c>
      <c r="C93" s="918"/>
    </row>
    <row r="94" spans="1:3">
      <c r="A94" s="585"/>
      <c r="B94" s="919" t="s">
        <v>313</v>
      </c>
      <c r="C94" s="920"/>
    </row>
    <row r="95" spans="1:3" ht="12" thickBot="1">
      <c r="A95" s="921" t="s">
        <v>344</v>
      </c>
      <c r="B95" s="922"/>
      <c r="C95" s="923"/>
    </row>
    <row r="96" spans="1:3" ht="12.75" thickTop="1" thickBot="1">
      <c r="A96" s="913" t="s">
        <v>249</v>
      </c>
      <c r="B96" s="913"/>
      <c r="C96" s="913"/>
    </row>
    <row r="97" spans="1:3">
      <c r="A97" s="592">
        <v>2</v>
      </c>
      <c r="B97" s="593" t="s">
        <v>324</v>
      </c>
      <c r="C97" s="593" t="s">
        <v>345</v>
      </c>
    </row>
    <row r="98" spans="1:3">
      <c r="A98" s="594">
        <v>3</v>
      </c>
      <c r="B98" s="307" t="s">
        <v>325</v>
      </c>
      <c r="C98" s="308" t="s">
        <v>346</v>
      </c>
    </row>
    <row r="99" spans="1:3">
      <c r="A99" s="594">
        <v>4</v>
      </c>
      <c r="B99" s="307" t="s">
        <v>326</v>
      </c>
      <c r="C99" s="308" t="s">
        <v>350</v>
      </c>
    </row>
    <row r="100" spans="1:3" ht="22.5">
      <c r="A100" s="594">
        <v>5</v>
      </c>
      <c r="B100" s="307" t="s">
        <v>327</v>
      </c>
      <c r="C100" s="308" t="s">
        <v>347</v>
      </c>
    </row>
    <row r="101" spans="1:3" ht="22.5">
      <c r="A101" s="594">
        <v>6</v>
      </c>
      <c r="B101" s="307" t="s">
        <v>342</v>
      </c>
      <c r="C101" s="308" t="s">
        <v>328</v>
      </c>
    </row>
    <row r="102" spans="1:3">
      <c r="A102" s="594">
        <v>7</v>
      </c>
      <c r="B102" s="307" t="s">
        <v>329</v>
      </c>
      <c r="C102" s="308" t="s">
        <v>343</v>
      </c>
    </row>
    <row r="103" spans="1:3">
      <c r="A103" s="594">
        <v>8</v>
      </c>
      <c r="B103" s="307" t="s">
        <v>334</v>
      </c>
      <c r="C103" s="308" t="s">
        <v>354</v>
      </c>
    </row>
    <row r="104" spans="1:3">
      <c r="A104" s="914" t="s">
        <v>314</v>
      </c>
      <c r="B104" s="915"/>
      <c r="C104" s="916"/>
    </row>
    <row r="105" spans="1:3">
      <c r="A105" s="585"/>
      <c r="B105" s="908" t="s">
        <v>240</v>
      </c>
      <c r="C105" s="909"/>
    </row>
    <row r="106" spans="1:3">
      <c r="A106" s="914" t="s">
        <v>486</v>
      </c>
      <c r="B106" s="915"/>
      <c r="C106" s="916"/>
    </row>
    <row r="107" spans="1:3">
      <c r="A107" s="585"/>
      <c r="B107" s="908" t="s">
        <v>488</v>
      </c>
      <c r="C107" s="909"/>
    </row>
    <row r="108" spans="1:3" ht="30" customHeight="1">
      <c r="A108" s="585"/>
      <c r="B108" s="908" t="s">
        <v>489</v>
      </c>
      <c r="C108" s="909"/>
    </row>
    <row r="109" spans="1:3">
      <c r="A109" s="585"/>
      <c r="B109" s="908" t="s">
        <v>487</v>
      </c>
      <c r="C109" s="909"/>
    </row>
    <row r="110" spans="1:3">
      <c r="A110" s="906" t="s">
        <v>720</v>
      </c>
      <c r="B110" s="906"/>
      <c r="C110" s="906"/>
    </row>
    <row r="111" spans="1:3">
      <c r="A111" s="910" t="s">
        <v>187</v>
      </c>
      <c r="B111" s="910"/>
      <c r="C111" s="910"/>
    </row>
    <row r="112" spans="1:3">
      <c r="A112" s="595">
        <v>1</v>
      </c>
      <c r="B112" s="899" t="s">
        <v>604</v>
      </c>
      <c r="C112" s="900"/>
    </row>
    <row r="113" spans="1:3">
      <c r="A113" s="595">
        <v>2</v>
      </c>
      <c r="B113" s="911" t="s">
        <v>605</v>
      </c>
      <c r="C113" s="912"/>
    </row>
    <row r="114" spans="1:3">
      <c r="A114" s="595">
        <v>3</v>
      </c>
      <c r="B114" s="899" t="s">
        <v>928</v>
      </c>
      <c r="C114" s="900"/>
    </row>
    <row r="115" spans="1:3">
      <c r="A115" s="595">
        <v>4</v>
      </c>
      <c r="B115" s="899" t="s">
        <v>927</v>
      </c>
      <c r="C115" s="900"/>
    </row>
    <row r="116" spans="1:3">
      <c r="A116" s="595">
        <v>5</v>
      </c>
      <c r="B116" s="462" t="s">
        <v>926</v>
      </c>
      <c r="C116" s="461"/>
    </row>
    <row r="117" spans="1:3">
      <c r="A117" s="595">
        <v>6</v>
      </c>
      <c r="B117" s="899" t="s">
        <v>939</v>
      </c>
      <c r="C117" s="900"/>
    </row>
    <row r="118" spans="1:3" ht="56.25" customHeight="1">
      <c r="A118" s="595">
        <v>7</v>
      </c>
      <c r="B118" s="899" t="s">
        <v>940</v>
      </c>
      <c r="C118" s="900"/>
    </row>
    <row r="119" spans="1:3" ht="22.5">
      <c r="A119" s="596">
        <v>8</v>
      </c>
      <c r="B119" s="449" t="s">
        <v>631</v>
      </c>
      <c r="C119" s="458" t="s">
        <v>925</v>
      </c>
    </row>
    <row r="120" spans="1:3" ht="33.75">
      <c r="A120" s="595">
        <v>9.01</v>
      </c>
      <c r="B120" s="449" t="s">
        <v>515</v>
      </c>
      <c r="C120" s="450" t="s">
        <v>679</v>
      </c>
    </row>
    <row r="121" spans="1:3" ht="33.75">
      <c r="A121" s="595">
        <v>9.02</v>
      </c>
      <c r="B121" s="449" t="s">
        <v>516</v>
      </c>
      <c r="C121" s="450" t="s">
        <v>682</v>
      </c>
    </row>
    <row r="122" spans="1:3">
      <c r="A122" s="595">
        <v>9.0299999999999994</v>
      </c>
      <c r="B122" s="450" t="s">
        <v>864</v>
      </c>
      <c r="C122" s="450" t="s">
        <v>606</v>
      </c>
    </row>
    <row r="123" spans="1:3">
      <c r="A123" s="595">
        <v>9.0399999999999991</v>
      </c>
      <c r="B123" s="449" t="s">
        <v>517</v>
      </c>
      <c r="C123" s="450" t="s">
        <v>607</v>
      </c>
    </row>
    <row r="124" spans="1:3">
      <c r="A124" s="595">
        <v>9.0500000000000007</v>
      </c>
      <c r="B124" s="449" t="s">
        <v>518</v>
      </c>
      <c r="C124" s="450" t="s">
        <v>608</v>
      </c>
    </row>
    <row r="125" spans="1:3" ht="22.5">
      <c r="A125" s="595">
        <v>9.06</v>
      </c>
      <c r="B125" s="449" t="s">
        <v>519</v>
      </c>
      <c r="C125" s="450" t="s">
        <v>609</v>
      </c>
    </row>
    <row r="126" spans="1:3">
      <c r="A126" s="595">
        <v>9.07</v>
      </c>
      <c r="B126" s="449" t="s">
        <v>520</v>
      </c>
      <c r="C126" s="450" t="s">
        <v>610</v>
      </c>
    </row>
    <row r="127" spans="1:3" ht="22.5">
      <c r="A127" s="595">
        <v>9.08</v>
      </c>
      <c r="B127" s="449" t="s">
        <v>521</v>
      </c>
      <c r="C127" s="450" t="s">
        <v>611</v>
      </c>
    </row>
    <row r="128" spans="1:3" ht="22.5">
      <c r="A128" s="595">
        <v>9.09</v>
      </c>
      <c r="B128" s="449" t="s">
        <v>522</v>
      </c>
      <c r="C128" s="450" t="s">
        <v>612</v>
      </c>
    </row>
    <row r="129" spans="1:3">
      <c r="A129" s="597">
        <v>9.1</v>
      </c>
      <c r="B129" s="449" t="s">
        <v>523</v>
      </c>
      <c r="C129" s="450" t="s">
        <v>613</v>
      </c>
    </row>
    <row r="130" spans="1:3">
      <c r="A130" s="595">
        <v>9.11</v>
      </c>
      <c r="B130" s="449" t="s">
        <v>524</v>
      </c>
      <c r="C130" s="450" t="s">
        <v>614</v>
      </c>
    </row>
    <row r="131" spans="1:3">
      <c r="A131" s="595">
        <v>9.1199999999999992</v>
      </c>
      <c r="B131" s="449" t="s">
        <v>525</v>
      </c>
      <c r="C131" s="450" t="s">
        <v>615</v>
      </c>
    </row>
    <row r="132" spans="1:3">
      <c r="A132" s="595">
        <v>9.1300000000000008</v>
      </c>
      <c r="B132" s="449" t="s">
        <v>526</v>
      </c>
      <c r="C132" s="450" t="s">
        <v>616</v>
      </c>
    </row>
    <row r="133" spans="1:3">
      <c r="A133" s="595">
        <v>9.14</v>
      </c>
      <c r="B133" s="449" t="s">
        <v>527</v>
      </c>
      <c r="C133" s="450" t="s">
        <v>617</v>
      </c>
    </row>
    <row r="134" spans="1:3">
      <c r="A134" s="595">
        <v>9.15</v>
      </c>
      <c r="B134" s="449" t="s">
        <v>528</v>
      </c>
      <c r="C134" s="450" t="s">
        <v>618</v>
      </c>
    </row>
    <row r="135" spans="1:3" ht="22.5">
      <c r="A135" s="595">
        <v>9.16</v>
      </c>
      <c r="B135" s="449" t="s">
        <v>529</v>
      </c>
      <c r="C135" s="450" t="s">
        <v>619</v>
      </c>
    </row>
    <row r="136" spans="1:3">
      <c r="A136" s="595">
        <v>9.17</v>
      </c>
      <c r="B136" s="450" t="s">
        <v>530</v>
      </c>
      <c r="C136" s="450" t="s">
        <v>620</v>
      </c>
    </row>
    <row r="137" spans="1:3" ht="22.5">
      <c r="A137" s="595">
        <v>9.18</v>
      </c>
      <c r="B137" s="449" t="s">
        <v>531</v>
      </c>
      <c r="C137" s="450" t="s">
        <v>621</v>
      </c>
    </row>
    <row r="138" spans="1:3">
      <c r="A138" s="595">
        <v>9.19</v>
      </c>
      <c r="B138" s="449" t="s">
        <v>532</v>
      </c>
      <c r="C138" s="450" t="s">
        <v>622</v>
      </c>
    </row>
    <row r="139" spans="1:3">
      <c r="A139" s="597">
        <v>9.1999999999999993</v>
      </c>
      <c r="B139" s="449" t="s">
        <v>533</v>
      </c>
      <c r="C139" s="450" t="s">
        <v>623</v>
      </c>
    </row>
    <row r="140" spans="1:3">
      <c r="A140" s="595">
        <v>9.2100000000000009</v>
      </c>
      <c r="B140" s="449" t="s">
        <v>534</v>
      </c>
      <c r="C140" s="450" t="s">
        <v>624</v>
      </c>
    </row>
    <row r="141" spans="1:3">
      <c r="A141" s="595">
        <v>9.2200000000000006</v>
      </c>
      <c r="B141" s="449" t="s">
        <v>535</v>
      </c>
      <c r="C141" s="450" t="s">
        <v>625</v>
      </c>
    </row>
    <row r="142" spans="1:3" ht="33.75">
      <c r="A142" s="595">
        <v>9.23</v>
      </c>
      <c r="B142" s="449" t="s">
        <v>536</v>
      </c>
      <c r="C142" s="450" t="s">
        <v>626</v>
      </c>
    </row>
    <row r="143" spans="1:3" ht="33.75">
      <c r="A143" s="595">
        <v>9.24</v>
      </c>
      <c r="B143" s="449" t="s">
        <v>537</v>
      </c>
      <c r="C143" s="450" t="s">
        <v>627</v>
      </c>
    </row>
    <row r="144" spans="1:3" ht="22.5">
      <c r="A144" s="595">
        <v>9.2500000000000107</v>
      </c>
      <c r="B144" s="449" t="s">
        <v>538</v>
      </c>
      <c r="C144" s="450" t="s">
        <v>628</v>
      </c>
    </row>
    <row r="145" spans="1:3" ht="22.5">
      <c r="A145" s="595">
        <v>9.2600000000000193</v>
      </c>
      <c r="B145" s="449" t="s">
        <v>629</v>
      </c>
      <c r="C145" s="460" t="s">
        <v>630</v>
      </c>
    </row>
    <row r="146" spans="1:3" s="598" customFormat="1" ht="22.5">
      <c r="A146" s="595">
        <v>9.2700000000000298</v>
      </c>
      <c r="B146" s="449" t="s">
        <v>99</v>
      </c>
      <c r="C146" s="460" t="s">
        <v>680</v>
      </c>
    </row>
    <row r="147" spans="1:3" s="598" customFormat="1">
      <c r="A147" s="599"/>
      <c r="B147" s="895" t="s">
        <v>632</v>
      </c>
      <c r="C147" s="896"/>
    </row>
    <row r="148" spans="1:3" s="598" customFormat="1" ht="30.75" customHeight="1">
      <c r="A148" s="596">
        <v>1</v>
      </c>
      <c r="B148" s="897" t="s">
        <v>924</v>
      </c>
      <c r="C148" s="898"/>
    </row>
    <row r="149" spans="1:3" s="598" customFormat="1" ht="30.75" customHeight="1">
      <c r="A149" s="596">
        <v>2</v>
      </c>
      <c r="B149" s="897" t="s">
        <v>681</v>
      </c>
      <c r="C149" s="898"/>
    </row>
    <row r="150" spans="1:3" s="598" customFormat="1" ht="30.75" customHeight="1">
      <c r="A150" s="596">
        <v>3</v>
      </c>
      <c r="B150" s="897" t="s">
        <v>678</v>
      </c>
      <c r="C150" s="898"/>
    </row>
    <row r="151" spans="1:3" s="598" customFormat="1">
      <c r="A151" s="599"/>
      <c r="B151" s="895" t="s">
        <v>633</v>
      </c>
      <c r="C151" s="896"/>
    </row>
    <row r="152" spans="1:3" s="598" customFormat="1" ht="31.5" customHeight="1">
      <c r="A152" s="596">
        <v>1</v>
      </c>
      <c r="B152" s="901" t="s">
        <v>923</v>
      </c>
      <c r="C152" s="902"/>
    </row>
    <row r="153" spans="1:3" s="598" customFormat="1">
      <c r="A153" s="596">
        <v>2</v>
      </c>
      <c r="B153" s="449" t="s">
        <v>862</v>
      </c>
      <c r="C153" s="458" t="s">
        <v>944</v>
      </c>
    </row>
    <row r="154" spans="1:3" ht="31.5" customHeight="1">
      <c r="A154" s="596">
        <v>3</v>
      </c>
      <c r="B154" s="449" t="s">
        <v>861</v>
      </c>
      <c r="C154" s="458" t="s">
        <v>922</v>
      </c>
    </row>
    <row r="155" spans="1:3">
      <c r="A155" s="596">
        <v>4</v>
      </c>
      <c r="B155" s="449" t="s">
        <v>508</v>
      </c>
      <c r="C155" s="449" t="s">
        <v>945</v>
      </c>
    </row>
    <row r="156" spans="1:3">
      <c r="A156" s="599"/>
      <c r="B156" s="895" t="s">
        <v>634</v>
      </c>
      <c r="C156" s="896"/>
    </row>
    <row r="157" spans="1:3" ht="33.75">
      <c r="A157" s="596"/>
      <c r="B157" s="449" t="s">
        <v>911</v>
      </c>
      <c r="C157" s="451" t="s">
        <v>946</v>
      </c>
    </row>
    <row r="158" spans="1:3">
      <c r="A158" s="599"/>
      <c r="B158" s="895" t="s">
        <v>635</v>
      </c>
      <c r="C158" s="896"/>
    </row>
    <row r="159" spans="1:3" ht="33" customHeight="1">
      <c r="A159" s="599"/>
      <c r="B159" s="897" t="s">
        <v>921</v>
      </c>
      <c r="C159" s="898"/>
    </row>
    <row r="160" spans="1:3">
      <c r="A160" s="599" t="s">
        <v>636</v>
      </c>
      <c r="B160" s="459" t="s">
        <v>546</v>
      </c>
      <c r="C160" s="454" t="s">
        <v>637</v>
      </c>
    </row>
    <row r="161" spans="1:3">
      <c r="A161" s="599" t="s">
        <v>369</v>
      </c>
      <c r="B161" s="457" t="s">
        <v>547</v>
      </c>
      <c r="C161" s="458" t="s">
        <v>920</v>
      </c>
    </row>
    <row r="162" spans="1:3" ht="22.5">
      <c r="A162" s="599" t="s">
        <v>376</v>
      </c>
      <c r="B162" s="454" t="s">
        <v>548</v>
      </c>
      <c r="C162" s="458" t="s">
        <v>638</v>
      </c>
    </row>
    <row r="163" spans="1:3">
      <c r="A163" s="599" t="s">
        <v>639</v>
      </c>
      <c r="B163" s="457" t="s">
        <v>549</v>
      </c>
      <c r="C163" s="457" t="s">
        <v>640</v>
      </c>
    </row>
    <row r="164" spans="1:3" ht="22.5">
      <c r="A164" s="599" t="s">
        <v>641</v>
      </c>
      <c r="B164" s="457" t="s">
        <v>876</v>
      </c>
      <c r="C164" s="456" t="s">
        <v>919</v>
      </c>
    </row>
    <row r="165" spans="1:3" ht="22.5">
      <c r="A165" s="599" t="s">
        <v>377</v>
      </c>
      <c r="B165" s="457" t="s">
        <v>550</v>
      </c>
      <c r="C165" s="456" t="s">
        <v>643</v>
      </c>
    </row>
    <row r="166" spans="1:3" ht="22.5">
      <c r="A166" s="599" t="s">
        <v>642</v>
      </c>
      <c r="B166" s="456" t="s">
        <v>553</v>
      </c>
      <c r="C166" s="458" t="s">
        <v>650</v>
      </c>
    </row>
    <row r="167" spans="1:3" ht="22.5">
      <c r="A167" s="599" t="s">
        <v>644</v>
      </c>
      <c r="B167" s="456" t="s">
        <v>551</v>
      </c>
      <c r="C167" s="456" t="s">
        <v>646</v>
      </c>
    </row>
    <row r="168" spans="1:3" ht="22.5">
      <c r="A168" s="599" t="s">
        <v>645</v>
      </c>
      <c r="B168" s="456" t="s">
        <v>552</v>
      </c>
      <c r="C168" s="458" t="s">
        <v>648</v>
      </c>
    </row>
    <row r="169" spans="1:3" ht="22.5">
      <c r="A169" s="599" t="s">
        <v>647</v>
      </c>
      <c r="B169" s="450" t="s">
        <v>554</v>
      </c>
      <c r="C169" s="458" t="s">
        <v>652</v>
      </c>
    </row>
    <row r="170" spans="1:3" ht="22.5">
      <c r="A170" s="599" t="s">
        <v>649</v>
      </c>
      <c r="B170" s="456" t="s">
        <v>555</v>
      </c>
      <c r="C170" s="454" t="s">
        <v>653</v>
      </c>
    </row>
    <row r="171" spans="1:3">
      <c r="A171" s="599" t="s">
        <v>651</v>
      </c>
      <c r="B171" s="455" t="s">
        <v>556</v>
      </c>
      <c r="C171" s="454" t="s">
        <v>654</v>
      </c>
    </row>
    <row r="172" spans="1:3" ht="22.5">
      <c r="A172" s="599"/>
      <c r="B172" s="456" t="s">
        <v>918</v>
      </c>
      <c r="C172" s="450" t="s">
        <v>655</v>
      </c>
    </row>
    <row r="173" spans="1:3" ht="22.5">
      <c r="A173" s="599"/>
      <c r="B173" s="456" t="s">
        <v>917</v>
      </c>
      <c r="C173" s="450" t="s">
        <v>656</v>
      </c>
    </row>
    <row r="174" spans="1:3" ht="22.5">
      <c r="A174" s="599"/>
      <c r="B174" s="456" t="s">
        <v>916</v>
      </c>
      <c r="C174" s="450" t="s">
        <v>657</v>
      </c>
    </row>
    <row r="175" spans="1:3">
      <c r="A175" s="599"/>
      <c r="B175" s="895" t="s">
        <v>658</v>
      </c>
      <c r="C175" s="896"/>
    </row>
    <row r="176" spans="1:3">
      <c r="A176" s="599"/>
      <c r="B176" s="897" t="s">
        <v>915</v>
      </c>
      <c r="C176" s="898"/>
    </row>
    <row r="177" spans="1:3">
      <c r="A177" s="596">
        <v>1</v>
      </c>
      <c r="B177" s="450" t="s">
        <v>560</v>
      </c>
      <c r="C177" s="450" t="s">
        <v>560</v>
      </c>
    </row>
    <row r="178" spans="1:3" ht="33.75">
      <c r="A178" s="596">
        <v>2</v>
      </c>
      <c r="B178" s="450" t="s">
        <v>659</v>
      </c>
      <c r="C178" s="450" t="s">
        <v>660</v>
      </c>
    </row>
    <row r="179" spans="1:3">
      <c r="A179" s="596">
        <v>3</v>
      </c>
      <c r="B179" s="450" t="s">
        <v>562</v>
      </c>
      <c r="C179" s="450" t="s">
        <v>661</v>
      </c>
    </row>
    <row r="180" spans="1:3" ht="33.75">
      <c r="A180" s="596">
        <v>4</v>
      </c>
      <c r="B180" s="450" t="s">
        <v>563</v>
      </c>
      <c r="C180" s="450" t="s">
        <v>662</v>
      </c>
    </row>
    <row r="181" spans="1:3" ht="22.5">
      <c r="A181" s="596">
        <v>5</v>
      </c>
      <c r="B181" s="450" t="s">
        <v>564</v>
      </c>
      <c r="C181" s="450" t="s">
        <v>683</v>
      </c>
    </row>
    <row r="182" spans="1:3" ht="56.25">
      <c r="A182" s="596">
        <v>6</v>
      </c>
      <c r="B182" s="450" t="s">
        <v>565</v>
      </c>
      <c r="C182" s="450" t="s">
        <v>663</v>
      </c>
    </row>
    <row r="183" spans="1:3">
      <c r="A183" s="599"/>
      <c r="B183" s="895" t="s">
        <v>664</v>
      </c>
      <c r="C183" s="896"/>
    </row>
    <row r="184" spans="1:3">
      <c r="A184" s="599"/>
      <c r="B184" s="904" t="s">
        <v>914</v>
      </c>
      <c r="C184" s="901"/>
    </row>
    <row r="185" spans="1:3" ht="22.5">
      <c r="A185" s="599">
        <v>1.1000000000000001</v>
      </c>
      <c r="B185" s="456" t="s">
        <v>570</v>
      </c>
      <c r="C185" s="450" t="s">
        <v>665</v>
      </c>
    </row>
    <row r="186" spans="1:3">
      <c r="A186" s="599" t="s">
        <v>157</v>
      </c>
      <c r="B186" s="456" t="s">
        <v>571</v>
      </c>
      <c r="C186" s="450" t="s">
        <v>666</v>
      </c>
    </row>
    <row r="187" spans="1:3">
      <c r="A187" s="599" t="s">
        <v>572</v>
      </c>
      <c r="B187" s="600" t="s">
        <v>573</v>
      </c>
      <c r="C187" s="905" t="s">
        <v>913</v>
      </c>
    </row>
    <row r="188" spans="1:3">
      <c r="A188" s="599" t="s">
        <v>574</v>
      </c>
      <c r="B188" s="600" t="s">
        <v>575</v>
      </c>
      <c r="C188" s="905"/>
    </row>
    <row r="189" spans="1:3">
      <c r="A189" s="599" t="s">
        <v>576</v>
      </c>
      <c r="B189" s="600" t="s">
        <v>577</v>
      </c>
      <c r="C189" s="905"/>
    </row>
    <row r="190" spans="1:3">
      <c r="A190" s="599" t="s">
        <v>578</v>
      </c>
      <c r="B190" s="600" t="s">
        <v>579</v>
      </c>
      <c r="C190" s="905"/>
    </row>
    <row r="191" spans="1:3" ht="22.5">
      <c r="A191" s="599">
        <v>1.2</v>
      </c>
      <c r="B191" s="601" t="s">
        <v>890</v>
      </c>
      <c r="C191" s="449" t="s">
        <v>947</v>
      </c>
    </row>
    <row r="192" spans="1:3" ht="22.5">
      <c r="A192" s="599" t="s">
        <v>581</v>
      </c>
      <c r="B192" s="453" t="s">
        <v>582</v>
      </c>
      <c r="C192" s="453" t="s">
        <v>667</v>
      </c>
    </row>
    <row r="193" spans="1:4" ht="22.5">
      <c r="A193" s="599" t="s">
        <v>583</v>
      </c>
      <c r="B193" s="600" t="s">
        <v>584</v>
      </c>
      <c r="C193" s="453" t="s">
        <v>668</v>
      </c>
    </row>
    <row r="194" spans="1:4">
      <c r="A194" s="599" t="s">
        <v>585</v>
      </c>
      <c r="B194" s="600" t="s">
        <v>586</v>
      </c>
      <c r="C194" s="449" t="s">
        <v>669</v>
      </c>
    </row>
    <row r="195" spans="1:4" ht="22.5">
      <c r="A195" s="599" t="s">
        <v>587</v>
      </c>
      <c r="B195" s="602" t="s">
        <v>588</v>
      </c>
      <c r="C195" s="449" t="s">
        <v>670</v>
      </c>
      <c r="D195" s="603"/>
    </row>
    <row r="196" spans="1:4" ht="22.5">
      <c r="A196" s="599">
        <v>1.4</v>
      </c>
      <c r="B196" s="453" t="s">
        <v>676</v>
      </c>
      <c r="C196" s="452" t="s">
        <v>671</v>
      </c>
      <c r="D196" s="603"/>
    </row>
    <row r="197" spans="1:4" ht="12.75">
      <c r="A197" s="599">
        <v>1.5</v>
      </c>
      <c r="B197" s="453" t="s">
        <v>677</v>
      </c>
      <c r="C197" s="452" t="s">
        <v>671</v>
      </c>
      <c r="D197" s="604"/>
    </row>
    <row r="198" spans="1:4" ht="12.75">
      <c r="A198" s="599"/>
      <c r="B198" s="906" t="s">
        <v>672</v>
      </c>
      <c r="C198" s="906"/>
      <c r="D198" s="604"/>
    </row>
    <row r="199" spans="1:4" ht="24.75" customHeight="1">
      <c r="A199" s="599"/>
      <c r="B199" s="904" t="s">
        <v>912</v>
      </c>
      <c r="C199" s="904"/>
      <c r="D199" s="604"/>
    </row>
    <row r="200" spans="1:4" ht="12.75">
      <c r="A200" s="596"/>
      <c r="B200" s="449" t="s">
        <v>911</v>
      </c>
      <c r="C200" s="451" t="s">
        <v>944</v>
      </c>
      <c r="D200" s="604"/>
    </row>
    <row r="201" spans="1:4" ht="12.75">
      <c r="A201" s="599"/>
      <c r="B201" s="906" t="s">
        <v>673</v>
      </c>
      <c r="C201" s="906"/>
      <c r="D201" s="604"/>
    </row>
    <row r="202" spans="1:4" ht="52.5" customHeight="1">
      <c r="A202" s="596"/>
      <c r="B202" s="904" t="s">
        <v>910</v>
      </c>
      <c r="C202" s="904"/>
      <c r="D202" s="604"/>
    </row>
    <row r="203" spans="1:4" ht="12.75">
      <c r="B203" s="906" t="s">
        <v>710</v>
      </c>
      <c r="C203" s="906"/>
      <c r="D203" s="604"/>
    </row>
    <row r="204" spans="1:4" ht="22.5">
      <c r="A204" s="456">
        <v>1</v>
      </c>
      <c r="B204" s="449" t="s">
        <v>686</v>
      </c>
      <c r="C204" s="449" t="s">
        <v>698</v>
      </c>
      <c r="D204" s="604"/>
    </row>
    <row r="205" spans="1:4" ht="12.75">
      <c r="A205" s="456">
        <v>2</v>
      </c>
      <c r="B205" s="449" t="s">
        <v>687</v>
      </c>
      <c r="C205" s="449" t="s">
        <v>699</v>
      </c>
      <c r="D205" s="604"/>
    </row>
    <row r="206" spans="1:4" ht="22.5">
      <c r="A206" s="456">
        <v>3</v>
      </c>
      <c r="B206" s="449" t="s">
        <v>688</v>
      </c>
      <c r="C206" s="449" t="s">
        <v>700</v>
      </c>
      <c r="D206" s="603"/>
    </row>
    <row r="207" spans="1:4" ht="12.75">
      <c r="A207" s="456">
        <v>4</v>
      </c>
      <c r="B207" s="449" t="s">
        <v>689</v>
      </c>
      <c r="C207" s="449" t="s">
        <v>701</v>
      </c>
      <c r="D207" s="603"/>
    </row>
    <row r="208" spans="1:4" ht="22.5">
      <c r="A208" s="456">
        <v>5</v>
      </c>
      <c r="B208" s="449" t="s">
        <v>690</v>
      </c>
      <c r="C208" s="449" t="s">
        <v>702</v>
      </c>
    </row>
    <row r="209" spans="1:3" ht="22.5">
      <c r="A209" s="456">
        <v>6</v>
      </c>
      <c r="B209" s="449" t="s">
        <v>691</v>
      </c>
      <c r="C209" s="449" t="s">
        <v>703</v>
      </c>
    </row>
    <row r="210" spans="1:3" ht="22.5">
      <c r="A210" s="456">
        <v>7</v>
      </c>
      <c r="B210" s="449" t="s">
        <v>692</v>
      </c>
      <c r="C210" s="449" t="s">
        <v>704</v>
      </c>
    </row>
    <row r="211" spans="1:3">
      <c r="A211" s="456">
        <v>7.1</v>
      </c>
      <c r="B211" s="450" t="s">
        <v>693</v>
      </c>
      <c r="C211" s="449" t="s">
        <v>705</v>
      </c>
    </row>
    <row r="212" spans="1:3" ht="22.5">
      <c r="A212" s="456">
        <v>7.2</v>
      </c>
      <c r="B212" s="450" t="s">
        <v>694</v>
      </c>
      <c r="C212" s="449" t="s">
        <v>706</v>
      </c>
    </row>
    <row r="213" spans="1:3">
      <c r="A213" s="456">
        <v>7.3</v>
      </c>
      <c r="B213" s="450" t="s">
        <v>695</v>
      </c>
      <c r="C213" s="449" t="s">
        <v>707</v>
      </c>
    </row>
    <row r="214" spans="1:3">
      <c r="A214" s="456">
        <v>8</v>
      </c>
      <c r="B214" s="449" t="s">
        <v>696</v>
      </c>
      <c r="C214" s="449" t="s">
        <v>708</v>
      </c>
    </row>
    <row r="215" spans="1:3">
      <c r="A215" s="456">
        <v>9</v>
      </c>
      <c r="B215" s="449" t="s">
        <v>697</v>
      </c>
      <c r="C215" s="449" t="s">
        <v>709</v>
      </c>
    </row>
    <row r="216" spans="1:3" ht="22.5">
      <c r="A216" s="606">
        <v>10.1</v>
      </c>
      <c r="B216" s="468" t="s">
        <v>717</v>
      </c>
      <c r="C216" s="463" t="s">
        <v>718</v>
      </c>
    </row>
    <row r="217" spans="1:3">
      <c r="A217" s="907"/>
      <c r="B217" s="469" t="s">
        <v>902</v>
      </c>
      <c r="C217" s="449" t="s">
        <v>909</v>
      </c>
    </row>
    <row r="218" spans="1:3">
      <c r="A218" s="907"/>
      <c r="B218" s="450" t="s">
        <v>569</v>
      </c>
      <c r="C218" s="449" t="s">
        <v>908</v>
      </c>
    </row>
    <row r="219" spans="1:3">
      <c r="A219" s="907"/>
      <c r="B219" s="450" t="s">
        <v>901</v>
      </c>
      <c r="C219" s="449" t="s">
        <v>948</v>
      </c>
    </row>
    <row r="220" spans="1:3">
      <c r="A220" s="907"/>
      <c r="B220" s="450" t="s">
        <v>711</v>
      </c>
      <c r="C220" s="449" t="s">
        <v>907</v>
      </c>
    </row>
    <row r="221" spans="1:3" ht="22.5">
      <c r="A221" s="907"/>
      <c r="B221" s="450" t="s">
        <v>715</v>
      </c>
      <c r="C221" s="450" t="s">
        <v>906</v>
      </c>
    </row>
    <row r="222" spans="1:3" ht="33.75">
      <c r="A222" s="907"/>
      <c r="B222" s="450" t="s">
        <v>714</v>
      </c>
      <c r="C222" s="449" t="s">
        <v>905</v>
      </c>
    </row>
    <row r="223" spans="1:3">
      <c r="A223" s="907"/>
      <c r="B223" s="450" t="s">
        <v>949</v>
      </c>
      <c r="C223" s="449" t="s">
        <v>904</v>
      </c>
    </row>
    <row r="224" spans="1:3" ht="33.75">
      <c r="A224" s="907"/>
      <c r="B224" s="450" t="s">
        <v>950</v>
      </c>
      <c r="C224" s="449" t="s">
        <v>903</v>
      </c>
    </row>
    <row r="225" spans="1:3" ht="12.75">
      <c r="A225" s="607"/>
      <c r="B225" s="467"/>
      <c r="C225" s="464"/>
    </row>
    <row r="226" spans="1:3" ht="12.75">
      <c r="A226" s="607"/>
      <c r="B226" s="464"/>
      <c r="C226" s="464"/>
    </row>
    <row r="227" spans="1:3" ht="12.75">
      <c r="A227" s="607"/>
      <c r="B227" s="464"/>
      <c r="C227" s="464"/>
    </row>
    <row r="228" spans="1:3" ht="12.75">
      <c r="A228" s="607"/>
      <c r="B228" s="465"/>
      <c r="C228" s="464"/>
    </row>
    <row r="229" spans="1:3" ht="12.75">
      <c r="A229" s="903"/>
      <c r="B229" s="466"/>
      <c r="C229" s="464"/>
    </row>
    <row r="230" spans="1:3" ht="12.75">
      <c r="A230" s="903"/>
      <c r="B230" s="466"/>
      <c r="C230" s="464"/>
    </row>
    <row r="231" spans="1:3" ht="12.75">
      <c r="A231" s="903"/>
      <c r="B231" s="466"/>
      <c r="C231" s="464"/>
    </row>
    <row r="232" spans="1:3" ht="12.75">
      <c r="A232" s="903"/>
      <c r="B232" s="466"/>
      <c r="C232" s="467"/>
    </row>
    <row r="233" spans="1:3" ht="12.75">
      <c r="A233" s="903"/>
      <c r="B233" s="466"/>
      <c r="C233" s="464"/>
    </row>
    <row r="234" spans="1:3" ht="12.75">
      <c r="A234" s="903"/>
      <c r="B234" s="466"/>
      <c r="C234" s="464"/>
    </row>
    <row r="235" spans="1:3" ht="12.75">
      <c r="A235" s="903"/>
      <c r="B235" s="466"/>
      <c r="C235" s="464"/>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scale="65" orientation="landscape" horizontalDpi="1200" verticalDpi="1200" r:id="rId1"/>
  <headerFooter>
    <oddHeader>&amp;C&amp;"Calibri"&amp;10&amp;K0078D7 Classification: Restricted to Partners&amp;1#_x000D_</oddHeader>
  </headerFooter>
  <rowBreaks count="6" manualBreakCount="6">
    <brk id="40" max="16383" man="1"/>
    <brk id="74" max="16383" man="1"/>
    <brk id="109" max="16383" man="1"/>
    <brk id="146" max="16383" man="1"/>
    <brk id="174" max="16383" man="1"/>
    <brk id="2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5"/>
  <sheetViews>
    <sheetView topLeftCell="B31" zoomScale="85" zoomScaleNormal="85" workbookViewId="0">
      <selection activeCell="C6" sqref="C6:H45"/>
    </sheetView>
  </sheetViews>
  <sheetFormatPr defaultRowHeight="15"/>
  <cols>
    <col min="2" max="2" width="71" customWidth="1"/>
    <col min="3" max="8" width="17.85546875" style="506" customWidth="1"/>
  </cols>
  <sheetData>
    <row r="1" spans="1:14" ht="15.75">
      <c r="A1" s="10" t="s">
        <v>108</v>
      </c>
      <c r="B1" s="246" t="str">
        <f>Info!C2</f>
        <v>ს.ს "პროკრედიტ ბანკი"</v>
      </c>
      <c r="C1" s="507"/>
      <c r="D1" s="508"/>
      <c r="E1" s="508"/>
      <c r="F1" s="508"/>
      <c r="G1" s="508"/>
    </row>
    <row r="2" spans="1:14" ht="15.75">
      <c r="A2" s="10" t="s">
        <v>109</v>
      </c>
      <c r="B2" s="270">
        <f>'1. key ratios'!B2</f>
        <v>45199</v>
      </c>
      <c r="C2" s="507"/>
      <c r="D2" s="508"/>
      <c r="E2" s="508"/>
      <c r="F2" s="508"/>
      <c r="G2" s="508"/>
    </row>
    <row r="3" spans="1:14" ht="15.75">
      <c r="A3" s="10"/>
      <c r="B3" s="9"/>
      <c r="C3" s="507"/>
      <c r="D3" s="508"/>
      <c r="E3" s="508"/>
      <c r="F3" s="508"/>
      <c r="G3" s="508"/>
    </row>
    <row r="4" spans="1:14">
      <c r="A4" s="790" t="s">
        <v>25</v>
      </c>
      <c r="B4" s="786" t="s">
        <v>166</v>
      </c>
      <c r="C4" s="788" t="s">
        <v>114</v>
      </c>
      <c r="D4" s="788"/>
      <c r="E4" s="788"/>
      <c r="F4" s="788" t="s">
        <v>115</v>
      </c>
      <c r="G4" s="788"/>
      <c r="H4" s="789"/>
    </row>
    <row r="5" spans="1:14" ht="15.6" customHeight="1">
      <c r="A5" s="791"/>
      <c r="B5" s="787"/>
      <c r="C5" s="509" t="s">
        <v>26</v>
      </c>
      <c r="D5" s="509" t="s">
        <v>88</v>
      </c>
      <c r="E5" s="509" t="s">
        <v>66</v>
      </c>
      <c r="F5" s="509" t="s">
        <v>26</v>
      </c>
      <c r="G5" s="509" t="s">
        <v>88</v>
      </c>
      <c r="H5" s="509" t="s">
        <v>66</v>
      </c>
    </row>
    <row r="6" spans="1:14">
      <c r="A6" s="359">
        <v>1</v>
      </c>
      <c r="B6" s="345" t="s">
        <v>772</v>
      </c>
      <c r="C6" s="504">
        <v>47186979.019000009</v>
      </c>
      <c r="D6" s="504">
        <v>39718302.890000001</v>
      </c>
      <c r="E6" s="503">
        <v>86905281.909000009</v>
      </c>
      <c r="F6" s="504">
        <v>45841085.231600009</v>
      </c>
      <c r="G6" s="504">
        <v>38570900.408400007</v>
      </c>
      <c r="H6" s="503">
        <v>84411985.640000015</v>
      </c>
      <c r="I6" s="505"/>
      <c r="J6" s="505"/>
      <c r="K6" s="505"/>
      <c r="L6" s="505"/>
      <c r="M6" s="505"/>
      <c r="N6" s="505"/>
    </row>
    <row r="7" spans="1:14">
      <c r="A7" s="359">
        <v>1.1000000000000001</v>
      </c>
      <c r="B7" s="346" t="s">
        <v>726</v>
      </c>
      <c r="C7" s="493">
        <v>0</v>
      </c>
      <c r="D7" s="493">
        <v>0</v>
      </c>
      <c r="E7" s="503">
        <v>0</v>
      </c>
      <c r="F7" s="493">
        <v>0</v>
      </c>
      <c r="G7" s="493">
        <v>0</v>
      </c>
      <c r="H7" s="503">
        <v>0</v>
      </c>
      <c r="I7" s="505"/>
      <c r="J7" s="505"/>
      <c r="K7" s="505"/>
      <c r="L7" s="505"/>
      <c r="M7" s="505"/>
      <c r="N7" s="505"/>
    </row>
    <row r="8" spans="1:14" ht="21">
      <c r="A8" s="359">
        <v>1.2</v>
      </c>
      <c r="B8" s="346" t="s">
        <v>773</v>
      </c>
      <c r="C8" s="493">
        <v>0</v>
      </c>
      <c r="D8" s="493">
        <v>0</v>
      </c>
      <c r="E8" s="503">
        <v>0</v>
      </c>
      <c r="F8" s="493">
        <v>0</v>
      </c>
      <c r="G8" s="493">
        <v>0</v>
      </c>
      <c r="H8" s="503">
        <v>0</v>
      </c>
      <c r="I8" s="505"/>
      <c r="J8" s="505"/>
      <c r="K8" s="505"/>
      <c r="L8" s="505"/>
      <c r="M8" s="505"/>
      <c r="N8" s="505"/>
    </row>
    <row r="9" spans="1:14" ht="21.6" customHeight="1">
      <c r="A9" s="359">
        <v>1.3</v>
      </c>
      <c r="B9" s="337" t="s">
        <v>774</v>
      </c>
      <c r="C9" s="493">
        <v>0</v>
      </c>
      <c r="D9" s="493">
        <v>0</v>
      </c>
      <c r="E9" s="503">
        <v>0</v>
      </c>
      <c r="F9" s="493">
        <v>0</v>
      </c>
      <c r="G9" s="493">
        <v>0</v>
      </c>
      <c r="H9" s="503">
        <v>0</v>
      </c>
      <c r="I9" s="505"/>
      <c r="J9" s="505"/>
      <c r="K9" s="505"/>
      <c r="L9" s="505"/>
      <c r="M9" s="505"/>
      <c r="N9" s="505"/>
    </row>
    <row r="10" spans="1:14" ht="21">
      <c r="A10" s="359">
        <v>1.4</v>
      </c>
      <c r="B10" s="337" t="s">
        <v>730</v>
      </c>
      <c r="C10" s="493">
        <v>0</v>
      </c>
      <c r="D10" s="493">
        <v>0</v>
      </c>
      <c r="E10" s="503">
        <v>0</v>
      </c>
      <c r="F10" s="493">
        <v>0</v>
      </c>
      <c r="G10" s="493">
        <v>0</v>
      </c>
      <c r="H10" s="503">
        <v>0</v>
      </c>
      <c r="I10" s="505"/>
      <c r="J10" s="505"/>
      <c r="K10" s="505"/>
      <c r="L10" s="505"/>
      <c r="M10" s="505"/>
      <c r="N10" s="505"/>
    </row>
    <row r="11" spans="1:14">
      <c r="A11" s="359">
        <v>1.5</v>
      </c>
      <c r="B11" s="337" t="s">
        <v>733</v>
      </c>
      <c r="C11" s="493">
        <v>47186979.019000009</v>
      </c>
      <c r="D11" s="493">
        <v>39718302.890000001</v>
      </c>
      <c r="E11" s="503">
        <v>86905281.909000009</v>
      </c>
      <c r="F11" s="493">
        <v>45841085.231600009</v>
      </c>
      <c r="G11" s="493">
        <v>38570900.408400007</v>
      </c>
      <c r="H11" s="503">
        <v>84411985.640000015</v>
      </c>
      <c r="I11" s="505"/>
      <c r="J11" s="505"/>
      <c r="K11" s="505"/>
      <c r="L11" s="505"/>
      <c r="M11" s="505"/>
      <c r="N11" s="505"/>
    </row>
    <row r="12" spans="1:14">
      <c r="A12" s="359">
        <v>1.6</v>
      </c>
      <c r="B12" s="338" t="s">
        <v>99</v>
      </c>
      <c r="C12" s="493">
        <v>0</v>
      </c>
      <c r="D12" s="493">
        <v>0</v>
      </c>
      <c r="E12" s="503">
        <v>0</v>
      </c>
      <c r="F12" s="493">
        <v>0</v>
      </c>
      <c r="G12" s="493">
        <v>0</v>
      </c>
      <c r="H12" s="503">
        <v>0</v>
      </c>
      <c r="I12" s="505"/>
      <c r="J12" s="505"/>
      <c r="K12" s="505"/>
      <c r="L12" s="505"/>
      <c r="M12" s="505"/>
      <c r="N12" s="505"/>
    </row>
    <row r="13" spans="1:14">
      <c r="A13" s="359">
        <v>2</v>
      </c>
      <c r="B13" s="347" t="s">
        <v>775</v>
      </c>
      <c r="C13" s="504">
        <v>-11732008.120000001</v>
      </c>
      <c r="D13" s="504">
        <v>-17811457.539999999</v>
      </c>
      <c r="E13" s="503">
        <v>-29543465.66</v>
      </c>
      <c r="F13" s="504">
        <v>-9518683.3800000101</v>
      </c>
      <c r="G13" s="504">
        <v>-17095527.400000088</v>
      </c>
      <c r="H13" s="503">
        <v>-26614210.780000098</v>
      </c>
      <c r="I13" s="505"/>
      <c r="J13" s="505"/>
      <c r="K13" s="505"/>
      <c r="L13" s="505"/>
      <c r="M13" s="505"/>
      <c r="N13" s="505"/>
    </row>
    <row r="14" spans="1:14">
      <c r="A14" s="359">
        <v>2.1</v>
      </c>
      <c r="B14" s="337" t="s">
        <v>776</v>
      </c>
      <c r="C14" s="493">
        <v>0</v>
      </c>
      <c r="D14" s="493">
        <v>0</v>
      </c>
      <c r="E14" s="503">
        <v>0</v>
      </c>
      <c r="F14" s="493">
        <v>0</v>
      </c>
      <c r="G14" s="493">
        <v>0</v>
      </c>
      <c r="H14" s="503">
        <v>0</v>
      </c>
      <c r="I14" s="505"/>
      <c r="J14" s="505"/>
      <c r="K14" s="505"/>
      <c r="L14" s="505"/>
      <c r="M14" s="505"/>
      <c r="N14" s="505"/>
    </row>
    <row r="15" spans="1:14" ht="24.6" customHeight="1">
      <c r="A15" s="359">
        <v>2.2000000000000002</v>
      </c>
      <c r="B15" s="337" t="s">
        <v>777</v>
      </c>
      <c r="C15" s="493">
        <v>0</v>
      </c>
      <c r="D15" s="493">
        <v>0</v>
      </c>
      <c r="E15" s="503">
        <v>0</v>
      </c>
      <c r="F15" s="493">
        <v>0</v>
      </c>
      <c r="G15" s="493">
        <v>0</v>
      </c>
      <c r="H15" s="503">
        <v>0</v>
      </c>
      <c r="I15" s="505"/>
      <c r="J15" s="505"/>
      <c r="K15" s="505"/>
      <c r="L15" s="505"/>
      <c r="M15" s="505"/>
      <c r="N15" s="505"/>
    </row>
    <row r="16" spans="1:14" ht="20.45" customHeight="1">
      <c r="A16" s="359">
        <v>2.2999999999999998</v>
      </c>
      <c r="B16" s="337" t="s">
        <v>778</v>
      </c>
      <c r="C16" s="493">
        <v>-11732008.120000001</v>
      </c>
      <c r="D16" s="493">
        <v>-17811457.539999999</v>
      </c>
      <c r="E16" s="503">
        <v>-29543465.66</v>
      </c>
      <c r="F16" s="493">
        <v>-9518683.3800000101</v>
      </c>
      <c r="G16" s="493">
        <v>-17095527.400000088</v>
      </c>
      <c r="H16" s="503">
        <v>-26614210.780000098</v>
      </c>
      <c r="I16" s="505"/>
      <c r="J16" s="505"/>
      <c r="K16" s="505"/>
      <c r="L16" s="505"/>
      <c r="M16" s="505"/>
      <c r="N16" s="505"/>
    </row>
    <row r="17" spans="1:14">
      <c r="A17" s="359">
        <v>2.4</v>
      </c>
      <c r="B17" s="337" t="s">
        <v>779</v>
      </c>
      <c r="C17" s="493">
        <v>0</v>
      </c>
      <c r="D17" s="493">
        <v>0</v>
      </c>
      <c r="E17" s="503">
        <v>0</v>
      </c>
      <c r="F17" s="493">
        <v>0</v>
      </c>
      <c r="G17" s="493">
        <v>0</v>
      </c>
      <c r="H17" s="503">
        <v>0</v>
      </c>
      <c r="I17" s="505"/>
      <c r="J17" s="505"/>
      <c r="K17" s="505"/>
      <c r="L17" s="505"/>
      <c r="M17" s="505"/>
      <c r="N17" s="505"/>
    </row>
    <row r="18" spans="1:14">
      <c r="A18" s="359">
        <v>3</v>
      </c>
      <c r="B18" s="347" t="s">
        <v>780</v>
      </c>
      <c r="C18" s="493"/>
      <c r="D18" s="493"/>
      <c r="E18" s="503">
        <v>0</v>
      </c>
      <c r="F18" s="493">
        <v>487039.96</v>
      </c>
      <c r="G18" s="493">
        <v>21685.63</v>
      </c>
      <c r="H18" s="503">
        <v>508725.59</v>
      </c>
      <c r="I18" s="505"/>
      <c r="J18" s="505"/>
      <c r="K18" s="505"/>
      <c r="L18" s="505"/>
      <c r="M18" s="505"/>
      <c r="N18" s="505"/>
    </row>
    <row r="19" spans="1:14">
      <c r="A19" s="359">
        <v>4</v>
      </c>
      <c r="B19" s="347" t="s">
        <v>781</v>
      </c>
      <c r="C19" s="493">
        <v>6159255.7832999993</v>
      </c>
      <c r="D19" s="493">
        <v>3047323.3266999996</v>
      </c>
      <c r="E19" s="503">
        <v>9206579.1099999994</v>
      </c>
      <c r="F19" s="493">
        <v>6513897.2834930001</v>
      </c>
      <c r="G19" s="493">
        <v>3418501.6365069998</v>
      </c>
      <c r="H19" s="503">
        <v>9932398.9199999999</v>
      </c>
      <c r="I19" s="505"/>
      <c r="J19" s="505"/>
      <c r="K19" s="505"/>
      <c r="L19" s="505"/>
      <c r="M19" s="505"/>
      <c r="N19" s="505"/>
    </row>
    <row r="20" spans="1:14">
      <c r="A20" s="359">
        <v>5</v>
      </c>
      <c r="B20" s="347" t="s">
        <v>782</v>
      </c>
      <c r="C20" s="493">
        <v>-1131812.81</v>
      </c>
      <c r="D20" s="493">
        <v>-6194287.1100000003</v>
      </c>
      <c r="E20" s="503">
        <v>-7326099.9199999999</v>
      </c>
      <c r="F20" s="493">
        <v>-4394709.88</v>
      </c>
      <c r="G20" s="493">
        <v>-4074165.1999999993</v>
      </c>
      <c r="H20" s="503">
        <v>-8468875.0799999982</v>
      </c>
      <c r="I20" s="505"/>
      <c r="J20" s="505"/>
      <c r="K20" s="505"/>
      <c r="L20" s="505"/>
      <c r="M20" s="505"/>
      <c r="N20" s="505"/>
    </row>
    <row r="21" spans="1:14" ht="38.450000000000003" customHeight="1">
      <c r="A21" s="359">
        <v>6</v>
      </c>
      <c r="B21" s="347" t="s">
        <v>783</v>
      </c>
      <c r="C21" s="493"/>
      <c r="D21" s="493"/>
      <c r="E21" s="503">
        <v>0</v>
      </c>
      <c r="F21" s="493">
        <v>0</v>
      </c>
      <c r="G21" s="493">
        <v>0</v>
      </c>
      <c r="H21" s="503">
        <v>0</v>
      </c>
      <c r="I21" s="505"/>
      <c r="J21" s="505"/>
      <c r="K21" s="505"/>
      <c r="L21" s="505"/>
      <c r="M21" s="505"/>
      <c r="N21" s="505"/>
    </row>
    <row r="22" spans="1:14" ht="27.6" customHeight="1">
      <c r="A22" s="359">
        <v>7</v>
      </c>
      <c r="B22" s="347" t="s">
        <v>784</v>
      </c>
      <c r="C22" s="493"/>
      <c r="D22" s="493"/>
      <c r="E22" s="503">
        <v>0</v>
      </c>
      <c r="F22" s="493">
        <v>0</v>
      </c>
      <c r="G22" s="493">
        <v>0</v>
      </c>
      <c r="H22" s="503">
        <v>0</v>
      </c>
      <c r="I22" s="505"/>
      <c r="J22" s="505"/>
      <c r="K22" s="505"/>
      <c r="L22" s="505"/>
      <c r="M22" s="505"/>
      <c r="N22" s="505"/>
    </row>
    <row r="23" spans="1:14" ht="36.950000000000003" customHeight="1">
      <c r="A23" s="359">
        <v>8</v>
      </c>
      <c r="B23" s="348" t="s">
        <v>785</v>
      </c>
      <c r="C23" s="618"/>
      <c r="D23" s="618"/>
      <c r="E23" s="503">
        <v>0</v>
      </c>
      <c r="F23" s="493">
        <v>0</v>
      </c>
      <c r="G23" s="493">
        <v>0</v>
      </c>
      <c r="H23" s="503">
        <v>0</v>
      </c>
      <c r="I23" s="505"/>
      <c r="J23" s="505"/>
      <c r="K23" s="505"/>
      <c r="L23" s="505"/>
      <c r="M23" s="505"/>
      <c r="N23" s="505"/>
    </row>
    <row r="24" spans="1:14" ht="34.5" customHeight="1">
      <c r="A24" s="359">
        <v>9</v>
      </c>
      <c r="B24" s="348" t="s">
        <v>786</v>
      </c>
      <c r="C24" s="618"/>
      <c r="D24" s="618"/>
      <c r="E24" s="503">
        <v>0</v>
      </c>
      <c r="F24" s="618">
        <v>0</v>
      </c>
      <c r="G24" s="618">
        <v>0</v>
      </c>
      <c r="H24" s="503">
        <v>0</v>
      </c>
      <c r="I24" s="505"/>
      <c r="J24" s="505"/>
      <c r="K24" s="505"/>
      <c r="L24" s="505"/>
      <c r="M24" s="505"/>
      <c r="N24" s="505"/>
    </row>
    <row r="25" spans="1:14">
      <c r="A25" s="359">
        <v>10</v>
      </c>
      <c r="B25" s="347" t="s">
        <v>787</v>
      </c>
      <c r="C25" s="618">
        <v>10147362.829999998</v>
      </c>
      <c r="D25" s="618">
        <v>0</v>
      </c>
      <c r="E25" s="503">
        <v>10147362.829999998</v>
      </c>
      <c r="F25" s="618">
        <v>12796320.889999993</v>
      </c>
      <c r="G25" s="618"/>
      <c r="H25" s="503">
        <v>12796320.889999993</v>
      </c>
      <c r="I25" s="505"/>
      <c r="J25" s="505"/>
      <c r="K25" s="505"/>
      <c r="L25" s="505"/>
      <c r="M25" s="505"/>
      <c r="N25" s="505"/>
    </row>
    <row r="26" spans="1:14" ht="27" customHeight="1">
      <c r="A26" s="359">
        <v>11</v>
      </c>
      <c r="B26" s="349" t="s">
        <v>788</v>
      </c>
      <c r="C26" s="629"/>
      <c r="D26" s="629"/>
      <c r="E26" s="503">
        <v>0</v>
      </c>
      <c r="F26" s="629"/>
      <c r="G26" s="629"/>
      <c r="H26" s="503">
        <v>0</v>
      </c>
      <c r="I26" s="505"/>
      <c r="J26" s="505"/>
      <c r="K26" s="505"/>
      <c r="L26" s="505"/>
      <c r="M26" s="505"/>
      <c r="N26" s="505"/>
    </row>
    <row r="27" spans="1:14">
      <c r="A27" s="359">
        <v>12</v>
      </c>
      <c r="B27" s="347" t="s">
        <v>789</v>
      </c>
      <c r="C27" s="618">
        <v>1035372.4672600002</v>
      </c>
      <c r="D27" s="618">
        <v>99990.972739999997</v>
      </c>
      <c r="E27" s="503">
        <v>1135363.4400000002</v>
      </c>
      <c r="F27" s="618">
        <v>827739.51532999962</v>
      </c>
      <c r="G27" s="618">
        <v>496996.42467000004</v>
      </c>
      <c r="H27" s="503">
        <v>1324735.9399999997</v>
      </c>
      <c r="I27" s="505"/>
      <c r="J27" s="505"/>
      <c r="K27" s="505"/>
      <c r="L27" s="505"/>
      <c r="M27" s="505"/>
      <c r="N27" s="505"/>
    </row>
    <row r="28" spans="1:14">
      <c r="A28" s="359">
        <v>13</v>
      </c>
      <c r="B28" s="350" t="s">
        <v>790</v>
      </c>
      <c r="C28" s="618">
        <v>-733681.1</v>
      </c>
      <c r="D28" s="618"/>
      <c r="E28" s="503">
        <v>-733681.1</v>
      </c>
      <c r="F28" s="618">
        <v>-1220376.3</v>
      </c>
      <c r="G28" s="618"/>
      <c r="H28" s="503">
        <v>-1220376.3</v>
      </c>
      <c r="I28" s="505"/>
      <c r="J28" s="505"/>
      <c r="K28" s="505"/>
      <c r="L28" s="505"/>
      <c r="M28" s="505"/>
      <c r="N28" s="505"/>
    </row>
    <row r="29" spans="1:14">
      <c r="A29" s="359">
        <v>14</v>
      </c>
      <c r="B29" s="351" t="s">
        <v>791</v>
      </c>
      <c r="C29" s="629">
        <v>-28795426.91</v>
      </c>
      <c r="D29" s="629">
        <v>-2230946.2999999998</v>
      </c>
      <c r="E29" s="503">
        <v>-31026373.210000001</v>
      </c>
      <c r="F29" s="629">
        <v>-25312288.230000004</v>
      </c>
      <c r="G29" s="629">
        <v>-5497884.9800000004</v>
      </c>
      <c r="H29" s="503">
        <v>-30810173.210000005</v>
      </c>
      <c r="I29" s="505"/>
      <c r="J29" s="505"/>
      <c r="K29" s="505"/>
      <c r="L29" s="505"/>
      <c r="M29" s="505"/>
      <c r="N29" s="505"/>
    </row>
    <row r="30" spans="1:14">
      <c r="A30" s="359">
        <v>14.1</v>
      </c>
      <c r="B30" s="328" t="s">
        <v>792</v>
      </c>
      <c r="C30" s="618">
        <v>-12962507.969999999</v>
      </c>
      <c r="D30" s="618"/>
      <c r="E30" s="503">
        <v>-12962507.969999999</v>
      </c>
      <c r="F30" s="618">
        <v>-12508253.080000002</v>
      </c>
      <c r="G30" s="618">
        <v>0</v>
      </c>
      <c r="H30" s="503">
        <v>-12508253.080000002</v>
      </c>
      <c r="I30" s="505"/>
      <c r="J30" s="505"/>
      <c r="K30" s="505"/>
      <c r="L30" s="505"/>
      <c r="M30" s="505"/>
      <c r="N30" s="505"/>
    </row>
    <row r="31" spans="1:14">
      <c r="A31" s="359">
        <v>14.2</v>
      </c>
      <c r="B31" s="328" t="s">
        <v>793</v>
      </c>
      <c r="C31" s="618">
        <v>-15832918.940000001</v>
      </c>
      <c r="D31" s="618">
        <v>-2230946.2999999998</v>
      </c>
      <c r="E31" s="503">
        <v>-18063865.240000002</v>
      </c>
      <c r="F31" s="618">
        <v>-12804035.15</v>
      </c>
      <c r="G31" s="618">
        <v>-5497884.9800000004</v>
      </c>
      <c r="H31" s="503">
        <v>-18301920.130000003</v>
      </c>
      <c r="I31" s="505"/>
      <c r="J31" s="505"/>
      <c r="K31" s="505"/>
      <c r="L31" s="505"/>
      <c r="M31" s="505"/>
      <c r="N31" s="505"/>
    </row>
    <row r="32" spans="1:14">
      <c r="A32" s="359">
        <v>15</v>
      </c>
      <c r="B32" s="352" t="s">
        <v>794</v>
      </c>
      <c r="C32" s="618">
        <v>-3311599.1100000003</v>
      </c>
      <c r="D32" s="618"/>
      <c r="E32" s="503">
        <v>-3311599.1100000003</v>
      </c>
      <c r="F32" s="618">
        <v>-3521590.3799999994</v>
      </c>
      <c r="G32" s="618">
        <v>0</v>
      </c>
      <c r="H32" s="503">
        <v>-3521590.3799999994</v>
      </c>
      <c r="I32" s="505"/>
      <c r="J32" s="505"/>
      <c r="K32" s="505"/>
      <c r="L32" s="505"/>
      <c r="M32" s="505"/>
      <c r="N32" s="505"/>
    </row>
    <row r="33" spans="1:14" ht="22.5" customHeight="1">
      <c r="A33" s="359">
        <v>16</v>
      </c>
      <c r="B33" s="324" t="s">
        <v>795</v>
      </c>
      <c r="C33" s="618">
        <v>102935.4955</v>
      </c>
      <c r="D33" s="618">
        <v>0</v>
      </c>
      <c r="E33" s="503">
        <v>102935.4955</v>
      </c>
      <c r="F33" s="618">
        <v>939261.01522173686</v>
      </c>
      <c r="G33" s="618">
        <v>0</v>
      </c>
      <c r="H33" s="503">
        <v>939261.01522173686</v>
      </c>
      <c r="I33" s="505"/>
      <c r="J33" s="505"/>
      <c r="K33" s="505"/>
      <c r="L33" s="505"/>
      <c r="M33" s="505"/>
      <c r="N33" s="505"/>
    </row>
    <row r="34" spans="1:14">
      <c r="A34" s="359">
        <v>17</v>
      </c>
      <c r="B34" s="347" t="s">
        <v>796</v>
      </c>
      <c r="C34" s="629">
        <v>47522.11</v>
      </c>
      <c r="D34" s="629">
        <v>0</v>
      </c>
      <c r="E34" s="503">
        <v>47522.11</v>
      </c>
      <c r="F34" s="629">
        <v>0</v>
      </c>
      <c r="G34" s="629">
        <v>0</v>
      </c>
      <c r="H34" s="503">
        <v>0</v>
      </c>
      <c r="I34" s="505"/>
      <c r="J34" s="505"/>
      <c r="K34" s="505"/>
      <c r="L34" s="505"/>
      <c r="M34" s="505"/>
      <c r="N34" s="505"/>
    </row>
    <row r="35" spans="1:14">
      <c r="A35" s="359">
        <v>17.100000000000001</v>
      </c>
      <c r="B35" s="353" t="s">
        <v>797</v>
      </c>
      <c r="C35" s="618">
        <v>47522.11</v>
      </c>
      <c r="D35" s="618">
        <v>0</v>
      </c>
      <c r="E35" s="503">
        <v>47522.11</v>
      </c>
      <c r="F35" s="618">
        <v>0</v>
      </c>
      <c r="G35" s="618">
        <v>0</v>
      </c>
      <c r="H35" s="503">
        <v>0</v>
      </c>
      <c r="I35" s="505"/>
      <c r="J35" s="505"/>
      <c r="K35" s="505"/>
      <c r="L35" s="505"/>
      <c r="M35" s="505"/>
      <c r="N35" s="505"/>
    </row>
    <row r="36" spans="1:14">
      <c r="A36" s="359">
        <v>17.2</v>
      </c>
      <c r="B36" s="328" t="s">
        <v>798</v>
      </c>
      <c r="C36" s="618"/>
      <c r="D36" s="618"/>
      <c r="E36" s="503">
        <v>0</v>
      </c>
      <c r="F36" s="618"/>
      <c r="G36" s="618">
        <v>0</v>
      </c>
      <c r="H36" s="503">
        <v>0</v>
      </c>
      <c r="I36" s="505"/>
      <c r="J36" s="505"/>
      <c r="K36" s="505"/>
      <c r="L36" s="505"/>
      <c r="M36" s="505"/>
      <c r="N36" s="505"/>
    </row>
    <row r="37" spans="1:14" ht="41.45" customHeight="1">
      <c r="A37" s="359">
        <v>18</v>
      </c>
      <c r="B37" s="354" t="s">
        <v>799</v>
      </c>
      <c r="C37" s="629">
        <v>10101011.369999999</v>
      </c>
      <c r="D37" s="629">
        <v>0</v>
      </c>
      <c r="E37" s="503">
        <v>10101011.369999999</v>
      </c>
      <c r="F37" s="629">
        <v>-384729.51999999682</v>
      </c>
      <c r="G37" s="629">
        <v>0</v>
      </c>
      <c r="H37" s="503">
        <v>-384729.51999999682</v>
      </c>
      <c r="I37" s="505"/>
      <c r="J37" s="505"/>
      <c r="K37" s="505"/>
      <c r="L37" s="505"/>
      <c r="M37" s="505"/>
      <c r="N37" s="505"/>
    </row>
    <row r="38" spans="1:14" ht="21">
      <c r="A38" s="359">
        <v>18.100000000000001</v>
      </c>
      <c r="B38" s="337" t="s">
        <v>800</v>
      </c>
      <c r="C38" s="504"/>
      <c r="D38" s="504"/>
      <c r="E38" s="503">
        <v>0</v>
      </c>
      <c r="F38" s="629"/>
      <c r="G38" s="629"/>
      <c r="H38" s="503">
        <v>0</v>
      </c>
      <c r="I38" s="505"/>
      <c r="J38" s="505"/>
      <c r="K38" s="505"/>
      <c r="L38" s="505"/>
      <c r="M38" s="505"/>
      <c r="N38" s="505"/>
    </row>
    <row r="39" spans="1:14">
      <c r="A39" s="359">
        <v>18.2</v>
      </c>
      <c r="B39" s="337" t="s">
        <v>801</v>
      </c>
      <c r="C39" s="493">
        <v>10101011.369999999</v>
      </c>
      <c r="D39" s="493">
        <v>0</v>
      </c>
      <c r="E39" s="503">
        <v>10101011.369999999</v>
      </c>
      <c r="F39" s="493">
        <v>-384729.51999999682</v>
      </c>
      <c r="G39" s="493">
        <v>0</v>
      </c>
      <c r="H39" s="503">
        <v>-384729.51999999682</v>
      </c>
      <c r="I39" s="505"/>
      <c r="J39" s="505"/>
      <c r="K39" s="505"/>
      <c r="L39" s="505"/>
      <c r="M39" s="505"/>
      <c r="N39" s="505"/>
    </row>
    <row r="40" spans="1:14" ht="24.6" customHeight="1">
      <c r="A40" s="359">
        <v>19</v>
      </c>
      <c r="B40" s="354" t="s">
        <v>802</v>
      </c>
      <c r="C40" s="504"/>
      <c r="D40" s="504"/>
      <c r="E40" s="503">
        <v>0</v>
      </c>
      <c r="F40" s="504"/>
      <c r="G40" s="504"/>
      <c r="H40" s="503">
        <v>0</v>
      </c>
      <c r="I40" s="505"/>
      <c r="J40" s="505"/>
      <c r="K40" s="505"/>
      <c r="L40" s="505"/>
      <c r="M40" s="505"/>
      <c r="N40" s="505"/>
    </row>
    <row r="41" spans="1:14" ht="24.95" customHeight="1">
      <c r="A41" s="359">
        <v>20</v>
      </c>
      <c r="B41" s="354" t="s">
        <v>803</v>
      </c>
      <c r="C41" s="504"/>
      <c r="D41" s="504"/>
      <c r="E41" s="503">
        <v>0</v>
      </c>
      <c r="F41" s="504"/>
      <c r="G41" s="504"/>
      <c r="H41" s="503">
        <v>0</v>
      </c>
      <c r="I41" s="505"/>
      <c r="J41" s="505"/>
      <c r="K41" s="505"/>
      <c r="L41" s="505"/>
      <c r="M41" s="505"/>
      <c r="N41" s="505"/>
    </row>
    <row r="42" spans="1:14" ht="33" customHeight="1">
      <c r="A42" s="359">
        <v>21</v>
      </c>
      <c r="B42" s="355" t="s">
        <v>804</v>
      </c>
      <c r="C42" s="504"/>
      <c r="D42" s="504"/>
      <c r="E42" s="503">
        <v>0</v>
      </c>
      <c r="F42" s="504"/>
      <c r="G42" s="504"/>
      <c r="H42" s="503">
        <v>0</v>
      </c>
      <c r="I42" s="505"/>
      <c r="J42" s="505"/>
      <c r="K42" s="505"/>
      <c r="L42" s="505"/>
      <c r="M42" s="505"/>
      <c r="N42" s="505"/>
    </row>
    <row r="43" spans="1:14">
      <c r="A43" s="359">
        <v>22</v>
      </c>
      <c r="B43" s="356" t="s">
        <v>805</v>
      </c>
      <c r="C43" s="504">
        <v>29075911.025059998</v>
      </c>
      <c r="D43" s="504">
        <v>16628926.239439998</v>
      </c>
      <c r="E43" s="503">
        <v>45704837.264499992</v>
      </c>
      <c r="F43" s="504">
        <v>23052966.20564473</v>
      </c>
      <c r="G43" s="504">
        <v>15840506.519576918</v>
      </c>
      <c r="H43" s="503">
        <v>38893472.725221649</v>
      </c>
      <c r="I43" s="505"/>
      <c r="J43" s="505"/>
      <c r="K43" s="505"/>
      <c r="L43" s="505"/>
      <c r="M43" s="505"/>
      <c r="N43" s="505"/>
    </row>
    <row r="44" spans="1:14">
      <c r="A44" s="359">
        <v>23</v>
      </c>
      <c r="B44" s="356" t="s">
        <v>806</v>
      </c>
      <c r="C44" s="504">
        <v>6962055.1100000013</v>
      </c>
      <c r="D44" s="504"/>
      <c r="E44" s="503">
        <v>6962055.1100000013</v>
      </c>
      <c r="F44" s="493">
        <v>4686954.59</v>
      </c>
      <c r="G44" s="504"/>
      <c r="H44" s="503">
        <v>4686954.59</v>
      </c>
      <c r="I44" s="505"/>
      <c r="J44" s="505"/>
      <c r="K44" s="505"/>
      <c r="L44" s="505"/>
      <c r="M44" s="505"/>
      <c r="N44" s="505"/>
    </row>
    <row r="45" spans="1:14">
      <c r="A45" s="359">
        <v>24</v>
      </c>
      <c r="B45" s="356" t="s">
        <v>807</v>
      </c>
      <c r="C45" s="504">
        <v>22113855.915059999</v>
      </c>
      <c r="D45" s="504">
        <v>16628926.239439998</v>
      </c>
      <c r="E45" s="503">
        <v>38742782.154499993</v>
      </c>
      <c r="F45" s="504">
        <v>18366011.615644731</v>
      </c>
      <c r="G45" s="504">
        <v>15840506.519576918</v>
      </c>
      <c r="H45" s="503">
        <v>34206518.135221645</v>
      </c>
      <c r="I45" s="505"/>
      <c r="J45" s="505"/>
      <c r="K45" s="505"/>
      <c r="L45" s="505"/>
      <c r="M45" s="505"/>
      <c r="N45" s="505"/>
    </row>
  </sheetData>
  <mergeCells count="4">
    <mergeCell ref="B4:B5"/>
    <mergeCell ref="C4:E4"/>
    <mergeCell ref="F4:H4"/>
    <mergeCell ref="A4:A5"/>
  </mergeCells>
  <pageMargins left="0.7" right="0.7" top="0.75" bottom="0.75" header="0.3" footer="0.3"/>
  <headerFooter>
    <oddHeader>&amp;C&amp;"Calibri"&amp;10&amp;K0078D7 Classification: Restricted to Partners&amp;1#_x000D_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7"/>
  <sheetViews>
    <sheetView topLeftCell="A37" zoomScale="85" zoomScaleNormal="85" workbookViewId="0">
      <selection activeCell="C6" sqref="C6:H43"/>
    </sheetView>
  </sheetViews>
  <sheetFormatPr defaultColWidth="9.140625" defaultRowHeight="15"/>
  <cols>
    <col min="1" max="1" width="8.7109375" style="614"/>
    <col min="2" max="2" width="72.140625" style="109" customWidth="1"/>
    <col min="3" max="3" width="15" style="109" bestFit="1" customWidth="1"/>
    <col min="4" max="5" width="13.85546875" style="109" bestFit="1" customWidth="1"/>
    <col min="6" max="8" width="12.7109375" style="109" customWidth="1"/>
    <col min="9" max="16384" width="9.140625" style="109"/>
  </cols>
  <sheetData>
    <row r="1" spans="1:14">
      <c r="A1" s="608" t="s">
        <v>108</v>
      </c>
      <c r="B1" s="246" t="str">
        <f>Info!C2</f>
        <v>ს.ს "პროკრედიტ ბანკი"</v>
      </c>
      <c r="C1" s="9"/>
      <c r="D1" s="1"/>
      <c r="E1" s="1"/>
      <c r="F1" s="1"/>
      <c r="G1" s="1"/>
    </row>
    <row r="2" spans="1:14">
      <c r="A2" s="608" t="s">
        <v>109</v>
      </c>
      <c r="B2" s="270">
        <f>'1. key ratios'!B2</f>
        <v>45199</v>
      </c>
      <c r="C2" s="9"/>
      <c r="D2" s="1"/>
      <c r="E2" s="1"/>
      <c r="F2" s="1"/>
      <c r="G2" s="1"/>
    </row>
    <row r="3" spans="1:14" ht="15.75" thickBot="1">
      <c r="A3" s="608"/>
      <c r="B3" s="9"/>
      <c r="C3" s="9"/>
      <c r="D3" s="1"/>
      <c r="E3" s="1"/>
      <c r="F3" s="1"/>
      <c r="G3" s="1"/>
    </row>
    <row r="4" spans="1:14">
      <c r="A4" s="792" t="s">
        <v>25</v>
      </c>
      <c r="B4" s="793" t="s">
        <v>151</v>
      </c>
      <c r="C4" s="794" t="s">
        <v>114</v>
      </c>
      <c r="D4" s="794"/>
      <c r="E4" s="794"/>
      <c r="F4" s="794" t="s">
        <v>115</v>
      </c>
      <c r="G4" s="794"/>
      <c r="H4" s="795"/>
    </row>
    <row r="5" spans="1:14">
      <c r="A5" s="792"/>
      <c r="B5" s="793"/>
      <c r="C5" s="609" t="s">
        <v>26</v>
      </c>
      <c r="D5" s="609" t="s">
        <v>88</v>
      </c>
      <c r="E5" s="609" t="s">
        <v>66</v>
      </c>
      <c r="F5" s="609" t="s">
        <v>26</v>
      </c>
      <c r="G5" s="609" t="s">
        <v>88</v>
      </c>
      <c r="H5" s="610" t="s">
        <v>66</v>
      </c>
    </row>
    <row r="6" spans="1:14">
      <c r="A6" s="611">
        <v>1</v>
      </c>
      <c r="B6" s="630" t="s">
        <v>808</v>
      </c>
      <c r="C6" s="632">
        <v>0</v>
      </c>
      <c r="D6" s="632">
        <v>28306000</v>
      </c>
      <c r="E6" s="612">
        <v>28306000</v>
      </c>
      <c r="F6" s="632">
        <v>0</v>
      </c>
      <c r="G6" s="632">
        <v>27589000</v>
      </c>
      <c r="H6" s="612">
        <v>27589000</v>
      </c>
      <c r="I6" s="616"/>
      <c r="J6" s="616"/>
      <c r="K6" s="616"/>
      <c r="L6" s="616"/>
      <c r="M6" s="616"/>
      <c r="N6" s="616"/>
    </row>
    <row r="7" spans="1:14" ht="35.25" customHeight="1">
      <c r="A7" s="611">
        <v>2</v>
      </c>
      <c r="B7" s="630" t="s">
        <v>177</v>
      </c>
      <c r="C7" s="632">
        <v>17433500</v>
      </c>
      <c r="D7" s="632">
        <v>322106967.32499999</v>
      </c>
      <c r="E7" s="612">
        <v>339540467.32499999</v>
      </c>
      <c r="F7" s="632">
        <v>48047858.25</v>
      </c>
      <c r="G7" s="632">
        <v>359336792.64999998</v>
      </c>
      <c r="H7" s="613">
        <v>407384650.89999998</v>
      </c>
      <c r="I7" s="616"/>
      <c r="J7" s="616"/>
      <c r="K7" s="616"/>
      <c r="L7" s="616"/>
      <c r="M7" s="616"/>
      <c r="N7" s="616"/>
    </row>
    <row r="8" spans="1:14">
      <c r="A8" s="611">
        <v>3</v>
      </c>
      <c r="B8" s="630" t="s">
        <v>179</v>
      </c>
      <c r="C8" s="632">
        <v>394547175.17980003</v>
      </c>
      <c r="D8" s="632">
        <v>892556977.45771599</v>
      </c>
      <c r="E8" s="612">
        <v>1287104152.637516</v>
      </c>
      <c r="F8" s="632">
        <v>402667528.13</v>
      </c>
      <c r="G8" s="632">
        <v>691110157.61115801</v>
      </c>
      <c r="H8" s="613">
        <v>1093777685.741158</v>
      </c>
      <c r="I8" s="616"/>
      <c r="J8" s="616"/>
      <c r="K8" s="616"/>
      <c r="L8" s="616"/>
      <c r="M8" s="616"/>
      <c r="N8" s="616"/>
    </row>
    <row r="9" spans="1:14">
      <c r="A9" s="611">
        <v>3.1</v>
      </c>
      <c r="B9" s="631" t="s">
        <v>809</v>
      </c>
      <c r="C9" s="632">
        <v>343190347.37980002</v>
      </c>
      <c r="D9" s="632">
        <v>627067783.73269999</v>
      </c>
      <c r="E9" s="612">
        <v>970258131.11249995</v>
      </c>
      <c r="F9" s="632">
        <v>345598714.22000003</v>
      </c>
      <c r="G9" s="632">
        <v>627067783.73269999</v>
      </c>
      <c r="H9" s="613">
        <v>972666497.95270002</v>
      </c>
      <c r="I9" s="616"/>
      <c r="J9" s="616"/>
      <c r="K9" s="616"/>
      <c r="L9" s="616"/>
      <c r="M9" s="616"/>
      <c r="N9" s="616"/>
    </row>
    <row r="10" spans="1:14">
      <c r="A10" s="611">
        <v>3.2</v>
      </c>
      <c r="B10" s="631" t="s">
        <v>810</v>
      </c>
      <c r="C10" s="632">
        <v>51356827.799999997</v>
      </c>
      <c r="D10" s="632">
        <v>265489193.725016</v>
      </c>
      <c r="E10" s="612">
        <v>316846021.52501601</v>
      </c>
      <c r="F10" s="632">
        <v>57068813.909999996</v>
      </c>
      <c r="G10" s="632">
        <v>64042373.878457993</v>
      </c>
      <c r="H10" s="613">
        <v>121111187.78845799</v>
      </c>
      <c r="I10" s="616"/>
      <c r="J10" s="616"/>
      <c r="K10" s="616"/>
      <c r="L10" s="616"/>
      <c r="M10" s="616"/>
      <c r="N10" s="616"/>
    </row>
    <row r="11" spans="1:14" ht="25.5">
      <c r="A11" s="611">
        <v>4</v>
      </c>
      <c r="B11" s="630" t="s">
        <v>178</v>
      </c>
      <c r="C11" s="632">
        <v>6175000</v>
      </c>
      <c r="D11" s="632">
        <v>0</v>
      </c>
      <c r="E11" s="612">
        <v>6175000</v>
      </c>
      <c r="F11" s="632">
        <v>8506000</v>
      </c>
      <c r="G11" s="632">
        <v>0</v>
      </c>
      <c r="H11" s="613">
        <v>8506000</v>
      </c>
      <c r="I11" s="616"/>
      <c r="J11" s="616"/>
      <c r="K11" s="616"/>
      <c r="L11" s="616"/>
      <c r="M11" s="616"/>
      <c r="N11" s="616"/>
    </row>
    <row r="12" spans="1:14">
      <c r="A12" s="611">
        <v>4.0999999999999996</v>
      </c>
      <c r="B12" s="631" t="s">
        <v>811</v>
      </c>
      <c r="C12" s="632">
        <v>6175000</v>
      </c>
      <c r="D12" s="632">
        <v>0</v>
      </c>
      <c r="E12" s="612">
        <v>6175000</v>
      </c>
      <c r="F12" s="632">
        <v>8506000</v>
      </c>
      <c r="G12" s="632">
        <v>0</v>
      </c>
      <c r="H12" s="613">
        <v>8506000</v>
      </c>
      <c r="I12" s="616"/>
      <c r="J12" s="616"/>
      <c r="K12" s="616"/>
      <c r="L12" s="616"/>
      <c r="M12" s="616"/>
      <c r="N12" s="616"/>
    </row>
    <row r="13" spans="1:14">
      <c r="A13" s="611">
        <v>4.2</v>
      </c>
      <c r="B13" s="631" t="s">
        <v>812</v>
      </c>
      <c r="C13" s="632">
        <v>0</v>
      </c>
      <c r="D13" s="632">
        <v>0</v>
      </c>
      <c r="E13" s="612">
        <v>0</v>
      </c>
      <c r="F13" s="632">
        <v>0</v>
      </c>
      <c r="G13" s="632">
        <v>0</v>
      </c>
      <c r="H13" s="613">
        <v>0</v>
      </c>
      <c r="I13" s="616"/>
      <c r="J13" s="616"/>
      <c r="K13" s="616"/>
      <c r="L13" s="616"/>
      <c r="M13" s="616"/>
      <c r="N13" s="616"/>
    </row>
    <row r="14" spans="1:14">
      <c r="A14" s="611">
        <v>5</v>
      </c>
      <c r="B14" s="636" t="s">
        <v>813</v>
      </c>
      <c r="C14" s="742">
        <v>365876006.60360003</v>
      </c>
      <c r="D14" s="742">
        <v>1004409050.4738998</v>
      </c>
      <c r="E14" s="743">
        <v>1370285057.0774999</v>
      </c>
      <c r="F14" s="742">
        <v>371877062.74000001</v>
      </c>
      <c r="G14" s="742">
        <v>944148188.78680015</v>
      </c>
      <c r="H14" s="613">
        <v>1316025251.5268002</v>
      </c>
      <c r="I14" s="616"/>
      <c r="J14" s="616"/>
      <c r="K14" s="616"/>
      <c r="L14" s="616"/>
      <c r="M14" s="616"/>
      <c r="N14" s="616"/>
    </row>
    <row r="15" spans="1:14">
      <c r="A15" s="611">
        <v>5.0999999999999996</v>
      </c>
      <c r="B15" s="633" t="s">
        <v>814</v>
      </c>
      <c r="C15" s="632">
        <v>14828820.763599999</v>
      </c>
      <c r="D15" s="632">
        <v>3347564.8369999998</v>
      </c>
      <c r="E15" s="612">
        <v>18176385.6006</v>
      </c>
      <c r="F15" s="632">
        <v>12905571.43</v>
      </c>
      <c r="G15" s="632">
        <v>2362676.61</v>
      </c>
      <c r="H15" s="613">
        <v>15268248.039999999</v>
      </c>
      <c r="I15" s="616"/>
      <c r="J15" s="616"/>
      <c r="K15" s="616"/>
      <c r="L15" s="616"/>
      <c r="M15" s="616"/>
      <c r="N15" s="616"/>
    </row>
    <row r="16" spans="1:14">
      <c r="A16" s="611">
        <v>5.2</v>
      </c>
      <c r="B16" s="633" t="s">
        <v>815</v>
      </c>
      <c r="C16" s="632">
        <v>0</v>
      </c>
      <c r="D16" s="632">
        <v>0</v>
      </c>
      <c r="E16" s="612">
        <v>0</v>
      </c>
      <c r="F16" s="632">
        <v>0</v>
      </c>
      <c r="G16" s="632">
        <v>0</v>
      </c>
      <c r="H16" s="613">
        <v>0</v>
      </c>
      <c r="I16" s="616"/>
      <c r="J16" s="616"/>
      <c r="K16" s="616"/>
      <c r="L16" s="616"/>
      <c r="M16" s="616"/>
      <c r="N16" s="616"/>
    </row>
    <row r="17" spans="1:14">
      <c r="A17" s="611">
        <v>5.3</v>
      </c>
      <c r="B17" s="633" t="s">
        <v>816</v>
      </c>
      <c r="C17" s="632">
        <v>310117482.45000005</v>
      </c>
      <c r="D17" s="632">
        <v>951411229.58419991</v>
      </c>
      <c r="E17" s="612">
        <v>1261528712.0342</v>
      </c>
      <c r="F17" s="632">
        <v>320162171.37</v>
      </c>
      <c r="G17" s="632">
        <v>892871319.01080012</v>
      </c>
      <c r="H17" s="613">
        <v>1213033490.3808002</v>
      </c>
      <c r="I17" s="616"/>
      <c r="J17" s="616"/>
      <c r="K17" s="616"/>
      <c r="L17" s="616"/>
      <c r="M17" s="616"/>
      <c r="N17" s="616"/>
    </row>
    <row r="18" spans="1:14">
      <c r="A18" s="611" t="s">
        <v>180</v>
      </c>
      <c r="B18" s="634" t="s">
        <v>817</v>
      </c>
      <c r="C18" s="632">
        <v>68393601.680000007</v>
      </c>
      <c r="D18" s="632">
        <v>203287895.45919999</v>
      </c>
      <c r="E18" s="612">
        <v>271681497.13919997</v>
      </c>
      <c r="F18" s="632">
        <v>76512904.430000007</v>
      </c>
      <c r="G18" s="632">
        <v>194981104.05239999</v>
      </c>
      <c r="H18" s="613">
        <v>271494008.4824</v>
      </c>
      <c r="I18" s="616"/>
      <c r="J18" s="616"/>
      <c r="K18" s="616"/>
      <c r="L18" s="616"/>
      <c r="M18" s="616"/>
      <c r="N18" s="616"/>
    </row>
    <row r="19" spans="1:14">
      <c r="A19" s="611" t="s">
        <v>181</v>
      </c>
      <c r="B19" s="634" t="s">
        <v>818</v>
      </c>
      <c r="C19" s="632">
        <v>75014090.569999993</v>
      </c>
      <c r="D19" s="632">
        <v>429608487.62099999</v>
      </c>
      <c r="E19" s="612">
        <v>504622578.19099998</v>
      </c>
      <c r="F19" s="632">
        <v>85701287.569999993</v>
      </c>
      <c r="G19" s="632">
        <v>439315876.77630001</v>
      </c>
      <c r="H19" s="613">
        <v>525017164.34630001</v>
      </c>
      <c r="I19" s="616"/>
      <c r="J19" s="616"/>
      <c r="K19" s="616"/>
      <c r="L19" s="616"/>
      <c r="M19" s="616"/>
      <c r="N19" s="616"/>
    </row>
    <row r="20" spans="1:14">
      <c r="A20" s="611" t="s">
        <v>182</v>
      </c>
      <c r="B20" s="634" t="s">
        <v>819</v>
      </c>
      <c r="C20" s="632"/>
      <c r="D20" s="632"/>
      <c r="E20" s="612">
        <v>0</v>
      </c>
      <c r="F20" s="632"/>
      <c r="G20" s="632"/>
      <c r="H20" s="613">
        <v>0</v>
      </c>
      <c r="I20" s="616"/>
      <c r="J20" s="616"/>
      <c r="K20" s="616"/>
      <c r="L20" s="616"/>
      <c r="M20" s="616"/>
      <c r="N20" s="616"/>
    </row>
    <row r="21" spans="1:14">
      <c r="A21" s="611" t="s">
        <v>183</v>
      </c>
      <c r="B21" s="634" t="s">
        <v>820</v>
      </c>
      <c r="C21" s="632">
        <v>61842778.109999999</v>
      </c>
      <c r="D21" s="632">
        <v>127526662.31659999</v>
      </c>
      <c r="E21" s="612">
        <v>189369440.42659998</v>
      </c>
      <c r="F21" s="632">
        <v>62202795.899999999</v>
      </c>
      <c r="G21" s="632">
        <v>89574145.746700004</v>
      </c>
      <c r="H21" s="613">
        <v>151776941.64669999</v>
      </c>
      <c r="I21" s="616"/>
      <c r="J21" s="616"/>
      <c r="K21" s="616"/>
      <c r="L21" s="616"/>
      <c r="M21" s="616"/>
      <c r="N21" s="616"/>
    </row>
    <row r="22" spans="1:14">
      <c r="A22" s="611" t="s">
        <v>184</v>
      </c>
      <c r="B22" s="634" t="s">
        <v>538</v>
      </c>
      <c r="C22" s="632">
        <v>104867012.09</v>
      </c>
      <c r="D22" s="632">
        <v>190988184.18740001</v>
      </c>
      <c r="E22" s="612">
        <v>295855196.27740002</v>
      </c>
      <c r="F22" s="632">
        <v>95745183.469999999</v>
      </c>
      <c r="G22" s="632">
        <v>169000192.43540001</v>
      </c>
      <c r="H22" s="613">
        <v>264745375.90540001</v>
      </c>
      <c r="I22" s="616"/>
      <c r="J22" s="616"/>
      <c r="K22" s="616"/>
      <c r="L22" s="616"/>
      <c r="M22" s="616"/>
      <c r="N22" s="616"/>
    </row>
    <row r="23" spans="1:14">
      <c r="A23" s="611">
        <v>5.4</v>
      </c>
      <c r="B23" s="633" t="s">
        <v>821</v>
      </c>
      <c r="C23" s="632">
        <v>34014084.82</v>
      </c>
      <c r="D23" s="632">
        <v>48280853.705399998</v>
      </c>
      <c r="E23" s="612">
        <v>82294938.525399998</v>
      </c>
      <c r="F23" s="632">
        <v>34287096.479999997</v>
      </c>
      <c r="G23" s="632">
        <v>43778547.012599997</v>
      </c>
      <c r="H23" s="613">
        <v>78065643.492599994</v>
      </c>
      <c r="I23" s="616"/>
      <c r="J23" s="616"/>
      <c r="K23" s="616"/>
      <c r="L23" s="616"/>
      <c r="M23" s="616"/>
      <c r="N23" s="616"/>
    </row>
    <row r="24" spans="1:14">
      <c r="A24" s="611">
        <v>5.5</v>
      </c>
      <c r="B24" s="633" t="s">
        <v>822</v>
      </c>
      <c r="C24" s="632">
        <v>6915618.5499999998</v>
      </c>
      <c r="D24" s="632">
        <v>1369402.2886999999</v>
      </c>
      <c r="E24" s="612">
        <v>8285020.8387000002</v>
      </c>
      <c r="F24" s="632">
        <v>4522223.43</v>
      </c>
      <c r="G24" s="632">
        <v>4264476.9757000003</v>
      </c>
      <c r="H24" s="613">
        <v>8786700.4057</v>
      </c>
      <c r="I24" s="616"/>
      <c r="J24" s="616"/>
      <c r="K24" s="616"/>
      <c r="L24" s="616"/>
      <c r="M24" s="616"/>
      <c r="N24" s="616"/>
    </row>
    <row r="25" spans="1:14">
      <c r="A25" s="611">
        <v>5.6</v>
      </c>
      <c r="B25" s="633" t="s">
        <v>823</v>
      </c>
      <c r="C25" s="632">
        <v>0</v>
      </c>
      <c r="D25" s="632">
        <v>0</v>
      </c>
      <c r="E25" s="612">
        <v>0</v>
      </c>
      <c r="F25" s="632">
        <v>0</v>
      </c>
      <c r="G25" s="632">
        <v>871169.09</v>
      </c>
      <c r="H25" s="613">
        <v>871169.09</v>
      </c>
      <c r="I25" s="616"/>
      <c r="J25" s="616"/>
      <c r="K25" s="616"/>
      <c r="L25" s="616"/>
      <c r="M25" s="616"/>
      <c r="N25" s="616"/>
    </row>
    <row r="26" spans="1:14">
      <c r="A26" s="611">
        <v>5.7</v>
      </c>
      <c r="B26" s="633" t="s">
        <v>538</v>
      </c>
      <c r="C26" s="632">
        <v>0.02</v>
      </c>
      <c r="D26" s="632">
        <v>5.8599999999999999E-2</v>
      </c>
      <c r="E26" s="612">
        <v>7.8600000000000003E-2</v>
      </c>
      <c r="F26" s="632">
        <v>0.03</v>
      </c>
      <c r="G26" s="632">
        <v>8.77E-2</v>
      </c>
      <c r="H26" s="613">
        <v>0.1177</v>
      </c>
      <c r="I26" s="616"/>
      <c r="J26" s="616"/>
      <c r="K26" s="616"/>
      <c r="L26" s="616"/>
      <c r="M26" s="616"/>
      <c r="N26" s="616"/>
    </row>
    <row r="27" spans="1:14">
      <c r="A27" s="611">
        <v>6</v>
      </c>
      <c r="B27" s="636" t="s">
        <v>824</v>
      </c>
      <c r="C27" s="632">
        <v>37812655</v>
      </c>
      <c r="D27" s="632">
        <v>42218509.044045985</v>
      </c>
      <c r="E27" s="612">
        <v>80031164.044045985</v>
      </c>
      <c r="F27" s="632">
        <v>31604857.299999997</v>
      </c>
      <c r="G27" s="632">
        <v>45238179.576957002</v>
      </c>
      <c r="H27" s="613">
        <v>76843036.876956999</v>
      </c>
      <c r="I27" s="616"/>
      <c r="J27" s="616"/>
      <c r="K27" s="616"/>
      <c r="L27" s="616"/>
      <c r="M27" s="616"/>
      <c r="N27" s="616"/>
    </row>
    <row r="28" spans="1:14">
      <c r="A28" s="611">
        <v>7</v>
      </c>
      <c r="B28" s="636" t="s">
        <v>825</v>
      </c>
      <c r="C28" s="632">
        <v>43802931.890000001</v>
      </c>
      <c r="D28" s="632">
        <v>16736353.628128</v>
      </c>
      <c r="E28" s="612">
        <v>60539285.518128</v>
      </c>
      <c r="F28" s="632">
        <v>46006454.640000001</v>
      </c>
      <c r="G28" s="632">
        <v>16250670.862221003</v>
      </c>
      <c r="H28" s="613">
        <v>62257125.502221003</v>
      </c>
      <c r="I28" s="616"/>
      <c r="J28" s="616"/>
      <c r="K28" s="616"/>
      <c r="L28" s="616"/>
      <c r="M28" s="616"/>
      <c r="N28" s="616"/>
    </row>
    <row r="29" spans="1:14">
      <c r="A29" s="611">
        <v>8</v>
      </c>
      <c r="B29" s="636" t="s">
        <v>826</v>
      </c>
      <c r="C29" s="632">
        <v>0</v>
      </c>
      <c r="D29" s="632">
        <v>433366.14860000001</v>
      </c>
      <c r="E29" s="612">
        <v>433366.14860000001</v>
      </c>
      <c r="F29" s="632">
        <v>0</v>
      </c>
      <c r="G29" s="632">
        <v>333298.50300000003</v>
      </c>
      <c r="H29" s="613">
        <v>333298.50300000003</v>
      </c>
      <c r="I29" s="616"/>
      <c r="J29" s="616"/>
      <c r="K29" s="616"/>
      <c r="L29" s="616"/>
      <c r="M29" s="616"/>
      <c r="N29" s="616"/>
    </row>
    <row r="30" spans="1:14">
      <c r="A30" s="611">
        <v>9</v>
      </c>
      <c r="B30" s="630" t="s">
        <v>185</v>
      </c>
      <c r="C30" s="632">
        <v>17734350</v>
      </c>
      <c r="D30" s="632">
        <v>19474770.386955999</v>
      </c>
      <c r="E30" s="612">
        <v>37209120.386955999</v>
      </c>
      <c r="F30" s="632">
        <v>0</v>
      </c>
      <c r="G30" s="632">
        <v>0</v>
      </c>
      <c r="H30" s="613">
        <v>0</v>
      </c>
      <c r="I30" s="616"/>
      <c r="J30" s="616"/>
      <c r="K30" s="616"/>
      <c r="L30" s="616"/>
      <c r="M30" s="616"/>
      <c r="N30" s="616"/>
    </row>
    <row r="31" spans="1:14" ht="25.5">
      <c r="A31" s="611">
        <v>9.1</v>
      </c>
      <c r="B31" s="631" t="s">
        <v>827</v>
      </c>
      <c r="C31" s="632">
        <v>12508500</v>
      </c>
      <c r="D31" s="632">
        <v>5808206.5874439999</v>
      </c>
      <c r="E31" s="612">
        <v>18316706.587444</v>
      </c>
      <c r="F31" s="632">
        <v>0</v>
      </c>
      <c r="G31" s="632">
        <v>0</v>
      </c>
      <c r="H31" s="613">
        <v>0</v>
      </c>
      <c r="I31" s="616"/>
      <c r="J31" s="616"/>
      <c r="K31" s="616"/>
      <c r="L31" s="616"/>
      <c r="M31" s="616"/>
      <c r="N31" s="616"/>
    </row>
    <row r="32" spans="1:14" ht="25.5">
      <c r="A32" s="611">
        <v>9.1999999999999993</v>
      </c>
      <c r="B32" s="631" t="s">
        <v>828</v>
      </c>
      <c r="C32" s="632">
        <v>5225850</v>
      </c>
      <c r="D32" s="632">
        <v>13666563.799512001</v>
      </c>
      <c r="E32" s="612">
        <v>18892413.799511999</v>
      </c>
      <c r="F32" s="632">
        <v>0</v>
      </c>
      <c r="G32" s="632">
        <v>0</v>
      </c>
      <c r="H32" s="613">
        <v>0</v>
      </c>
      <c r="I32" s="616"/>
      <c r="J32" s="616"/>
      <c r="K32" s="616"/>
      <c r="L32" s="616"/>
      <c r="M32" s="616"/>
      <c r="N32" s="616"/>
    </row>
    <row r="33" spans="1:14" ht="25.5">
      <c r="A33" s="611">
        <v>9.3000000000000007</v>
      </c>
      <c r="B33" s="631" t="s">
        <v>829</v>
      </c>
      <c r="C33" s="632"/>
      <c r="D33" s="632"/>
      <c r="E33" s="612">
        <v>0</v>
      </c>
      <c r="F33" s="632"/>
      <c r="G33" s="632"/>
      <c r="H33" s="613">
        <v>0</v>
      </c>
      <c r="I33" s="616"/>
      <c r="J33" s="616"/>
      <c r="K33" s="616"/>
      <c r="L33" s="616"/>
      <c r="M33" s="616"/>
      <c r="N33" s="616"/>
    </row>
    <row r="34" spans="1:14">
      <c r="A34" s="611">
        <v>9.4</v>
      </c>
      <c r="B34" s="631" t="s">
        <v>830</v>
      </c>
      <c r="C34" s="632"/>
      <c r="D34" s="632"/>
      <c r="E34" s="612">
        <v>0</v>
      </c>
      <c r="F34" s="632"/>
      <c r="G34" s="632"/>
      <c r="H34" s="613">
        <v>0</v>
      </c>
      <c r="I34" s="616"/>
      <c r="J34" s="616"/>
      <c r="K34" s="616"/>
      <c r="L34" s="616"/>
      <c r="M34" s="616"/>
      <c r="N34" s="616"/>
    </row>
    <row r="35" spans="1:14">
      <c r="A35" s="611">
        <v>9.5</v>
      </c>
      <c r="B35" s="631" t="s">
        <v>831</v>
      </c>
      <c r="C35" s="632"/>
      <c r="D35" s="632"/>
      <c r="E35" s="612">
        <v>0</v>
      </c>
      <c r="F35" s="632"/>
      <c r="G35" s="632"/>
      <c r="H35" s="613">
        <v>0</v>
      </c>
      <c r="I35" s="616"/>
      <c r="J35" s="616"/>
      <c r="K35" s="616"/>
      <c r="L35" s="616"/>
      <c r="M35" s="616"/>
      <c r="N35" s="616"/>
    </row>
    <row r="36" spans="1:14" ht="25.5">
      <c r="A36" s="611">
        <v>9.6</v>
      </c>
      <c r="B36" s="631" t="s">
        <v>832</v>
      </c>
      <c r="C36" s="632"/>
      <c r="D36" s="632"/>
      <c r="E36" s="612">
        <v>0</v>
      </c>
      <c r="F36" s="632"/>
      <c r="G36" s="632"/>
      <c r="H36" s="613">
        <v>0</v>
      </c>
      <c r="I36" s="616"/>
      <c r="J36" s="616"/>
      <c r="K36" s="616"/>
      <c r="L36" s="616"/>
      <c r="M36" s="616"/>
      <c r="N36" s="616"/>
    </row>
    <row r="37" spans="1:14" ht="25.5">
      <c r="A37" s="611">
        <v>9.6999999999999993</v>
      </c>
      <c r="B37" s="631" t="s">
        <v>833</v>
      </c>
      <c r="C37" s="632"/>
      <c r="D37" s="632"/>
      <c r="E37" s="612">
        <v>0</v>
      </c>
      <c r="F37" s="632"/>
      <c r="G37" s="632"/>
      <c r="H37" s="613">
        <v>0</v>
      </c>
      <c r="I37" s="616"/>
      <c r="J37" s="616"/>
      <c r="K37" s="616"/>
      <c r="L37" s="616"/>
      <c r="M37" s="616"/>
      <c r="N37" s="616"/>
    </row>
    <row r="38" spans="1:14">
      <c r="A38" s="611">
        <v>10</v>
      </c>
      <c r="B38" s="636" t="s">
        <v>834</v>
      </c>
      <c r="C38" s="632">
        <v>8166957.7899999972</v>
      </c>
      <c r="D38" s="632">
        <v>14844059.784899997</v>
      </c>
      <c r="E38" s="612">
        <v>23011017.574899994</v>
      </c>
      <c r="F38" s="632">
        <v>5811295.4999999925</v>
      </c>
      <c r="G38" s="632">
        <v>26490027.903111778</v>
      </c>
      <c r="H38" s="613">
        <v>32301323.403111771</v>
      </c>
      <c r="I38" s="616"/>
      <c r="J38" s="616"/>
      <c r="K38" s="616"/>
      <c r="L38" s="616"/>
      <c r="M38" s="616"/>
      <c r="N38" s="616"/>
    </row>
    <row r="39" spans="1:14" ht="25.5">
      <c r="A39" s="611">
        <v>10.1</v>
      </c>
      <c r="B39" s="631" t="s">
        <v>835</v>
      </c>
      <c r="C39" s="635">
        <v>873352.74</v>
      </c>
      <c r="D39" s="635">
        <v>23842.172999999999</v>
      </c>
      <c r="E39" s="612">
        <v>897194.91299999994</v>
      </c>
      <c r="F39" s="635">
        <v>121197.02</v>
      </c>
      <c r="G39" s="635">
        <v>476206.56</v>
      </c>
      <c r="H39" s="613">
        <v>597403.57999999996</v>
      </c>
      <c r="I39" s="616"/>
      <c r="J39" s="616"/>
      <c r="K39" s="616"/>
      <c r="L39" s="616"/>
      <c r="M39" s="616"/>
      <c r="N39" s="616"/>
    </row>
    <row r="40" spans="1:14" ht="25.5">
      <c r="A40" s="611">
        <v>10.199999999999999</v>
      </c>
      <c r="B40" s="631" t="s">
        <v>836</v>
      </c>
      <c r="C40" s="635">
        <v>0</v>
      </c>
      <c r="D40" s="635">
        <v>1038603.037</v>
      </c>
      <c r="E40" s="612">
        <v>1038603.037</v>
      </c>
      <c r="F40" s="635">
        <v>11868.569999999992</v>
      </c>
      <c r="G40" s="635">
        <v>71835.533585999976</v>
      </c>
      <c r="H40" s="613">
        <v>83704.103585999968</v>
      </c>
      <c r="I40" s="616"/>
      <c r="J40" s="616"/>
      <c r="K40" s="616"/>
      <c r="L40" s="616"/>
      <c r="M40" s="616"/>
      <c r="N40" s="616"/>
    </row>
    <row r="41" spans="1:14" ht="38.25" customHeight="1">
      <c r="A41" s="611">
        <v>10.3</v>
      </c>
      <c r="B41" s="631" t="s">
        <v>837</v>
      </c>
      <c r="C41" s="635">
        <v>6324780.6699999962</v>
      </c>
      <c r="D41" s="635">
        <v>11561309.241799997</v>
      </c>
      <c r="E41" s="612">
        <v>17886089.911799993</v>
      </c>
      <c r="F41" s="635">
        <v>4314803.7799999937</v>
      </c>
      <c r="G41" s="635">
        <v>20194823.10549289</v>
      </c>
      <c r="H41" s="613">
        <v>24509626.885492884</v>
      </c>
      <c r="I41" s="616"/>
      <c r="J41" s="616"/>
      <c r="K41" s="616"/>
      <c r="L41" s="616"/>
      <c r="M41" s="616"/>
      <c r="N41" s="616"/>
    </row>
    <row r="42" spans="1:14" ht="25.5">
      <c r="A42" s="611">
        <v>10.4</v>
      </c>
      <c r="B42" s="631" t="s">
        <v>838</v>
      </c>
      <c r="C42" s="635">
        <v>968824.38000000035</v>
      </c>
      <c r="D42" s="635">
        <v>2220305.3331000004</v>
      </c>
      <c r="E42" s="612">
        <v>3189129.7131000008</v>
      </c>
      <c r="F42" s="635">
        <v>1363426.1299999994</v>
      </c>
      <c r="G42" s="635">
        <v>5747162.7040328886</v>
      </c>
      <c r="H42" s="613">
        <v>7110588.8340328876</v>
      </c>
      <c r="I42" s="616"/>
      <c r="J42" s="616"/>
      <c r="K42" s="616"/>
      <c r="L42" s="616"/>
      <c r="M42" s="616"/>
      <c r="N42" s="616"/>
    </row>
    <row r="43" spans="1:14">
      <c r="A43" s="611">
        <v>11</v>
      </c>
      <c r="B43" s="637" t="s">
        <v>186</v>
      </c>
      <c r="C43" s="632"/>
      <c r="D43" s="632"/>
      <c r="E43" s="612">
        <v>0</v>
      </c>
      <c r="F43" s="632"/>
      <c r="G43" s="632"/>
      <c r="H43" s="613">
        <v>0</v>
      </c>
      <c r="I43" s="616"/>
      <c r="J43" s="616"/>
      <c r="K43" s="616"/>
      <c r="L43" s="616"/>
      <c r="M43" s="616"/>
      <c r="N43" s="616"/>
    </row>
    <row r="44" spans="1:14" ht="51" customHeight="1">
      <c r="C44" s="615"/>
      <c r="D44" s="615"/>
      <c r="E44" s="615"/>
      <c r="F44" s="615"/>
      <c r="G44" s="615"/>
      <c r="H44" s="615"/>
    </row>
    <row r="45" spans="1:14">
      <c r="C45" s="615"/>
      <c r="D45" s="615"/>
      <c r="E45" s="615"/>
      <c r="F45" s="615"/>
      <c r="G45" s="615"/>
      <c r="H45" s="615"/>
    </row>
    <row r="46" spans="1:14">
      <c r="C46" s="615"/>
      <c r="D46" s="615"/>
      <c r="E46" s="615"/>
      <c r="F46" s="615"/>
      <c r="G46" s="615"/>
      <c r="H46" s="615"/>
    </row>
    <row r="47" spans="1:14">
      <c r="C47" s="615"/>
      <c r="D47" s="615"/>
      <c r="E47" s="615"/>
      <c r="F47" s="615"/>
      <c r="G47" s="615"/>
      <c r="H47" s="615"/>
    </row>
  </sheetData>
  <mergeCells count="4">
    <mergeCell ref="A4:A5"/>
    <mergeCell ref="B4:B5"/>
    <mergeCell ref="C4:E4"/>
    <mergeCell ref="F4:H4"/>
  </mergeCells>
  <pageMargins left="0.7" right="0.7" top="0.75" bottom="0.75" header="0.3" footer="0.3"/>
  <headerFooter>
    <oddHeader>&amp;C&amp;"Calibri"&amp;10&amp;K0078D7 Classification: Restricted to Partners&amp;1#_x000D_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8"/>
  <sheetViews>
    <sheetView zoomScaleNormal="100" workbookViewId="0">
      <pane xSplit="1" ySplit="4" topLeftCell="B5" activePane="bottomRight" state="frozen"/>
      <selection activeCell="G28" sqref="G28"/>
      <selection pane="topRight" activeCell="G28" sqref="G28"/>
      <selection pane="bottomLeft" activeCell="G28" sqref="G28"/>
      <selection pane="bottomRight" activeCell="C6" sqref="C6:G13"/>
    </sheetView>
  </sheetViews>
  <sheetFormatPr defaultColWidth="9.140625" defaultRowHeight="12.75"/>
  <cols>
    <col min="1" max="1" width="9.5703125" style="1" bestFit="1" customWidth="1"/>
    <col min="2" max="2" width="93.5703125" style="1" customWidth="1"/>
    <col min="3" max="4" width="10.85546875" style="1" bestFit="1" customWidth="1"/>
    <col min="5" max="7" width="10.85546875" style="5" bestFit="1" customWidth="1"/>
    <col min="8" max="11" width="9.7109375" style="5" customWidth="1"/>
    <col min="12" max="16384" width="9.140625" style="5"/>
  </cols>
  <sheetData>
    <row r="1" spans="1:13" ht="15">
      <c r="A1" s="10" t="s">
        <v>108</v>
      </c>
      <c r="B1" s="9" t="str">
        <f>Info!C2</f>
        <v>ს.ს "პროკრედიტ ბანკი"</v>
      </c>
      <c r="C1" s="9"/>
    </row>
    <row r="2" spans="1:13" ht="15">
      <c r="A2" s="10" t="s">
        <v>109</v>
      </c>
      <c r="B2" s="270">
        <f>'1. key ratios'!B2</f>
        <v>45199</v>
      </c>
      <c r="C2" s="9"/>
    </row>
    <row r="3" spans="1:13" ht="15">
      <c r="A3" s="10"/>
      <c r="B3" s="9"/>
      <c r="C3" s="9"/>
    </row>
    <row r="4" spans="1:13" ht="15" customHeight="1" thickBot="1">
      <c r="A4" s="134" t="s">
        <v>253</v>
      </c>
      <c r="B4" s="135" t="s">
        <v>107</v>
      </c>
      <c r="C4" s="136" t="s">
        <v>87</v>
      </c>
    </row>
    <row r="5" spans="1:13" ht="15" customHeight="1">
      <c r="A5" s="662" t="s">
        <v>25</v>
      </c>
      <c r="B5" s="663"/>
      <c r="C5" s="261" t="str">
        <f>INT((MONTH($B$2))/3)&amp;"Q"&amp;"-"&amp;YEAR($B$2)</f>
        <v>3Q-2023</v>
      </c>
      <c r="D5" s="261" t="str">
        <f>IF(INT(MONTH($B$2))=3, "4"&amp;"Q"&amp;"-"&amp;YEAR($B$2)-1, IF(INT(MONTH($B$2))=6, "1"&amp;"Q"&amp;"-"&amp;YEAR($B$2), IF(INT(MONTH($B$2))=9, "2"&amp;"Q"&amp;"-"&amp;YEAR($B$2),IF(INT(MONTH($B$2))=12, "3"&amp;"Q"&amp;"-"&amp;YEAR($B$2), 0))))</f>
        <v>2Q-2023</v>
      </c>
      <c r="E5" s="261" t="str">
        <f>IF(INT(MONTH($B$2))=3, "3"&amp;"Q"&amp;"-"&amp;YEAR($B$2)-1, IF(INT(MONTH($B$2))=6, "4"&amp;"Q"&amp;"-"&amp;YEAR($B$2)-1, IF(INT(MONTH($B$2))=9, "1"&amp;"Q"&amp;"-"&amp;YEAR($B$2),IF(INT(MONTH($B$2))=12, "2"&amp;"Q"&amp;"-"&amp;YEAR($B$2), 0))))</f>
        <v>1Q-2023</v>
      </c>
      <c r="F5" s="261" t="str">
        <f>IF(INT(MONTH($B$2))=3, "2"&amp;"Q"&amp;"-"&amp;YEAR($B$2)-1, IF(INT(MONTH($B$2))=6, "3"&amp;"Q"&amp;"-"&amp;YEAR($B$2)-1, IF(INT(MONTH($B$2))=9, "4"&amp;"Q"&amp;"-"&amp;YEAR($B$2)-1,IF(INT(MONTH($B$2))=12, "1"&amp;"Q"&amp;"-"&amp;YEAR($B$2), 0))))</f>
        <v>4Q-2022</v>
      </c>
      <c r="G5" s="262" t="str">
        <f>IF(INT(MONTH($B$2))=3, "1"&amp;"Q"&amp;"-"&amp;YEAR($B$2)-1, IF(INT(MONTH($B$2))=6, "2"&amp;"Q"&amp;"-"&amp;YEAR($B$2)-1, IF(INT(MONTH($B$2))=9, "3"&amp;"Q"&amp;"-"&amp;YEAR($B$2)-1,IF(INT(MONTH($B$2))=12, "4"&amp;"Q"&amp;"-"&amp;YEAR($B$2)-1, 0))))</f>
        <v>3Q-2022</v>
      </c>
    </row>
    <row r="6" spans="1:13" ht="15" customHeight="1">
      <c r="A6" s="664">
        <v>1</v>
      </c>
      <c r="B6" s="665" t="s">
        <v>112</v>
      </c>
      <c r="C6" s="666">
        <v>1080430091.5186412</v>
      </c>
      <c r="D6" s="667">
        <v>1075767923.5856619</v>
      </c>
      <c r="E6" s="668">
        <v>1100963155.4354708</v>
      </c>
      <c r="F6" s="666">
        <v>1195416069.5925508</v>
      </c>
      <c r="G6" s="252">
        <v>1224586647.0636373</v>
      </c>
      <c r="H6" s="751"/>
      <c r="I6" s="751"/>
      <c r="J6" s="751"/>
      <c r="K6" s="751"/>
      <c r="L6" s="751"/>
      <c r="M6" s="751"/>
    </row>
    <row r="7" spans="1:13" ht="15" customHeight="1">
      <c r="A7" s="664">
        <v>1.1000000000000001</v>
      </c>
      <c r="B7" s="669" t="s">
        <v>435</v>
      </c>
      <c r="C7" s="638">
        <v>1011030950.1075808</v>
      </c>
      <c r="D7" s="638">
        <v>1004272784.9099618</v>
      </c>
      <c r="E7" s="638">
        <v>1031067324.5400409</v>
      </c>
      <c r="F7" s="638">
        <v>1123137359.9780507</v>
      </c>
      <c r="G7" s="670">
        <v>1154766202.3146472</v>
      </c>
      <c r="H7" s="751"/>
      <c r="I7" s="751"/>
      <c r="J7" s="751"/>
      <c r="K7" s="751"/>
      <c r="L7" s="751"/>
      <c r="M7" s="751"/>
    </row>
    <row r="8" spans="1:13" ht="25.5">
      <c r="A8" s="664" t="s">
        <v>157</v>
      </c>
      <c r="B8" s="671" t="s">
        <v>250</v>
      </c>
      <c r="C8" s="638"/>
      <c r="D8" s="638"/>
      <c r="E8" s="638"/>
      <c r="F8" s="638"/>
      <c r="G8" s="670"/>
      <c r="H8" s="751"/>
      <c r="I8" s="751"/>
      <c r="J8" s="751"/>
      <c r="K8" s="751"/>
      <c r="L8" s="751"/>
      <c r="M8" s="751"/>
    </row>
    <row r="9" spans="1:13" ht="15" customHeight="1">
      <c r="A9" s="664">
        <v>1.2</v>
      </c>
      <c r="B9" s="669" t="s">
        <v>21</v>
      </c>
      <c r="C9" s="638">
        <v>69399141.411060497</v>
      </c>
      <c r="D9" s="638">
        <v>71370053.675700009</v>
      </c>
      <c r="E9" s="638">
        <v>69895830.895429999</v>
      </c>
      <c r="F9" s="638">
        <v>72278709.614500001</v>
      </c>
      <c r="G9" s="670">
        <v>69707236.748989999</v>
      </c>
      <c r="H9" s="751"/>
      <c r="I9" s="751"/>
      <c r="J9" s="751"/>
      <c r="K9" s="751"/>
      <c r="L9" s="751"/>
      <c r="M9" s="751"/>
    </row>
    <row r="10" spans="1:13" ht="15" customHeight="1">
      <c r="A10" s="664">
        <v>1.3</v>
      </c>
      <c r="B10" s="672" t="s">
        <v>74</v>
      </c>
      <c r="C10" s="638">
        <v>0</v>
      </c>
      <c r="D10" s="638">
        <v>125085</v>
      </c>
      <c r="E10" s="638">
        <v>0</v>
      </c>
      <c r="F10" s="638">
        <v>0</v>
      </c>
      <c r="G10" s="670">
        <v>113208</v>
      </c>
      <c r="H10" s="751"/>
      <c r="I10" s="751"/>
      <c r="J10" s="751"/>
      <c r="K10" s="751"/>
      <c r="L10" s="751"/>
      <c r="M10" s="751"/>
    </row>
    <row r="11" spans="1:13" ht="15" customHeight="1">
      <c r="A11" s="664">
        <v>2</v>
      </c>
      <c r="B11" s="665" t="s">
        <v>113</v>
      </c>
      <c r="C11" s="638">
        <v>872003.55367146665</v>
      </c>
      <c r="D11" s="638">
        <v>0</v>
      </c>
      <c r="E11" s="638">
        <v>0</v>
      </c>
      <c r="F11" s="638">
        <v>0</v>
      </c>
      <c r="G11" s="670">
        <v>9486425.9598137029</v>
      </c>
      <c r="H11" s="751"/>
      <c r="I11" s="751"/>
      <c r="J11" s="751"/>
      <c r="K11" s="751"/>
      <c r="L11" s="751"/>
      <c r="M11" s="751"/>
    </row>
    <row r="12" spans="1:13" ht="15" customHeight="1">
      <c r="A12" s="664">
        <v>3</v>
      </c>
      <c r="B12" s="665" t="s">
        <v>111</v>
      </c>
      <c r="C12" s="638">
        <v>162094259.38124993</v>
      </c>
      <c r="D12" s="638">
        <v>162094259.38124993</v>
      </c>
      <c r="E12" s="638">
        <v>162094259.38124993</v>
      </c>
      <c r="F12" s="638">
        <v>162094259.38124993</v>
      </c>
      <c r="G12" s="670">
        <v>142681130.26249999</v>
      </c>
      <c r="H12" s="751"/>
      <c r="I12" s="751"/>
      <c r="J12" s="751"/>
      <c r="K12" s="751"/>
      <c r="L12" s="751"/>
      <c r="M12" s="751"/>
    </row>
    <row r="13" spans="1:13" ht="15" customHeight="1" thickBot="1">
      <c r="A13" s="673">
        <v>4</v>
      </c>
      <c r="B13" s="674" t="s">
        <v>158</v>
      </c>
      <c r="C13" s="675">
        <v>1243396354.4535625</v>
      </c>
      <c r="D13" s="253">
        <v>1237862182.9669118</v>
      </c>
      <c r="E13" s="676">
        <v>1263057414.8167207</v>
      </c>
      <c r="F13" s="675">
        <v>1357510328.9738007</v>
      </c>
      <c r="G13" s="254">
        <v>1376754203.2859509</v>
      </c>
      <c r="H13" s="751"/>
      <c r="I13" s="751"/>
      <c r="J13" s="751"/>
      <c r="K13" s="751"/>
      <c r="L13" s="751"/>
      <c r="M13" s="751"/>
    </row>
    <row r="14" spans="1:13">
      <c r="B14" s="14"/>
    </row>
    <row r="15" spans="1:13">
      <c r="B15" s="14"/>
    </row>
    <row r="16" spans="1:13">
      <c r="B16" s="14"/>
    </row>
    <row r="17" spans="2:2">
      <c r="B17" s="14"/>
    </row>
    <row r="18" spans="2:2">
      <c r="B18" s="14"/>
    </row>
  </sheetData>
  <pageMargins left="0.7" right="0.7" top="0.75" bottom="0.75" header="0.3" footer="0.3"/>
  <pageSetup paperSize="9" orientation="portrait" r:id="rId1"/>
  <headerFooter>
    <oddHeader>&amp;C&amp;"Calibri"&amp;10&amp;K0078D7 Classification: Restricted to Partners&amp;1#_x000D_</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1"/>
  <sheetViews>
    <sheetView showGridLines="0" zoomScaleNormal="100" workbookViewId="0">
      <pane xSplit="1" ySplit="4" topLeftCell="B23" activePane="bottomRight" state="frozen"/>
      <selection activeCell="C45" sqref="C45"/>
      <selection pane="topRight" activeCell="C45" sqref="C45"/>
      <selection pane="bottomLeft" activeCell="C45" sqref="C45"/>
      <selection pane="bottomRight" activeCell="B30" sqref="B30"/>
    </sheetView>
  </sheetViews>
  <sheetFormatPr defaultRowHeight="15"/>
  <cols>
    <col min="1" max="1" width="9.5703125" style="1" bestFit="1" customWidth="1"/>
    <col min="2" max="2" width="58.85546875" style="1" customWidth="1"/>
    <col min="3" max="3" width="70.140625" style="1" bestFit="1" customWidth="1"/>
  </cols>
  <sheetData>
    <row r="1" spans="1:8">
      <c r="A1" s="1" t="s">
        <v>108</v>
      </c>
      <c r="B1" s="1" t="str">
        <f>Info!C2</f>
        <v>ს.ს "პროკრედიტ ბანკი"</v>
      </c>
    </row>
    <row r="2" spans="1:8">
      <c r="A2" s="1" t="s">
        <v>109</v>
      </c>
      <c r="B2" s="270">
        <f>'1. key ratios'!B2</f>
        <v>45199</v>
      </c>
    </row>
    <row r="4" spans="1:8" ht="39.75" customHeight="1" thickBot="1">
      <c r="A4" s="139" t="s">
        <v>254</v>
      </c>
      <c r="B4" s="20" t="s">
        <v>91</v>
      </c>
      <c r="C4" s="6"/>
    </row>
    <row r="5" spans="1:8" ht="15.75">
      <c r="A5" s="4"/>
      <c r="B5" s="248" t="s">
        <v>92</v>
      </c>
      <c r="C5" s="259" t="s">
        <v>447</v>
      </c>
    </row>
    <row r="6" spans="1:8">
      <c r="A6" s="7">
        <v>1</v>
      </c>
      <c r="B6" s="510" t="s">
        <v>953</v>
      </c>
      <c r="C6" s="511" t="s">
        <v>954</v>
      </c>
    </row>
    <row r="7" spans="1:8">
      <c r="A7" s="7">
        <v>2</v>
      </c>
      <c r="B7" s="510" t="s">
        <v>955</v>
      </c>
      <c r="C7" s="511" t="s">
        <v>956</v>
      </c>
    </row>
    <row r="8" spans="1:8">
      <c r="A8" s="7">
        <v>3</v>
      </c>
      <c r="B8" s="510" t="s">
        <v>957</v>
      </c>
      <c r="C8" s="511" t="s">
        <v>958</v>
      </c>
    </row>
    <row r="9" spans="1:8">
      <c r="A9" s="7">
        <v>4</v>
      </c>
      <c r="B9" s="510" t="s">
        <v>959</v>
      </c>
      <c r="C9" s="511" t="s">
        <v>956</v>
      </c>
    </row>
    <row r="10" spans="1:8">
      <c r="A10" s="7">
        <v>5</v>
      </c>
      <c r="B10" s="510" t="s">
        <v>960</v>
      </c>
      <c r="C10" s="511" t="s">
        <v>958</v>
      </c>
    </row>
    <row r="11" spans="1:8">
      <c r="A11" s="7">
        <v>6</v>
      </c>
      <c r="B11" s="21"/>
      <c r="C11" s="255"/>
    </row>
    <row r="12" spans="1:8">
      <c r="A12" s="7">
        <v>7</v>
      </c>
      <c r="B12" s="21"/>
      <c r="C12" s="255"/>
      <c r="H12" s="2"/>
    </row>
    <row r="13" spans="1:8">
      <c r="A13" s="7">
        <v>8</v>
      </c>
      <c r="B13" s="21"/>
      <c r="C13" s="255"/>
    </row>
    <row r="14" spans="1:8">
      <c r="A14" s="7">
        <v>9</v>
      </c>
      <c r="B14" s="21"/>
      <c r="C14" s="255"/>
    </row>
    <row r="15" spans="1:8">
      <c r="A15" s="7">
        <v>10</v>
      </c>
      <c r="B15" s="21"/>
      <c r="C15" s="255"/>
    </row>
    <row r="16" spans="1:8">
      <c r="A16" s="7"/>
      <c r="B16" s="796"/>
      <c r="C16" s="797"/>
    </row>
    <row r="17" spans="1:3" ht="30">
      <c r="A17" s="7"/>
      <c r="B17" s="249" t="s">
        <v>93</v>
      </c>
      <c r="C17" s="260" t="s">
        <v>448</v>
      </c>
    </row>
    <row r="18" spans="1:3" ht="15.75">
      <c r="A18" s="7">
        <v>1</v>
      </c>
      <c r="B18" s="512" t="s">
        <v>961</v>
      </c>
      <c r="C18" s="513" t="s">
        <v>962</v>
      </c>
    </row>
    <row r="19" spans="1:3" ht="15.75">
      <c r="A19" s="7">
        <v>2</v>
      </c>
      <c r="B19" s="512" t="s">
        <v>963</v>
      </c>
      <c r="C19" s="513" t="s">
        <v>964</v>
      </c>
    </row>
    <row r="20" spans="1:3" ht="15.75">
      <c r="A20" s="7">
        <v>3</v>
      </c>
      <c r="B20" s="512"/>
      <c r="C20" s="513"/>
    </row>
    <row r="21" spans="1:3" ht="15.75">
      <c r="A21" s="7">
        <v>4</v>
      </c>
      <c r="B21" s="17"/>
      <c r="C21" s="257"/>
    </row>
    <row r="22" spans="1:3" ht="15.75">
      <c r="A22" s="7">
        <v>5</v>
      </c>
      <c r="B22" s="17"/>
      <c r="C22" s="257"/>
    </row>
    <row r="23" spans="1:3" ht="15.75">
      <c r="A23" s="7">
        <v>6</v>
      </c>
      <c r="B23" s="17"/>
      <c r="C23" s="257"/>
    </row>
    <row r="24" spans="1:3" ht="15.75">
      <c r="A24" s="7">
        <v>7</v>
      </c>
      <c r="B24" s="17"/>
      <c r="C24" s="257"/>
    </row>
    <row r="25" spans="1:3" ht="15.75">
      <c r="A25" s="7">
        <v>8</v>
      </c>
      <c r="B25" s="17"/>
      <c r="C25" s="257"/>
    </row>
    <row r="26" spans="1:3" ht="15.75">
      <c r="A26" s="7">
        <v>9</v>
      </c>
      <c r="B26" s="17"/>
      <c r="C26" s="257"/>
    </row>
    <row r="27" spans="1:3" ht="15.75" customHeight="1">
      <c r="A27" s="7">
        <v>10</v>
      </c>
      <c r="B27" s="17"/>
      <c r="C27" s="258"/>
    </row>
    <row r="28" spans="1:3" ht="15.75" customHeight="1">
      <c r="A28" s="7"/>
      <c r="B28" s="17"/>
      <c r="C28" s="18"/>
    </row>
    <row r="29" spans="1:3" ht="30" customHeight="1">
      <c r="A29" s="7"/>
      <c r="B29" s="798" t="s">
        <v>94</v>
      </c>
      <c r="C29" s="799"/>
    </row>
    <row r="30" spans="1:3">
      <c r="A30" s="7">
        <v>1</v>
      </c>
      <c r="B30" s="510" t="s">
        <v>982</v>
      </c>
      <c r="C30" s="514">
        <v>1</v>
      </c>
    </row>
    <row r="31" spans="1:3" ht="15.75" customHeight="1">
      <c r="A31" s="7"/>
      <c r="B31" s="21"/>
      <c r="C31" s="22"/>
    </row>
    <row r="32" spans="1:3" ht="29.25" customHeight="1">
      <c r="A32" s="7"/>
      <c r="B32" s="798" t="s">
        <v>174</v>
      </c>
      <c r="C32" s="799"/>
    </row>
    <row r="33" spans="1:3">
      <c r="A33" s="7">
        <v>1</v>
      </c>
      <c r="B33" s="21" t="s">
        <v>965</v>
      </c>
      <c r="C33" s="626">
        <v>0.183</v>
      </c>
    </row>
    <row r="34" spans="1:3">
      <c r="A34" s="515">
        <v>2</v>
      </c>
      <c r="B34" s="516" t="s">
        <v>966</v>
      </c>
      <c r="C34" s="627">
        <v>0.13200000000000001</v>
      </c>
    </row>
    <row r="35" spans="1:3">
      <c r="A35" s="515">
        <v>3</v>
      </c>
      <c r="B35" s="516" t="s">
        <v>967</v>
      </c>
      <c r="C35" s="627">
        <v>0.125</v>
      </c>
    </row>
    <row r="36" spans="1:3">
      <c r="A36" s="515">
        <v>4</v>
      </c>
      <c r="B36" s="516" t="s">
        <v>976</v>
      </c>
      <c r="C36" s="627">
        <v>8.6999999999999994E-2</v>
      </c>
    </row>
    <row r="37" spans="1:3">
      <c r="A37" s="515">
        <v>5</v>
      </c>
      <c r="B37" s="516" t="s">
        <v>968</v>
      </c>
      <c r="C37" s="627">
        <v>8.5999999999999993E-2</v>
      </c>
    </row>
    <row r="38" spans="1:3" ht="16.5" thickBot="1">
      <c r="A38" s="8"/>
      <c r="B38" s="23"/>
      <c r="C38" s="256"/>
    </row>
    <row r="40" spans="1:3">
      <c r="C40" s="625"/>
    </row>
    <row r="41" spans="1:3">
      <c r="C41" s="625"/>
    </row>
  </sheetData>
  <mergeCells count="3">
    <mergeCell ref="B16:C16"/>
    <mergeCell ref="B32:C32"/>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headerFooter>
    <oddHeader>&amp;C&amp;"Calibri"&amp;10&amp;K0078D7 Classification: Restricted to Partners&amp;1#_x000D_</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5"/>
  <sheetViews>
    <sheetView showGridLines="0" zoomScale="80" zoomScaleNormal="80" workbookViewId="0">
      <pane xSplit="1" ySplit="5" topLeftCell="B6" activePane="bottomRight" state="frozen"/>
      <selection activeCell="H6" sqref="H6"/>
      <selection pane="topRight" activeCell="H6" sqref="H6"/>
      <selection pane="bottomLeft" activeCell="H6" sqref="H6"/>
      <selection pane="bottomRight" activeCell="H25" sqref="H25"/>
    </sheetView>
  </sheetViews>
  <sheetFormatPr defaultRowHeight="15"/>
  <cols>
    <col min="1" max="1" width="9.5703125" style="1" bestFit="1" customWidth="1"/>
    <col min="2" max="2" width="56.28515625" style="1" customWidth="1"/>
    <col min="3" max="3" width="28" style="1" customWidth="1"/>
    <col min="4" max="4" width="35.7109375" style="1" customWidth="1"/>
    <col min="5" max="5" width="30.5703125" style="1" bestFit="1" customWidth="1"/>
  </cols>
  <sheetData>
    <row r="1" spans="1:11" ht="15.75">
      <c r="A1" s="10" t="s">
        <v>108</v>
      </c>
      <c r="B1" s="9" t="str">
        <f>Info!C2</f>
        <v>ს.ს "პროკრედიტ ბანკი"</v>
      </c>
    </row>
    <row r="2" spans="1:11" s="10" customFormat="1" ht="15.75" customHeight="1">
      <c r="A2" s="10" t="s">
        <v>109</v>
      </c>
      <c r="B2" s="270">
        <f>'1. key ratios'!B2</f>
        <v>45199</v>
      </c>
    </row>
    <row r="3" spans="1:11" s="10" customFormat="1" ht="15.75" customHeight="1"/>
    <row r="4" spans="1:11" s="10" customFormat="1" ht="15.75" customHeight="1" thickBot="1">
      <c r="A4" s="140" t="s">
        <v>255</v>
      </c>
      <c r="B4" s="141" t="s">
        <v>168</v>
      </c>
      <c r="C4" s="116"/>
      <c r="D4" s="116"/>
      <c r="E4" s="117" t="s">
        <v>87</v>
      </c>
    </row>
    <row r="5" spans="1:11" s="66" customFormat="1" ht="17.45" customHeight="1">
      <c r="A5" s="193"/>
      <c r="B5" s="194"/>
      <c r="C5" s="115" t="s">
        <v>0</v>
      </c>
      <c r="D5" s="115" t="s">
        <v>1</v>
      </c>
      <c r="E5" s="195" t="s">
        <v>2</v>
      </c>
    </row>
    <row r="6" spans="1:11" ht="14.45" customHeight="1">
      <c r="A6" s="803"/>
      <c r="B6" s="800" t="s">
        <v>144</v>
      </c>
      <c r="C6" s="800" t="s">
        <v>852</v>
      </c>
      <c r="D6" s="801" t="s">
        <v>143</v>
      </c>
      <c r="E6" s="802"/>
    </row>
    <row r="7" spans="1:11" ht="99.6" customHeight="1">
      <c r="A7" s="804"/>
      <c r="B7" s="800"/>
      <c r="C7" s="800"/>
      <c r="D7" s="191" t="s">
        <v>142</v>
      </c>
      <c r="E7" s="192" t="s">
        <v>353</v>
      </c>
    </row>
    <row r="8" spans="1:11" ht="22.5" customHeight="1">
      <c r="A8" s="677">
        <v>1</v>
      </c>
      <c r="B8" s="678" t="s">
        <v>839</v>
      </c>
      <c r="C8" s="679">
        <v>432454336.36759996</v>
      </c>
      <c r="D8" s="679">
        <v>0</v>
      </c>
      <c r="E8" s="518">
        <v>432454336.36759996</v>
      </c>
      <c r="F8" s="505"/>
      <c r="G8" s="505"/>
      <c r="H8" s="505"/>
      <c r="I8" s="505"/>
      <c r="J8" s="505"/>
      <c r="K8" s="505"/>
    </row>
    <row r="9" spans="1:11">
      <c r="A9" s="677">
        <v>1.1000000000000001</v>
      </c>
      <c r="B9" s="680" t="s">
        <v>96</v>
      </c>
      <c r="C9" s="679">
        <v>49633766.352600001</v>
      </c>
      <c r="D9" s="679"/>
      <c r="E9" s="518">
        <v>49633766.352600001</v>
      </c>
      <c r="F9" s="505"/>
      <c r="G9" s="505"/>
      <c r="H9" s="505"/>
      <c r="I9" s="505"/>
      <c r="J9" s="505"/>
      <c r="K9" s="505"/>
    </row>
    <row r="10" spans="1:11">
      <c r="A10" s="677">
        <v>1.2</v>
      </c>
      <c r="B10" s="680" t="s">
        <v>97</v>
      </c>
      <c r="C10" s="679">
        <v>285139309.0837</v>
      </c>
      <c r="D10" s="679"/>
      <c r="E10" s="518">
        <v>285139309.0837</v>
      </c>
      <c r="F10" s="505"/>
      <c r="G10" s="505"/>
      <c r="H10" s="505"/>
      <c r="I10" s="505"/>
      <c r="J10" s="505"/>
      <c r="K10" s="505"/>
    </row>
    <row r="11" spans="1:11">
      <c r="A11" s="677">
        <v>1.3</v>
      </c>
      <c r="B11" s="680" t="s">
        <v>98</v>
      </c>
      <c r="C11" s="679">
        <v>97681260.931299999</v>
      </c>
      <c r="D11" s="679"/>
      <c r="E11" s="518">
        <v>97681260.931299999</v>
      </c>
      <c r="F11" s="505"/>
      <c r="G11" s="505"/>
      <c r="H11" s="505"/>
      <c r="I11" s="505"/>
      <c r="J11" s="505"/>
      <c r="K11" s="505"/>
    </row>
    <row r="12" spans="1:11">
      <c r="A12" s="677">
        <v>2</v>
      </c>
      <c r="B12" s="681" t="s">
        <v>726</v>
      </c>
      <c r="C12" s="679">
        <v>0</v>
      </c>
      <c r="D12" s="679"/>
      <c r="E12" s="518">
        <v>0</v>
      </c>
      <c r="F12" s="505"/>
      <c r="G12" s="505"/>
      <c r="H12" s="505"/>
      <c r="I12" s="505"/>
      <c r="J12" s="505"/>
      <c r="K12" s="505"/>
    </row>
    <row r="13" spans="1:11">
      <c r="A13" s="677">
        <v>2.1</v>
      </c>
      <c r="B13" s="682" t="s">
        <v>727</v>
      </c>
      <c r="C13" s="679">
        <v>0</v>
      </c>
      <c r="D13" s="679"/>
      <c r="E13" s="518">
        <v>0</v>
      </c>
      <c r="F13" s="505"/>
      <c r="G13" s="505"/>
      <c r="H13" s="505"/>
      <c r="I13" s="505"/>
      <c r="J13" s="505"/>
      <c r="K13" s="505"/>
    </row>
    <row r="14" spans="1:11" ht="33.950000000000003" customHeight="1">
      <c r="A14" s="677">
        <v>3</v>
      </c>
      <c r="B14" s="733" t="s">
        <v>728</v>
      </c>
      <c r="C14" s="679">
        <v>139527.80619999993</v>
      </c>
      <c r="D14" s="679"/>
      <c r="E14" s="518">
        <v>139527.80619999993</v>
      </c>
      <c r="F14" s="505"/>
      <c r="G14" s="505"/>
      <c r="H14" s="505"/>
      <c r="I14" s="505"/>
      <c r="J14" s="505"/>
      <c r="K14" s="505"/>
    </row>
    <row r="15" spans="1:11" ht="32.450000000000003" customHeight="1">
      <c r="A15" s="677">
        <v>4</v>
      </c>
      <c r="B15" s="734" t="s">
        <v>729</v>
      </c>
      <c r="C15" s="679">
        <v>0</v>
      </c>
      <c r="D15" s="679"/>
      <c r="E15" s="518">
        <v>0</v>
      </c>
      <c r="F15" s="505"/>
      <c r="G15" s="505"/>
      <c r="H15" s="505"/>
      <c r="I15" s="505"/>
      <c r="J15" s="505"/>
      <c r="K15" s="505"/>
    </row>
    <row r="16" spans="1:11" ht="23.1" customHeight="1">
      <c r="A16" s="677">
        <v>5</v>
      </c>
      <c r="B16" s="734" t="s">
        <v>730</v>
      </c>
      <c r="C16" s="679">
        <v>0</v>
      </c>
      <c r="D16" s="679">
        <v>0</v>
      </c>
      <c r="E16" s="518">
        <v>0</v>
      </c>
      <c r="F16" s="505"/>
      <c r="G16" s="505"/>
      <c r="H16" s="505"/>
      <c r="I16" s="505"/>
      <c r="J16" s="505"/>
      <c r="K16" s="505"/>
    </row>
    <row r="17" spans="1:11">
      <c r="A17" s="677">
        <v>5.0999999999999996</v>
      </c>
      <c r="B17" s="735" t="s">
        <v>731</v>
      </c>
      <c r="C17" s="679">
        <v>0</v>
      </c>
      <c r="D17" s="679"/>
      <c r="E17" s="518">
        <v>0</v>
      </c>
      <c r="F17" s="505"/>
      <c r="G17" s="505"/>
      <c r="H17" s="505"/>
      <c r="I17" s="505"/>
      <c r="J17" s="505"/>
      <c r="K17" s="505"/>
    </row>
    <row r="18" spans="1:11">
      <c r="A18" s="677">
        <v>5.2</v>
      </c>
      <c r="B18" s="735" t="s">
        <v>566</v>
      </c>
      <c r="C18" s="679">
        <v>0</v>
      </c>
      <c r="D18" s="679"/>
      <c r="E18" s="518">
        <v>0</v>
      </c>
      <c r="F18" s="505"/>
      <c r="G18" s="505"/>
      <c r="H18" s="505"/>
      <c r="I18" s="505"/>
      <c r="J18" s="505"/>
      <c r="K18" s="505"/>
    </row>
    <row r="19" spans="1:11">
      <c r="A19" s="677">
        <v>5.3</v>
      </c>
      <c r="B19" s="735" t="s">
        <v>732</v>
      </c>
      <c r="C19" s="679">
        <v>0</v>
      </c>
      <c r="D19" s="679"/>
      <c r="E19" s="518">
        <v>0</v>
      </c>
      <c r="F19" s="505"/>
      <c r="G19" s="505"/>
      <c r="H19" s="505"/>
      <c r="I19" s="505"/>
      <c r="J19" s="505"/>
      <c r="K19" s="505"/>
    </row>
    <row r="20" spans="1:11" ht="21">
      <c r="A20" s="677">
        <v>6</v>
      </c>
      <c r="B20" s="733" t="s">
        <v>733</v>
      </c>
      <c r="C20" s="679">
        <v>1246065056.4848633</v>
      </c>
      <c r="D20" s="679">
        <v>0</v>
      </c>
      <c r="E20" s="518">
        <v>1246065056.4848633</v>
      </c>
      <c r="F20" s="505"/>
      <c r="G20" s="505"/>
      <c r="H20" s="505"/>
      <c r="I20" s="505"/>
      <c r="J20" s="505"/>
      <c r="K20" s="505"/>
    </row>
    <row r="21" spans="1:11">
      <c r="A21" s="677">
        <v>6.1</v>
      </c>
      <c r="B21" s="735" t="s">
        <v>566</v>
      </c>
      <c r="C21" s="679">
        <v>116766079.13</v>
      </c>
      <c r="D21" s="683"/>
      <c r="E21" s="518">
        <v>116766079.13</v>
      </c>
      <c r="F21" s="505"/>
      <c r="G21" s="505"/>
      <c r="H21" s="505"/>
      <c r="I21" s="505"/>
      <c r="J21" s="505"/>
      <c r="K21" s="505"/>
    </row>
    <row r="22" spans="1:11">
      <c r="A22" s="677">
        <v>6.2</v>
      </c>
      <c r="B22" s="735" t="s">
        <v>732</v>
      </c>
      <c r="C22" s="679">
        <v>1129298977.3548632</v>
      </c>
      <c r="D22" s="683"/>
      <c r="E22" s="518">
        <v>1129298977.3548632</v>
      </c>
      <c r="F22" s="505"/>
      <c r="G22" s="505"/>
      <c r="H22" s="505"/>
      <c r="I22" s="505"/>
      <c r="J22" s="505"/>
      <c r="K22" s="505"/>
    </row>
    <row r="23" spans="1:11" ht="21">
      <c r="A23" s="677">
        <v>7</v>
      </c>
      <c r="B23" s="736" t="s">
        <v>734</v>
      </c>
      <c r="C23" s="679">
        <v>7951517.9699999997</v>
      </c>
      <c r="D23" s="683">
        <v>7951517.9699999997</v>
      </c>
      <c r="E23" s="518">
        <v>0</v>
      </c>
      <c r="F23" s="505"/>
      <c r="G23" s="505"/>
      <c r="H23" s="505"/>
      <c r="I23" s="505"/>
      <c r="J23" s="505"/>
      <c r="K23" s="505"/>
    </row>
    <row r="24" spans="1:11" ht="21">
      <c r="A24" s="677">
        <v>8</v>
      </c>
      <c r="B24" s="736" t="s">
        <v>735</v>
      </c>
      <c r="C24" s="679">
        <v>0</v>
      </c>
      <c r="D24" s="683"/>
      <c r="E24" s="518">
        <v>0</v>
      </c>
      <c r="F24" s="505"/>
      <c r="G24" s="505"/>
      <c r="H24" s="505"/>
      <c r="I24" s="505"/>
      <c r="J24" s="505"/>
      <c r="K24" s="505"/>
    </row>
    <row r="25" spans="1:11">
      <c r="A25" s="677">
        <v>9</v>
      </c>
      <c r="B25" s="734" t="s">
        <v>736</v>
      </c>
      <c r="C25" s="683">
        <v>44383428.270000011</v>
      </c>
      <c r="D25" s="683">
        <v>0</v>
      </c>
      <c r="E25" s="518">
        <v>44383428.270000011</v>
      </c>
      <c r="F25" s="505"/>
      <c r="G25" s="505"/>
      <c r="H25" s="505"/>
      <c r="I25" s="505"/>
      <c r="J25" s="505"/>
      <c r="K25" s="505"/>
    </row>
    <row r="26" spans="1:11">
      <c r="A26" s="677">
        <v>9.1</v>
      </c>
      <c r="B26" s="737" t="s">
        <v>737</v>
      </c>
      <c r="C26" s="679">
        <v>40074314.640000008</v>
      </c>
      <c r="D26" s="683"/>
      <c r="E26" s="518">
        <v>40074314.640000008</v>
      </c>
      <c r="F26" s="505"/>
      <c r="G26" s="505"/>
      <c r="H26" s="505"/>
      <c r="I26" s="505"/>
      <c r="J26" s="505"/>
      <c r="K26" s="505"/>
    </row>
    <row r="27" spans="1:11">
      <c r="A27" s="677">
        <v>9.1999999999999993</v>
      </c>
      <c r="B27" s="737" t="s">
        <v>738</v>
      </c>
      <c r="C27" s="679">
        <v>4309113.63</v>
      </c>
      <c r="D27" s="683"/>
      <c r="E27" s="518">
        <v>4309113.63</v>
      </c>
      <c r="F27" s="505"/>
      <c r="G27" s="505"/>
      <c r="H27" s="505"/>
      <c r="I27" s="505"/>
      <c r="J27" s="505"/>
      <c r="K27" s="505"/>
    </row>
    <row r="28" spans="1:11">
      <c r="A28" s="677">
        <v>10</v>
      </c>
      <c r="B28" s="734" t="s">
        <v>36</v>
      </c>
      <c r="C28" s="683">
        <v>1930721.0000000002</v>
      </c>
      <c r="D28" s="683">
        <v>1930721.0000000002</v>
      </c>
      <c r="E28" s="518">
        <v>0</v>
      </c>
      <c r="F28" s="505"/>
      <c r="G28" s="505"/>
      <c r="H28" s="505"/>
      <c r="I28" s="505"/>
      <c r="J28" s="505"/>
      <c r="K28" s="505"/>
    </row>
    <row r="29" spans="1:11">
      <c r="A29" s="677">
        <v>10.1</v>
      </c>
      <c r="B29" s="737" t="s">
        <v>739</v>
      </c>
      <c r="C29" s="679">
        <v>0</v>
      </c>
      <c r="D29" s="683"/>
      <c r="E29" s="518">
        <v>0</v>
      </c>
      <c r="F29" s="505"/>
      <c r="G29" s="505"/>
      <c r="H29" s="505"/>
      <c r="I29" s="505"/>
      <c r="J29" s="505"/>
      <c r="K29" s="505"/>
    </row>
    <row r="30" spans="1:11">
      <c r="A30" s="677">
        <v>10.199999999999999</v>
      </c>
      <c r="B30" s="737" t="s">
        <v>740</v>
      </c>
      <c r="C30" s="679">
        <v>1930721.0000000002</v>
      </c>
      <c r="D30" s="683">
        <v>1930721.0000000002</v>
      </c>
      <c r="E30" s="518">
        <v>0</v>
      </c>
      <c r="F30" s="505"/>
      <c r="G30" s="505"/>
      <c r="H30" s="505"/>
      <c r="I30" s="505"/>
      <c r="J30" s="505"/>
      <c r="K30" s="505"/>
    </row>
    <row r="31" spans="1:11">
      <c r="A31" s="677">
        <v>11</v>
      </c>
      <c r="B31" s="734" t="s">
        <v>741</v>
      </c>
      <c r="C31" s="683">
        <v>0</v>
      </c>
      <c r="D31" s="683">
        <v>0</v>
      </c>
      <c r="E31" s="518">
        <v>0</v>
      </c>
      <c r="F31" s="505"/>
      <c r="G31" s="505"/>
      <c r="H31" s="505"/>
      <c r="I31" s="505"/>
      <c r="J31" s="505"/>
      <c r="K31" s="505"/>
    </row>
    <row r="32" spans="1:11">
      <c r="A32" s="677">
        <v>11.1</v>
      </c>
      <c r="B32" s="737" t="s">
        <v>742</v>
      </c>
      <c r="C32" s="679">
        <v>0</v>
      </c>
      <c r="D32" s="683"/>
      <c r="E32" s="518">
        <v>0</v>
      </c>
      <c r="F32" s="505"/>
      <c r="G32" s="505"/>
      <c r="H32" s="505"/>
      <c r="I32" s="505"/>
      <c r="J32" s="505"/>
      <c r="K32" s="505"/>
    </row>
    <row r="33" spans="1:11">
      <c r="A33" s="677">
        <v>11.2</v>
      </c>
      <c r="B33" s="737" t="s">
        <v>743</v>
      </c>
      <c r="C33" s="679">
        <v>0</v>
      </c>
      <c r="D33" s="683"/>
      <c r="E33" s="518">
        <v>0</v>
      </c>
      <c r="F33" s="505"/>
      <c r="G33" s="505"/>
      <c r="H33" s="505"/>
      <c r="I33" s="505"/>
      <c r="J33" s="505"/>
      <c r="K33" s="505"/>
    </row>
    <row r="34" spans="1:11">
      <c r="A34" s="677">
        <v>13</v>
      </c>
      <c r="B34" s="734" t="s">
        <v>99</v>
      </c>
      <c r="C34" s="679">
        <v>4592329.268937001</v>
      </c>
      <c r="D34" s="683"/>
      <c r="E34" s="518">
        <v>4592329.268937001</v>
      </c>
      <c r="F34" s="505"/>
      <c r="G34" s="505"/>
      <c r="H34" s="505"/>
      <c r="I34" s="505"/>
      <c r="J34" s="505"/>
      <c r="K34" s="505"/>
    </row>
    <row r="35" spans="1:11">
      <c r="A35" s="677">
        <v>13.1</v>
      </c>
      <c r="B35" s="684" t="s">
        <v>744</v>
      </c>
      <c r="C35" s="679">
        <v>80429.440000000002</v>
      </c>
      <c r="D35" s="683"/>
      <c r="E35" s="518">
        <v>80429.440000000002</v>
      </c>
      <c r="F35" s="505"/>
      <c r="G35" s="505"/>
      <c r="H35" s="505"/>
      <c r="I35" s="505"/>
      <c r="J35" s="505"/>
      <c r="K35" s="505"/>
    </row>
    <row r="36" spans="1:11">
      <c r="A36" s="677">
        <v>13.2</v>
      </c>
      <c r="B36" s="684" t="s">
        <v>745</v>
      </c>
      <c r="C36" s="679">
        <v>0</v>
      </c>
      <c r="D36" s="683"/>
      <c r="E36" s="518">
        <v>0</v>
      </c>
      <c r="F36" s="505"/>
      <c r="G36" s="505"/>
      <c r="H36" s="505"/>
      <c r="I36" s="505"/>
      <c r="J36" s="505"/>
      <c r="K36" s="505"/>
    </row>
    <row r="37" spans="1:11" ht="39" thickBot="1">
      <c r="A37" s="685"/>
      <c r="B37" s="196" t="s">
        <v>320</v>
      </c>
      <c r="C37" s="686">
        <v>1737516917.1676004</v>
      </c>
      <c r="D37" s="686">
        <v>9882238.9700000007</v>
      </c>
      <c r="E37" s="687">
        <v>1727634678.1976004</v>
      </c>
      <c r="F37" s="505"/>
      <c r="G37" s="505"/>
      <c r="H37" s="505"/>
      <c r="I37" s="505"/>
      <c r="J37" s="505"/>
      <c r="K37" s="505"/>
    </row>
    <row r="38" spans="1:11">
      <c r="A38"/>
      <c r="B38"/>
      <c r="C38"/>
      <c r="D38"/>
      <c r="E38"/>
    </row>
    <row r="39" spans="1:11">
      <c r="A39"/>
      <c r="B39"/>
      <c r="C39"/>
      <c r="D39"/>
      <c r="E39"/>
    </row>
    <row r="40" spans="1:11">
      <c r="A40"/>
      <c r="B40"/>
      <c r="C40"/>
      <c r="D40"/>
      <c r="E40"/>
    </row>
    <row r="41" spans="1:11">
      <c r="A41"/>
      <c r="B41"/>
      <c r="C41"/>
      <c r="D41"/>
      <c r="E41"/>
    </row>
    <row r="42" spans="1:11">
      <c r="A42"/>
      <c r="B42"/>
      <c r="C42"/>
      <c r="D42"/>
      <c r="E42"/>
    </row>
    <row r="43" spans="1:11">
      <c r="A43"/>
      <c r="B43"/>
      <c r="C43"/>
      <c r="D43"/>
      <c r="E43"/>
    </row>
    <row r="44" spans="1:11" s="1" customFormat="1">
      <c r="B44"/>
      <c r="C44"/>
      <c r="D44" s="520"/>
    </row>
    <row r="45" spans="1:11" s="1" customFormat="1">
      <c r="B45"/>
      <c r="C45"/>
      <c r="D45" s="521"/>
    </row>
  </sheetData>
  <mergeCells count="4">
    <mergeCell ref="B6:B7"/>
    <mergeCell ref="C6:C7"/>
    <mergeCell ref="D6:E6"/>
    <mergeCell ref="A6:A7"/>
  </mergeCells>
  <pageMargins left="0.7" right="0.7" top="0.75" bottom="0.75" header="0.3" footer="0.3"/>
  <pageSetup paperSize="9" orientation="portrait" horizontalDpi="4294967295" verticalDpi="4294967295" r:id="rId1"/>
  <headerFooter>
    <oddHeader>&amp;C&amp;"Calibri"&amp;10&amp;K0078D7 Classification: Restricted to Partners&amp;1#_x000D_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0" t="s">
        <v>108</v>
      </c>
      <c r="B1" s="9" t="str">
        <f>Info!C2</f>
        <v>ს.ს "პროკრედიტ ბანკი"</v>
      </c>
    </row>
    <row r="2" spans="1:6" s="10" customFormat="1" ht="15.75" customHeight="1">
      <c r="A2" s="10" t="s">
        <v>109</v>
      </c>
      <c r="B2" s="270">
        <f>'1. key ratios'!B2</f>
        <v>45199</v>
      </c>
      <c r="C2"/>
      <c r="D2"/>
      <c r="E2"/>
      <c r="F2"/>
    </row>
    <row r="3" spans="1:6" s="10" customFormat="1" ht="15.75" customHeight="1">
      <c r="C3"/>
      <c r="D3"/>
      <c r="E3"/>
      <c r="F3"/>
    </row>
    <row r="4" spans="1:6" s="10" customFormat="1" ht="26.25" thickBot="1">
      <c r="A4" s="10" t="s">
        <v>256</v>
      </c>
      <c r="B4" s="123" t="s">
        <v>171</v>
      </c>
      <c r="C4" s="117" t="s">
        <v>87</v>
      </c>
      <c r="D4"/>
      <c r="E4"/>
      <c r="F4"/>
    </row>
    <row r="5" spans="1:6" ht="15" customHeight="1">
      <c r="A5" s="118">
        <v>1</v>
      </c>
      <c r="B5" s="119" t="s">
        <v>723</v>
      </c>
      <c r="C5" s="688">
        <v>1727634678.1976004</v>
      </c>
      <c r="D5" s="519"/>
    </row>
    <row r="6" spans="1:6">
      <c r="A6" s="65">
        <v>2.1</v>
      </c>
      <c r="B6" s="125" t="s">
        <v>857</v>
      </c>
      <c r="C6" s="689">
        <v>140917235.80786097</v>
      </c>
      <c r="D6" s="519"/>
    </row>
    <row r="7" spans="1:6" s="2" customFormat="1" ht="25.5" outlineLevel="1">
      <c r="A7" s="124">
        <v>2.2000000000000002</v>
      </c>
      <c r="B7" s="120" t="s">
        <v>858</v>
      </c>
      <c r="C7" s="690">
        <v>0</v>
      </c>
      <c r="D7" s="519"/>
    </row>
    <row r="8" spans="1:6" s="2" customFormat="1" ht="26.25">
      <c r="A8" s="124">
        <v>3</v>
      </c>
      <c r="B8" s="121" t="s">
        <v>724</v>
      </c>
      <c r="C8" s="691">
        <v>1868551914.0054612</v>
      </c>
      <c r="D8" s="519"/>
    </row>
    <row r="9" spans="1:6">
      <c r="A9" s="65">
        <v>4</v>
      </c>
      <c r="B9" s="128" t="s">
        <v>169</v>
      </c>
      <c r="C9" s="689"/>
      <c r="D9" s="519"/>
    </row>
    <row r="10" spans="1:6" s="2" customFormat="1" ht="25.5" outlineLevel="1">
      <c r="A10" s="124">
        <v>5.0999999999999996</v>
      </c>
      <c r="B10" s="120" t="s">
        <v>175</v>
      </c>
      <c r="C10" s="690">
        <v>-70891774.394700468</v>
      </c>
      <c r="D10" s="519"/>
    </row>
    <row r="11" spans="1:6" s="2" customFormat="1" ht="25.5" outlineLevel="1">
      <c r="A11" s="124">
        <v>5.2</v>
      </c>
      <c r="B11" s="120" t="s">
        <v>176</v>
      </c>
      <c r="C11" s="690">
        <v>0</v>
      </c>
      <c r="D11" s="519"/>
    </row>
    <row r="12" spans="1:6" s="2" customFormat="1">
      <c r="A12" s="124">
        <v>6</v>
      </c>
      <c r="B12" s="126" t="s">
        <v>436</v>
      </c>
      <c r="C12" s="693"/>
      <c r="D12" s="519"/>
    </row>
    <row r="13" spans="1:6" s="2" customFormat="1" ht="15.75" thickBot="1">
      <c r="A13" s="127">
        <v>7</v>
      </c>
      <c r="B13" s="122" t="s">
        <v>170</v>
      </c>
      <c r="C13" s="692">
        <v>1797660139.6107607</v>
      </c>
      <c r="D13" s="519"/>
    </row>
    <row r="15" spans="1:6">
      <c r="B15" s="14"/>
    </row>
    <row r="17" spans="2:9" s="1" customFormat="1">
      <c r="B17" s="27"/>
      <c r="C17"/>
      <c r="D17"/>
      <c r="E17"/>
      <c r="F17"/>
      <c r="G17"/>
      <c r="H17"/>
      <c r="I17"/>
    </row>
    <row r="18" spans="2:9" s="1" customFormat="1">
      <c r="B18" s="24"/>
      <c r="C18"/>
      <c r="D18"/>
      <c r="E18"/>
      <c r="F18"/>
      <c r="G18"/>
      <c r="H18"/>
      <c r="I18"/>
    </row>
    <row r="19" spans="2:9" s="1" customFormat="1">
      <c r="B19" s="24"/>
      <c r="C19"/>
      <c r="D19"/>
      <c r="E19"/>
      <c r="F19"/>
      <c r="G19"/>
      <c r="H19"/>
      <c r="I19"/>
    </row>
    <row r="20" spans="2:9" s="1" customFormat="1">
      <c r="B20" s="26"/>
      <c r="C20"/>
      <c r="D20"/>
      <c r="E20"/>
      <c r="F20"/>
      <c r="G20"/>
      <c r="H20"/>
      <c r="I20"/>
    </row>
    <row r="21" spans="2:9" s="1" customFormat="1">
      <c r="B21" s="25"/>
      <c r="C21"/>
      <c r="D21"/>
      <c r="E21"/>
      <c r="F21"/>
      <c r="G21"/>
      <c r="H21"/>
      <c r="I21"/>
    </row>
    <row r="22" spans="2:9" s="1" customFormat="1">
      <c r="B22" s="26"/>
      <c r="C22"/>
      <c r="D22"/>
      <c r="E22"/>
      <c r="F22"/>
      <c r="G22"/>
      <c r="H22"/>
      <c r="I22"/>
    </row>
    <row r="23" spans="2:9" s="1" customFormat="1">
      <c r="B23" s="25"/>
      <c r="C23"/>
      <c r="D23"/>
      <c r="E23"/>
      <c r="F23"/>
      <c r="G23"/>
      <c r="H23"/>
      <c r="I23"/>
    </row>
    <row r="24" spans="2:9" s="1" customFormat="1">
      <c r="B24" s="25"/>
      <c r="C24"/>
      <c r="D24"/>
      <c r="E24"/>
      <c r="F24"/>
      <c r="G24"/>
      <c r="H24"/>
      <c r="I24"/>
    </row>
    <row r="25" spans="2:9" s="1" customFormat="1">
      <c r="B25" s="25"/>
      <c r="C25"/>
      <c r="D25"/>
      <c r="E25"/>
      <c r="F25"/>
      <c r="G25"/>
      <c r="H25"/>
      <c r="I25"/>
    </row>
    <row r="26" spans="2:9" s="1" customFormat="1">
      <c r="B26" s="25"/>
      <c r="C26"/>
      <c r="D26"/>
      <c r="E26"/>
      <c r="F26"/>
      <c r="G26"/>
      <c r="H26"/>
      <c r="I26"/>
    </row>
    <row r="27" spans="2:9" s="1" customFormat="1">
      <c r="B27" s="25"/>
      <c r="C27"/>
      <c r="D27"/>
      <c r="E27"/>
      <c r="F27"/>
      <c r="G27"/>
      <c r="H27"/>
      <c r="I27"/>
    </row>
    <row r="28" spans="2:9" s="1" customFormat="1">
      <c r="B28" s="26"/>
      <c r="C28"/>
      <c r="D28"/>
      <c r="E28"/>
      <c r="F28"/>
      <c r="G28"/>
      <c r="H28"/>
      <c r="I28"/>
    </row>
    <row r="29" spans="2:9" s="1" customFormat="1">
      <c r="B29" s="26"/>
      <c r="C29"/>
      <c r="D29"/>
      <c r="E29"/>
      <c r="F29"/>
      <c r="G29"/>
      <c r="H29"/>
      <c r="I29"/>
    </row>
    <row r="30" spans="2:9" s="1" customFormat="1">
      <c r="B30" s="26"/>
      <c r="C30"/>
      <c r="D30"/>
      <c r="E30"/>
      <c r="F30"/>
      <c r="G30"/>
      <c r="H30"/>
      <c r="I30"/>
    </row>
    <row r="31" spans="2:9" s="1" customFormat="1">
      <c r="B31" s="26"/>
      <c r="C31"/>
      <c r="D31"/>
      <c r="E31"/>
      <c r="F31"/>
      <c r="G31"/>
      <c r="H31"/>
      <c r="I31"/>
    </row>
    <row r="32" spans="2:9" s="1" customFormat="1">
      <c r="B32" s="26"/>
      <c r="C32"/>
      <c r="D32"/>
      <c r="E32"/>
      <c r="F32"/>
      <c r="G32"/>
      <c r="H32"/>
      <c r="I32"/>
    </row>
    <row r="33" spans="2:9" s="1" customFormat="1">
      <c r="B33" s="26"/>
      <c r="C33"/>
      <c r="D33"/>
      <c r="E33"/>
      <c r="F33"/>
      <c r="G33"/>
      <c r="H33"/>
      <c r="I33"/>
    </row>
  </sheetData>
  <pageMargins left="0.7" right="0.7" top="0.75" bottom="0.75" header="0.3" footer="0.3"/>
  <pageSetup paperSize="9" orientation="portrait" horizontalDpi="4294967295" verticalDpi="4294967295" r:id="rId1"/>
  <headerFooter>
    <oddHeader>&amp;C&amp;"Calibri"&amp;10&amp;K0078D7 Classification: Restricted to Partners&amp;1#_x000D_</oddHead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Wam/oWts+1ZxYOOhjACI4pZ6TZ4X5cGiXInYlLlADWY=</DigestValue>
    </Reference>
    <Reference Type="http://www.w3.org/2000/09/xmldsig#Object" URI="#idOfficeObject">
      <DigestMethod Algorithm="http://www.w3.org/2001/04/xmlenc#sha256"/>
      <DigestValue>etrV37pvXc5MrmZ+kcFnrhUTE+ZupSVfHlAeaKFrNEc=</DigestValue>
    </Reference>
    <Reference Type="http://uri.etsi.org/01903#SignedProperties" URI="#idSignedProperties">
      <Transforms>
        <Transform Algorithm="http://www.w3.org/TR/2001/REC-xml-c14n-20010315"/>
      </Transforms>
      <DigestMethod Algorithm="http://www.w3.org/2001/04/xmlenc#sha256"/>
      <DigestValue>9MdI4fsNGKxCGAp3fJmRviaSD29n3xkQu28KNyG3u5k=</DigestValue>
    </Reference>
  </SignedInfo>
  <SignatureValue>g9wNlAPLEispRes2WojClfP0oyxcCS9eeTz2tzRYhaEF3Xu/S1RLYfQ+qUyuvxAwG02jqNty0quJ
Ty6HrFNzu3k5zREbszIEF20cWM8jtzz6HD7l/KSOLQNqnk8Z+RRy1sklpW9dFaSXowgx0vDUVs9d
tHIkIJbLGuzoNVHigrWa6pbcNBJJZa0EDRmU09WPwLm7yQ6Ygg6Y8w+UYYbkyMpMI77nHdgPZXzJ
8U6nX4gpNB2MKgUShIXAxCsMqUY2SQM/79l7BAzx1WOU29WDlCSaZe2rgk1LFKiocKwPtNyCIYVQ
tEX4H1LT94TMcu/KBtQOn0H5SNOGzEBPbz25+A==</SignatureValue>
  <KeyInfo>
    <X509Data>
      <X509Certificate>MIIGPzCCBSegAwIBAgIKKLF4IQADAAIDmTANBgkqhkiG9w0BAQsFADBKMRIwEAYKCZImiZPyLGQBGRYCZ2UxEzARBgoJkiaJk/IsZAEZFgNuYmcxHzAdBgNVBAMTFk5CRyBDbGFzcyAyIElOVCBTdWIgQ0EwHhcNMjExMjMwMTEzMjA1WhcNMjMxMjMwMTEzMjA1WjA9MRswGQYDVQQKExJKU0MgUHJvQ3JlZGl0IEJhbmsxHjAcBgNVBAMTFUJQQyAtIE5hbmEgQ2hpa3ZhaWR6ZTCCASIwDQYJKoZIhvcNAQEBBQADggEPADCCAQoCggEBAOJhMoHMBkREOTchKy9+LYg4zBSlSkpkpSYP3ChFV8yQbCNCd1j/kD7WwS8oRDwR6Z6j7ApaJYtKrPiNzIFP/jTU8ERv07XWblVtBQspByH3DMhsvTINxwItbiILEBR5TNc7M1dm2EuNYpfg332CudYqdY6xb7xJtsF5IFBXlKlaR1x2LE+FR5RM0OQDfbg7RsoC7aXseIfZakVa08ZGgnno0WiIPq0PYCN8pGeJl6pTjQcYvpwakRwHUW/rnyAOg6ZGabWlSgVBhnMAuFySc8NQOgkdTxYn5TSK7VRBpaRPkt3RsnOjdLk7v6DVyHjImM/6USvzuUXfW7+tds5Z0qECAwEAAaOCAzIwggMuMDwGCSsGAQQBgjcVBwQvMC0GJSsGAQQBgjcVCOayYION9USGgZkJg7ihSoO+hHEEg8SRM4SDiF0CAWQCASMwHQYDVR0lBBYwFAYIKwYBBQUHAwIGCCsGAQUFBwMEMAsGA1UdDwQEAwIHgDAnBgkrBgEEAYI3FQoEGjAYMAoGCCsGAQUFBwMCMAoGCCsGAQUFBwMEMB0GA1UdDgQWBBSvN8tnNzi33ZaouwBY2oEHbmvz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YKMh6gTFKqEU1aP2a4oqNl69r4XO3sqqRXk2fl/ZTGjxPW7M9MnMUEbq/SBCkJrA+O3zKLNtrrrcBxIntb1rtWvE4TE0+VdlUmpRITvsXJZyYWUnRfPFpvvO+b1R5JP1jR/FWA8QaG9D+jz7a4MltUGBPiUyduL1YxYJo7nwt9DiwhKbC5bG2/Ohv3Dp9M5KmuovZqYlvmOomIqIDxYKiiqwREyYZm+xeuQwvQkDVYfiCFUF/QBLFJZ3n+2oN9S1DSvYHJMGWPWiwKVdEWMFQuXd1y/6FZ/FsCs/0l+cOyF349GzbSrv2dGTlVs2pv1CdsBz7f/TD82lQGlfMfdwk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Transform>
          <Transform Algorithm="http://www.w3.org/TR/2001/REC-xml-c14n-20010315"/>
        </Transforms>
        <DigestMethod Algorithm="http://www.w3.org/2001/04/xmlenc#sha256"/>
        <DigestValue>1iF1sUcsXDJaWu2ecaSWYj4ua3DqaysozoYIv7bCRWw=</DigestValue>
      </Reference>
      <Reference URI="/xl/calcChain.xml?ContentType=application/vnd.openxmlformats-officedocument.spreadsheetml.calcChain+xml">
        <DigestMethod Algorithm="http://www.w3.org/2001/04/xmlenc#sha256"/>
        <DigestValue>kYD9oU1RKN7GVUOsbAdcVgXSarzAyV3yrgPmiTaOBP4=</DigestValue>
      </Reference>
      <Reference URI="/xl/connections.xml?ContentType=application/vnd.openxmlformats-officedocument.spreadsheetml.connections+xml">
        <DigestMethod Algorithm="http://www.w3.org/2001/04/xmlenc#sha256"/>
        <DigestValue>8atHDjxeKkGh+GjZ0CkVxgLOy9XgmCzYBi+JE4MzFOQ=</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AYN/xSU2YZHUGpvP1Ak6s/jZxrdopwsTnsp+eqYovoQ=</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R+uYXcuI0ATzDXzH/kGXvGLDJlv6zRgWKMil6Sbr/0c=</DigestValue>
      </Reference>
      <Reference URI="/xl/externalLinks/externalLink3.xml?ContentType=application/vnd.openxmlformats-officedocument.spreadsheetml.externalLink+xml">
        <DigestMethod Algorithm="http://www.w3.org/2001/04/xmlenc#sha256"/>
        <DigestValue>TbdKtlnI53gNtc08tQCZT73xQX+A79+p+mlNCXSsaTE=</DigestValue>
      </Reference>
      <Reference URI="/xl/externalLinks/externalLink4.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Nbs06U/xsYN8qkzcFasEH7+fyr8YZQaZMuRgCDsJy+4=</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RA3/K32bdY+IIISlB98+zOatL11zpuiX/VznasRL/h4=</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+NoZLx1xqPdkoDIyqBqtv/ezsytqZZ5jGWcPU3lPvxg=</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amVNDKx1wlUd1IYfL/LFOPxJbXfTsYltsMV/w+jzetI=</DigestValue>
      </Reference>
      <Reference URI="/xl/styles.xml?ContentType=application/vnd.openxmlformats-officedocument.spreadsheetml.styles+xml">
        <DigestMethod Algorithm="http://www.w3.org/2001/04/xmlenc#sha256"/>
        <DigestValue>ZYWKCsq9QcfXQ7qtikEXFZPbclNNtYt6EWQRoSR5vBE=</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+iZVjhiQh3cl2q4+cHMxBLr0posbaAjUgc51MgksyW0=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vn5imkUhPleHw8wKo6gKIxq7+X3tCX65PoRmwGrrjqE=</DigestValue>
      </Reference>
      <Reference URI="/xl/worksheets/sheet10.xml?ContentType=application/vnd.openxmlformats-officedocument.spreadsheetml.worksheet+xml">
        <DigestMethod Algorithm="http://www.w3.org/2001/04/xmlenc#sha256"/>
        <DigestValue>F9ZJbKetHWcyfZHXPnU8edcC5h36LFMzsGoAjbmtaS4=</DigestValue>
      </Reference>
      <Reference URI="/xl/worksheets/sheet11.xml?ContentType=application/vnd.openxmlformats-officedocument.spreadsheetml.worksheet+xml">
        <DigestMethod Algorithm="http://www.w3.org/2001/04/xmlenc#sha256"/>
        <DigestValue>+sjuUYTrcSVPCH2tIUcqPqud/343rFfFDZduwPHkTx0=</DigestValue>
      </Reference>
      <Reference URI="/xl/worksheets/sheet12.xml?ContentType=application/vnd.openxmlformats-officedocument.spreadsheetml.worksheet+xml">
        <DigestMethod Algorithm="http://www.w3.org/2001/04/xmlenc#sha256"/>
        <DigestValue>BJomtnON1f3JvdROxr4Q4FOe6L+MwrsBp0UFcmaVIKg=</DigestValue>
      </Reference>
      <Reference URI="/xl/worksheets/sheet13.xml?ContentType=application/vnd.openxmlformats-officedocument.spreadsheetml.worksheet+xml">
        <DigestMethod Algorithm="http://www.w3.org/2001/04/xmlenc#sha256"/>
        <DigestValue>YfDIXa/yLhTVn0pzFuduKzwcXYGJmGP/RQ1Ew1JUNOw=</DigestValue>
      </Reference>
      <Reference URI="/xl/worksheets/sheet14.xml?ContentType=application/vnd.openxmlformats-officedocument.spreadsheetml.worksheet+xml">
        <DigestMethod Algorithm="http://www.w3.org/2001/04/xmlenc#sha256"/>
        <DigestValue>YT8je+ajCLaOfwwEvtMNJbWTfOMENLo72oriIWi3lJo=</DigestValue>
      </Reference>
      <Reference URI="/xl/worksheets/sheet15.xml?ContentType=application/vnd.openxmlformats-officedocument.spreadsheetml.worksheet+xml">
        <DigestMethod Algorithm="http://www.w3.org/2001/04/xmlenc#sha256"/>
        <DigestValue>kpBOhDL1zL/OOr+dzfME1nAPawuhXOvpJfY6DdgruKg=</DigestValue>
      </Reference>
      <Reference URI="/xl/worksheets/sheet16.xml?ContentType=application/vnd.openxmlformats-officedocument.spreadsheetml.worksheet+xml">
        <DigestMethod Algorithm="http://www.w3.org/2001/04/xmlenc#sha256"/>
        <DigestValue>5nrWmjHMmT/vuOWWrCcBfMvAUo7OeOeOlP+uG+9BZrs=</DigestValue>
      </Reference>
      <Reference URI="/xl/worksheets/sheet17.xml?ContentType=application/vnd.openxmlformats-officedocument.spreadsheetml.worksheet+xml">
        <DigestMethod Algorithm="http://www.w3.org/2001/04/xmlenc#sha256"/>
        <DigestValue>9rew2+a0ejobUJkiCgdzqaMaHCTm109w4hpXneIzb9U=</DigestValue>
      </Reference>
      <Reference URI="/xl/worksheets/sheet18.xml?ContentType=application/vnd.openxmlformats-officedocument.spreadsheetml.worksheet+xml">
        <DigestMethod Algorithm="http://www.w3.org/2001/04/xmlenc#sha256"/>
        <DigestValue>jPtEtTbQSQaJ6BxMVXHCFkk7/I+tp83CUIh6BK57O4w=</DigestValue>
      </Reference>
      <Reference URI="/xl/worksheets/sheet19.xml?ContentType=application/vnd.openxmlformats-officedocument.spreadsheetml.worksheet+xml">
        <DigestMethod Algorithm="http://www.w3.org/2001/04/xmlenc#sha256"/>
        <DigestValue>1dFUJctu6likVlAW/THwNVLxDr3P97hCqqqdWvcLhok=</DigestValue>
      </Reference>
      <Reference URI="/xl/worksheets/sheet2.xml?ContentType=application/vnd.openxmlformats-officedocument.spreadsheetml.worksheet+xml">
        <DigestMethod Algorithm="http://www.w3.org/2001/04/xmlenc#sha256"/>
        <DigestValue>Y811Cg0nt13maVu8uIHnik7ddsGCxsryyR9qFzXHe8k=</DigestValue>
      </Reference>
      <Reference URI="/xl/worksheets/sheet20.xml?ContentType=application/vnd.openxmlformats-officedocument.spreadsheetml.worksheet+xml">
        <DigestMethod Algorithm="http://www.w3.org/2001/04/xmlenc#sha256"/>
        <DigestValue>0w5VXeQLSPYegUdRwl3nv5vsH8inreqFX3Po8YMLuUI=</DigestValue>
      </Reference>
      <Reference URI="/xl/worksheets/sheet21.xml?ContentType=application/vnd.openxmlformats-officedocument.spreadsheetml.worksheet+xml">
        <DigestMethod Algorithm="http://www.w3.org/2001/04/xmlenc#sha256"/>
        <DigestValue>pKBDe1y4Zuq4Y3KuXQv3qHoQAHcunysKIXLmS5ixBbg=</DigestValue>
      </Reference>
      <Reference URI="/xl/worksheets/sheet22.xml?ContentType=application/vnd.openxmlformats-officedocument.spreadsheetml.worksheet+xml">
        <DigestMethod Algorithm="http://www.w3.org/2001/04/xmlenc#sha256"/>
        <DigestValue>cCJYWtiIoCYvissuKrlVIRDt5dJPHFLnj5yux6IcTgk=</DigestValue>
      </Reference>
      <Reference URI="/xl/worksheets/sheet23.xml?ContentType=application/vnd.openxmlformats-officedocument.spreadsheetml.worksheet+xml">
        <DigestMethod Algorithm="http://www.w3.org/2001/04/xmlenc#sha256"/>
        <DigestValue>A9BanMrlSSjw23JgMMJ9LxxXcXxFwPzpJOZhNRUsOPU=</DigestValue>
      </Reference>
      <Reference URI="/xl/worksheets/sheet24.xml?ContentType=application/vnd.openxmlformats-officedocument.spreadsheetml.worksheet+xml">
        <DigestMethod Algorithm="http://www.w3.org/2001/04/xmlenc#sha256"/>
        <DigestValue>27aFQRL9M/MugqPhkFrEnh8LwXwbpRP35A9h4OPfq2o=</DigestValue>
      </Reference>
      <Reference URI="/xl/worksheets/sheet25.xml?ContentType=application/vnd.openxmlformats-officedocument.spreadsheetml.worksheet+xml">
        <DigestMethod Algorithm="http://www.w3.org/2001/04/xmlenc#sha256"/>
        <DigestValue>mnuYAzQ3oyYOVOHtGVwiBZXcZuTSmGaPvpVgeuux4nw=</DigestValue>
      </Reference>
      <Reference URI="/xl/worksheets/sheet26.xml?ContentType=application/vnd.openxmlformats-officedocument.spreadsheetml.worksheet+xml">
        <DigestMethod Algorithm="http://www.w3.org/2001/04/xmlenc#sha256"/>
        <DigestValue>kS9yxmqkthfTKjPSdTmmFVYX7di4xkZWj+Uk34C6/NI=</DigestValue>
      </Reference>
      <Reference URI="/xl/worksheets/sheet27.xml?ContentType=application/vnd.openxmlformats-officedocument.spreadsheetml.worksheet+xml">
        <DigestMethod Algorithm="http://www.w3.org/2001/04/xmlenc#sha256"/>
        <DigestValue>peGDWV2LTJnbX//QlpWG0QlHsWm+EnGV17q5vmWelUo=</DigestValue>
      </Reference>
      <Reference URI="/xl/worksheets/sheet28.xml?ContentType=application/vnd.openxmlformats-officedocument.spreadsheetml.worksheet+xml">
        <DigestMethod Algorithm="http://www.w3.org/2001/04/xmlenc#sha256"/>
        <DigestValue>xe4p4+xKKY7tjm1Ocd0h6VMFtWN5jDGEpFw1wNN63/s=</DigestValue>
      </Reference>
      <Reference URI="/xl/worksheets/sheet29.xml?ContentType=application/vnd.openxmlformats-officedocument.spreadsheetml.worksheet+xml">
        <DigestMethod Algorithm="http://www.w3.org/2001/04/xmlenc#sha256"/>
        <DigestValue>1X49VS4f+zxyGIKz18iXhBfVqDNwyM/ynMoxsaEDA0A=</DigestValue>
      </Reference>
      <Reference URI="/xl/worksheets/sheet3.xml?ContentType=application/vnd.openxmlformats-officedocument.spreadsheetml.worksheet+xml">
        <DigestMethod Algorithm="http://www.w3.org/2001/04/xmlenc#sha256"/>
        <DigestValue>a33/RRYvvXuu7GiV7xj7m8FoHabbMGQAp+GNBl7GJDc=</DigestValue>
      </Reference>
      <Reference URI="/xl/worksheets/sheet30.xml?ContentType=application/vnd.openxmlformats-officedocument.spreadsheetml.worksheet+xml">
        <DigestMethod Algorithm="http://www.w3.org/2001/04/xmlenc#sha256"/>
        <DigestValue>yifCmLEwtyyrm05mgF+gLV1lD65o/Vas3NQUcF7Ho7g=</DigestValue>
      </Reference>
      <Reference URI="/xl/worksheets/sheet4.xml?ContentType=application/vnd.openxmlformats-officedocument.spreadsheetml.worksheet+xml">
        <DigestMethod Algorithm="http://www.w3.org/2001/04/xmlenc#sha256"/>
        <DigestValue>YNP7F3nxI6zrNOqqkwKfuXRA8KvXVJQfm9+8uqCnyN0=</DigestValue>
      </Reference>
      <Reference URI="/xl/worksheets/sheet5.xml?ContentType=application/vnd.openxmlformats-officedocument.spreadsheetml.worksheet+xml">
        <DigestMethod Algorithm="http://www.w3.org/2001/04/xmlenc#sha256"/>
        <DigestValue>dGvI3SHNeGxc+/pUnLzs60Mb6o3BuOmOVd6Cw8t3yps=</DigestValue>
      </Reference>
      <Reference URI="/xl/worksheets/sheet6.xml?ContentType=application/vnd.openxmlformats-officedocument.spreadsheetml.worksheet+xml">
        <DigestMethod Algorithm="http://www.w3.org/2001/04/xmlenc#sha256"/>
        <DigestValue>6zhjWesbjlZBm0Zvjn0IkD3nRWaBlhBhn1XhjpFGSEM=</DigestValue>
      </Reference>
      <Reference URI="/xl/worksheets/sheet7.xml?ContentType=application/vnd.openxmlformats-officedocument.spreadsheetml.worksheet+xml">
        <DigestMethod Algorithm="http://www.w3.org/2001/04/xmlenc#sha256"/>
        <DigestValue>Wu2r7D0c1mWEk5f3OzsRVFrCnKYeBWLFNHmqtl2zgrU=</DigestValue>
      </Reference>
      <Reference URI="/xl/worksheets/sheet8.xml?ContentType=application/vnd.openxmlformats-officedocument.spreadsheetml.worksheet+xml">
        <DigestMethod Algorithm="http://www.w3.org/2001/04/xmlenc#sha256"/>
        <DigestValue>FMwchH5yhtVrn3VdVqJsGIiYSQyF0QQlgt7PKu0/xzI=</DigestValue>
      </Reference>
      <Reference URI="/xl/worksheets/sheet9.xml?ContentType=application/vnd.openxmlformats-officedocument.spreadsheetml.worksheet+xml">
        <DigestMethod Algorithm="http://www.w3.org/2001/04/xmlenc#sha256"/>
        <DigestValue>W7hfhtSoLIoYcisEHfUJREeePsTnhwI+VPfUBDxyx78=</DigestValue>
      </Reference>
    </Manifest>
    <SignatureProperties>
      <SignatureProperty Id="idSignatureTime" Target="#idPackageSignature">
        <mdssi:SignatureTime xmlns:mdssi="http://schemas.openxmlformats.org/package/2006/digital-signature">
          <mdssi:Format>YYYY-MM-DDThh:mm:ssTZD</mdssi:Format>
          <mdssi:Value>2023-12-20T07:32:12Z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16.0.17029/26</OfficeVersion>
          <ApplicationVersion>16.0.17029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2023-12-20T07:32:12Z</xd:SigningTime>
          <xd:SigningCertificate>
            <xd:Cert>
              <xd:CertDigest>
                <DigestMethod Algorithm="http://www.w3.org/2001/04/xmlenc#sha256"/>
                <DigestValue>sBR1qJGb6E+B6ekJmLnyjEmTyL1RpkEWXAlakUWSrXw=</DigestValue>
              </xd:CertDigest>
              <xd:IssuerSerial>
                <X509IssuerName>CN=NBG Class 2 INT Sub CA, DC=nbg, DC=ge</X509IssuerName>
                <X509SerialNumber>192168389215804067021721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cgqmn4/bR7gAwApzDd/JbL8b2+mHk2EoBGSBX4OVPy0=</DigestValue>
    </Reference>
    <Reference Type="http://www.w3.org/2000/09/xmldsig#Object" URI="#idOfficeObject">
      <DigestMethod Algorithm="http://www.w3.org/2001/04/xmlenc#sha256"/>
      <DigestValue>etrV37pvXc5MrmZ+kcFnrhUTE+ZupSVfHlAeaKFrNEc=</DigestValue>
    </Reference>
    <Reference Type="http://uri.etsi.org/01903#SignedProperties" URI="#idSignedProperties">
      <Transforms>
        <Transform Algorithm="http://www.w3.org/TR/2001/REC-xml-c14n-20010315"/>
      </Transforms>
      <DigestMethod Algorithm="http://www.w3.org/2001/04/xmlenc#sha256"/>
      <DigestValue>a3MZlTEimz2bVgaif1SYjGqgDXncGx6pZxBTUx0cEQM=</DigestValue>
    </Reference>
  </SignedInfo>
  <SignatureValue>LAl+cB6Oeg8krGsoy1HCcU7zrzW42uMoNoJSfvRDRbI7ZC+VASct5FPd3VLdPtS7RSsmRkUpqFNq
eWQjWZl3VJxQ0qHE7Mh9Lf2I0xNcpSYMsXtP03IxKNlmPZCbj0knGuMr2K1KXavCPadzYw1HvcXF
xNSk9rt+8Zynp0HrrVDBUor5BjX7j+UzjUd03YP1FluIhf/gmUX/ApzB1iki1xJY4+mnmGp7XmI5
FVJW6u6Nzk+EA7Ve07R3v3ndfN6XUrOWThsi/rVqCB+FU3hr8H4ks2vKM7Bs3D4uqGPoApnZnUkd
O/cwzgRAdk4mkffHm5mNfvTjUdsG5ezFBRpuMQ==</SignatureValue>
  <KeyInfo>
    <X509Data>
      <X509Certificate>MIIGQDCCBSigAwIBAgIKKLXXjwADAAIDmzANBgkqhkiG9w0BAQsFADBKMRIwEAYKCZImiZPyLGQBGRYCZ2UxEzARBgoJkiaJk/IsZAEZFgNuYmcxHzAdBgNVBAMTFk5CRyBDbGFzcyAyIElOVCBTdWIgQ0EwHhcNMjExMjMwMTEzNjUyWhcNMjMxMjMwMTEzNjUyWjA+MRswGQYDVQQKExJKU0MgUHJvQ3JlZGl0IEJhbmsxHzAdBgNVBAMTFkJQQyAtIEVsZW5lIFRzaW50c2FkemUwggEiMA0GCSqGSIb3DQEBAQUAA4IBDwAwggEKAoIBAQDolQC3do8V+nD06sBVZz/z2AySeFaLbKP9w0c8U/XH5/7oGmdvwxzCy2UkldUEdAenNDTTeQ+dYmoUIxBR+6cuXrN9MH/eUQuoJq/5CUlAsxMQguC8gtmssG/IT4bHgeVmNM75vVC1WKhECeBVx1+ldMGvYirHq/BWtrWXlfktrA4tUJyefv2Xm+kfhDwei4jv2qy7mOv7nJAzWK6GZS2/88b7ZKyx9uKIM1DTb5+TV/DEhhjkqkoWvwYHWi/QF1Iy2PPHLjcss4fGAmQdasQFFEE9II+CLtzhRwd9fAvI1nQp76bsvZvDQt+dIAbArMM+s4N2iODoM9qY1lF74OPNAgMBAAGjggMyMIIDLjA8BgkrBgEEAYI3FQcELzAtBiUrBgEEAYI3FQjmsmCDjfVEhoGZCYO4oUqDvoRxBIPEkTOEg4hdAgFkAgEjMB0GA1UdJQQWMBQGCCsGAQUFBwMCBggrBgEFBQcDBDALBgNVHQ8EBAMCB4AwJwYJKwYBBAGCNxUKBBowGDAKBggrBgEFBQcDAjAKBggrBgEFBQcDBDAdBgNVHQ4EFgQUVWiA6J6Kf6BgfwfhP4DZ95hBzig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rEV1/8Hi3g/1uOfr0lTgYivypku0LcoR3B6QAIy530zeStWn2Q4mnsmfenD6qhjQtoGEd1ZEuccfcJlDQ8KQ3FNps+Rxi4cUpFJeF3hD4d8QsStM4EvQia1B1Aw06TRVtGYjyKNr21jkJLTpQ1XlJxNYMOoAeaaYcqtuixZf6co02XBDFNbrR4NxtceA5X2lW2VlEGwLw+47mNHBhsJ/uNFzJyDftHsqdrq0Gxb9VgYBfISgj6c2Ez/bIe304d1Pn4fxVdigJtcb+pGBg+5fTi77c0Ier+8PPu02lhsdA8V0UWwijqHdWLiwS3odBPfovz91g15XjOebUhpt9qJ6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Transform>
          <Transform Algorithm="http://www.w3.org/TR/2001/REC-xml-c14n-20010315"/>
        </Transforms>
        <DigestMethod Algorithm="http://www.w3.org/2001/04/xmlenc#sha256"/>
        <DigestValue>1iF1sUcsXDJaWu2ecaSWYj4ua3DqaysozoYIv7bCRWw=</DigestValue>
      </Reference>
      <Reference URI="/xl/calcChain.xml?ContentType=application/vnd.openxmlformats-officedocument.spreadsheetml.calcChain+xml">
        <DigestMethod Algorithm="http://www.w3.org/2001/04/xmlenc#sha256"/>
        <DigestValue>kYD9oU1RKN7GVUOsbAdcVgXSarzAyV3yrgPmiTaOBP4=</DigestValue>
      </Reference>
      <Reference URI="/xl/connections.xml?ContentType=application/vnd.openxmlformats-officedocument.spreadsheetml.connections+xml">
        <DigestMethod Algorithm="http://www.w3.org/2001/04/xmlenc#sha256"/>
        <DigestValue>8atHDjxeKkGh+GjZ0CkVxgLOy9XgmCzYBi+JE4MzFOQ=</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AYN/xSU2YZHUGpvP1Ak6s/jZxrdopwsTnsp+eqYovoQ=</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R+uYXcuI0ATzDXzH/kGXvGLDJlv6zRgWKMil6Sbr/0c=</DigestValue>
      </Reference>
      <Reference URI="/xl/externalLinks/externalLink3.xml?ContentType=application/vnd.openxmlformats-officedocument.spreadsheetml.externalLink+xml">
        <DigestMethod Algorithm="http://www.w3.org/2001/04/xmlenc#sha256"/>
        <DigestValue>TbdKtlnI53gNtc08tQCZT73xQX+A79+p+mlNCXSsaTE=</DigestValue>
      </Reference>
      <Reference URI="/xl/externalLinks/externalLink4.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Nbs06U/xsYN8qkzcFasEH7+fyr8YZQaZMuRgCDsJy+4=</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RA3/K32bdY+IIISlB98+zOatL11zpuiX/VznasRL/h4=</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+NoZLx1xqPdkoDIyqBqtv/ezsytqZZ5jGWcPU3lPvxg=</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amVNDKx1wlUd1IYfL/LFOPxJbXfTsYltsMV/w+jzetI=</DigestValue>
      </Reference>
      <Reference URI="/xl/styles.xml?ContentType=application/vnd.openxmlformats-officedocument.spreadsheetml.styles+xml">
        <DigestMethod Algorithm="http://www.w3.org/2001/04/xmlenc#sha256"/>
        <DigestValue>ZYWKCsq9QcfXQ7qtikEXFZPbclNNtYt6EWQRoSR5vBE=</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+iZVjhiQh3cl2q4+cHMxBLr0posbaAjUgc51MgksyW0=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vn5imkUhPleHw8wKo6gKIxq7+X3tCX65PoRmwGrrjqE=</DigestValue>
      </Reference>
      <Reference URI="/xl/worksheets/sheet10.xml?ContentType=application/vnd.openxmlformats-officedocument.spreadsheetml.worksheet+xml">
        <DigestMethod Algorithm="http://www.w3.org/2001/04/xmlenc#sha256"/>
        <DigestValue>F9ZJbKetHWcyfZHXPnU8edcC5h36LFMzsGoAjbmtaS4=</DigestValue>
      </Reference>
      <Reference URI="/xl/worksheets/sheet11.xml?ContentType=application/vnd.openxmlformats-officedocument.spreadsheetml.worksheet+xml">
        <DigestMethod Algorithm="http://www.w3.org/2001/04/xmlenc#sha256"/>
        <DigestValue>+sjuUYTrcSVPCH2tIUcqPqud/343rFfFDZduwPHkTx0=</DigestValue>
      </Reference>
      <Reference URI="/xl/worksheets/sheet12.xml?ContentType=application/vnd.openxmlformats-officedocument.spreadsheetml.worksheet+xml">
        <DigestMethod Algorithm="http://www.w3.org/2001/04/xmlenc#sha256"/>
        <DigestValue>BJomtnON1f3JvdROxr4Q4FOe6L+MwrsBp0UFcmaVIKg=</DigestValue>
      </Reference>
      <Reference URI="/xl/worksheets/sheet13.xml?ContentType=application/vnd.openxmlformats-officedocument.spreadsheetml.worksheet+xml">
        <DigestMethod Algorithm="http://www.w3.org/2001/04/xmlenc#sha256"/>
        <DigestValue>YfDIXa/yLhTVn0pzFuduKzwcXYGJmGP/RQ1Ew1JUNOw=</DigestValue>
      </Reference>
      <Reference URI="/xl/worksheets/sheet14.xml?ContentType=application/vnd.openxmlformats-officedocument.spreadsheetml.worksheet+xml">
        <DigestMethod Algorithm="http://www.w3.org/2001/04/xmlenc#sha256"/>
        <DigestValue>YT8je+ajCLaOfwwEvtMNJbWTfOMENLo72oriIWi3lJo=</DigestValue>
      </Reference>
      <Reference URI="/xl/worksheets/sheet15.xml?ContentType=application/vnd.openxmlformats-officedocument.spreadsheetml.worksheet+xml">
        <DigestMethod Algorithm="http://www.w3.org/2001/04/xmlenc#sha256"/>
        <DigestValue>kpBOhDL1zL/OOr+dzfME1nAPawuhXOvpJfY6DdgruKg=</DigestValue>
      </Reference>
      <Reference URI="/xl/worksheets/sheet16.xml?ContentType=application/vnd.openxmlformats-officedocument.spreadsheetml.worksheet+xml">
        <DigestMethod Algorithm="http://www.w3.org/2001/04/xmlenc#sha256"/>
        <DigestValue>5nrWmjHMmT/vuOWWrCcBfMvAUo7OeOeOlP+uG+9BZrs=</DigestValue>
      </Reference>
      <Reference URI="/xl/worksheets/sheet17.xml?ContentType=application/vnd.openxmlformats-officedocument.spreadsheetml.worksheet+xml">
        <DigestMethod Algorithm="http://www.w3.org/2001/04/xmlenc#sha256"/>
        <DigestValue>9rew2+a0ejobUJkiCgdzqaMaHCTm109w4hpXneIzb9U=</DigestValue>
      </Reference>
      <Reference URI="/xl/worksheets/sheet18.xml?ContentType=application/vnd.openxmlformats-officedocument.spreadsheetml.worksheet+xml">
        <DigestMethod Algorithm="http://www.w3.org/2001/04/xmlenc#sha256"/>
        <DigestValue>jPtEtTbQSQaJ6BxMVXHCFkk7/I+tp83CUIh6BK57O4w=</DigestValue>
      </Reference>
      <Reference URI="/xl/worksheets/sheet19.xml?ContentType=application/vnd.openxmlformats-officedocument.spreadsheetml.worksheet+xml">
        <DigestMethod Algorithm="http://www.w3.org/2001/04/xmlenc#sha256"/>
        <DigestValue>1dFUJctu6likVlAW/THwNVLxDr3P97hCqqqdWvcLhok=</DigestValue>
      </Reference>
      <Reference URI="/xl/worksheets/sheet2.xml?ContentType=application/vnd.openxmlformats-officedocument.spreadsheetml.worksheet+xml">
        <DigestMethod Algorithm="http://www.w3.org/2001/04/xmlenc#sha256"/>
        <DigestValue>Y811Cg0nt13maVu8uIHnik7ddsGCxsryyR9qFzXHe8k=</DigestValue>
      </Reference>
      <Reference URI="/xl/worksheets/sheet20.xml?ContentType=application/vnd.openxmlformats-officedocument.spreadsheetml.worksheet+xml">
        <DigestMethod Algorithm="http://www.w3.org/2001/04/xmlenc#sha256"/>
        <DigestValue>0w5VXeQLSPYegUdRwl3nv5vsH8inreqFX3Po8YMLuUI=</DigestValue>
      </Reference>
      <Reference URI="/xl/worksheets/sheet21.xml?ContentType=application/vnd.openxmlformats-officedocument.spreadsheetml.worksheet+xml">
        <DigestMethod Algorithm="http://www.w3.org/2001/04/xmlenc#sha256"/>
        <DigestValue>pKBDe1y4Zuq4Y3KuXQv3qHoQAHcunysKIXLmS5ixBbg=</DigestValue>
      </Reference>
      <Reference URI="/xl/worksheets/sheet22.xml?ContentType=application/vnd.openxmlformats-officedocument.spreadsheetml.worksheet+xml">
        <DigestMethod Algorithm="http://www.w3.org/2001/04/xmlenc#sha256"/>
        <DigestValue>cCJYWtiIoCYvissuKrlVIRDt5dJPHFLnj5yux6IcTgk=</DigestValue>
      </Reference>
      <Reference URI="/xl/worksheets/sheet23.xml?ContentType=application/vnd.openxmlformats-officedocument.spreadsheetml.worksheet+xml">
        <DigestMethod Algorithm="http://www.w3.org/2001/04/xmlenc#sha256"/>
        <DigestValue>A9BanMrlSSjw23JgMMJ9LxxXcXxFwPzpJOZhNRUsOPU=</DigestValue>
      </Reference>
      <Reference URI="/xl/worksheets/sheet24.xml?ContentType=application/vnd.openxmlformats-officedocument.spreadsheetml.worksheet+xml">
        <DigestMethod Algorithm="http://www.w3.org/2001/04/xmlenc#sha256"/>
        <DigestValue>27aFQRL9M/MugqPhkFrEnh8LwXwbpRP35A9h4OPfq2o=</DigestValue>
      </Reference>
      <Reference URI="/xl/worksheets/sheet25.xml?ContentType=application/vnd.openxmlformats-officedocument.spreadsheetml.worksheet+xml">
        <DigestMethod Algorithm="http://www.w3.org/2001/04/xmlenc#sha256"/>
        <DigestValue>mnuYAzQ3oyYOVOHtGVwiBZXcZuTSmGaPvpVgeuux4nw=</DigestValue>
      </Reference>
      <Reference URI="/xl/worksheets/sheet26.xml?ContentType=application/vnd.openxmlformats-officedocument.spreadsheetml.worksheet+xml">
        <DigestMethod Algorithm="http://www.w3.org/2001/04/xmlenc#sha256"/>
        <DigestValue>kS9yxmqkthfTKjPSdTmmFVYX7di4xkZWj+Uk34C6/NI=</DigestValue>
      </Reference>
      <Reference URI="/xl/worksheets/sheet27.xml?ContentType=application/vnd.openxmlformats-officedocument.spreadsheetml.worksheet+xml">
        <DigestMethod Algorithm="http://www.w3.org/2001/04/xmlenc#sha256"/>
        <DigestValue>peGDWV2LTJnbX//QlpWG0QlHsWm+EnGV17q5vmWelUo=</DigestValue>
      </Reference>
      <Reference URI="/xl/worksheets/sheet28.xml?ContentType=application/vnd.openxmlformats-officedocument.spreadsheetml.worksheet+xml">
        <DigestMethod Algorithm="http://www.w3.org/2001/04/xmlenc#sha256"/>
        <DigestValue>xe4p4+xKKY7tjm1Ocd0h6VMFtWN5jDGEpFw1wNN63/s=</DigestValue>
      </Reference>
      <Reference URI="/xl/worksheets/sheet29.xml?ContentType=application/vnd.openxmlformats-officedocument.spreadsheetml.worksheet+xml">
        <DigestMethod Algorithm="http://www.w3.org/2001/04/xmlenc#sha256"/>
        <DigestValue>1X49VS4f+zxyGIKz18iXhBfVqDNwyM/ynMoxsaEDA0A=</DigestValue>
      </Reference>
      <Reference URI="/xl/worksheets/sheet3.xml?ContentType=application/vnd.openxmlformats-officedocument.spreadsheetml.worksheet+xml">
        <DigestMethod Algorithm="http://www.w3.org/2001/04/xmlenc#sha256"/>
        <DigestValue>a33/RRYvvXuu7GiV7xj7m8FoHabbMGQAp+GNBl7GJDc=</DigestValue>
      </Reference>
      <Reference URI="/xl/worksheets/sheet30.xml?ContentType=application/vnd.openxmlformats-officedocument.spreadsheetml.worksheet+xml">
        <DigestMethod Algorithm="http://www.w3.org/2001/04/xmlenc#sha256"/>
        <DigestValue>yifCmLEwtyyrm05mgF+gLV1lD65o/Vas3NQUcF7Ho7g=</DigestValue>
      </Reference>
      <Reference URI="/xl/worksheets/sheet4.xml?ContentType=application/vnd.openxmlformats-officedocument.spreadsheetml.worksheet+xml">
        <DigestMethod Algorithm="http://www.w3.org/2001/04/xmlenc#sha256"/>
        <DigestValue>YNP7F3nxI6zrNOqqkwKfuXRA8KvXVJQfm9+8uqCnyN0=</DigestValue>
      </Reference>
      <Reference URI="/xl/worksheets/sheet5.xml?ContentType=application/vnd.openxmlformats-officedocument.spreadsheetml.worksheet+xml">
        <DigestMethod Algorithm="http://www.w3.org/2001/04/xmlenc#sha256"/>
        <DigestValue>dGvI3SHNeGxc+/pUnLzs60Mb6o3BuOmOVd6Cw8t3yps=</DigestValue>
      </Reference>
      <Reference URI="/xl/worksheets/sheet6.xml?ContentType=application/vnd.openxmlformats-officedocument.spreadsheetml.worksheet+xml">
        <DigestMethod Algorithm="http://www.w3.org/2001/04/xmlenc#sha256"/>
        <DigestValue>6zhjWesbjlZBm0Zvjn0IkD3nRWaBlhBhn1XhjpFGSEM=</DigestValue>
      </Reference>
      <Reference URI="/xl/worksheets/sheet7.xml?ContentType=application/vnd.openxmlformats-officedocument.spreadsheetml.worksheet+xml">
        <DigestMethod Algorithm="http://www.w3.org/2001/04/xmlenc#sha256"/>
        <DigestValue>Wu2r7D0c1mWEk5f3OzsRVFrCnKYeBWLFNHmqtl2zgrU=</DigestValue>
      </Reference>
      <Reference URI="/xl/worksheets/sheet8.xml?ContentType=application/vnd.openxmlformats-officedocument.spreadsheetml.worksheet+xml">
        <DigestMethod Algorithm="http://www.w3.org/2001/04/xmlenc#sha256"/>
        <DigestValue>FMwchH5yhtVrn3VdVqJsGIiYSQyF0QQlgt7PKu0/xzI=</DigestValue>
      </Reference>
      <Reference URI="/xl/worksheets/sheet9.xml?ContentType=application/vnd.openxmlformats-officedocument.spreadsheetml.worksheet+xml">
        <DigestMethod Algorithm="http://www.w3.org/2001/04/xmlenc#sha256"/>
        <DigestValue>W7hfhtSoLIoYcisEHfUJREeePsTnhwI+VPfUBDxyx78=</DigestValue>
      </Reference>
    </Manifest>
    <SignatureProperties>
      <SignatureProperty Id="idSignatureTime" Target="#idPackageSignature">
        <mdssi:SignatureTime xmlns:mdssi="http://schemas.openxmlformats.org/package/2006/digital-signature">
          <mdssi:Format>YYYY-MM-DDThh:mm:ssTZD</mdssi:Format>
          <mdssi:Value>2023-12-20T07:33:41Z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16.0.17029/26</OfficeVersion>
          <ApplicationVersion>16.0.17029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2023-12-20T07:33:41Z</xd:SigningTime>
          <xd:SigningCertificate>
            <xd:Cert>
              <xd:CertDigest>
                <DigestMethod Algorithm="http://www.w3.org/2001/04/xmlenc#sha256"/>
                <DigestValue>tUB6DMjBGql2CL97Koj71ecIm9MMyrCfPkfmiA4GHfk=</DigestValue>
              </xd:CertDigest>
              <xd:IssuerSerial>
                <X509IssuerName>CN=NBG Class 2 INT Sub CA, DC=nbg, DC=ge</X509IssuerName>
                <X509SerialNumber>192249052625779946554267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vt:i4>
      </vt:variant>
    </vt:vector>
  </HeadingPairs>
  <TitlesOfParts>
    <vt:vector size="31"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lpstr>Instruction!Print_Area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2023-12-20T05:46:10Z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y fmtid="{D5CDD505-2E9C-101B-9397-08002B2CF9AE}" pid="7" name="MSIP_Label_78cbde42-0dd4-4942-9b1c-e23a1c4e5874_Enabled">
    <vt:lpwstr>true</vt:lpwstr>
  </property>
  <property fmtid="{D5CDD505-2E9C-101B-9397-08002B2CF9AE}" pid="8" name="MSIP_Label_78cbde42-0dd4-4942-9b1c-e23a1c4e5874_SetDate">
    <vt:lpwstr>2023-04-27T13:22:02Z</vt:lpwstr>
  </property>
  <property fmtid="{D5CDD505-2E9C-101B-9397-08002B2CF9AE}" pid="9" name="MSIP_Label_78cbde42-0dd4-4942-9b1c-e23a1c4e5874_Method">
    <vt:lpwstr>Standard</vt:lpwstr>
  </property>
  <property fmtid="{D5CDD505-2E9C-101B-9397-08002B2CF9AE}" pid="10" name="MSIP_Label_78cbde42-0dd4-4942-9b1c-e23a1c4e5874_Name">
    <vt:lpwstr>Restricted to Partners</vt:lpwstr>
  </property>
  <property fmtid="{D5CDD505-2E9C-101B-9397-08002B2CF9AE}" pid="11" name="MSIP_Label_78cbde42-0dd4-4942-9b1c-e23a1c4e5874_SiteId">
    <vt:lpwstr>3471ad6d-e2eb-4e85-93ae-c344b4ac592c</vt:lpwstr>
  </property>
  <property fmtid="{D5CDD505-2E9C-101B-9397-08002B2CF9AE}" pid="12" name="MSIP_Label_78cbde42-0dd4-4942-9b1c-e23a1c4e5874_ActionId">
    <vt:lpwstr>f50276d7-be79-4df1-8ad9-6d31bb96a2e7</vt:lpwstr>
  </property>
  <property fmtid="{D5CDD505-2E9C-101B-9397-08002B2CF9AE}" pid="13" name="MSIP_Label_78cbde42-0dd4-4942-9b1c-e23a1c4e5874_ContentBits">
    <vt:lpwstr>1</vt:lpwstr>
  </property>
</Properties>
</file>