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xl/externalLinks/externalLink1.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874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53" l="1"/>
  <c r="B2" i="75"/>
  <c r="B2" i="71"/>
  <c r="B2" i="52"/>
  <c r="B2" i="72"/>
  <c r="B2" i="73"/>
  <c r="B2" i="28"/>
  <c r="B2" i="77"/>
  <c r="B2" i="69"/>
  <c r="B2" i="35"/>
  <c r="B2" i="64"/>
  <c r="B2" i="74"/>
  <c r="B2" i="36"/>
  <c r="B2" i="37"/>
  <c r="B2" i="79"/>
  <c r="B2" i="80"/>
  <c r="B2" i="81"/>
  <c r="B2" i="82"/>
  <c r="B2" i="83"/>
  <c r="B2" i="84"/>
  <c r="B2" i="85"/>
  <c r="B2" i="86"/>
  <c r="B2" i="87"/>
  <c r="B2" i="88"/>
  <c r="B2" i="89"/>
  <c r="B2" i="91"/>
  <c r="B2" i="62"/>
  <c r="B1" i="53"/>
  <c r="B1" i="75"/>
  <c r="B1" i="71"/>
  <c r="B1" i="52"/>
  <c r="B1" i="72"/>
  <c r="B1" i="73"/>
  <c r="B1" i="28"/>
  <c r="B1" i="77"/>
  <c r="B1" i="69"/>
  <c r="B1" i="35"/>
  <c r="B1" i="64"/>
  <c r="B1" i="74"/>
  <c r="B1" i="36"/>
  <c r="B1" i="37"/>
  <c r="B1" i="79"/>
  <c r="B1" i="80"/>
  <c r="B1" i="81"/>
  <c r="B1" i="82"/>
  <c r="B1" i="83"/>
  <c r="B1" i="84"/>
  <c r="B1" i="85"/>
  <c r="B1" i="86"/>
  <c r="B1" i="87"/>
  <c r="B1" i="88"/>
  <c r="B1" i="89"/>
  <c r="B1" i="91"/>
  <c r="B1" i="62"/>
  <c r="C48" i="6"/>
  <c r="C47" i="6"/>
  <c r="C46" i="6"/>
  <c r="E46" i="75" l="1"/>
  <c r="E47" i="75"/>
  <c r="E48" i="75"/>
  <c r="E49" i="75"/>
  <c r="E50" i="75"/>
  <c r="E51" i="75"/>
  <c r="E52" i="75"/>
  <c r="E53" i="75"/>
  <c r="E45" i="75"/>
  <c r="C12" i="84" l="1"/>
  <c r="H8" i="81"/>
  <c r="H9" i="81"/>
  <c r="H10" i="81"/>
  <c r="H11" i="81"/>
  <c r="H12" i="81"/>
  <c r="H13" i="81"/>
  <c r="H14" i="81"/>
  <c r="H15" i="81"/>
  <c r="H16" i="81"/>
  <c r="H17" i="81"/>
  <c r="H18" i="81"/>
  <c r="H19" i="81"/>
  <c r="H20" i="81"/>
  <c r="H22" i="81" s="1"/>
  <c r="H21" i="81"/>
  <c r="C22" i="81"/>
  <c r="D22" i="81"/>
  <c r="E22" i="81"/>
  <c r="F22" i="81"/>
  <c r="G22" i="81"/>
  <c r="C12" i="6" l="1"/>
  <c r="C13" i="6"/>
  <c r="C11" i="6"/>
  <c r="C22" i="6"/>
  <c r="C23" i="6"/>
  <c r="C21" i="6"/>
  <c r="C21" i="82" l="1"/>
  <c r="C10" i="85" l="1"/>
  <c r="C19" i="85" s="1"/>
  <c r="D19" i="84"/>
  <c r="D12" i="84"/>
  <c r="D7" i="84"/>
  <c r="C7" i="84"/>
  <c r="C19" i="84" s="1"/>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G21" i="82"/>
  <c r="F21" i="82"/>
  <c r="E21" i="82"/>
  <c r="D21" i="82"/>
  <c r="I20" i="82"/>
  <c r="I19" i="82"/>
  <c r="I18" i="82"/>
  <c r="I17" i="82"/>
  <c r="I16" i="82"/>
  <c r="I15" i="82"/>
  <c r="I14" i="82"/>
  <c r="I13" i="82"/>
  <c r="I12" i="82"/>
  <c r="I11" i="82"/>
  <c r="I10" i="82"/>
  <c r="I9" i="82"/>
  <c r="I8" i="82"/>
  <c r="I7" i="82"/>
  <c r="I34" i="83" l="1"/>
  <c r="I21" i="82"/>
  <c r="C5" i="6" l="1"/>
  <c r="C5" i="71"/>
  <c r="C5" i="73" l="1"/>
  <c r="C6" i="28" l="1"/>
  <c r="C45" i="69" l="1"/>
</calcChain>
</file>

<file path=xl/sharedStrings.xml><?xml version="1.0" encoding="utf-8"?>
<sst xmlns="http://schemas.openxmlformats.org/spreadsheetml/2006/main" count="1597" uniqueCount="1041">
  <si>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</si>
  <si>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</si>
  <si>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</si>
  <si>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</si>
  <si>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</si>
  <si>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</si>
  <si>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</si>
  <si>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</si>
  <si>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</si>
  <si>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</si>
  <si>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</si>
  <si>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</si>
  <si>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</si>
  <si>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</si>
  <si>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</si>
  <si>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</si>
  <si>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</si>
  <si>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</si>
  <si>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</si>
  <si>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</si>
  <si>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</si>
  <si>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</si>
  <si>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</si>
  <si>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</si>
  <si>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</si>
  <si>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</si>
  <si>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</si>
  <si>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</si>
  <si>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</si>
  <si>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</si>
  <si>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</si>
  <si>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</si>
  <si>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</si>
  <si>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</si>
  <si>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</si>
  <si>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</si>
  <si>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</si>
  <si>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</si>
  <si>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</si>
  <si>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</si>
  <si>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</si>
  <si>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</si>
  <si>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</si>
  <si>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</si>
  <si>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</si>
  <si>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</si>
  <si>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</si>
  <si>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</si>
  <si>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</si>
  <si>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</si>
  <si>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</si>
  <si>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</si>
  <si>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</si>
  <si>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</si>
  <si>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</si>
  <si>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</si>
  <si>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</si>
  <si>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</si>
  <si>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</si>
  <si>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</si>
  <si>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</si>
  <si>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</si>
  <si>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</si>
  <si>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</si>
  <si>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</si>
  <si>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</si>
  <si>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</si>
  <si>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</si>
  <si>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</si>
  <si>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</si>
  <si>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</si>
  <si>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</si>
  <si>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</si>
  <si>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</si>
  <si>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</si>
  <si>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</si>
  <si>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</si>
  <si>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</si>
  <si>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</si>
  <si>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</si>
  <si>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</si>
  <si>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</si>
  <si>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</si>
  <si>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</si>
  <si>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</si>
  <si>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</si>
  <si>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</si>
  <si>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</si>
  <si>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</si>
  <si>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</si>
  <si>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</si>
  <si>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</si>
  <si>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</si>
  <si>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</si>
  <si>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</si>
  <si>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</si>
  <si>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</si>
  <si>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</si>
  <si>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</si>
  <si>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</si>
  <si>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</si>
  <si>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</si>
  <si>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</si>
  <si>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</si>
  <si>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</si>
  <si>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</si>
  <si>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</si>
  <si>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</si>
  <si>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</si>
  <si>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</si>
  <si>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</si>
  <si>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</si>
  <si>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</si>
  <si>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</si>
  <si>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</si>
  <si>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</si>
  <si>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</si>
  <si>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</si>
  <si>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</si>
  <si>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</si>
  <si>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</si>
  <si>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</si>
  <si>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</si>
  <si>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</si>
  <si>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</si>
  <si>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</si>
  <si>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</si>
  <si>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</si>
  <si>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</si>
  <si>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</si>
  <si>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</si>
  <si>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</si>
  <si>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</si>
  <si>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</si>
  <si>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</si>
  <si>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</si>
  <si>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</si>
  <si>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</si>
  <si>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</si>
  <si>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</si>
  <si>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</si>
  <si>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</si>
  <si>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</si>
  <si>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</si>
  <si>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</si>
  <si>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</si>
  <si>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</si>
  <si>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</si>
  <si>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</si>
  <si>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</si>
  <si>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</si>
  <si>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</si>
  <si>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</si>
  <si>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</si>
  <si>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</si>
  <si>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</si>
  <si>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</si>
  <si>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</si>
  <si>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</si>
  <si>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</si>
  <si>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</si>
  <si>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</si>
  <si>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</si>
  <si>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</si>
  <si>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</si>
  <si>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</si>
  <si>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</si>
  <si>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</si>
  <si>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</si>
  <si>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</si>
  <si>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</si>
  <si>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</si>
  <si>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</si>
  <si>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</si>
  <si>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</si>
  <si>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</si>
  <si>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</si>
  <si>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</si>
  <si>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</si>
  <si>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</si>
  <si>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</si>
  <si>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</si>
  <si>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</si>
  <si>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</si>
  <si>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</si>
  <si>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</si>
  <si>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</si>
  <si>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</si>
  <si>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</si>
  <si>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</si>
  <si>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</si>
  <si>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</si>
  <si>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</si>
  <si>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</si>
  <si>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</si>
  <si>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</si>
  <si>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</si>
  <si>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</si>
  <si>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</si>
  <si>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</si>
  <si>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</si>
  <si>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</si>
  <si>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</si>
  <si>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</si>
  <si>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</si>
  <si>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</si>
  <si>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</si>
  <si>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</si>
  <si>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</si>
  <si>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</si>
  <si>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</si>
  <si>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</si>
  <si>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</si>
  <si>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</si>
  <si>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</si>
  <si>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</si>
  <si>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</si>
  <si>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</si>
  <si>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</si>
  <si>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</si>
  <si>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</si>
  <si>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</si>
  <si>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</si>
  <si>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</si>
  <si>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</si>
  <si>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</si>
  <si>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</si>
  <si>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</si>
  <si>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</si>
  <si>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</si>
  <si>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</si>
  <si>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</si>
  <si>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</si>
  <si>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</si>
  <si>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</si>
  <si>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</si>
  <si>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</si>
  <si>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</si>
  <si>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</si>
  <si>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</si>
  <si>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</si>
  <si>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</si>
  <si>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</si>
  <si>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</si>
  <si>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</si>
  <si>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</si>
  <si>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</si>
  <si>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</si>
  <si>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</si>
  <si>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</si>
  <si>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</si>
  <si>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</si>
  <si>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</si>
  <si>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</si>
  <si>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</si>
  <si>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</si>
  <si>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</si>
  <si>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</si>
  <si>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</si>
  <si>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</si>
  <si>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</si>
  <si>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</si>
  <si>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</si>
  <si>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</si>
  <si>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</si>
  <si>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</si>
  <si>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</si>
  <si>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</si>
  <si>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</si>
  <si>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</si>
  <si>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</si>
  <si>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</si>
  <si>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</si>
  <si>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</si>
  <si>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</si>
  <si>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</si>
  <si>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</si>
  <si>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</si>
  <si>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</si>
  <si>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</si>
  <si>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</si>
  <si>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</si>
  <si>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</si>
  <si>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</si>
  <si>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</si>
  <si>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</si>
  <si>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</si>
  <si>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</si>
  <si>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</si>
  <si>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</si>
  <si>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</si>
  <si>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</si>
  <si>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</si>
  <si>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</si>
  <si>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</si>
  <si>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</si>
  <si>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</si>
  <si>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</si>
  <si>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</si>
  <si>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</si>
  <si>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</si>
  <si>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</si>
  <si>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</si>
  <si>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</si>
  <si>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</si>
  <si>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</si>
  <si>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</si>
  <si>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</si>
  <si>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</si>
  <si>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</si>
  <si>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</si>
  <si>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</si>
  <si>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</si>
  <si>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</si>
  <si>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</si>
  <si>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</si>
  <si>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</si>
  <si>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</si>
  <si>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</si>
  <si>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</si>
  <si>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</si>
  <si>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</si>
  <si>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</si>
  <si>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</si>
  <si>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</si>
  <si>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</si>
  <si>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</si>
  <si>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</si>
  <si>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</si>
  <si>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</si>
  <si>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</si>
  <si>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</si>
  <si>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</si>
  <si>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</si>
  <si>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</si>
  <si>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</si>
  <si>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</si>
  <si>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</si>
  <si>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</si>
  <si>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</si>
  <si>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</si>
  <si>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</si>
  <si>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</si>
  <si>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</si>
  <si>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</si>
  <si>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</si>
  <si>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</si>
  <si>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</si>
  <si>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</si>
  <si>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</si>
  <si>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</si>
  <si>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</si>
  <si>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</si>
  <si>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</si>
  <si>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</si>
  <si>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</si>
  <si>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</si>
  <si>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</si>
  <si>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</si>
  <si>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</si>
  <si>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</si>
  <si>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</si>
  <si>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</si>
  <si>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</si>
  <si>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</si>
  <si>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</si>
  <si>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</si>
  <si>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</si>
  <si>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</si>
  <si>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</si>
  <si>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</si>
  <si>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</si>
  <si>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</si>
  <si>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</si>
  <si>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</si>
  <si>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</si>
  <si>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</si>
  <si>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</si>
  <si>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</si>
  <si>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</si>
  <si>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</si>
  <si>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</si>
  <si>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</si>
  <si>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</si>
  <si>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</si>
  <si>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</si>
  <si>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</si>
  <si>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</si>
  <si>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</si>
  <si>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</si>
  <si>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</si>
  <si>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</si>
  <si>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</si>
  <si>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</si>
  <si>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</si>
  <si>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</si>
  <si>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</si>
  <si>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</si>
  <si>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</si>
  <si>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</si>
  <si>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</si>
  <si>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</si>
  <si>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</si>
  <si>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</si>
  <si>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</si>
  <si>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</si>
  <si>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</si>
  <si>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</si>
  <si>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</si>
  <si>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</si>
  <si>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</si>
  <si>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</si>
  <si>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</si>
  <si>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</si>
  <si>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</si>
  <si>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</si>
  <si>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</si>
  <si>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</si>
  <si>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</si>
  <si>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</si>
  <si>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</si>
  <si>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</si>
  <si>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</si>
  <si>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</si>
  <si>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</si>
  <si>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</si>
  <si>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</si>
  <si>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</si>
  <si>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</si>
  <si>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</si>
  <si>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</si>
  <si>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</si>
  <si>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</si>
  <si>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</si>
  <si>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</si>
  <si>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</si>
  <si>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</si>
  <si>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</si>
  <si>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</si>
  <si>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</si>
  <si>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</si>
  <si>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</si>
  <si>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</si>
  <si>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</si>
  <si>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</si>
  <si>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</si>
  <si>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</si>
  <si>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</si>
  <si>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</si>
  <si>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</si>
  <si>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</si>
  <si>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</si>
  <si>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</si>
  <si>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</si>
  <si>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</si>
  <si>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</si>
  <si>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</si>
  <si>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</si>
  <si>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</si>
  <si>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</si>
  <si>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</si>
  <si>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</si>
  <si>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</si>
  <si>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</si>
  <si>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</si>
  <si>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</si>
  <si>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</si>
  <si>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</si>
  <si>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</si>
  <si>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</si>
  <si>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</si>
  <si>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</si>
  <si>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</si>
  <si>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</si>
  <si>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</si>
  <si>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</si>
  <si>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</si>
  <si>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</si>
  <si>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</si>
  <si>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</si>
  <si>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</si>
  <si>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</si>
  <si>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</si>
  <si>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</si>
  <si>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</si>
  <si>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</si>
  <si>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</si>
  <si>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</si>
  <si>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</si>
  <si>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</si>
  <si>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</si>
  <si>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</si>
  <si>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</si>
  <si>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</si>
  <si>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</si>
  <si>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</si>
  <si>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</si>
  <si>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</si>
  <si>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</si>
  <si>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</si>
  <si>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</si>
  <si>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</si>
  <si>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</si>
  <si>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</si>
  <si>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</si>
  <si>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</si>
  <si>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</si>
  <si>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</si>
  <si>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</si>
  <si>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</si>
  <si>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</si>
  <si>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</si>
  <si>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</si>
  <si>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</si>
  <si>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</si>
  <si>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</si>
  <si>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</si>
  <si>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</si>
  <si>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</si>
  <si>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</si>
  <si>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</si>
  <si>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</si>
  <si>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</si>
  <si>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</si>
  <si>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</si>
  <si>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</si>
  <si>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</si>
  <si>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</si>
  <si>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</si>
  <si>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</si>
  <si>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</si>
  <si>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</si>
  <si>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</si>
  <si>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</si>
  <si>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</si>
  <si>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</si>
  <si>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</si>
  <si>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</si>
  <si>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</si>
  <si>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</si>
  <si>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</si>
  <si>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</si>
  <si>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</si>
  <si>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</si>
  <si>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</si>
  <si>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</si>
  <si>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</si>
  <si>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</si>
  <si>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</si>
  <si>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</si>
  <si>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</si>
  <si>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</si>
  <si>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</si>
  <si>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</si>
  <si>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</si>
  <si>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</si>
  <si>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</si>
  <si>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</si>
  <si>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</si>
  <si>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</si>
  <si>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</si>
  <si>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</si>
  <si>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</si>
  <si>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</si>
  <si>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</si>
  <si>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</si>
  <si>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</si>
  <si>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</si>
  <si>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</si>
  <si>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</si>
  <si>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</si>
  <si>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</si>
  <si>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</si>
  <si>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</si>
  <si>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</si>
  <si>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</si>
  <si>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</si>
  <si>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</si>
  <si>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</si>
  <si>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</si>
  <si>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</si>
  <si>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</si>
  <si>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</si>
  <si>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</si>
  <si>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</si>
  <si>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</si>
  <si>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</si>
  <si>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</si>
  <si>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</si>
  <si>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</si>
  <si>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</si>
  <si>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</si>
  <si>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</si>
  <si>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</si>
  <si>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</si>
  <si>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</si>
  <si>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</si>
  <si>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</si>
  <si>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</si>
  <si>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</si>
  <si>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</si>
  <si>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</si>
  <si>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</si>
  <si>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</si>
  <si>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</si>
  <si>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</si>
  <si>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</si>
  <si>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</si>
  <si>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</si>
  <si>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</si>
  <si>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</si>
  <si>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</si>
  <si>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</si>
  <si>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</si>
  <si>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</si>
  <si>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</si>
  <si>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</si>
  <si>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</si>
  <si>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</si>
  <si>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</si>
  <si>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</si>
  <si>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</si>
  <si>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</si>
  <si>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</si>
  <si>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</si>
  <si>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</si>
  <si>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</si>
  <si>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</si>
  <si>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</si>
  <si>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</si>
  <si>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</si>
  <si>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</si>
  <si>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</si>
  <si>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</si>
  <si>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</si>
  <si>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</si>
  <si>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</si>
  <si>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</si>
  <si>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</si>
  <si>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</si>
  <si>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</si>
  <si>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</si>
  <si>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</si>
  <si>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</si>
  <si>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</si>
  <si>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</si>
  <si>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</si>
  <si>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</si>
  <si>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</si>
  <si>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</si>
  <si>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</si>
  <si>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</si>
  <si>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</si>
  <si>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</si>
  <si>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</si>
  <si>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</si>
  <si>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</si>
  <si>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</si>
  <si>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</si>
  <si>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</si>
  <si>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</si>
  <si>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</si>
  <si>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</si>
  <si>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</si>
  <si>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</si>
  <si>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</si>
  <si>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</si>
  <si>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</si>
  <si>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</si>
  <si>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</si>
  <si>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</si>
  <si>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</si>
  <si>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</si>
  <si>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</si>
  <si>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</si>
  <si>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</si>
  <si>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</si>
  <si>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</si>
  <si>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</si>
  <si>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</si>
  <si>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</si>
  <si>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</si>
  <si>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</si>
  <si>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</si>
  <si>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</si>
  <si>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</si>
  <si>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</si>
  <si>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</si>
  <si>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</si>
  <si>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</si>
  <si>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</si>
  <si>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</si>
  <si>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</si>
  <si>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</si>
  <si>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</si>
  <si>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</si>
  <si>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</si>
  <si>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</si>
  <si>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</si>
  <si>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</si>
  <si>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</si>
  <si>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</si>
  <si>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</si>
  <si>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</si>
  <si>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</si>
  <si>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</si>
  <si>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</si>
  <si>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</si>
  <si>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</si>
  <si>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</si>
  <si>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</si>
  <si>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</si>
  <si>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</si>
  <si>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</si>
  <si>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</si>
  <si>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</si>
  <si>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</si>
  <si>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</si>
  <si>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</si>
  <si>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</si>
  <si>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</si>
  <si>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</si>
  <si>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</si>
  <si>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</si>
  <si>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</si>
  <si>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</si>
  <si>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</si>
  <si>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</si>
  <si>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</si>
  <si>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</si>
  <si>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</si>
  <si>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</si>
  <si>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</si>
  <si>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</si>
  <si>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</si>
  <si>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</si>
  <si>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</si>
  <si>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</si>
  <si>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</si>
  <si>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</si>
  <si>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</si>
  <si>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</si>
  <si>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</si>
  <si>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</si>
  <si>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</si>
  <si>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</si>
  <si>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</si>
  <si>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</si>
  <si>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</si>
  <si>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</si>
  <si>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</si>
  <si>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</si>
  <si>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</si>
  <si>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</si>
  <si>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</si>
  <si>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</si>
  <si>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</si>
  <si>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</si>
  <si>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</si>
  <si>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</si>
  <si>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</si>
  <si>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</si>
  <si>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</si>
  <si>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</si>
  <si>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</si>
  <si>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</si>
  <si>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</si>
  <si>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</si>
  <si>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</si>
  <si>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</si>
  <si>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</si>
  <si>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</si>
  <si>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</si>
  <si>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</si>
  <si>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</si>
  <si>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</si>
  <si>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</si>
  <si>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</si>
  <si>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</si>
  <si>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</si>
  <si>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</si>
  <si>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</si>
  <si>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</si>
  <si>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</si>
  <si>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</si>
  <si>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</si>
  <si>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</si>
  <si>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</si>
  <si>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</si>
  <si>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</si>
  <si>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</si>
  <si>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</si>
  <si>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</si>
  <si>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</si>
  <si>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</si>
  <si>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</si>
  <si>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</si>
  <si>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</si>
  <si>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</si>
  <si>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</si>
  <si>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</si>
  <si>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</si>
  <si>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</si>
  <si>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</si>
  <si>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</si>
  <si>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</si>
  <si>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</si>
  <si>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</si>
  <si>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</si>
  <si>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</si>
  <si>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</si>
  <si>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</si>
  <si>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</si>
  <si>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</si>
  <si>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</si>
  <si>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</si>
  <si>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</si>
  <si>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</si>
  <si>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</si>
  <si>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</si>
  <si>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</si>
  <si>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</si>
  <si>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</si>
  <si>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</si>
  <si>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</si>
  <si>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</si>
  <si>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</si>
  <si>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</si>
  <si>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</si>
  <si>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</si>
  <si>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</si>
  <si>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</si>
  <si>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</si>
  <si>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</si>
  <si>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</si>
  <si>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</si>
  <si>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</si>
  <si>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</si>
  <si>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</si>
  <si>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</si>
  <si>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</si>
  <si>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</si>
  <si>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</si>
  <si>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</si>
  <si>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</si>
  <si>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</si>
  <si>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</si>
  <si>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</si>
  <si>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</si>
  <si>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</si>
  <si>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</si>
  <si>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</si>
  <si>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</si>
  <si>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</si>
  <si>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</si>
  <si>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</si>
  <si>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</si>
  <si>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</si>
  <si>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</si>
  <si>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</si>
  <si>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</si>
  <si>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</si>
  <si>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</si>
  <si>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</si>
  <si>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</si>
  <si>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</si>
  <si>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</si>
  <si>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</si>
  <si>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</si>
  <si>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</si>
  <si>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</si>
  <si>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</si>
  <si>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</si>
  <si>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</si>
  <si>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</si>
  <si>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</si>
  <si>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</si>
  <si>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</si>
  <si>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</si>
  <si>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</si>
  <si>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</si>
  <si>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</si>
  <si>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</si>
  <si>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</si>
  <si>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</si>
  <si>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</si>
  <si>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</si>
  <si>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</si>
  <si>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</si>
  <si>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</si>
  <si>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</si>
  <si>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</si>
  <si>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</si>
  <si>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</si>
  <si>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</si>
  <si>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</si>
  <si>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</si>
  <si>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</si>
  <si>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</si>
  <si>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</si>
  <si>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</si>
  <si>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</si>
  <si>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</si>
  <si>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</si>
  <si>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</si>
  <si>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</si>
  <si>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</si>
  <si>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</si>
  <si>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</si>
  <si>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</si>
  <si>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</si>
  <si>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</si>
  <si>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</si>
  <si>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</si>
  <si>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</si>
  <si>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</si>
  <si>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</si>
  <si>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</si>
  <si>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</si>
  <si>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</si>
  <si>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</si>
  <si>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</si>
  <si>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</si>
  <si>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</si>
  <si>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</si>
  <si>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</si>
  <si>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</si>
  <si>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</si>
  <si>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</si>
  <si>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</si>
  <si>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</si>
  <si>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</si>
  <si>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</si>
  <si>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</si>
  <si>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</si>
  <si>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</si>
  <si>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</si>
  <si>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</si>
  <si>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</si>
  <si>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</si>
  <si>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</si>
  <si>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</si>
  <si>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</si>
  <si>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</si>
  <si>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</si>
  <si>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</si>
  <si>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განმარტებები გვერდებისთვის  "17-25"</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</si>
  <si>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</si>
  <si>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</si>
  <si>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</si>
  <si>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</si>
  <si>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</si>
  <si>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</si>
  <si>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</si>
  <si>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</si>
  <si>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</si>
  <si>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</si>
  <si>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</si>
  <si>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</si>
  <si>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</si>
  <si>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</si>
  <si>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</si>
  <si>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</si>
  <si>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</si>
  <si>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</si>
  <si>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</si>
  <si>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</si>
  <si>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</si>
  <si>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</si>
  <si>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</si>
  <si>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</si>
  <si>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</si>
  <si>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</si>
  <si>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</si>
  <si>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</si>
  <si>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</si>
  <si>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</si>
  <si>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</si>
  <si>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</si>
  <si>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</si>
  <si>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</si>
  <si>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</si>
  <si>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</si>
  <si>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</si>
  <si>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</si>
  <si>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</si>
  <si>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</si>
  <si>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</si>
  <si>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</si>
  <si>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</si>
  <si>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 xml:space="preserve">საპენსიო სესხი, წარმოადგენს ისეთ საკრედიტო პროდუქტს, რომლის დაფარვის ძირითადი წყარო არის სახელმწიფო პენსია ან სხვა სახელმწიფო სოციალური გასაცემელი, მათ შორის უმწეოთა და დევნილთა დახმარება, ძალოვანის პენსია და სხვა  და რომელიც იფარება პირდაპირ სოციალური გასაცემლის ბენეფიციარის საპენსიო ანგარიშიდან. </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</si>
  <si>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</si>
  <si>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</si>
  <si>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ზოგადი ინფორმაცია საცალო პროდუქტებზე</t>
  </si>
  <si>
    <t>საცალო პროდუქტები</t>
  </si>
  <si>
    <t>სულ საცალო პროდუქტები</t>
  </si>
  <si>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თანხის ცვლილება გატარდება შესაბამისი დღის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t>
    </r>
  </si>
  <si>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ცვლილება გატარდება შესაბამისი დღის კურსით, ხოლო კურსთა შორისი სხვაობა დაბალანსდება შესაბამისი ცვლილების ველებით (იხილეთ 2.3 და 3.5 სტრიქონები).</t>
    </r>
  </si>
  <si>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</si>
  <si>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</si>
  <si>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</si>
  <si>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</si>
  <si>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</si>
  <si>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</si>
  <si>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</si>
  <si>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</si>
  <si>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</si>
  <si>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</si>
  <si>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ს.ს "პროკრედიტ ბანკი"</t>
  </si>
  <si>
    <t>X</t>
  </si>
  <si>
    <t>ცხრილი 9 (Capital), N39</t>
  </si>
  <si>
    <t>ცხრილი 9 (Capital), N17</t>
  </si>
  <si>
    <t>ცხრილი 9 (Capital), N37</t>
  </si>
  <si>
    <t>ცხრილი 9 (Capital), N2</t>
  </si>
  <si>
    <t>ცხრილი 9 (Capital), N3</t>
  </si>
  <si>
    <t>ცხრილი 9 (Capital), N6</t>
  </si>
  <si>
    <t>2Q-2021</t>
  </si>
  <si>
    <t>1Q-2021</t>
  </si>
  <si>
    <t>4Q-2020</t>
  </si>
  <si>
    <t>3Q-2020</t>
  </si>
  <si>
    <t>მარსელ სებასტიან ცაიტინგერი</t>
  </si>
  <si>
    <t>ჯან მარკო ფელიჩე</t>
  </si>
  <si>
    <t>მაია ხაჩიძე</t>
  </si>
  <si>
    <t>რაინერ პეტერ ოტენშტაინი</t>
  </si>
  <si>
    <t>სანდრინე მასიანი</t>
  </si>
  <si>
    <t>არადამოუკიდებელი თავმჯდომარე</t>
  </si>
  <si>
    <t>არადამოუკიდებელ წევრი</t>
  </si>
  <si>
    <t>დამოუკიდებელი წევრი</t>
  </si>
  <si>
    <t>ალექსი მატუა</t>
  </si>
  <si>
    <t>გენერალური დირექტორი/ბიზნეს კლიენტები, ფინანსები</t>
  </si>
  <si>
    <t>ზეინაბ ლომაშვილი</t>
  </si>
  <si>
    <t>დირექტორი/საკრედიტო რისკები, ზოგადი რისკები</t>
  </si>
  <si>
    <t>გრიგოლ სალიაშვილი</t>
  </si>
  <si>
    <t>დირექტორი/ფიზიკური პირები, მცირე ბიზნესის განვითარება</t>
  </si>
  <si>
    <t>ProCredit Holding AG &amp; Co. KGaA</t>
  </si>
  <si>
    <t>Zeitinger Invest GmbH</t>
  </si>
  <si>
    <t>KfW - Kreditanstalt für Wiederaufbau</t>
  </si>
  <si>
    <t>DOEN Participaties BV</t>
  </si>
  <si>
    <t>IFC - International Finance Corporation</t>
  </si>
  <si>
    <t>TIAA-Teachers Insurance and Annuity Association</t>
  </si>
  <si>
    <t>www.procreditbank.ge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</si>
</sst>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s>
  <fonts count="13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4">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72" fontId="28" fillId="37" borderId="0"/>
    <xf numFmtId="173" fontId="28" fillId="37" borderId="0"/>
    <xf numFmtId="172" fontId="28" fillId="37" borderId="0"/>
    <xf numFmtId="0" fontId="29" fillId="38" borderId="0" applyNumberFormat="0" applyBorder="0" applyAlignment="0" applyProtection="0"/>
    <xf numFmtId="0" fontId="4" fillId="13" borderId="0" applyNumberFormat="0" applyBorder="0" applyAlignment="0" applyProtection="0"/>
    <xf numFmtId="172" fontId="30" fillId="38" borderId="0" applyNumberFormat="0" applyBorder="0" applyAlignment="0" applyProtection="0"/>
    <xf numFmtId="172" fontId="30" fillId="38" borderId="0" applyNumberFormat="0" applyBorder="0" applyAlignment="0" applyProtection="0"/>
    <xf numFmtId="173"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72" fontId="30" fillId="38" borderId="0" applyNumberFormat="0" applyBorder="0" applyAlignment="0" applyProtection="0"/>
    <xf numFmtId="173" fontId="30" fillId="38" borderId="0" applyNumberFormat="0" applyBorder="0" applyAlignment="0" applyProtection="0"/>
    <xf numFmtId="172" fontId="30" fillId="38" borderId="0" applyNumberFormat="0" applyBorder="0" applyAlignment="0" applyProtection="0"/>
    <xf numFmtId="172" fontId="30" fillId="38" borderId="0" applyNumberFormat="0" applyBorder="0" applyAlignment="0" applyProtection="0"/>
    <xf numFmtId="173" fontId="30" fillId="38" borderId="0" applyNumberFormat="0" applyBorder="0" applyAlignment="0" applyProtection="0"/>
    <xf numFmtId="172" fontId="30" fillId="38" borderId="0" applyNumberFormat="0" applyBorder="0" applyAlignment="0" applyProtection="0"/>
    <xf numFmtId="172" fontId="30" fillId="38" borderId="0" applyNumberFormat="0" applyBorder="0" applyAlignment="0" applyProtection="0"/>
    <xf numFmtId="173" fontId="30" fillId="38" borderId="0" applyNumberFormat="0" applyBorder="0" applyAlignment="0" applyProtection="0"/>
    <xf numFmtId="172" fontId="30" fillId="38" borderId="0" applyNumberFormat="0" applyBorder="0" applyAlignment="0" applyProtection="0"/>
    <xf numFmtId="172" fontId="30" fillId="38" borderId="0" applyNumberFormat="0" applyBorder="0" applyAlignment="0" applyProtection="0"/>
    <xf numFmtId="173" fontId="30" fillId="38" borderId="0" applyNumberFormat="0" applyBorder="0" applyAlignment="0" applyProtection="0"/>
    <xf numFmtId="172"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72" fontId="30" fillId="39" borderId="0" applyNumberFormat="0" applyBorder="0" applyAlignment="0" applyProtection="0"/>
    <xf numFmtId="172" fontId="30" fillId="39" borderId="0" applyNumberFormat="0" applyBorder="0" applyAlignment="0" applyProtection="0"/>
    <xf numFmtId="173"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72" fontId="30" fillId="39" borderId="0" applyNumberFormat="0" applyBorder="0" applyAlignment="0" applyProtection="0"/>
    <xf numFmtId="173" fontId="30" fillId="39" borderId="0" applyNumberFormat="0" applyBorder="0" applyAlignment="0" applyProtection="0"/>
    <xf numFmtId="172" fontId="30" fillId="39" borderId="0" applyNumberFormat="0" applyBorder="0" applyAlignment="0" applyProtection="0"/>
    <xf numFmtId="172" fontId="30" fillId="39" borderId="0" applyNumberFormat="0" applyBorder="0" applyAlignment="0" applyProtection="0"/>
    <xf numFmtId="173" fontId="30" fillId="39" borderId="0" applyNumberFormat="0" applyBorder="0" applyAlignment="0" applyProtection="0"/>
    <xf numFmtId="172" fontId="30" fillId="39" borderId="0" applyNumberFormat="0" applyBorder="0" applyAlignment="0" applyProtection="0"/>
    <xf numFmtId="172" fontId="30" fillId="39" borderId="0" applyNumberFormat="0" applyBorder="0" applyAlignment="0" applyProtection="0"/>
    <xf numFmtId="173" fontId="30" fillId="39" borderId="0" applyNumberFormat="0" applyBorder="0" applyAlignment="0" applyProtection="0"/>
    <xf numFmtId="172" fontId="30" fillId="39" borderId="0" applyNumberFormat="0" applyBorder="0" applyAlignment="0" applyProtection="0"/>
    <xf numFmtId="172" fontId="30" fillId="39" borderId="0" applyNumberFormat="0" applyBorder="0" applyAlignment="0" applyProtection="0"/>
    <xf numFmtId="173" fontId="30" fillId="39" borderId="0" applyNumberFormat="0" applyBorder="0" applyAlignment="0" applyProtection="0"/>
    <xf numFmtId="172"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72" fontId="30" fillId="40" borderId="0" applyNumberFormat="0" applyBorder="0" applyAlignment="0" applyProtection="0"/>
    <xf numFmtId="172" fontId="30" fillId="40" borderId="0" applyNumberFormat="0" applyBorder="0" applyAlignment="0" applyProtection="0"/>
    <xf numFmtId="173"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72" fontId="30" fillId="40" borderId="0" applyNumberFormat="0" applyBorder="0" applyAlignment="0" applyProtection="0"/>
    <xf numFmtId="173" fontId="30" fillId="40" borderId="0" applyNumberFormat="0" applyBorder="0" applyAlignment="0" applyProtection="0"/>
    <xf numFmtId="172" fontId="30" fillId="40" borderId="0" applyNumberFormat="0" applyBorder="0" applyAlignment="0" applyProtection="0"/>
    <xf numFmtId="172" fontId="30" fillId="40" borderId="0" applyNumberFormat="0" applyBorder="0" applyAlignment="0" applyProtection="0"/>
    <xf numFmtId="173" fontId="30" fillId="40" borderId="0" applyNumberFormat="0" applyBorder="0" applyAlignment="0" applyProtection="0"/>
    <xf numFmtId="172" fontId="30" fillId="40" borderId="0" applyNumberFormat="0" applyBorder="0" applyAlignment="0" applyProtection="0"/>
    <xf numFmtId="172" fontId="30" fillId="40" borderId="0" applyNumberFormat="0" applyBorder="0" applyAlignment="0" applyProtection="0"/>
    <xf numFmtId="173" fontId="30" fillId="40" borderId="0" applyNumberFormat="0" applyBorder="0" applyAlignment="0" applyProtection="0"/>
    <xf numFmtId="172" fontId="30" fillId="40" borderId="0" applyNumberFormat="0" applyBorder="0" applyAlignment="0" applyProtection="0"/>
    <xf numFmtId="172" fontId="30" fillId="40" borderId="0" applyNumberFormat="0" applyBorder="0" applyAlignment="0" applyProtection="0"/>
    <xf numFmtId="173" fontId="30" fillId="40" borderId="0" applyNumberFormat="0" applyBorder="0" applyAlignment="0" applyProtection="0"/>
    <xf numFmtId="172"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72" fontId="30" fillId="41" borderId="0" applyNumberFormat="0" applyBorder="0" applyAlignment="0" applyProtection="0"/>
    <xf numFmtId="172" fontId="30" fillId="41" borderId="0" applyNumberFormat="0" applyBorder="0" applyAlignment="0" applyProtection="0"/>
    <xf numFmtId="173"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72" fontId="30" fillId="41" borderId="0" applyNumberFormat="0" applyBorder="0" applyAlignment="0" applyProtection="0"/>
    <xf numFmtId="173" fontId="30" fillId="41" borderId="0" applyNumberFormat="0" applyBorder="0" applyAlignment="0" applyProtection="0"/>
    <xf numFmtId="172" fontId="30" fillId="41" borderId="0" applyNumberFormat="0" applyBorder="0" applyAlignment="0" applyProtection="0"/>
    <xf numFmtId="172" fontId="30" fillId="41" borderId="0" applyNumberFormat="0" applyBorder="0" applyAlignment="0" applyProtection="0"/>
    <xf numFmtId="173" fontId="30" fillId="41" borderId="0" applyNumberFormat="0" applyBorder="0" applyAlignment="0" applyProtection="0"/>
    <xf numFmtId="172" fontId="30" fillId="41" borderId="0" applyNumberFormat="0" applyBorder="0" applyAlignment="0" applyProtection="0"/>
    <xf numFmtId="172" fontId="30" fillId="41" borderId="0" applyNumberFormat="0" applyBorder="0" applyAlignment="0" applyProtection="0"/>
    <xf numFmtId="173" fontId="30" fillId="41" borderId="0" applyNumberFormat="0" applyBorder="0" applyAlignment="0" applyProtection="0"/>
    <xf numFmtId="172" fontId="30" fillId="41" borderId="0" applyNumberFormat="0" applyBorder="0" applyAlignment="0" applyProtection="0"/>
    <xf numFmtId="172" fontId="30" fillId="41" borderId="0" applyNumberFormat="0" applyBorder="0" applyAlignment="0" applyProtection="0"/>
    <xf numFmtId="173" fontId="30" fillId="41" borderId="0" applyNumberFormat="0" applyBorder="0" applyAlignment="0" applyProtection="0"/>
    <xf numFmtId="172"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72" fontId="30" fillId="42" borderId="0" applyNumberFormat="0" applyBorder="0" applyAlignment="0" applyProtection="0"/>
    <xf numFmtId="172" fontId="30" fillId="42" borderId="0" applyNumberFormat="0" applyBorder="0" applyAlignment="0" applyProtection="0"/>
    <xf numFmtId="173"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2" fontId="30" fillId="42" borderId="0" applyNumberFormat="0" applyBorder="0" applyAlignment="0" applyProtection="0"/>
    <xf numFmtId="173" fontId="30" fillId="42" borderId="0" applyNumberFormat="0" applyBorder="0" applyAlignment="0" applyProtection="0"/>
    <xf numFmtId="172" fontId="30" fillId="42" borderId="0" applyNumberFormat="0" applyBorder="0" applyAlignment="0" applyProtection="0"/>
    <xf numFmtId="172" fontId="30" fillId="42" borderId="0" applyNumberFormat="0" applyBorder="0" applyAlignment="0" applyProtection="0"/>
    <xf numFmtId="173" fontId="30" fillId="42" borderId="0" applyNumberFormat="0" applyBorder="0" applyAlignment="0" applyProtection="0"/>
    <xf numFmtId="172" fontId="30" fillId="42" borderId="0" applyNumberFormat="0" applyBorder="0" applyAlignment="0" applyProtection="0"/>
    <xf numFmtId="172" fontId="30" fillId="42" borderId="0" applyNumberFormat="0" applyBorder="0" applyAlignment="0" applyProtection="0"/>
    <xf numFmtId="173" fontId="30" fillId="42" borderId="0" applyNumberFormat="0" applyBorder="0" applyAlignment="0" applyProtection="0"/>
    <xf numFmtId="172" fontId="30" fillId="42" borderId="0" applyNumberFormat="0" applyBorder="0" applyAlignment="0" applyProtection="0"/>
    <xf numFmtId="172" fontId="30" fillId="42" borderId="0" applyNumberFormat="0" applyBorder="0" applyAlignment="0" applyProtection="0"/>
    <xf numFmtId="173" fontId="30" fillId="42" borderId="0" applyNumberFormat="0" applyBorder="0" applyAlignment="0" applyProtection="0"/>
    <xf numFmtId="172"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72" fontId="30" fillId="43" borderId="0" applyNumberFormat="0" applyBorder="0" applyAlignment="0" applyProtection="0"/>
    <xf numFmtId="172" fontId="30" fillId="43" borderId="0" applyNumberFormat="0" applyBorder="0" applyAlignment="0" applyProtection="0"/>
    <xf numFmtId="173"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2" fontId="30" fillId="43" borderId="0" applyNumberFormat="0" applyBorder="0" applyAlignment="0" applyProtection="0"/>
    <xf numFmtId="173" fontId="30" fillId="43" borderId="0" applyNumberFormat="0" applyBorder="0" applyAlignment="0" applyProtection="0"/>
    <xf numFmtId="172" fontId="30" fillId="43" borderId="0" applyNumberFormat="0" applyBorder="0" applyAlignment="0" applyProtection="0"/>
    <xf numFmtId="172" fontId="30" fillId="43" borderId="0" applyNumberFormat="0" applyBorder="0" applyAlignment="0" applyProtection="0"/>
    <xf numFmtId="173" fontId="30" fillId="43" borderId="0" applyNumberFormat="0" applyBorder="0" applyAlignment="0" applyProtection="0"/>
    <xf numFmtId="172" fontId="30" fillId="43" borderId="0" applyNumberFormat="0" applyBorder="0" applyAlignment="0" applyProtection="0"/>
    <xf numFmtId="172" fontId="30" fillId="43" borderId="0" applyNumberFormat="0" applyBorder="0" applyAlignment="0" applyProtection="0"/>
    <xf numFmtId="173" fontId="30" fillId="43" borderId="0" applyNumberFormat="0" applyBorder="0" applyAlignment="0" applyProtection="0"/>
    <xf numFmtId="172" fontId="30" fillId="43" borderId="0" applyNumberFormat="0" applyBorder="0" applyAlignment="0" applyProtection="0"/>
    <xf numFmtId="172" fontId="30" fillId="43" borderId="0" applyNumberFormat="0" applyBorder="0" applyAlignment="0" applyProtection="0"/>
    <xf numFmtId="173" fontId="30" fillId="43" borderId="0" applyNumberFormat="0" applyBorder="0" applyAlignment="0" applyProtection="0"/>
    <xf numFmtId="172"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72" fontId="30" fillId="44" borderId="0" applyNumberFormat="0" applyBorder="0" applyAlignment="0" applyProtection="0"/>
    <xf numFmtId="172" fontId="30" fillId="44" borderId="0" applyNumberFormat="0" applyBorder="0" applyAlignment="0" applyProtection="0"/>
    <xf numFmtId="173"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72" fontId="30" fillId="44" borderId="0" applyNumberFormat="0" applyBorder="0" applyAlignment="0" applyProtection="0"/>
    <xf numFmtId="173" fontId="30" fillId="44" borderId="0" applyNumberFormat="0" applyBorder="0" applyAlignment="0" applyProtection="0"/>
    <xf numFmtId="172" fontId="30" fillId="44" borderId="0" applyNumberFormat="0" applyBorder="0" applyAlignment="0" applyProtection="0"/>
    <xf numFmtId="172" fontId="30" fillId="44" borderId="0" applyNumberFormat="0" applyBorder="0" applyAlignment="0" applyProtection="0"/>
    <xf numFmtId="173" fontId="30" fillId="44" borderId="0" applyNumberFormat="0" applyBorder="0" applyAlignment="0" applyProtection="0"/>
    <xf numFmtId="172" fontId="30" fillId="44" borderId="0" applyNumberFormat="0" applyBorder="0" applyAlignment="0" applyProtection="0"/>
    <xf numFmtId="172" fontId="30" fillId="44" borderId="0" applyNumberFormat="0" applyBorder="0" applyAlignment="0" applyProtection="0"/>
    <xf numFmtId="173" fontId="30" fillId="44" borderId="0" applyNumberFormat="0" applyBorder="0" applyAlignment="0" applyProtection="0"/>
    <xf numFmtId="172" fontId="30" fillId="44" borderId="0" applyNumberFormat="0" applyBorder="0" applyAlignment="0" applyProtection="0"/>
    <xf numFmtId="172" fontId="30" fillId="44" borderId="0" applyNumberFormat="0" applyBorder="0" applyAlignment="0" applyProtection="0"/>
    <xf numFmtId="173" fontId="30" fillId="44" borderId="0" applyNumberFormat="0" applyBorder="0" applyAlignment="0" applyProtection="0"/>
    <xf numFmtId="172"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72" fontId="30" fillId="45"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172" fontId="30" fillId="45"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172" fontId="30" fillId="45"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172" fontId="30" fillId="45"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172"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72" fontId="30" fillId="46"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172" fontId="30" fillId="46"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172" fontId="30" fillId="46"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172" fontId="30" fillId="46"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172"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72" fontId="30" fillId="41" borderId="0" applyNumberFormat="0" applyBorder="0" applyAlignment="0" applyProtection="0"/>
    <xf numFmtId="172" fontId="30" fillId="41" borderId="0" applyNumberFormat="0" applyBorder="0" applyAlignment="0" applyProtection="0"/>
    <xf numFmtId="173"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72" fontId="30" fillId="41" borderId="0" applyNumberFormat="0" applyBorder="0" applyAlignment="0" applyProtection="0"/>
    <xf numFmtId="173" fontId="30" fillId="41" borderId="0" applyNumberFormat="0" applyBorder="0" applyAlignment="0" applyProtection="0"/>
    <xf numFmtId="172" fontId="30" fillId="41" borderId="0" applyNumberFormat="0" applyBorder="0" applyAlignment="0" applyProtection="0"/>
    <xf numFmtId="172" fontId="30" fillId="41" borderId="0" applyNumberFormat="0" applyBorder="0" applyAlignment="0" applyProtection="0"/>
    <xf numFmtId="173" fontId="30" fillId="41" borderId="0" applyNumberFormat="0" applyBorder="0" applyAlignment="0" applyProtection="0"/>
    <xf numFmtId="172" fontId="30" fillId="41" borderId="0" applyNumberFormat="0" applyBorder="0" applyAlignment="0" applyProtection="0"/>
    <xf numFmtId="172" fontId="30" fillId="41" borderId="0" applyNumberFormat="0" applyBorder="0" applyAlignment="0" applyProtection="0"/>
    <xf numFmtId="173" fontId="30" fillId="41" borderId="0" applyNumberFormat="0" applyBorder="0" applyAlignment="0" applyProtection="0"/>
    <xf numFmtId="172" fontId="30" fillId="41" borderId="0" applyNumberFormat="0" applyBorder="0" applyAlignment="0" applyProtection="0"/>
    <xf numFmtId="172" fontId="30" fillId="41" borderId="0" applyNumberFormat="0" applyBorder="0" applyAlignment="0" applyProtection="0"/>
    <xf numFmtId="173" fontId="30" fillId="41" borderId="0" applyNumberFormat="0" applyBorder="0" applyAlignment="0" applyProtection="0"/>
    <xf numFmtId="172"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72" fontId="30" fillId="44" borderId="0" applyNumberFormat="0" applyBorder="0" applyAlignment="0" applyProtection="0"/>
    <xf numFmtId="172" fontId="30" fillId="44" borderId="0" applyNumberFormat="0" applyBorder="0" applyAlignment="0" applyProtection="0"/>
    <xf numFmtId="173"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72" fontId="30" fillId="44" borderId="0" applyNumberFormat="0" applyBorder="0" applyAlignment="0" applyProtection="0"/>
    <xf numFmtId="173" fontId="30" fillId="44" borderId="0" applyNumberFormat="0" applyBorder="0" applyAlignment="0" applyProtection="0"/>
    <xf numFmtId="172" fontId="30" fillId="44" borderId="0" applyNumberFormat="0" applyBorder="0" applyAlignment="0" applyProtection="0"/>
    <xf numFmtId="172" fontId="30" fillId="44" borderId="0" applyNumberFormat="0" applyBorder="0" applyAlignment="0" applyProtection="0"/>
    <xf numFmtId="173" fontId="30" fillId="44" borderId="0" applyNumberFormat="0" applyBorder="0" applyAlignment="0" applyProtection="0"/>
    <xf numFmtId="172" fontId="30" fillId="44" borderId="0" applyNumberFormat="0" applyBorder="0" applyAlignment="0" applyProtection="0"/>
    <xf numFmtId="172" fontId="30" fillId="44" borderId="0" applyNumberFormat="0" applyBorder="0" applyAlignment="0" applyProtection="0"/>
    <xf numFmtId="173" fontId="30" fillId="44" borderId="0" applyNumberFormat="0" applyBorder="0" applyAlignment="0" applyProtection="0"/>
    <xf numFmtId="172" fontId="30" fillId="44" borderId="0" applyNumberFormat="0" applyBorder="0" applyAlignment="0" applyProtection="0"/>
    <xf numFmtId="172" fontId="30" fillId="44" borderId="0" applyNumberFormat="0" applyBorder="0" applyAlignment="0" applyProtection="0"/>
    <xf numFmtId="173" fontId="30" fillId="44" borderId="0" applyNumberFormat="0" applyBorder="0" applyAlignment="0" applyProtection="0"/>
    <xf numFmtId="172"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72" fontId="30" fillId="47" borderId="0" applyNumberFormat="0" applyBorder="0" applyAlignment="0" applyProtection="0"/>
    <xf numFmtId="172" fontId="30" fillId="47" borderId="0" applyNumberFormat="0" applyBorder="0" applyAlignment="0" applyProtection="0"/>
    <xf numFmtId="173"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2" fontId="30" fillId="47" borderId="0" applyNumberFormat="0" applyBorder="0" applyAlignment="0" applyProtection="0"/>
    <xf numFmtId="173" fontId="30" fillId="47" borderId="0" applyNumberFormat="0" applyBorder="0" applyAlignment="0" applyProtection="0"/>
    <xf numFmtId="172" fontId="30" fillId="47" borderId="0" applyNumberFormat="0" applyBorder="0" applyAlignment="0" applyProtection="0"/>
    <xf numFmtId="172" fontId="30" fillId="47" borderId="0" applyNumberFormat="0" applyBorder="0" applyAlignment="0" applyProtection="0"/>
    <xf numFmtId="173" fontId="30" fillId="47" borderId="0" applyNumberFormat="0" applyBorder="0" applyAlignment="0" applyProtection="0"/>
    <xf numFmtId="172" fontId="30" fillId="47" borderId="0" applyNumberFormat="0" applyBorder="0" applyAlignment="0" applyProtection="0"/>
    <xf numFmtId="172" fontId="30" fillId="47" borderId="0" applyNumberFormat="0" applyBorder="0" applyAlignment="0" applyProtection="0"/>
    <xf numFmtId="173" fontId="30" fillId="47" borderId="0" applyNumberFormat="0" applyBorder="0" applyAlignment="0" applyProtection="0"/>
    <xf numFmtId="172" fontId="30" fillId="47" borderId="0" applyNumberFormat="0" applyBorder="0" applyAlignment="0" applyProtection="0"/>
    <xf numFmtId="172" fontId="30" fillId="47" borderId="0" applyNumberFormat="0" applyBorder="0" applyAlignment="0" applyProtection="0"/>
    <xf numFmtId="173" fontId="30" fillId="47" borderId="0" applyNumberFormat="0" applyBorder="0" applyAlignment="0" applyProtection="0"/>
    <xf numFmtId="172"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72" fontId="33" fillId="48" borderId="0" applyNumberFormat="0" applyBorder="0" applyAlignment="0" applyProtection="0"/>
    <xf numFmtId="172" fontId="33" fillId="48" borderId="0" applyNumberFormat="0" applyBorder="0" applyAlignment="0" applyProtection="0"/>
    <xf numFmtId="173"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72" fontId="33" fillId="48" borderId="0" applyNumberFormat="0" applyBorder="0" applyAlignment="0" applyProtection="0"/>
    <xf numFmtId="173" fontId="33" fillId="48" borderId="0" applyNumberFormat="0" applyBorder="0" applyAlignment="0" applyProtection="0"/>
    <xf numFmtId="172" fontId="33" fillId="48" borderId="0" applyNumberFormat="0" applyBorder="0" applyAlignment="0" applyProtection="0"/>
    <xf numFmtId="172" fontId="33" fillId="48" borderId="0" applyNumberFormat="0" applyBorder="0" applyAlignment="0" applyProtection="0"/>
    <xf numFmtId="173" fontId="33" fillId="48" borderId="0" applyNumberFormat="0" applyBorder="0" applyAlignment="0" applyProtection="0"/>
    <xf numFmtId="172" fontId="33" fillId="48" borderId="0" applyNumberFormat="0" applyBorder="0" applyAlignment="0" applyProtection="0"/>
    <xf numFmtId="172" fontId="33" fillId="48" borderId="0" applyNumberFormat="0" applyBorder="0" applyAlignment="0" applyProtection="0"/>
    <xf numFmtId="173" fontId="33" fillId="48" borderId="0" applyNumberFormat="0" applyBorder="0" applyAlignment="0" applyProtection="0"/>
    <xf numFmtId="172" fontId="33" fillId="48" borderId="0" applyNumberFormat="0" applyBorder="0" applyAlignment="0" applyProtection="0"/>
    <xf numFmtId="172" fontId="33" fillId="48" borderId="0" applyNumberFormat="0" applyBorder="0" applyAlignment="0" applyProtection="0"/>
    <xf numFmtId="173" fontId="33" fillId="48" borderId="0" applyNumberFormat="0" applyBorder="0" applyAlignment="0" applyProtection="0"/>
    <xf numFmtId="172"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72" fontId="33" fillId="45" borderId="0" applyNumberFormat="0" applyBorder="0" applyAlignment="0" applyProtection="0"/>
    <xf numFmtId="172" fontId="33" fillId="45" borderId="0" applyNumberFormat="0" applyBorder="0" applyAlignment="0" applyProtection="0"/>
    <xf numFmtId="173"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72" fontId="33" fillId="45" borderId="0" applyNumberFormat="0" applyBorder="0" applyAlignment="0" applyProtection="0"/>
    <xf numFmtId="173" fontId="33" fillId="45" borderId="0" applyNumberFormat="0" applyBorder="0" applyAlignment="0" applyProtection="0"/>
    <xf numFmtId="172" fontId="33" fillId="45" borderId="0" applyNumberFormat="0" applyBorder="0" applyAlignment="0" applyProtection="0"/>
    <xf numFmtId="172" fontId="33" fillId="45" borderId="0" applyNumberFormat="0" applyBorder="0" applyAlignment="0" applyProtection="0"/>
    <xf numFmtId="173" fontId="33" fillId="45" borderId="0" applyNumberFormat="0" applyBorder="0" applyAlignment="0" applyProtection="0"/>
    <xf numFmtId="172" fontId="33" fillId="45" borderId="0" applyNumberFormat="0" applyBorder="0" applyAlignment="0" applyProtection="0"/>
    <xf numFmtId="172" fontId="33" fillId="45" borderId="0" applyNumberFormat="0" applyBorder="0" applyAlignment="0" applyProtection="0"/>
    <xf numFmtId="173" fontId="33" fillId="45" borderId="0" applyNumberFormat="0" applyBorder="0" applyAlignment="0" applyProtection="0"/>
    <xf numFmtId="172" fontId="33" fillId="45" borderId="0" applyNumberFormat="0" applyBorder="0" applyAlignment="0" applyProtection="0"/>
    <xf numFmtId="172" fontId="33" fillId="45" borderId="0" applyNumberFormat="0" applyBorder="0" applyAlignment="0" applyProtection="0"/>
    <xf numFmtId="173" fontId="33" fillId="45" borderId="0" applyNumberFormat="0" applyBorder="0" applyAlignment="0" applyProtection="0"/>
    <xf numFmtId="172"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72" fontId="33" fillId="46" borderId="0" applyNumberFormat="0" applyBorder="0" applyAlignment="0" applyProtection="0"/>
    <xf numFmtId="172" fontId="33" fillId="46" borderId="0" applyNumberFormat="0" applyBorder="0" applyAlignment="0" applyProtection="0"/>
    <xf numFmtId="173"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72" fontId="33" fillId="46" borderId="0" applyNumberFormat="0" applyBorder="0" applyAlignment="0" applyProtection="0"/>
    <xf numFmtId="173" fontId="33" fillId="46" borderId="0" applyNumberFormat="0" applyBorder="0" applyAlignment="0" applyProtection="0"/>
    <xf numFmtId="172" fontId="33" fillId="46" borderId="0" applyNumberFormat="0" applyBorder="0" applyAlignment="0" applyProtection="0"/>
    <xf numFmtId="172" fontId="33" fillId="46" borderId="0" applyNumberFormat="0" applyBorder="0" applyAlignment="0" applyProtection="0"/>
    <xf numFmtId="173" fontId="33" fillId="46" borderId="0" applyNumberFormat="0" applyBorder="0" applyAlignment="0" applyProtection="0"/>
    <xf numFmtId="172" fontId="33" fillId="46" borderId="0" applyNumberFormat="0" applyBorder="0" applyAlignment="0" applyProtection="0"/>
    <xf numFmtId="172" fontId="33" fillId="46" borderId="0" applyNumberFormat="0" applyBorder="0" applyAlignment="0" applyProtection="0"/>
    <xf numFmtId="173" fontId="33" fillId="46" borderId="0" applyNumberFormat="0" applyBorder="0" applyAlignment="0" applyProtection="0"/>
    <xf numFmtId="172" fontId="33" fillId="46" borderId="0" applyNumberFormat="0" applyBorder="0" applyAlignment="0" applyProtection="0"/>
    <xf numFmtId="172" fontId="33" fillId="46" borderId="0" applyNumberFormat="0" applyBorder="0" applyAlignment="0" applyProtection="0"/>
    <xf numFmtId="173" fontId="33" fillId="46" borderId="0" applyNumberFormat="0" applyBorder="0" applyAlignment="0" applyProtection="0"/>
    <xf numFmtId="172"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72" fontId="33" fillId="49" borderId="0" applyNumberFormat="0" applyBorder="0" applyAlignment="0" applyProtection="0"/>
    <xf numFmtId="172" fontId="33" fillId="49" borderId="0" applyNumberFormat="0" applyBorder="0" applyAlignment="0" applyProtection="0"/>
    <xf numFmtId="173"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72" fontId="33" fillId="49" borderId="0" applyNumberFormat="0" applyBorder="0" applyAlignment="0" applyProtection="0"/>
    <xf numFmtId="173" fontId="33" fillId="49" borderId="0" applyNumberFormat="0" applyBorder="0" applyAlignment="0" applyProtection="0"/>
    <xf numFmtId="172" fontId="33" fillId="49" borderId="0" applyNumberFormat="0" applyBorder="0" applyAlignment="0" applyProtection="0"/>
    <xf numFmtId="172" fontId="33" fillId="49" borderId="0" applyNumberFormat="0" applyBorder="0" applyAlignment="0" applyProtection="0"/>
    <xf numFmtId="173" fontId="33" fillId="49" borderId="0" applyNumberFormat="0" applyBorder="0" applyAlignment="0" applyProtection="0"/>
    <xf numFmtId="172" fontId="33" fillId="49" borderId="0" applyNumberFormat="0" applyBorder="0" applyAlignment="0" applyProtection="0"/>
    <xf numFmtId="172" fontId="33" fillId="49" borderId="0" applyNumberFormat="0" applyBorder="0" applyAlignment="0" applyProtection="0"/>
    <xf numFmtId="173" fontId="33" fillId="49" borderId="0" applyNumberFormat="0" applyBorder="0" applyAlignment="0" applyProtection="0"/>
    <xf numFmtId="172" fontId="33" fillId="49" borderId="0" applyNumberFormat="0" applyBorder="0" applyAlignment="0" applyProtection="0"/>
    <xf numFmtId="172" fontId="33" fillId="49" borderId="0" applyNumberFormat="0" applyBorder="0" applyAlignment="0" applyProtection="0"/>
    <xf numFmtId="173" fontId="33" fillId="49" borderId="0" applyNumberFormat="0" applyBorder="0" applyAlignment="0" applyProtection="0"/>
    <xf numFmtId="172"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72" fontId="33" fillId="50" borderId="0" applyNumberFormat="0" applyBorder="0" applyAlignment="0" applyProtection="0"/>
    <xf numFmtId="172" fontId="33" fillId="50" borderId="0" applyNumberFormat="0" applyBorder="0" applyAlignment="0" applyProtection="0"/>
    <xf numFmtId="173"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72" fontId="33" fillId="50" borderId="0" applyNumberFormat="0" applyBorder="0" applyAlignment="0" applyProtection="0"/>
    <xf numFmtId="173" fontId="33" fillId="50" borderId="0" applyNumberFormat="0" applyBorder="0" applyAlignment="0" applyProtection="0"/>
    <xf numFmtId="172" fontId="33" fillId="50" borderId="0" applyNumberFormat="0" applyBorder="0" applyAlignment="0" applyProtection="0"/>
    <xf numFmtId="172" fontId="33" fillId="50" borderId="0" applyNumberFormat="0" applyBorder="0" applyAlignment="0" applyProtection="0"/>
    <xf numFmtId="173" fontId="33" fillId="50" borderId="0" applyNumberFormat="0" applyBorder="0" applyAlignment="0" applyProtection="0"/>
    <xf numFmtId="172" fontId="33" fillId="50" borderId="0" applyNumberFormat="0" applyBorder="0" applyAlignment="0" applyProtection="0"/>
    <xf numFmtId="172" fontId="33" fillId="50" borderId="0" applyNumberFormat="0" applyBorder="0" applyAlignment="0" applyProtection="0"/>
    <xf numFmtId="173" fontId="33" fillId="50" borderId="0" applyNumberFormat="0" applyBorder="0" applyAlignment="0" applyProtection="0"/>
    <xf numFmtId="172" fontId="33" fillId="50" borderId="0" applyNumberFormat="0" applyBorder="0" applyAlignment="0" applyProtection="0"/>
    <xf numFmtId="172" fontId="33" fillId="50" borderId="0" applyNumberFormat="0" applyBorder="0" applyAlignment="0" applyProtection="0"/>
    <xf numFmtId="173" fontId="33" fillId="50" borderId="0" applyNumberFormat="0" applyBorder="0" applyAlignment="0" applyProtection="0"/>
    <xf numFmtId="172"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72" fontId="33" fillId="51" borderId="0" applyNumberFormat="0" applyBorder="0" applyAlignment="0" applyProtection="0"/>
    <xf numFmtId="172" fontId="33" fillId="51" borderId="0" applyNumberFormat="0" applyBorder="0" applyAlignment="0" applyProtection="0"/>
    <xf numFmtId="173"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72" fontId="33" fillId="51" borderId="0" applyNumberFormat="0" applyBorder="0" applyAlignment="0" applyProtection="0"/>
    <xf numFmtId="173" fontId="33" fillId="51" borderId="0" applyNumberFormat="0" applyBorder="0" applyAlignment="0" applyProtection="0"/>
    <xf numFmtId="172" fontId="33" fillId="51" borderId="0" applyNumberFormat="0" applyBorder="0" applyAlignment="0" applyProtection="0"/>
    <xf numFmtId="172" fontId="33" fillId="51" borderId="0" applyNumberFormat="0" applyBorder="0" applyAlignment="0" applyProtection="0"/>
    <xf numFmtId="173" fontId="33" fillId="51" borderId="0" applyNumberFormat="0" applyBorder="0" applyAlignment="0" applyProtection="0"/>
    <xf numFmtId="172" fontId="33" fillId="51" borderId="0" applyNumberFormat="0" applyBorder="0" applyAlignment="0" applyProtection="0"/>
    <xf numFmtId="172" fontId="33" fillId="51" borderId="0" applyNumberFormat="0" applyBorder="0" applyAlignment="0" applyProtection="0"/>
    <xf numFmtId="173" fontId="33" fillId="51" borderId="0" applyNumberFormat="0" applyBorder="0" applyAlignment="0" applyProtection="0"/>
    <xf numFmtId="172" fontId="33" fillId="51" borderId="0" applyNumberFormat="0" applyBorder="0" applyAlignment="0" applyProtection="0"/>
    <xf numFmtId="172" fontId="33" fillId="51" borderId="0" applyNumberFormat="0" applyBorder="0" applyAlignment="0" applyProtection="0"/>
    <xf numFmtId="173" fontId="33" fillId="51" borderId="0" applyNumberFormat="0" applyBorder="0" applyAlignment="0" applyProtection="0"/>
    <xf numFmtId="172"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72" fontId="33" fillId="54" borderId="0" applyNumberFormat="0" applyBorder="0" applyAlignment="0" applyProtection="0"/>
    <xf numFmtId="172" fontId="33" fillId="54" borderId="0" applyNumberFormat="0" applyBorder="0" applyAlignment="0" applyProtection="0"/>
    <xf numFmtId="173"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72" fontId="33" fillId="54" borderId="0" applyNumberFormat="0" applyBorder="0" applyAlignment="0" applyProtection="0"/>
    <xf numFmtId="173" fontId="33" fillId="54" borderId="0" applyNumberFormat="0" applyBorder="0" applyAlignment="0" applyProtection="0"/>
    <xf numFmtId="172" fontId="33" fillId="54" borderId="0" applyNumberFormat="0" applyBorder="0" applyAlignment="0" applyProtection="0"/>
    <xf numFmtId="172" fontId="33" fillId="54" borderId="0" applyNumberFormat="0" applyBorder="0" applyAlignment="0" applyProtection="0"/>
    <xf numFmtId="173" fontId="33" fillId="54" borderId="0" applyNumberFormat="0" applyBorder="0" applyAlignment="0" applyProtection="0"/>
    <xf numFmtId="172" fontId="33" fillId="54" borderId="0" applyNumberFormat="0" applyBorder="0" applyAlignment="0" applyProtection="0"/>
    <xf numFmtId="172" fontId="33" fillId="54" borderId="0" applyNumberFormat="0" applyBorder="0" applyAlignment="0" applyProtection="0"/>
    <xf numFmtId="173" fontId="33" fillId="54" borderId="0" applyNumberFormat="0" applyBorder="0" applyAlignment="0" applyProtection="0"/>
    <xf numFmtId="172" fontId="33" fillId="54" borderId="0" applyNumberFormat="0" applyBorder="0" applyAlignment="0" applyProtection="0"/>
    <xf numFmtId="172" fontId="33" fillId="54" borderId="0" applyNumberFormat="0" applyBorder="0" applyAlignment="0" applyProtection="0"/>
    <xf numFmtId="173" fontId="33" fillId="54" borderId="0" applyNumberFormat="0" applyBorder="0" applyAlignment="0" applyProtection="0"/>
    <xf numFmtId="172"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72" fontId="33" fillId="58" borderId="0" applyNumberFormat="0" applyBorder="0" applyAlignment="0" applyProtection="0"/>
    <xf numFmtId="172" fontId="33" fillId="58" borderId="0" applyNumberFormat="0" applyBorder="0" applyAlignment="0" applyProtection="0"/>
    <xf numFmtId="173"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72" fontId="33" fillId="58" borderId="0" applyNumberFormat="0" applyBorder="0" applyAlignment="0" applyProtection="0"/>
    <xf numFmtId="173" fontId="33" fillId="58" borderId="0" applyNumberFormat="0" applyBorder="0" applyAlignment="0" applyProtection="0"/>
    <xf numFmtId="172" fontId="33" fillId="58" borderId="0" applyNumberFormat="0" applyBorder="0" applyAlignment="0" applyProtection="0"/>
    <xf numFmtId="172" fontId="33" fillId="58" borderId="0" applyNumberFormat="0" applyBorder="0" applyAlignment="0" applyProtection="0"/>
    <xf numFmtId="173" fontId="33" fillId="58" borderId="0" applyNumberFormat="0" applyBorder="0" applyAlignment="0" applyProtection="0"/>
    <xf numFmtId="172" fontId="33" fillId="58" borderId="0" applyNumberFormat="0" applyBorder="0" applyAlignment="0" applyProtection="0"/>
    <xf numFmtId="172" fontId="33" fillId="58" borderId="0" applyNumberFormat="0" applyBorder="0" applyAlignment="0" applyProtection="0"/>
    <xf numFmtId="173" fontId="33" fillId="58" borderId="0" applyNumberFormat="0" applyBorder="0" applyAlignment="0" applyProtection="0"/>
    <xf numFmtId="172" fontId="33" fillId="58" borderId="0" applyNumberFormat="0" applyBorder="0" applyAlignment="0" applyProtection="0"/>
    <xf numFmtId="172" fontId="33" fillId="58" borderId="0" applyNumberFormat="0" applyBorder="0" applyAlignment="0" applyProtection="0"/>
    <xf numFmtId="173" fontId="33" fillId="58" borderId="0" applyNumberFormat="0" applyBorder="0" applyAlignment="0" applyProtection="0"/>
    <xf numFmtId="172"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72" fontId="33" fillId="60" borderId="0" applyNumberFormat="0" applyBorder="0" applyAlignment="0" applyProtection="0"/>
    <xf numFmtId="172" fontId="33" fillId="60" borderId="0" applyNumberFormat="0" applyBorder="0" applyAlignment="0" applyProtection="0"/>
    <xf numFmtId="173"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72" fontId="33" fillId="60" borderId="0" applyNumberFormat="0" applyBorder="0" applyAlignment="0" applyProtection="0"/>
    <xf numFmtId="173" fontId="33" fillId="60" borderId="0" applyNumberFormat="0" applyBorder="0" applyAlignment="0" applyProtection="0"/>
    <xf numFmtId="172" fontId="33" fillId="60" borderId="0" applyNumberFormat="0" applyBorder="0" applyAlignment="0" applyProtection="0"/>
    <xf numFmtId="172" fontId="33" fillId="60" borderId="0" applyNumberFormat="0" applyBorder="0" applyAlignment="0" applyProtection="0"/>
    <xf numFmtId="173" fontId="33" fillId="60" borderId="0" applyNumberFormat="0" applyBorder="0" applyAlignment="0" applyProtection="0"/>
    <xf numFmtId="172" fontId="33" fillId="60" borderId="0" applyNumberFormat="0" applyBorder="0" applyAlignment="0" applyProtection="0"/>
    <xf numFmtId="172" fontId="33" fillId="60" borderId="0" applyNumberFormat="0" applyBorder="0" applyAlignment="0" applyProtection="0"/>
    <xf numFmtId="173" fontId="33" fillId="60" borderId="0" applyNumberFormat="0" applyBorder="0" applyAlignment="0" applyProtection="0"/>
    <xf numFmtId="172" fontId="33" fillId="60" borderId="0" applyNumberFormat="0" applyBorder="0" applyAlignment="0" applyProtection="0"/>
    <xf numFmtId="172" fontId="33" fillId="60" borderId="0" applyNumberFormat="0" applyBorder="0" applyAlignment="0" applyProtection="0"/>
    <xf numFmtId="173" fontId="33" fillId="60" borderId="0" applyNumberFormat="0" applyBorder="0" applyAlignment="0" applyProtection="0"/>
    <xf numFmtId="172"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72" fontId="33" fillId="49" borderId="0" applyNumberFormat="0" applyBorder="0" applyAlignment="0" applyProtection="0"/>
    <xf numFmtId="172" fontId="33" fillId="49" borderId="0" applyNumberFormat="0" applyBorder="0" applyAlignment="0" applyProtection="0"/>
    <xf numFmtId="173"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72" fontId="33" fillId="49" borderId="0" applyNumberFormat="0" applyBorder="0" applyAlignment="0" applyProtection="0"/>
    <xf numFmtId="173" fontId="33" fillId="49" borderId="0" applyNumberFormat="0" applyBorder="0" applyAlignment="0" applyProtection="0"/>
    <xf numFmtId="172" fontId="33" fillId="49" borderId="0" applyNumberFormat="0" applyBorder="0" applyAlignment="0" applyProtection="0"/>
    <xf numFmtId="172" fontId="33" fillId="49" borderId="0" applyNumberFormat="0" applyBorder="0" applyAlignment="0" applyProtection="0"/>
    <xf numFmtId="173" fontId="33" fillId="49" borderId="0" applyNumberFormat="0" applyBorder="0" applyAlignment="0" applyProtection="0"/>
    <xf numFmtId="172" fontId="33" fillId="49" borderId="0" applyNumberFormat="0" applyBorder="0" applyAlignment="0" applyProtection="0"/>
    <xf numFmtId="172" fontId="33" fillId="49" borderId="0" applyNumberFormat="0" applyBorder="0" applyAlignment="0" applyProtection="0"/>
    <xf numFmtId="173" fontId="33" fillId="49" borderId="0" applyNumberFormat="0" applyBorder="0" applyAlignment="0" applyProtection="0"/>
    <xf numFmtId="172" fontId="33" fillId="49" borderId="0" applyNumberFormat="0" applyBorder="0" applyAlignment="0" applyProtection="0"/>
    <xf numFmtId="172" fontId="33" fillId="49" borderId="0" applyNumberFormat="0" applyBorder="0" applyAlignment="0" applyProtection="0"/>
    <xf numFmtId="173" fontId="33" fillId="49" borderId="0" applyNumberFormat="0" applyBorder="0" applyAlignment="0" applyProtection="0"/>
    <xf numFmtId="172"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72" fontId="33" fillId="50" borderId="0" applyNumberFormat="0" applyBorder="0" applyAlignment="0" applyProtection="0"/>
    <xf numFmtId="172" fontId="33" fillId="50" borderId="0" applyNumberFormat="0" applyBorder="0" applyAlignment="0" applyProtection="0"/>
    <xf numFmtId="173"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72" fontId="33" fillId="50" borderId="0" applyNumberFormat="0" applyBorder="0" applyAlignment="0" applyProtection="0"/>
    <xf numFmtId="173" fontId="33" fillId="50" borderId="0" applyNumberFormat="0" applyBorder="0" applyAlignment="0" applyProtection="0"/>
    <xf numFmtId="172" fontId="33" fillId="50" borderId="0" applyNumberFormat="0" applyBorder="0" applyAlignment="0" applyProtection="0"/>
    <xf numFmtId="172" fontId="33" fillId="50" borderId="0" applyNumberFormat="0" applyBorder="0" applyAlignment="0" applyProtection="0"/>
    <xf numFmtId="173" fontId="33" fillId="50" borderId="0" applyNumberFormat="0" applyBorder="0" applyAlignment="0" applyProtection="0"/>
    <xf numFmtId="172" fontId="33" fillId="50" borderId="0" applyNumberFormat="0" applyBorder="0" applyAlignment="0" applyProtection="0"/>
    <xf numFmtId="172" fontId="33" fillId="50" borderId="0" applyNumberFormat="0" applyBorder="0" applyAlignment="0" applyProtection="0"/>
    <xf numFmtId="173" fontId="33" fillId="50" borderId="0" applyNumberFormat="0" applyBorder="0" applyAlignment="0" applyProtection="0"/>
    <xf numFmtId="172" fontId="33" fillId="50" borderId="0" applyNumberFormat="0" applyBorder="0" applyAlignment="0" applyProtection="0"/>
    <xf numFmtId="172" fontId="33" fillId="50" borderId="0" applyNumberFormat="0" applyBorder="0" applyAlignment="0" applyProtection="0"/>
    <xf numFmtId="173" fontId="33" fillId="50" borderId="0" applyNumberFormat="0" applyBorder="0" applyAlignment="0" applyProtection="0"/>
    <xf numFmtId="172"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72" fontId="33" fillId="63" borderId="0" applyNumberFormat="0" applyBorder="0" applyAlignment="0" applyProtection="0"/>
    <xf numFmtId="172" fontId="33" fillId="63" borderId="0" applyNumberFormat="0" applyBorder="0" applyAlignment="0" applyProtection="0"/>
    <xf numFmtId="173"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72" fontId="33" fillId="63" borderId="0" applyNumberFormat="0" applyBorder="0" applyAlignment="0" applyProtection="0"/>
    <xf numFmtId="173" fontId="33" fillId="63" borderId="0" applyNumberFormat="0" applyBorder="0" applyAlignment="0" applyProtection="0"/>
    <xf numFmtId="172" fontId="33" fillId="63" borderId="0" applyNumberFormat="0" applyBorder="0" applyAlignment="0" applyProtection="0"/>
    <xf numFmtId="172" fontId="33" fillId="63" borderId="0" applyNumberFormat="0" applyBorder="0" applyAlignment="0" applyProtection="0"/>
    <xf numFmtId="173" fontId="33" fillId="63" borderId="0" applyNumberFormat="0" applyBorder="0" applyAlignment="0" applyProtection="0"/>
    <xf numFmtId="172" fontId="33" fillId="63" borderId="0" applyNumberFormat="0" applyBorder="0" applyAlignment="0" applyProtection="0"/>
    <xf numFmtId="172" fontId="33" fillId="63" borderId="0" applyNumberFormat="0" applyBorder="0" applyAlignment="0" applyProtection="0"/>
    <xf numFmtId="173" fontId="33" fillId="63" borderId="0" applyNumberFormat="0" applyBorder="0" applyAlignment="0" applyProtection="0"/>
    <xf numFmtId="172" fontId="33" fillId="63" borderId="0" applyNumberFormat="0" applyBorder="0" applyAlignment="0" applyProtection="0"/>
    <xf numFmtId="172" fontId="33" fillId="63" borderId="0" applyNumberFormat="0" applyBorder="0" applyAlignment="0" applyProtection="0"/>
    <xf numFmtId="173" fontId="33" fillId="63" borderId="0" applyNumberFormat="0" applyBorder="0" applyAlignment="0" applyProtection="0"/>
    <xf numFmtId="172"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72" fontId="36" fillId="39" borderId="0" applyNumberFormat="0" applyBorder="0" applyAlignment="0" applyProtection="0"/>
    <xf numFmtId="172" fontId="36" fillId="39" borderId="0" applyNumberFormat="0" applyBorder="0" applyAlignment="0" applyProtection="0"/>
    <xf numFmtId="173"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72" fontId="36" fillId="39" borderId="0" applyNumberFormat="0" applyBorder="0" applyAlignment="0" applyProtection="0"/>
    <xf numFmtId="173" fontId="36" fillId="39" borderId="0" applyNumberFormat="0" applyBorder="0" applyAlignment="0" applyProtection="0"/>
    <xf numFmtId="172" fontId="36" fillId="39" borderId="0" applyNumberFormat="0" applyBorder="0" applyAlignment="0" applyProtection="0"/>
    <xf numFmtId="172" fontId="36" fillId="39" borderId="0" applyNumberFormat="0" applyBorder="0" applyAlignment="0" applyProtection="0"/>
    <xf numFmtId="173" fontId="36" fillId="39" borderId="0" applyNumberFormat="0" applyBorder="0" applyAlignment="0" applyProtection="0"/>
    <xf numFmtId="172" fontId="36" fillId="39" borderId="0" applyNumberFormat="0" applyBorder="0" applyAlignment="0" applyProtection="0"/>
    <xf numFmtId="172" fontId="36" fillId="39" borderId="0" applyNumberFormat="0" applyBorder="0" applyAlignment="0" applyProtection="0"/>
    <xf numFmtId="173" fontId="36" fillId="39" borderId="0" applyNumberFormat="0" applyBorder="0" applyAlignment="0" applyProtection="0"/>
    <xf numFmtId="172" fontId="36" fillId="39" borderId="0" applyNumberFormat="0" applyBorder="0" applyAlignment="0" applyProtection="0"/>
    <xf numFmtId="172" fontId="36" fillId="39" borderId="0" applyNumberFormat="0" applyBorder="0" applyAlignment="0" applyProtection="0"/>
    <xf numFmtId="173" fontId="36" fillId="39" borderId="0" applyNumberFormat="0" applyBorder="0" applyAlignment="0" applyProtection="0"/>
    <xf numFmtId="172" fontId="36" fillId="39" borderId="0" applyNumberFormat="0" applyBorder="0" applyAlignment="0" applyProtection="0"/>
    <xf numFmtId="0" fontId="34" fillId="39" borderId="0" applyNumberFormat="0" applyBorder="0" applyAlignment="0" applyProtection="0"/>
    <xf numFmtId="174" fontId="37" fillId="0" borderId="0" applyFill="0" applyBorder="0" applyAlignment="0"/>
    <xf numFmtId="174" fontId="38" fillId="0" borderId="0" applyFill="0" applyBorder="0" applyAlignment="0"/>
    <xf numFmtId="174" fontId="38" fillId="0" borderId="0" applyFill="0" applyBorder="0" applyAlignment="0"/>
    <xf numFmtId="174" fontId="38" fillId="0" borderId="0" applyFill="0" applyBorder="0" applyAlignment="0"/>
    <xf numFmtId="175" fontId="39" fillId="0" borderId="0" applyFill="0" applyBorder="0" applyAlignment="0"/>
    <xf numFmtId="175" fontId="39" fillId="0" borderId="0" applyFill="0" applyBorder="0" applyAlignment="0"/>
    <xf numFmtId="174" fontId="38" fillId="0" borderId="0" applyFill="0" applyBorder="0" applyAlignment="0"/>
    <xf numFmtId="174" fontId="38" fillId="0" borderId="0" applyFill="0" applyBorder="0" applyAlignment="0"/>
    <xf numFmtId="174" fontId="38" fillId="0" borderId="0" applyFill="0" applyBorder="0" applyAlignment="0"/>
    <xf numFmtId="174" fontId="38" fillId="0" borderId="0" applyFill="0" applyBorder="0" applyAlignment="0"/>
    <xf numFmtId="174" fontId="38" fillId="0" borderId="0" applyFill="0" applyBorder="0" applyAlignment="0"/>
    <xf numFmtId="174" fontId="38" fillId="0" borderId="0" applyFill="0" applyBorder="0" applyAlignment="0"/>
    <xf numFmtId="176" fontId="39" fillId="0" borderId="0" applyFill="0" applyBorder="0" applyAlignment="0"/>
    <xf numFmtId="177" fontId="39" fillId="0" borderId="0" applyFill="0" applyBorder="0" applyAlignment="0"/>
    <xf numFmtId="178" fontId="39" fillId="0" borderId="0" applyFill="0" applyBorder="0" applyAlignment="0"/>
    <xf numFmtId="179" fontId="39" fillId="0" borderId="0" applyFill="0" applyBorder="0" applyAlignment="0"/>
    <xf numFmtId="175" fontId="39" fillId="0" borderId="0" applyFill="0" applyBorder="0" applyAlignment="0"/>
    <xf numFmtId="180" fontId="39" fillId="0" borderId="0" applyFill="0" applyBorder="0" applyAlignment="0"/>
    <xf numFmtId="176"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72"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72"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73"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72" fontId="42" fillId="64" borderId="44" applyNumberFormat="0" applyAlignment="0" applyProtection="0"/>
    <xf numFmtId="173" fontId="42" fillId="64" borderId="44" applyNumberFormat="0" applyAlignment="0" applyProtection="0"/>
    <xf numFmtId="172" fontId="42" fillId="64" borderId="44" applyNumberFormat="0" applyAlignment="0" applyProtection="0"/>
    <xf numFmtId="172" fontId="42" fillId="64" borderId="44" applyNumberFormat="0" applyAlignment="0" applyProtection="0"/>
    <xf numFmtId="173" fontId="42" fillId="64" borderId="44" applyNumberFormat="0" applyAlignment="0" applyProtection="0"/>
    <xf numFmtId="172" fontId="42" fillId="64" borderId="44" applyNumberFormat="0" applyAlignment="0" applyProtection="0"/>
    <xf numFmtId="172" fontId="42" fillId="64" borderId="44" applyNumberFormat="0" applyAlignment="0" applyProtection="0"/>
    <xf numFmtId="173" fontId="42" fillId="64" borderId="44" applyNumberFormat="0" applyAlignment="0" applyProtection="0"/>
    <xf numFmtId="172" fontId="42" fillId="64" borderId="44" applyNumberFormat="0" applyAlignment="0" applyProtection="0"/>
    <xf numFmtId="172" fontId="42" fillId="64" borderId="44" applyNumberFormat="0" applyAlignment="0" applyProtection="0"/>
    <xf numFmtId="173" fontId="42" fillId="64" borderId="44" applyNumberFormat="0" applyAlignment="0" applyProtection="0"/>
    <xf numFmtId="172"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72"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0" fontId="43"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0" fontId="44" fillId="10" borderId="40"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0" fontId="43" fillId="65" borderId="45"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3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quotePrefix="1">
      <protection locked="0"/>
    </xf>
    <xf numFmtId="168" fontId="29" fillId="0" borderId="0" applyFont="0" applyFill="0" applyBorder="0" applyAlignment="0" applyProtection="0"/>
    <xf numFmtId="168" fontId="2" fillId="0" borderId="0" quotePrefix="1">
      <protection locked="0"/>
    </xf>
    <xf numFmtId="168" fontId="29"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6"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29" fillId="0" borderId="0" applyFont="0" applyFill="0" applyBorder="0" applyAlignment="0" applyProtection="0"/>
    <xf numFmtId="167" fontId="8" fillId="0" borderId="0" applyFont="0" applyFill="0" applyBorder="0" applyAlignment="0" applyProtection="0"/>
    <xf numFmtId="168" fontId="29" fillId="0" borderId="0" applyFont="0" applyFill="0" applyBorder="0" applyAlignment="0" applyProtection="0"/>
    <xf numFmtId="167" fontId="8" fillId="0" borderId="0" applyFont="0" applyFill="0" applyBorder="0" applyAlignment="0" applyProtection="0"/>
    <xf numFmtId="182" fontId="29"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29" fillId="0" borderId="0" applyFont="0" applyFill="0" applyBorder="0" applyAlignment="0" applyProtection="0"/>
    <xf numFmtId="167" fontId="8" fillId="0" borderId="0" applyFont="0" applyFill="0" applyBorder="0" applyAlignment="0" applyProtection="0"/>
    <xf numFmtId="182" fontId="29"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2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8"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6" fillId="0" borderId="0" applyFont="0" applyFill="0" applyBorder="0" applyAlignment="0" applyProtection="0"/>
    <xf numFmtId="168" fontId="4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6"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7" fillId="0" borderId="0"/>
    <xf numFmtId="176" fontId="39" fillId="0" borderId="0" applyFont="0" applyFill="0" applyBorder="0" applyAlignment="0" applyProtection="0"/>
    <xf numFmtId="167" fontId="2" fillId="0" borderId="0" applyFont="0" applyFill="0" applyBorder="0" applyAlignment="0" applyProtection="0"/>
    <xf numFmtId="167" fontId="8" fillId="0" borderId="0" applyFont="0" applyFill="0" applyBorder="0" applyAlignment="0" applyProtection="0"/>
    <xf numFmtId="167" fontId="2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4"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5" fontId="39" fillId="0" borderId="0" applyFill="0" applyBorder="0" applyAlignment="0"/>
    <xf numFmtId="176" fontId="39" fillId="0" borderId="0" applyFill="0" applyBorder="0" applyAlignment="0"/>
    <xf numFmtId="175" fontId="39" fillId="0" borderId="0" applyFill="0" applyBorder="0" applyAlignment="0"/>
    <xf numFmtId="180" fontId="39" fillId="0" borderId="0" applyFill="0" applyBorder="0" applyAlignment="0"/>
    <xf numFmtId="176" fontId="39"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72" fontId="52" fillId="0" borderId="0" applyNumberFormat="0" applyFill="0" applyBorder="0" applyAlignment="0" applyProtection="0"/>
    <xf numFmtId="172" fontId="52" fillId="0" borderId="0" applyNumberFormat="0" applyFill="0" applyBorder="0" applyAlignment="0" applyProtection="0"/>
    <xf numFmtId="173"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72" fontId="52" fillId="0" borderId="0" applyNumberFormat="0" applyFill="0" applyBorder="0" applyAlignment="0" applyProtection="0"/>
    <xf numFmtId="173" fontId="52" fillId="0" borderId="0" applyNumberFormat="0" applyFill="0" applyBorder="0" applyAlignment="0" applyProtection="0"/>
    <xf numFmtId="172" fontId="52" fillId="0" borderId="0" applyNumberFormat="0" applyFill="0" applyBorder="0" applyAlignment="0" applyProtection="0"/>
    <xf numFmtId="172" fontId="52" fillId="0" borderId="0" applyNumberFormat="0" applyFill="0" applyBorder="0" applyAlignment="0" applyProtection="0"/>
    <xf numFmtId="173" fontId="52" fillId="0" borderId="0" applyNumberFormat="0" applyFill="0" applyBorder="0" applyAlignment="0" applyProtection="0"/>
    <xf numFmtId="172" fontId="52" fillId="0" borderId="0" applyNumberFormat="0" applyFill="0" applyBorder="0" applyAlignment="0" applyProtection="0"/>
    <xf numFmtId="172" fontId="52" fillId="0" borderId="0" applyNumberFormat="0" applyFill="0" applyBorder="0" applyAlignment="0" applyProtection="0"/>
    <xf numFmtId="173" fontId="52" fillId="0" borderId="0" applyNumberFormat="0" applyFill="0" applyBorder="0" applyAlignment="0" applyProtection="0"/>
    <xf numFmtId="172" fontId="52" fillId="0" borderId="0" applyNumberFormat="0" applyFill="0" applyBorder="0" applyAlignment="0" applyProtection="0"/>
    <xf numFmtId="172" fontId="52" fillId="0" borderId="0" applyNumberFormat="0" applyFill="0" applyBorder="0" applyAlignment="0" applyProtection="0"/>
    <xf numFmtId="173" fontId="52" fillId="0" borderId="0" applyNumberFormat="0" applyFill="0" applyBorder="0" applyAlignment="0" applyProtection="0"/>
    <xf numFmtId="172" fontId="52" fillId="0" borderId="0" applyNumberFormat="0" applyFill="0" applyBorder="0" applyAlignment="0" applyProtection="0"/>
    <xf numFmtId="0" fontId="50" fillId="0" borderId="0" applyNumberFormat="0" applyFill="0" applyBorder="0" applyAlignment="0" applyProtection="0"/>
    <xf numFmtId="172" fontId="2" fillId="0" borderId="0"/>
    <xf numFmtId="0" fontId="2" fillId="0" borderId="0"/>
    <xf numFmtId="172"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72" fontId="55" fillId="40" borderId="0" applyNumberFormat="0" applyBorder="0" applyAlignment="0" applyProtection="0"/>
    <xf numFmtId="172" fontId="55" fillId="40" borderId="0" applyNumberFormat="0" applyBorder="0" applyAlignment="0" applyProtection="0"/>
    <xf numFmtId="173"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72" fontId="55" fillId="40" borderId="0" applyNumberFormat="0" applyBorder="0" applyAlignment="0" applyProtection="0"/>
    <xf numFmtId="173" fontId="55" fillId="40" borderId="0" applyNumberFormat="0" applyBorder="0" applyAlignment="0" applyProtection="0"/>
    <xf numFmtId="172" fontId="55" fillId="40" borderId="0" applyNumberFormat="0" applyBorder="0" applyAlignment="0" applyProtection="0"/>
    <xf numFmtId="172" fontId="55" fillId="40" borderId="0" applyNumberFormat="0" applyBorder="0" applyAlignment="0" applyProtection="0"/>
    <xf numFmtId="173" fontId="55" fillId="40" borderId="0" applyNumberFormat="0" applyBorder="0" applyAlignment="0" applyProtection="0"/>
    <xf numFmtId="172" fontId="55" fillId="40" borderId="0" applyNumberFormat="0" applyBorder="0" applyAlignment="0" applyProtection="0"/>
    <xf numFmtId="172" fontId="55" fillId="40" borderId="0" applyNumberFormat="0" applyBorder="0" applyAlignment="0" applyProtection="0"/>
    <xf numFmtId="173" fontId="55" fillId="40" borderId="0" applyNumberFormat="0" applyBorder="0" applyAlignment="0" applyProtection="0"/>
    <xf numFmtId="172" fontId="55" fillId="40" borderId="0" applyNumberFormat="0" applyBorder="0" applyAlignment="0" applyProtection="0"/>
    <xf numFmtId="172" fontId="55" fillId="40" borderId="0" applyNumberFormat="0" applyBorder="0" applyAlignment="0" applyProtection="0"/>
    <xf numFmtId="173" fontId="55" fillId="40" borderId="0" applyNumberFormat="0" applyBorder="0" applyAlignment="0" applyProtection="0"/>
    <xf numFmtId="172"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72"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72" fontId="56" fillId="0" borderId="9">
      <alignment horizontal="left" vertical="center"/>
    </xf>
    <xf numFmtId="0" fontId="57" fillId="0" borderId="47" applyNumberFormat="0" applyFill="0" applyAlignment="0" applyProtection="0"/>
    <xf numFmtId="173" fontId="57" fillId="0" borderId="47" applyNumberFormat="0" applyFill="0" applyAlignment="0" applyProtection="0"/>
    <xf numFmtId="0" fontId="57" fillId="0" borderId="47" applyNumberFormat="0" applyFill="0" applyAlignment="0" applyProtection="0"/>
    <xf numFmtId="172" fontId="57" fillId="0" borderId="47" applyNumberFormat="0" applyFill="0" applyAlignment="0" applyProtection="0"/>
    <xf numFmtId="172" fontId="57" fillId="0" borderId="47" applyNumberFormat="0" applyFill="0" applyAlignment="0" applyProtection="0"/>
    <xf numFmtId="172" fontId="57" fillId="0" borderId="47" applyNumberFormat="0" applyFill="0" applyAlignment="0" applyProtection="0"/>
    <xf numFmtId="173" fontId="57" fillId="0" borderId="47" applyNumberFormat="0" applyFill="0" applyAlignment="0" applyProtection="0"/>
    <xf numFmtId="172" fontId="57" fillId="0" borderId="47" applyNumberFormat="0" applyFill="0" applyAlignment="0" applyProtection="0"/>
    <xf numFmtId="172" fontId="57" fillId="0" borderId="47" applyNumberFormat="0" applyFill="0" applyAlignment="0" applyProtection="0"/>
    <xf numFmtId="173" fontId="57" fillId="0" borderId="47" applyNumberFormat="0" applyFill="0" applyAlignment="0" applyProtection="0"/>
    <xf numFmtId="172" fontId="57" fillId="0" borderId="47" applyNumberFormat="0" applyFill="0" applyAlignment="0" applyProtection="0"/>
    <xf numFmtId="172" fontId="57" fillId="0" borderId="47" applyNumberFormat="0" applyFill="0" applyAlignment="0" applyProtection="0"/>
    <xf numFmtId="173" fontId="57" fillId="0" borderId="47" applyNumberFormat="0" applyFill="0" applyAlignment="0" applyProtection="0"/>
    <xf numFmtId="172" fontId="57" fillId="0" borderId="47" applyNumberFormat="0" applyFill="0" applyAlignment="0" applyProtection="0"/>
    <xf numFmtId="172" fontId="57" fillId="0" borderId="47" applyNumberFormat="0" applyFill="0" applyAlignment="0" applyProtection="0"/>
    <xf numFmtId="173" fontId="57" fillId="0" borderId="47" applyNumberFormat="0" applyFill="0" applyAlignment="0" applyProtection="0"/>
    <xf numFmtId="172"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73" fontId="58" fillId="0" borderId="48" applyNumberFormat="0" applyFill="0" applyAlignment="0" applyProtection="0"/>
    <xf numFmtId="0" fontId="58" fillId="0" borderId="48" applyNumberFormat="0" applyFill="0" applyAlignment="0" applyProtection="0"/>
    <xf numFmtId="172" fontId="58" fillId="0" borderId="48" applyNumberFormat="0" applyFill="0" applyAlignment="0" applyProtection="0"/>
    <xf numFmtId="172" fontId="58" fillId="0" borderId="48" applyNumberFormat="0" applyFill="0" applyAlignment="0" applyProtection="0"/>
    <xf numFmtId="172" fontId="58" fillId="0" borderId="48" applyNumberFormat="0" applyFill="0" applyAlignment="0" applyProtection="0"/>
    <xf numFmtId="173" fontId="58" fillId="0" borderId="48" applyNumberFormat="0" applyFill="0" applyAlignment="0" applyProtection="0"/>
    <xf numFmtId="172" fontId="58" fillId="0" borderId="48" applyNumberFormat="0" applyFill="0" applyAlignment="0" applyProtection="0"/>
    <xf numFmtId="172" fontId="58" fillId="0" borderId="48" applyNumberFormat="0" applyFill="0" applyAlignment="0" applyProtection="0"/>
    <xf numFmtId="173" fontId="58" fillId="0" borderId="48" applyNumberFormat="0" applyFill="0" applyAlignment="0" applyProtection="0"/>
    <xf numFmtId="172" fontId="58" fillId="0" borderId="48" applyNumberFormat="0" applyFill="0" applyAlignment="0" applyProtection="0"/>
    <xf numFmtId="172" fontId="58" fillId="0" borderId="48" applyNumberFormat="0" applyFill="0" applyAlignment="0" applyProtection="0"/>
    <xf numFmtId="173" fontId="58" fillId="0" borderId="48" applyNumberFormat="0" applyFill="0" applyAlignment="0" applyProtection="0"/>
    <xf numFmtId="172" fontId="58" fillId="0" borderId="48" applyNumberFormat="0" applyFill="0" applyAlignment="0" applyProtection="0"/>
    <xf numFmtId="172" fontId="58" fillId="0" borderId="48" applyNumberFormat="0" applyFill="0" applyAlignment="0" applyProtection="0"/>
    <xf numFmtId="173" fontId="58" fillId="0" borderId="48" applyNumberFormat="0" applyFill="0" applyAlignment="0" applyProtection="0"/>
    <xf numFmtId="172"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73" fontId="59" fillId="0" borderId="49" applyNumberFormat="0" applyFill="0" applyAlignment="0" applyProtection="0"/>
    <xf numFmtId="0" fontId="59" fillId="0" borderId="49" applyNumberFormat="0" applyFill="0" applyAlignment="0" applyProtection="0"/>
    <xf numFmtId="172" fontId="59" fillId="0" borderId="49" applyNumberFormat="0" applyFill="0" applyAlignment="0" applyProtection="0"/>
    <xf numFmtId="0" fontId="59" fillId="0" borderId="49" applyNumberFormat="0" applyFill="0" applyAlignment="0" applyProtection="0"/>
    <xf numFmtId="172"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72" fontId="59" fillId="0" borderId="49" applyNumberFormat="0" applyFill="0" applyAlignment="0" applyProtection="0"/>
    <xf numFmtId="173" fontId="59" fillId="0" borderId="49" applyNumberFormat="0" applyFill="0" applyAlignment="0" applyProtection="0"/>
    <xf numFmtId="172" fontId="59" fillId="0" borderId="49" applyNumberFormat="0" applyFill="0" applyAlignment="0" applyProtection="0"/>
    <xf numFmtId="172" fontId="59" fillId="0" borderId="49" applyNumberFormat="0" applyFill="0" applyAlignment="0" applyProtection="0"/>
    <xf numFmtId="173" fontId="59" fillId="0" borderId="49" applyNumberFormat="0" applyFill="0" applyAlignment="0" applyProtection="0"/>
    <xf numFmtId="172" fontId="59" fillId="0" borderId="49" applyNumberFormat="0" applyFill="0" applyAlignment="0" applyProtection="0"/>
    <xf numFmtId="172" fontId="59" fillId="0" borderId="49" applyNumberFormat="0" applyFill="0" applyAlignment="0" applyProtection="0"/>
    <xf numFmtId="173" fontId="59" fillId="0" borderId="49" applyNumberFormat="0" applyFill="0" applyAlignment="0" applyProtection="0"/>
    <xf numFmtId="172" fontId="59" fillId="0" borderId="49" applyNumberFormat="0" applyFill="0" applyAlignment="0" applyProtection="0"/>
    <xf numFmtId="172" fontId="59" fillId="0" borderId="49" applyNumberFormat="0" applyFill="0" applyAlignment="0" applyProtection="0"/>
    <xf numFmtId="173" fontId="59" fillId="0" borderId="49" applyNumberFormat="0" applyFill="0" applyAlignment="0" applyProtection="0"/>
    <xf numFmtId="172"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73" fontId="59" fillId="0" borderId="0" applyNumberFormat="0" applyFill="0" applyBorder="0" applyAlignment="0" applyProtection="0"/>
    <xf numFmtId="0" fontId="59" fillId="0" borderId="0" applyNumberFormat="0" applyFill="0" applyBorder="0" applyAlignment="0" applyProtection="0"/>
    <xf numFmtId="172" fontId="59" fillId="0" borderId="0" applyNumberFormat="0" applyFill="0" applyBorder="0" applyAlignment="0" applyProtection="0"/>
    <xf numFmtId="172" fontId="59" fillId="0" borderId="0" applyNumberFormat="0" applyFill="0" applyBorder="0" applyAlignment="0" applyProtection="0"/>
    <xf numFmtId="172" fontId="59" fillId="0" borderId="0" applyNumberFormat="0" applyFill="0" applyBorder="0" applyAlignment="0" applyProtection="0"/>
    <xf numFmtId="173" fontId="59" fillId="0" borderId="0" applyNumberFormat="0" applyFill="0" applyBorder="0" applyAlignment="0" applyProtection="0"/>
    <xf numFmtId="172" fontId="59" fillId="0" borderId="0" applyNumberFormat="0" applyFill="0" applyBorder="0" applyAlignment="0" applyProtection="0"/>
    <xf numFmtId="172" fontId="59" fillId="0" borderId="0" applyNumberFormat="0" applyFill="0" applyBorder="0" applyAlignment="0" applyProtection="0"/>
    <xf numFmtId="173" fontId="59" fillId="0" borderId="0" applyNumberFormat="0" applyFill="0" applyBorder="0" applyAlignment="0" applyProtection="0"/>
    <xf numFmtId="172" fontId="59" fillId="0" borderId="0" applyNumberFormat="0" applyFill="0" applyBorder="0" applyAlignment="0" applyProtection="0"/>
    <xf numFmtId="172" fontId="59" fillId="0" borderId="0" applyNumberFormat="0" applyFill="0" applyBorder="0" applyAlignment="0" applyProtection="0"/>
    <xf numFmtId="173" fontId="59" fillId="0" borderId="0" applyNumberFormat="0" applyFill="0" applyBorder="0" applyAlignment="0" applyProtection="0"/>
    <xf numFmtId="172" fontId="59" fillId="0" borderId="0" applyNumberFormat="0" applyFill="0" applyBorder="0" applyAlignment="0" applyProtection="0"/>
    <xf numFmtId="172" fontId="59" fillId="0" borderId="0" applyNumberFormat="0" applyFill="0" applyBorder="0" applyAlignment="0" applyProtection="0"/>
    <xf numFmtId="173" fontId="59" fillId="0" borderId="0" applyNumberFormat="0" applyFill="0" applyBorder="0" applyAlignment="0" applyProtection="0"/>
    <xf numFmtId="172" fontId="59" fillId="0" borderId="0" applyNumberFormat="0" applyFill="0" applyBorder="0" applyAlignment="0" applyProtection="0"/>
    <xf numFmtId="0" fontId="59" fillId="0" borderId="0" applyNumberFormat="0" applyFill="0" applyBorder="0" applyAlignment="0" applyProtection="0"/>
    <xf numFmtId="37" fontId="60" fillId="0" borderId="0"/>
    <xf numFmtId="172" fontId="61" fillId="0" borderId="0"/>
    <xf numFmtId="0" fontId="61" fillId="0" borderId="0"/>
    <xf numFmtId="172" fontId="61" fillId="0" borderId="0"/>
    <xf numFmtId="172" fontId="56" fillId="0" borderId="0"/>
    <xf numFmtId="0" fontId="56" fillId="0" borderId="0"/>
    <xf numFmtId="172" fontId="56" fillId="0" borderId="0"/>
    <xf numFmtId="172" fontId="62" fillId="0" borderId="0"/>
    <xf numFmtId="0" fontId="62" fillId="0" borderId="0"/>
    <xf numFmtId="172" fontId="62" fillId="0" borderId="0"/>
    <xf numFmtId="172" fontId="63" fillId="0" borderId="0"/>
    <xf numFmtId="0" fontId="63" fillId="0" borderId="0"/>
    <xf numFmtId="172" fontId="63" fillId="0" borderId="0"/>
    <xf numFmtId="172" fontId="64" fillId="0" borderId="0"/>
    <xf numFmtId="0" fontId="64" fillId="0" borderId="0"/>
    <xf numFmtId="172" fontId="64" fillId="0" borderId="0"/>
    <xf numFmtId="172" fontId="65" fillId="0" borderId="0"/>
    <xf numFmtId="0" fontId="65" fillId="0" borderId="0"/>
    <xf numFmtId="172"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66" fillId="0" borderId="0" applyNumberFormat="0" applyFill="0" applyBorder="0" applyAlignment="0" applyProtection="0">
      <alignment vertical="top"/>
      <protection locked="0"/>
    </xf>
    <xf numFmtId="173" fontId="66" fillId="0" borderId="0" applyNumberFormat="0" applyFill="0" applyBorder="0" applyAlignment="0" applyProtection="0">
      <alignment vertical="top"/>
      <protection locked="0"/>
    </xf>
    <xf numFmtId="172" fontId="66" fillId="0" borderId="0" applyNumberFormat="0" applyFill="0" applyBorder="0" applyAlignment="0" applyProtection="0">
      <alignment vertical="top"/>
      <protection locked="0"/>
    </xf>
    <xf numFmtId="172"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72"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72"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73"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72" fontId="70" fillId="43" borderId="44" applyNumberFormat="0" applyAlignment="0" applyProtection="0"/>
    <xf numFmtId="173" fontId="70" fillId="43" borderId="44" applyNumberFormat="0" applyAlignment="0" applyProtection="0"/>
    <xf numFmtId="172" fontId="70" fillId="43" borderId="44" applyNumberFormat="0" applyAlignment="0" applyProtection="0"/>
    <xf numFmtId="172" fontId="70" fillId="43" borderId="44" applyNumberFormat="0" applyAlignment="0" applyProtection="0"/>
    <xf numFmtId="173" fontId="70" fillId="43" borderId="44" applyNumberFormat="0" applyAlignment="0" applyProtection="0"/>
    <xf numFmtId="172" fontId="70" fillId="43" borderId="44" applyNumberFormat="0" applyAlignment="0" applyProtection="0"/>
    <xf numFmtId="172" fontId="70" fillId="43" borderId="44" applyNumberFormat="0" applyAlignment="0" applyProtection="0"/>
    <xf numFmtId="173" fontId="70" fillId="43" borderId="44" applyNumberFormat="0" applyAlignment="0" applyProtection="0"/>
    <xf numFmtId="172" fontId="70" fillId="43" borderId="44" applyNumberFormat="0" applyAlignment="0" applyProtection="0"/>
    <xf numFmtId="172" fontId="70" fillId="43" borderId="44" applyNumberFormat="0" applyAlignment="0" applyProtection="0"/>
    <xf numFmtId="173" fontId="70" fillId="43" borderId="44" applyNumberFormat="0" applyAlignment="0" applyProtection="0"/>
    <xf numFmtId="172"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5" fontId="39" fillId="0" borderId="0" applyFill="0" applyBorder="0" applyAlignment="0"/>
    <xf numFmtId="176" fontId="39" fillId="0" borderId="0" applyFill="0" applyBorder="0" applyAlignment="0"/>
    <xf numFmtId="175" fontId="39" fillId="0" borderId="0" applyFill="0" applyBorder="0" applyAlignment="0"/>
    <xf numFmtId="180" fontId="39" fillId="0" borderId="0" applyFill="0" applyBorder="0" applyAlignment="0"/>
    <xf numFmtId="176"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72" fontId="73" fillId="0" borderId="50" applyNumberFormat="0" applyFill="0" applyAlignment="0" applyProtection="0"/>
    <xf numFmtId="172" fontId="73" fillId="0" borderId="50" applyNumberFormat="0" applyFill="0" applyAlignment="0" applyProtection="0"/>
    <xf numFmtId="173"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72" fontId="73" fillId="0" borderId="50" applyNumberFormat="0" applyFill="0" applyAlignment="0" applyProtection="0"/>
    <xf numFmtId="173" fontId="73" fillId="0" borderId="50" applyNumberFormat="0" applyFill="0" applyAlignment="0" applyProtection="0"/>
    <xf numFmtId="172" fontId="73" fillId="0" borderId="50" applyNumberFormat="0" applyFill="0" applyAlignment="0" applyProtection="0"/>
    <xf numFmtId="172" fontId="73" fillId="0" borderId="50" applyNumberFormat="0" applyFill="0" applyAlignment="0" applyProtection="0"/>
    <xf numFmtId="173" fontId="73" fillId="0" borderId="50" applyNumberFormat="0" applyFill="0" applyAlignment="0" applyProtection="0"/>
    <xf numFmtId="172" fontId="73" fillId="0" borderId="50" applyNumberFormat="0" applyFill="0" applyAlignment="0" applyProtection="0"/>
    <xf numFmtId="172" fontId="73" fillId="0" borderId="50" applyNumberFormat="0" applyFill="0" applyAlignment="0" applyProtection="0"/>
    <xf numFmtId="173" fontId="73" fillId="0" borderId="50" applyNumberFormat="0" applyFill="0" applyAlignment="0" applyProtection="0"/>
    <xf numFmtId="172" fontId="73" fillId="0" borderId="50" applyNumberFormat="0" applyFill="0" applyAlignment="0" applyProtection="0"/>
    <xf numFmtId="172" fontId="73" fillId="0" borderId="50" applyNumberFormat="0" applyFill="0" applyAlignment="0" applyProtection="0"/>
    <xf numFmtId="173" fontId="73" fillId="0" borderId="50" applyNumberFormat="0" applyFill="0" applyAlignment="0" applyProtection="0"/>
    <xf numFmtId="172" fontId="73" fillId="0" borderId="50" applyNumberFormat="0" applyFill="0" applyAlignment="0" applyProtection="0"/>
    <xf numFmtId="0" fontId="71" fillId="0" borderId="50"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72" fontId="76" fillId="73" borderId="0" applyNumberFormat="0" applyBorder="0" applyAlignment="0" applyProtection="0"/>
    <xf numFmtId="172" fontId="76" fillId="73" borderId="0" applyNumberFormat="0" applyBorder="0" applyAlignment="0" applyProtection="0"/>
    <xf numFmtId="173"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72" fontId="76" fillId="73" borderId="0" applyNumberFormat="0" applyBorder="0" applyAlignment="0" applyProtection="0"/>
    <xf numFmtId="173" fontId="76" fillId="73" borderId="0" applyNumberFormat="0" applyBorder="0" applyAlignment="0" applyProtection="0"/>
    <xf numFmtId="172" fontId="76" fillId="73" borderId="0" applyNumberFormat="0" applyBorder="0" applyAlignment="0" applyProtection="0"/>
    <xf numFmtId="172" fontId="76" fillId="73" borderId="0" applyNumberFormat="0" applyBorder="0" applyAlignment="0" applyProtection="0"/>
    <xf numFmtId="173" fontId="76" fillId="73" borderId="0" applyNumberFormat="0" applyBorder="0" applyAlignment="0" applyProtection="0"/>
    <xf numFmtId="172" fontId="76" fillId="73" borderId="0" applyNumberFormat="0" applyBorder="0" applyAlignment="0" applyProtection="0"/>
    <xf numFmtId="172" fontId="76" fillId="73" borderId="0" applyNumberFormat="0" applyBorder="0" applyAlignment="0" applyProtection="0"/>
    <xf numFmtId="173" fontId="76" fillId="73" borderId="0" applyNumberFormat="0" applyBorder="0" applyAlignment="0" applyProtection="0"/>
    <xf numFmtId="172" fontId="76" fillId="73" borderId="0" applyNumberFormat="0" applyBorder="0" applyAlignment="0" applyProtection="0"/>
    <xf numFmtId="172" fontId="76" fillId="73" borderId="0" applyNumberFormat="0" applyBorder="0" applyAlignment="0" applyProtection="0"/>
    <xf numFmtId="173" fontId="76" fillId="73" borderId="0" applyNumberFormat="0" applyBorder="0" applyAlignment="0" applyProtection="0"/>
    <xf numFmtId="172" fontId="76" fillId="73" borderId="0" applyNumberFormat="0" applyBorder="0" applyAlignment="0" applyProtection="0"/>
    <xf numFmtId="0" fontId="74" fillId="73" borderId="0" applyNumberFormat="0" applyBorder="0" applyAlignment="0" applyProtection="0"/>
    <xf numFmtId="1" fontId="77" fillId="0" borderId="0" applyProtection="0"/>
    <xf numFmtId="172" fontId="28" fillId="0" borderId="51"/>
    <xf numFmtId="173" fontId="28" fillId="0" borderId="51"/>
    <xf numFmtId="172"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78" fillId="0" borderId="0"/>
    <xf numFmtId="185" fontId="2" fillId="0" borderId="0"/>
    <xf numFmtId="183" fontId="30" fillId="0" borderId="0"/>
    <xf numFmtId="0" fontId="7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9" fillId="0" borderId="0"/>
    <xf numFmtId="0" fontId="79" fillId="0" borderId="0"/>
    <xf numFmtId="0" fontId="78" fillId="0" borderId="0"/>
    <xf numFmtId="183" fontId="30" fillId="0" borderId="0"/>
    <xf numFmtId="183" fontId="2" fillId="0" borderId="0"/>
    <xf numFmtId="183" fontId="2" fillId="0" borderId="0"/>
    <xf numFmtId="0" fontId="2" fillId="0" borderId="0"/>
    <xf numFmtId="0" fontId="2" fillId="0" borderId="0"/>
    <xf numFmtId="183"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30"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30"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30"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30"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30"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83"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30" fillId="0" borderId="0"/>
    <xf numFmtId="0" fontId="30" fillId="0" borderId="0"/>
    <xf numFmtId="172"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83"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30" fillId="0" borderId="0"/>
    <xf numFmtId="172" fontId="30" fillId="0" borderId="0"/>
    <xf numFmtId="0" fontId="30" fillId="0" borderId="0"/>
    <xf numFmtId="0" fontId="30" fillId="0" borderId="0"/>
    <xf numFmtId="0" fontId="2" fillId="0" borderId="0"/>
    <xf numFmtId="183"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83"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30"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9" fillId="0" borderId="0"/>
    <xf numFmtId="183" fontId="30" fillId="0" borderId="0"/>
    <xf numFmtId="183" fontId="30"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30"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30"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30"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30" fillId="0" borderId="0"/>
    <xf numFmtId="183" fontId="30" fillId="0" borderId="0"/>
    <xf numFmtId="183" fontId="30" fillId="0" borderId="0"/>
    <xf numFmtId="183" fontId="30" fillId="0" borderId="0"/>
    <xf numFmtId="183"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30" fillId="0" borderId="0"/>
    <xf numFmtId="183"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30"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7" fillId="0" borderId="0"/>
    <xf numFmtId="0" fontId="30" fillId="0" borderId="0"/>
    <xf numFmtId="0" fontId="2" fillId="0" borderId="0"/>
    <xf numFmtId="0" fontId="29" fillId="0" borderId="0"/>
    <xf numFmtId="172" fontId="27" fillId="0" borderId="0"/>
    <xf numFmtId="0" fontId="2" fillId="0" borderId="0"/>
    <xf numFmtId="0" fontId="1" fillId="0" borderId="0"/>
    <xf numFmtId="0" fontId="1" fillId="0" borderId="0"/>
    <xf numFmtId="183"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83"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3" fontId="2" fillId="0" borderId="0"/>
    <xf numFmtId="0" fontId="30" fillId="0" borderId="0"/>
    <xf numFmtId="0" fontId="30" fillId="0" borderId="0"/>
    <xf numFmtId="172" fontId="27" fillId="0" borderId="0"/>
    <xf numFmtId="0" fontId="67" fillId="0" borderId="0"/>
    <xf numFmtId="0" fontId="2" fillId="0" borderId="0"/>
    <xf numFmtId="172" fontId="27" fillId="0" borderId="0"/>
    <xf numFmtId="0" fontId="1" fillId="0" borderId="0"/>
    <xf numFmtId="183"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83"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72" fontId="27" fillId="0" borderId="0"/>
    <xf numFmtId="172" fontId="27" fillId="0" borderId="0"/>
    <xf numFmtId="0" fontId="1" fillId="0" borderId="0"/>
    <xf numFmtId="183" fontId="30" fillId="0" borderId="0"/>
    <xf numFmtId="183" fontId="30" fillId="0" borderId="0"/>
    <xf numFmtId="183" fontId="2" fillId="0" borderId="0"/>
    <xf numFmtId="0" fontId="2" fillId="0" borderId="0"/>
    <xf numFmtId="183" fontId="2" fillId="0" borderId="0"/>
    <xf numFmtId="0" fontId="2" fillId="0" borderId="0"/>
    <xf numFmtId="183"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72" fontId="27" fillId="0" borderId="0"/>
    <xf numFmtId="172" fontId="27" fillId="0" borderId="0"/>
    <xf numFmtId="0" fontId="1" fillId="0" borderId="0"/>
    <xf numFmtId="183" fontId="30" fillId="0" borderId="0"/>
    <xf numFmtId="183"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30" fillId="0" borderId="0"/>
    <xf numFmtId="183"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83" fontId="30" fillId="0" borderId="0"/>
    <xf numFmtId="0" fontId="7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8" fillId="0" borderId="0"/>
    <xf numFmtId="183" fontId="2" fillId="0" borderId="0"/>
    <xf numFmtId="183" fontId="30" fillId="0" borderId="0"/>
    <xf numFmtId="183" fontId="30" fillId="0" borderId="0"/>
    <xf numFmtId="183" fontId="30" fillId="0" borderId="0"/>
    <xf numFmtId="183" fontId="30" fillId="0" borderId="0"/>
    <xf numFmtId="183" fontId="30" fillId="0" borderId="0"/>
    <xf numFmtId="183" fontId="30" fillId="0" borderId="0"/>
    <xf numFmtId="183" fontId="30" fillId="0" borderId="0"/>
    <xf numFmtId="183" fontId="30"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83" fontId="28" fillId="0" borderId="0"/>
    <xf numFmtId="0" fontId="8"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83" fontId="8" fillId="0" borderId="0"/>
    <xf numFmtId="0" fontId="28" fillId="0" borderId="0"/>
    <xf numFmtId="183"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8" fillId="0" borderId="0"/>
    <xf numFmtId="183" fontId="8"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72" fontId="28" fillId="0" borderId="0"/>
    <xf numFmtId="0" fontId="78" fillId="0" borderId="0"/>
    <xf numFmtId="17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72" fontId="8" fillId="0" borderId="0"/>
    <xf numFmtId="0" fontId="78" fillId="0" borderId="0"/>
    <xf numFmtId="172"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83"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83"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1" fillId="0" borderId="0"/>
    <xf numFmtId="183" fontId="28"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183" fontId="28" fillId="0" borderId="0"/>
    <xf numFmtId="183" fontId="28"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46" fillId="0" borderId="0"/>
    <xf numFmtId="0" fontId="2" fillId="0" borderId="0"/>
    <xf numFmtId="0" fontId="78" fillId="0" borderId="0"/>
    <xf numFmtId="172" fontId="46"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8" fillId="0" borderId="0"/>
    <xf numFmtId="0" fontId="2" fillId="0" borderId="0"/>
    <xf numFmtId="0" fontId="7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83"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3"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2"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72"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2"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72"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72"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73"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73"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0" fontId="2" fillId="74" borderId="52" applyNumberFormat="0" applyFont="0" applyAlignment="0" applyProtection="0"/>
    <xf numFmtId="173" fontId="2" fillId="0" borderId="0"/>
    <xf numFmtId="172"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0" fontId="2" fillId="74" borderId="52" applyNumberFormat="0" applyFont="0" applyAlignment="0" applyProtection="0"/>
    <xf numFmtId="173"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0" fontId="2" fillId="74" borderId="52" applyNumberFormat="0" applyFont="0" applyAlignment="0" applyProtection="0"/>
    <xf numFmtId="173" fontId="2" fillId="0" borderId="0"/>
    <xf numFmtId="172" fontId="2" fillId="0" borderId="0"/>
    <xf numFmtId="172"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83"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84" fillId="0" borderId="0"/>
    <xf numFmtId="0" fontId="84" fillId="0" borderId="0"/>
    <xf numFmtId="172"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72"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72"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73"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72" fontId="87" fillId="64" borderId="53" applyNumberFormat="0" applyAlignment="0" applyProtection="0"/>
    <xf numFmtId="173" fontId="87" fillId="64" borderId="53" applyNumberFormat="0" applyAlignment="0" applyProtection="0"/>
    <xf numFmtId="172" fontId="87" fillId="64" borderId="53" applyNumberFormat="0" applyAlignment="0" applyProtection="0"/>
    <xf numFmtId="172" fontId="87" fillId="64" borderId="53" applyNumberFormat="0" applyAlignment="0" applyProtection="0"/>
    <xf numFmtId="173" fontId="87" fillId="64" borderId="53" applyNumberFormat="0" applyAlignment="0" applyProtection="0"/>
    <xf numFmtId="172" fontId="87" fillId="64" borderId="53" applyNumberFormat="0" applyAlignment="0" applyProtection="0"/>
    <xf numFmtId="172" fontId="87" fillId="64" borderId="53" applyNumberFormat="0" applyAlignment="0" applyProtection="0"/>
    <xf numFmtId="173" fontId="87" fillId="64" borderId="53" applyNumberFormat="0" applyAlignment="0" applyProtection="0"/>
    <xf numFmtId="172" fontId="87" fillId="64" borderId="53" applyNumberFormat="0" applyAlignment="0" applyProtection="0"/>
    <xf numFmtId="172" fontId="87" fillId="64" borderId="53" applyNumberFormat="0" applyAlignment="0" applyProtection="0"/>
    <xf numFmtId="173" fontId="87" fillId="64" borderId="53" applyNumberFormat="0" applyAlignment="0" applyProtection="0"/>
    <xf numFmtId="172" fontId="87" fillId="64" borderId="53" applyNumberFormat="0" applyAlignment="0" applyProtection="0"/>
    <xf numFmtId="0" fontId="85" fillId="64" borderId="53" applyNumberFormat="0" applyAlignment="0" applyProtection="0"/>
    <xf numFmtId="0" fontId="27" fillId="0" borderId="0"/>
    <xf numFmtId="179" fontId="39" fillId="0" borderId="0" applyFont="0" applyFill="0" applyBorder="0" applyAlignment="0" applyProtection="0"/>
    <xf numFmtId="190"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39" fillId="0" borderId="0" applyFill="0" applyBorder="0" applyAlignment="0"/>
    <xf numFmtId="176" fontId="39" fillId="0" borderId="0" applyFill="0" applyBorder="0" applyAlignment="0"/>
    <xf numFmtId="175" fontId="39" fillId="0" borderId="0" applyFill="0" applyBorder="0" applyAlignment="0"/>
    <xf numFmtId="180" fontId="39" fillId="0" borderId="0" applyFill="0" applyBorder="0" applyAlignment="0"/>
    <xf numFmtId="176" fontId="39" fillId="0" borderId="0" applyFill="0" applyBorder="0" applyAlignment="0"/>
    <xf numFmtId="172" fontId="2" fillId="0" borderId="0"/>
    <xf numFmtId="0" fontId="2" fillId="0" borderId="0"/>
    <xf numFmtId="172" fontId="2" fillId="0" borderId="0"/>
    <xf numFmtId="191"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90" fillId="0" borderId="0"/>
    <xf numFmtId="0" fontId="27" fillId="0" borderId="0"/>
    <xf numFmtId="0" fontId="91" fillId="0" borderId="0"/>
    <xf numFmtId="0" fontId="91" fillId="0" borderId="0"/>
    <xf numFmtId="172" fontId="27" fillId="0" borderId="0"/>
    <xf numFmtId="172"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93" fontId="39" fillId="0" borderId="0" applyFill="0" applyBorder="0" applyAlignment="0"/>
    <xf numFmtId="194" fontId="39" fillId="0" borderId="0" applyFill="0" applyBorder="0" applyAlignment="0"/>
    <xf numFmtId="0" fontId="94" fillId="0" borderId="0">
      <alignment horizontal="center" vertical="top"/>
    </xf>
    <xf numFmtId="0" fontId="95" fillId="0" borderId="0" applyNumberFormat="0" applyFill="0" applyBorder="0" applyAlignment="0" applyProtection="0"/>
    <xf numFmtId="173" fontId="95" fillId="0" borderId="0" applyNumberFormat="0" applyFill="0" applyBorder="0" applyAlignment="0" applyProtection="0"/>
    <xf numFmtId="0" fontId="95" fillId="0" borderId="0" applyNumberFormat="0" applyFill="0" applyBorder="0" applyAlignment="0" applyProtection="0"/>
    <xf numFmtId="172" fontId="95" fillId="0" borderId="0" applyNumberFormat="0" applyFill="0" applyBorder="0" applyAlignment="0" applyProtection="0"/>
    <xf numFmtId="172" fontId="95"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172" fontId="95"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172" fontId="95"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172" fontId="95"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172"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72"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72"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73"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72" fontId="96" fillId="0" borderId="54" applyNumberFormat="0" applyFill="0" applyAlignment="0" applyProtection="0"/>
    <xf numFmtId="173" fontId="96" fillId="0" borderId="54" applyNumberFormat="0" applyFill="0" applyAlignment="0" applyProtection="0"/>
    <xf numFmtId="172" fontId="96" fillId="0" borderId="54" applyNumberFormat="0" applyFill="0" applyAlignment="0" applyProtection="0"/>
    <xf numFmtId="172" fontId="96" fillId="0" borderId="54" applyNumberFormat="0" applyFill="0" applyAlignment="0" applyProtection="0"/>
    <xf numFmtId="173" fontId="96" fillId="0" borderId="54" applyNumberFormat="0" applyFill="0" applyAlignment="0" applyProtection="0"/>
    <xf numFmtId="172" fontId="96" fillId="0" borderId="54" applyNumberFormat="0" applyFill="0" applyAlignment="0" applyProtection="0"/>
    <xf numFmtId="172" fontId="96" fillId="0" borderId="54" applyNumberFormat="0" applyFill="0" applyAlignment="0" applyProtection="0"/>
    <xf numFmtId="173" fontId="96" fillId="0" borderId="54" applyNumberFormat="0" applyFill="0" applyAlignment="0" applyProtection="0"/>
    <xf numFmtId="172" fontId="96" fillId="0" borderId="54" applyNumberFormat="0" applyFill="0" applyAlignment="0" applyProtection="0"/>
    <xf numFmtId="172" fontId="96" fillId="0" borderId="54" applyNumberFormat="0" applyFill="0" applyAlignment="0" applyProtection="0"/>
    <xf numFmtId="173" fontId="96" fillId="0" borderId="54" applyNumberFormat="0" applyFill="0" applyAlignment="0" applyProtection="0"/>
    <xf numFmtId="172" fontId="96" fillId="0" borderId="54" applyNumberFormat="0" applyFill="0" applyAlignment="0" applyProtection="0"/>
    <xf numFmtId="0" fontId="49" fillId="0" borderId="54" applyNumberFormat="0" applyFill="0" applyAlignment="0" applyProtection="0"/>
    <xf numFmtId="0" fontId="27" fillId="0" borderId="55"/>
    <xf numFmtId="189" fontId="83"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28" fillId="0" borderId="0" applyFont="0" applyFill="0" applyBorder="0" applyAlignment="0" applyProtection="0"/>
    <xf numFmtId="196"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72" fontId="98" fillId="0" borderId="0" applyNumberFormat="0" applyFill="0" applyBorder="0" applyAlignment="0" applyProtection="0"/>
    <xf numFmtId="172" fontId="98" fillId="0" borderId="0" applyNumberFormat="0" applyFill="0" applyBorder="0" applyAlignment="0" applyProtection="0"/>
    <xf numFmtId="173"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2" fontId="98" fillId="0" borderId="0" applyNumberFormat="0" applyFill="0" applyBorder="0" applyAlignment="0" applyProtection="0"/>
    <xf numFmtId="173" fontId="98" fillId="0" borderId="0" applyNumberFormat="0" applyFill="0" applyBorder="0" applyAlignment="0" applyProtection="0"/>
    <xf numFmtId="172" fontId="98" fillId="0" borderId="0" applyNumberFormat="0" applyFill="0" applyBorder="0" applyAlignment="0" applyProtection="0"/>
    <xf numFmtId="172" fontId="98" fillId="0" borderId="0" applyNumberFormat="0" applyFill="0" applyBorder="0" applyAlignment="0" applyProtection="0"/>
    <xf numFmtId="173" fontId="98" fillId="0" borderId="0" applyNumberFormat="0" applyFill="0" applyBorder="0" applyAlignment="0" applyProtection="0"/>
    <xf numFmtId="172" fontId="98" fillId="0" borderId="0" applyNumberFormat="0" applyFill="0" applyBorder="0" applyAlignment="0" applyProtection="0"/>
    <xf numFmtId="172" fontId="98" fillId="0" borderId="0" applyNumberFormat="0" applyFill="0" applyBorder="0" applyAlignment="0" applyProtection="0"/>
    <xf numFmtId="173" fontId="98" fillId="0" borderId="0" applyNumberFormat="0" applyFill="0" applyBorder="0" applyAlignment="0" applyProtection="0"/>
    <xf numFmtId="172" fontId="98" fillId="0" borderId="0" applyNumberFormat="0" applyFill="0" applyBorder="0" applyAlignment="0" applyProtection="0"/>
    <xf numFmtId="172" fontId="98" fillId="0" borderId="0" applyNumberFormat="0" applyFill="0" applyBorder="0" applyAlignment="0" applyProtection="0"/>
    <xf numFmtId="173" fontId="98" fillId="0" borderId="0" applyNumberFormat="0" applyFill="0" applyBorder="0" applyAlignment="0" applyProtection="0"/>
    <xf numFmtId="172"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165" fontId="100" fillId="0" borderId="0" applyFont="0" applyFill="0" applyBorder="0" applyAlignment="0" applyProtection="0"/>
    <xf numFmtId="167"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166" fontId="100" fillId="0" borderId="0" applyFont="0" applyFill="0" applyBorder="0" applyAlignment="0" applyProtection="0"/>
    <xf numFmtId="168"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4" applyNumberFormat="0" applyFill="0" applyAlignment="0" applyProtection="0"/>
    <xf numFmtId="172" fontId="96" fillId="0" borderId="114" applyNumberFormat="0" applyFill="0" applyAlignment="0" applyProtection="0"/>
    <xf numFmtId="173" fontId="96" fillId="0" borderId="114" applyNumberFormat="0" applyFill="0" applyAlignment="0" applyProtection="0"/>
    <xf numFmtId="172" fontId="96" fillId="0" borderId="114" applyNumberFormat="0" applyFill="0" applyAlignment="0" applyProtection="0"/>
    <xf numFmtId="172" fontId="96" fillId="0" borderId="114" applyNumberFormat="0" applyFill="0" applyAlignment="0" applyProtection="0"/>
    <xf numFmtId="173" fontId="96" fillId="0" borderId="114" applyNumberFormat="0" applyFill="0" applyAlignment="0" applyProtection="0"/>
    <xf numFmtId="172" fontId="96" fillId="0" borderId="114" applyNumberFormat="0" applyFill="0" applyAlignment="0" applyProtection="0"/>
    <xf numFmtId="172" fontId="96" fillId="0" borderId="114" applyNumberFormat="0" applyFill="0" applyAlignment="0" applyProtection="0"/>
    <xf numFmtId="173" fontId="96" fillId="0" borderId="114" applyNumberFormat="0" applyFill="0" applyAlignment="0" applyProtection="0"/>
    <xf numFmtId="172" fontId="96" fillId="0" borderId="114" applyNumberFormat="0" applyFill="0" applyAlignment="0" applyProtection="0"/>
    <xf numFmtId="172" fontId="96" fillId="0" borderId="114" applyNumberFormat="0" applyFill="0" applyAlignment="0" applyProtection="0"/>
    <xf numFmtId="173" fontId="96" fillId="0" borderId="114" applyNumberFormat="0" applyFill="0" applyAlignment="0" applyProtection="0"/>
    <xf numFmtId="172"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73"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72"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72"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92" fontId="2" fillId="70" borderId="108" applyFont="0">
      <alignment horizontal="right" vertical="center"/>
    </xf>
    <xf numFmtId="3" fontId="2" fillId="70" borderId="108" applyFont="0">
      <alignment horizontal="right" vertical="center"/>
    </xf>
    <xf numFmtId="0" fontId="85" fillId="64" borderId="113" applyNumberFormat="0" applyAlignment="0" applyProtection="0"/>
    <xf numFmtId="172" fontId="87" fillId="64" borderId="113" applyNumberFormat="0" applyAlignment="0" applyProtection="0"/>
    <xf numFmtId="173" fontId="87" fillId="64" borderId="113" applyNumberFormat="0" applyAlignment="0" applyProtection="0"/>
    <xf numFmtId="172" fontId="87" fillId="64" borderId="113" applyNumberFormat="0" applyAlignment="0" applyProtection="0"/>
    <xf numFmtId="172" fontId="87" fillId="64" borderId="113" applyNumberFormat="0" applyAlignment="0" applyProtection="0"/>
    <xf numFmtId="173" fontId="87" fillId="64" borderId="113" applyNumberFormat="0" applyAlignment="0" applyProtection="0"/>
    <xf numFmtId="172" fontId="87" fillId="64" borderId="113" applyNumberFormat="0" applyAlignment="0" applyProtection="0"/>
    <xf numFmtId="172" fontId="87" fillId="64" borderId="113" applyNumberFormat="0" applyAlignment="0" applyProtection="0"/>
    <xf numFmtId="173" fontId="87" fillId="64" borderId="113" applyNumberFormat="0" applyAlignment="0" applyProtection="0"/>
    <xf numFmtId="172" fontId="87" fillId="64" borderId="113" applyNumberFormat="0" applyAlignment="0" applyProtection="0"/>
    <xf numFmtId="172" fontId="87" fillId="64" borderId="113" applyNumberFormat="0" applyAlignment="0" applyProtection="0"/>
    <xf numFmtId="173" fontId="87" fillId="64" borderId="113" applyNumberFormat="0" applyAlignment="0" applyProtection="0"/>
    <xf numFmtId="172"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73"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72"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72"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3" fontId="2" fillId="75" borderId="108" applyFont="0">
      <alignment horizontal="right" vertical="center"/>
      <protection locked="0"/>
    </xf>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3" fontId="2" fillId="72" borderId="108" applyFont="0">
      <alignment horizontal="right" vertical="center"/>
      <protection locked="0"/>
    </xf>
    <xf numFmtId="0" fontId="68" fillId="43" borderId="111" applyNumberFormat="0" applyAlignment="0" applyProtection="0"/>
    <xf numFmtId="172" fontId="70" fillId="43" borderId="111" applyNumberFormat="0" applyAlignment="0" applyProtection="0"/>
    <xf numFmtId="173" fontId="70" fillId="43" borderId="111" applyNumberFormat="0" applyAlignment="0" applyProtection="0"/>
    <xf numFmtId="172" fontId="70" fillId="43" borderId="111" applyNumberFormat="0" applyAlignment="0" applyProtection="0"/>
    <xf numFmtId="172" fontId="70" fillId="43" borderId="111" applyNumberFormat="0" applyAlignment="0" applyProtection="0"/>
    <xf numFmtId="173" fontId="70" fillId="43" borderId="111" applyNumberFormat="0" applyAlignment="0" applyProtection="0"/>
    <xf numFmtId="172" fontId="70" fillId="43" borderId="111" applyNumberFormat="0" applyAlignment="0" applyProtection="0"/>
    <xf numFmtId="172" fontId="70" fillId="43" borderId="111" applyNumberFormat="0" applyAlignment="0" applyProtection="0"/>
    <xf numFmtId="173" fontId="70" fillId="43" borderId="111" applyNumberFormat="0" applyAlignment="0" applyProtection="0"/>
    <xf numFmtId="172" fontId="70" fillId="43" borderId="111" applyNumberFormat="0" applyAlignment="0" applyProtection="0"/>
    <xf numFmtId="172" fontId="70" fillId="43" borderId="111" applyNumberFormat="0" applyAlignment="0" applyProtection="0"/>
    <xf numFmtId="173" fontId="70" fillId="43" borderId="111" applyNumberFormat="0" applyAlignment="0" applyProtection="0"/>
    <xf numFmtId="172"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73"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72"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72"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64" fillId="70" borderId="109" applyFont="0" applyBorder="0">
      <alignment horizontal="center" wrapText="1"/>
    </xf>
    <xf numFmtId="172" fontId="56" fillId="0" borderId="106">
      <alignment horizontal="left" vertical="center"/>
    </xf>
    <xf numFmtId="0" fontId="56" fillId="0" borderId="106">
      <alignment horizontal="left" vertical="center"/>
    </xf>
    <xf numFmtId="0" fontId="56" fillId="0" borderId="106">
      <alignment horizontal="left" vertical="center"/>
    </xf>
    <xf numFmtId="0" fontId="2" fillId="69" borderId="108" applyNumberFormat="0" applyFont="0" applyBorder="0" applyProtection="0">
      <alignment horizontal="center" vertical="center"/>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40" fillId="64" borderId="111" applyNumberFormat="0" applyAlignment="0" applyProtection="0"/>
    <xf numFmtId="172" fontId="42" fillId="64" borderId="111" applyNumberFormat="0" applyAlignment="0" applyProtection="0"/>
    <xf numFmtId="173" fontId="42" fillId="64" borderId="111" applyNumberFormat="0" applyAlignment="0" applyProtection="0"/>
    <xf numFmtId="172" fontId="42" fillId="64" borderId="111" applyNumberFormat="0" applyAlignment="0" applyProtection="0"/>
    <xf numFmtId="172" fontId="42" fillId="64" borderId="111" applyNumberFormat="0" applyAlignment="0" applyProtection="0"/>
    <xf numFmtId="173" fontId="42" fillId="64" borderId="111" applyNumberFormat="0" applyAlignment="0" applyProtection="0"/>
    <xf numFmtId="172" fontId="42" fillId="64" borderId="111" applyNumberFormat="0" applyAlignment="0" applyProtection="0"/>
    <xf numFmtId="172" fontId="42" fillId="64" borderId="111" applyNumberFormat="0" applyAlignment="0" applyProtection="0"/>
    <xf numFmtId="173" fontId="42" fillId="64" borderId="111" applyNumberFormat="0" applyAlignment="0" applyProtection="0"/>
    <xf numFmtId="172" fontId="42" fillId="64" borderId="111" applyNumberFormat="0" applyAlignment="0" applyProtection="0"/>
    <xf numFmtId="172" fontId="42" fillId="64" borderId="111" applyNumberFormat="0" applyAlignment="0" applyProtection="0"/>
    <xf numFmtId="173" fontId="42" fillId="64" borderId="111" applyNumberFormat="0" applyAlignment="0" applyProtection="0"/>
    <xf numFmtId="172"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73"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72"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72"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1" fillId="0" borderId="0"/>
    <xf numFmtId="173" fontId="28" fillId="37" borderId="0"/>
    <xf numFmtId="0" fontId="2" fillId="0" borderId="0">
      <alignment vertical="center"/>
    </xf>
    <xf numFmtId="43" fontId="1" fillId="0" borderId="0" applyFont="0" applyFill="0" applyBorder="0" applyAlignment="0" applyProtection="0"/>
  </cellStyleXfs>
  <cellXfs count="898">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71" fontId="0" fillId="0" borderId="0" xfId="0" applyNumberFormat="1"/>
    <xf numFmtId="171" fontId="3" fillId="0" borderId="0" xfId="0" applyNumberFormat="1" applyFont="1" applyFill="1" applyBorder="1" applyAlignment="1">
      <alignment horizontal="center"/>
    </xf>
    <xf numFmtId="171" fontId="0" fillId="0" borderId="0" xfId="0" applyNumberFormat="1" applyBorder="1" applyAlignment="1">
      <alignment horizontal="center"/>
    </xf>
    <xf numFmtId="171"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9" fontId="7" fillId="3" borderId="3" xfId="1" applyNumberFormat="1" applyFont="1" applyFill="1" applyBorder="1" applyAlignment="1" applyProtection="1">
      <alignment horizontal="center" vertical="center" wrapText="1"/>
      <protection locked="0"/>
    </xf>
    <xf numFmtId="169" fontId="7" fillId="3" borderId="22" xfId="1" applyNumberFormat="1" applyFont="1" applyFill="1" applyBorder="1" applyAlignment="1" applyProtection="1">
      <alignment horizontal="center" vertical="center" wrapText="1"/>
      <protection locked="0"/>
    </xf>
    <xf numFmtId="169"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70"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70"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9"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71" fontId="25" fillId="0" borderId="69" xfId="0" applyNumberFormat="1" applyFont="1" applyBorder="1" applyAlignment="1">
      <alignment horizontal="center"/>
    </xf>
    <xf numFmtId="171" fontId="25" fillId="0" borderId="67" xfId="0" applyNumberFormat="1" applyFont="1" applyBorder="1" applyAlignment="1">
      <alignment horizontal="center"/>
    </xf>
    <xf numFmtId="171" fontId="19" fillId="0" borderId="67" xfId="0" applyNumberFormat="1" applyFont="1" applyBorder="1" applyAlignment="1">
      <alignment horizontal="center"/>
    </xf>
    <xf numFmtId="171" fontId="25" fillId="0" borderId="70" xfId="0" applyNumberFormat="1" applyFont="1" applyBorder="1" applyAlignment="1">
      <alignment horizontal="center"/>
    </xf>
    <xf numFmtId="171" fontId="24" fillId="36" borderId="62" xfId="0" applyNumberFormat="1" applyFont="1" applyFill="1" applyBorder="1" applyAlignment="1">
      <alignment horizontal="center"/>
    </xf>
    <xf numFmtId="171" fontId="25" fillId="0" borderId="66" xfId="0" applyNumberFormat="1" applyFont="1" applyBorder="1" applyAlignment="1">
      <alignment horizontal="center"/>
    </xf>
    <xf numFmtId="171"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71"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9"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3"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3"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71" fontId="18" fillId="77" borderId="67" xfId="0" applyNumberFormat="1" applyFont="1" applyFill="1" applyBorder="1" applyAlignment="1">
      <alignment horizontal="center"/>
    </xf>
    <xf numFmtId="197" fontId="9" fillId="2" borderId="26" xfId="0" applyNumberFormat="1" applyFont="1" applyFill="1" applyBorder="1" applyAlignment="1" applyProtection="1">
      <alignment vertical="center"/>
      <protection locked="0"/>
    </xf>
    <xf numFmtId="197" fontId="9" fillId="0" borderId="3" xfId="7" applyNumberFormat="1" applyFont="1" applyFill="1" applyBorder="1" applyAlignment="1" applyProtection="1">
      <alignment horizontal="right"/>
    </xf>
    <xf numFmtId="197" fontId="9" fillId="36" borderId="3" xfId="7" applyNumberFormat="1" applyFont="1" applyFill="1" applyBorder="1" applyAlignment="1" applyProtection="1">
      <alignment horizontal="right"/>
    </xf>
    <xf numFmtId="197" fontId="9" fillId="0" borderId="10" xfId="0" applyNumberFormat="1" applyFont="1" applyFill="1" applyBorder="1" applyAlignment="1" applyProtection="1">
      <alignment horizontal="right"/>
    </xf>
    <xf numFmtId="197" fontId="9" fillId="0" borderId="3" xfId="0" applyNumberFormat="1" applyFont="1" applyFill="1" applyBorder="1" applyAlignment="1" applyProtection="1">
      <alignment horizontal="right"/>
    </xf>
    <xf numFmtId="197" fontId="9" fillId="36" borderId="23" xfId="0" applyNumberFormat="1" applyFont="1" applyFill="1" applyBorder="1" applyAlignment="1" applyProtection="1">
      <alignment horizontal="right"/>
    </xf>
    <xf numFmtId="197" fontId="9" fillId="0" borderId="3" xfId="7" applyNumberFormat="1" applyFont="1" applyFill="1" applyBorder="1" applyAlignment="1" applyProtection="1">
      <alignment horizontal="right"/>
      <protection locked="0"/>
    </xf>
    <xf numFmtId="197" fontId="9" fillId="0" borderId="10" xfId="0" applyNumberFormat="1" applyFont="1" applyFill="1" applyBorder="1" applyAlignment="1" applyProtection="1">
      <alignment horizontal="right"/>
      <protection locked="0"/>
    </xf>
    <xf numFmtId="197" fontId="9" fillId="0" borderId="3" xfId="0" applyNumberFormat="1" applyFont="1" applyFill="1" applyBorder="1" applyAlignment="1" applyProtection="1">
      <alignment horizontal="right"/>
      <protection locked="0"/>
    </xf>
    <xf numFmtId="197" fontId="9" fillId="0" borderId="23" xfId="0" applyNumberFormat="1" applyFont="1" applyFill="1" applyBorder="1" applyAlignment="1" applyProtection="1">
      <alignment horizontal="right"/>
    </xf>
    <xf numFmtId="197" fontId="9" fillId="36" borderId="26" xfId="7" applyNumberFormat="1" applyFont="1" applyFill="1" applyBorder="1" applyAlignment="1" applyProtection="1">
      <alignment horizontal="right"/>
    </xf>
    <xf numFmtId="197" fontId="9" fillId="36" borderId="27" xfId="0" applyNumberFormat="1" applyFont="1" applyFill="1" applyBorder="1" applyAlignment="1" applyProtection="1">
      <alignment horizontal="right"/>
    </xf>
    <xf numFmtId="197" fontId="20" fillId="0" borderId="3" xfId="0" applyNumberFormat="1" applyFont="1" applyFill="1" applyBorder="1" applyAlignment="1" applyProtection="1">
      <alignment horizontal="right"/>
      <protection locked="0"/>
    </xf>
    <xf numFmtId="197" fontId="9" fillId="36" borderId="23" xfId="7" applyNumberFormat="1" applyFont="1" applyFill="1" applyBorder="1" applyAlignment="1" applyProtection="1">
      <alignment horizontal="right"/>
    </xf>
    <xf numFmtId="197" fontId="20" fillId="36" borderId="3" xfId="0" applyNumberFormat="1" applyFont="1" applyFill="1" applyBorder="1" applyAlignment="1">
      <alignment horizontal="right"/>
    </xf>
    <xf numFmtId="197" fontId="9" fillId="0" borderId="23" xfId="7" applyNumberFormat="1" applyFont="1" applyFill="1" applyBorder="1" applyAlignment="1" applyProtection="1">
      <alignment horizontal="right"/>
    </xf>
    <xf numFmtId="197" fontId="21" fillId="0" borderId="3" xfId="0" applyNumberFormat="1" applyFont="1" applyFill="1" applyBorder="1" applyAlignment="1">
      <alignment horizontal="center"/>
    </xf>
    <xf numFmtId="197" fontId="21" fillId="0" borderId="23" xfId="0" applyNumberFormat="1" applyFont="1" applyFill="1" applyBorder="1" applyAlignment="1">
      <alignment horizontal="center"/>
    </xf>
    <xf numFmtId="197" fontId="20" fillId="36" borderId="3" xfId="0" applyNumberFormat="1" applyFont="1" applyFill="1" applyBorder="1" applyAlignment="1" applyProtection="1">
      <alignment horizontal="right"/>
    </xf>
    <xf numFmtId="197" fontId="20" fillId="0" borderId="23" xfId="0" applyNumberFormat="1" applyFont="1" applyFill="1" applyBorder="1" applyAlignment="1" applyProtection="1">
      <alignment horizontal="right"/>
      <protection locked="0"/>
    </xf>
    <xf numFmtId="197" fontId="20" fillId="0" borderId="3" xfId="0" applyNumberFormat="1" applyFont="1" applyFill="1" applyBorder="1" applyAlignment="1" applyProtection="1">
      <alignment horizontal="left" indent="1"/>
      <protection locked="0"/>
    </xf>
    <xf numFmtId="197" fontId="9" fillId="36" borderId="3" xfId="7" applyNumberFormat="1" applyFont="1" applyFill="1" applyBorder="1" applyAlignment="1" applyProtection="1"/>
    <xf numFmtId="197" fontId="20" fillId="0" borderId="3" xfId="0" applyNumberFormat="1" applyFont="1" applyFill="1" applyBorder="1" applyAlignment="1" applyProtection="1">
      <protection locked="0"/>
    </xf>
    <xf numFmtId="197" fontId="9" fillId="36" borderId="23" xfId="7" applyNumberFormat="1" applyFont="1" applyFill="1" applyBorder="1" applyAlignment="1" applyProtection="1"/>
    <xf numFmtId="197" fontId="20" fillId="0" borderId="3" xfId="0" applyNumberFormat="1" applyFont="1" applyFill="1" applyBorder="1" applyAlignment="1" applyProtection="1">
      <alignment horizontal="right" vertical="center"/>
      <protection locked="0"/>
    </xf>
    <xf numFmtId="197" fontId="20" fillId="36" borderId="26" xfId="0" applyNumberFormat="1" applyFont="1" applyFill="1" applyBorder="1" applyAlignment="1">
      <alignment horizontal="right"/>
    </xf>
    <xf numFmtId="197" fontId="9" fillId="36" borderId="27" xfId="7" applyNumberFormat="1" applyFont="1" applyFill="1" applyBorder="1" applyAlignment="1" applyProtection="1">
      <alignment horizontal="right"/>
    </xf>
    <xf numFmtId="197" fontId="9" fillId="36" borderId="3" xfId="0" applyNumberFormat="1" applyFont="1" applyFill="1" applyBorder="1" applyAlignment="1" applyProtection="1">
      <alignment horizontal="right"/>
    </xf>
    <xf numFmtId="197" fontId="9" fillId="0"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7" fontId="0" fillId="36" borderId="21" xfId="0" applyNumberFormat="1" applyFill="1" applyBorder="1" applyAlignment="1">
      <alignment horizontal="center" vertical="center"/>
    </xf>
    <xf numFmtId="197" fontId="0" fillId="0" borderId="23" xfId="0" applyNumberFormat="1" applyBorder="1" applyAlignment="1"/>
    <xf numFmtId="197" fontId="0" fillId="0" borderId="23" xfId="0" applyNumberFormat="1" applyBorder="1" applyAlignment="1">
      <alignment wrapText="1"/>
    </xf>
    <xf numFmtId="197" fontId="0" fillId="36" borderId="23" xfId="0" applyNumberFormat="1" applyFill="1" applyBorder="1" applyAlignment="1">
      <alignment horizontal="center" vertical="center" wrapText="1"/>
    </xf>
    <xf numFmtId="197" fontId="0" fillId="36" borderId="27" xfId="0" applyNumberFormat="1" applyFill="1" applyBorder="1" applyAlignment="1">
      <alignment horizontal="center" vertical="center" wrapText="1"/>
    </xf>
    <xf numFmtId="197" fontId="7" fillId="36" borderId="23" xfId="2" applyNumberFormat="1" applyFont="1" applyFill="1" applyBorder="1" applyAlignment="1" applyProtection="1">
      <alignment vertical="top"/>
    </xf>
    <xf numFmtId="197" fontId="7" fillId="3" borderId="23" xfId="2" applyNumberFormat="1" applyFont="1" applyFill="1" applyBorder="1" applyAlignment="1" applyProtection="1">
      <alignment vertical="top"/>
      <protection locked="0"/>
    </xf>
    <xf numFmtId="197" fontId="7" fillId="36" borderId="23" xfId="2" applyNumberFormat="1" applyFont="1" applyFill="1" applyBorder="1" applyAlignment="1" applyProtection="1">
      <alignment vertical="top" wrapText="1"/>
    </xf>
    <xf numFmtId="197" fontId="7" fillId="3" borderId="23" xfId="2" applyNumberFormat="1" applyFont="1" applyFill="1" applyBorder="1" applyAlignment="1" applyProtection="1">
      <alignment vertical="top" wrapText="1"/>
      <protection locked="0"/>
    </xf>
    <xf numFmtId="197" fontId="7" fillId="36" borderId="23" xfId="2" applyNumberFormat="1" applyFont="1" applyFill="1" applyBorder="1" applyAlignment="1" applyProtection="1">
      <alignment vertical="top" wrapText="1"/>
      <protection locked="0"/>
    </xf>
    <xf numFmtId="197" fontId="7" fillId="36" borderId="27" xfId="2" applyNumberFormat="1" applyFont="1" applyFill="1" applyBorder="1" applyAlignment="1" applyProtection="1">
      <alignment vertical="top" wrapText="1"/>
    </xf>
    <xf numFmtId="197" fontId="25" fillId="0" borderId="35" xfId="0" applyNumberFormat="1" applyFont="1" applyBorder="1" applyAlignment="1">
      <alignment vertical="center"/>
    </xf>
    <xf numFmtId="197" fontId="25" fillId="0" borderId="14" xfId="0" applyNumberFormat="1" applyFont="1" applyBorder="1" applyAlignment="1">
      <alignment vertical="center"/>
    </xf>
    <xf numFmtId="197" fontId="19" fillId="0" borderId="14" xfId="0" applyNumberFormat="1" applyFont="1" applyBorder="1" applyAlignment="1">
      <alignment vertical="center"/>
    </xf>
    <xf numFmtId="197" fontId="25" fillId="0" borderId="15" xfId="0" applyNumberFormat="1" applyFont="1" applyBorder="1" applyAlignment="1">
      <alignment vertical="center"/>
    </xf>
    <xf numFmtId="197" fontId="24" fillId="36" borderId="17" xfId="0" applyNumberFormat="1" applyFont="1" applyFill="1" applyBorder="1" applyAlignment="1">
      <alignment vertical="center"/>
    </xf>
    <xf numFmtId="197" fontId="25" fillId="0" borderId="18" xfId="0" applyNumberFormat="1" applyFont="1" applyBorder="1" applyAlignment="1">
      <alignment vertical="center"/>
    </xf>
    <xf numFmtId="197" fontId="19" fillId="0" borderId="15" xfId="0" applyNumberFormat="1" applyFont="1" applyBorder="1" applyAlignment="1">
      <alignment vertical="center"/>
    </xf>
    <xf numFmtId="197" fontId="24" fillId="36" borderId="64" xfId="0" applyNumberFormat="1" applyFont="1" applyFill="1" applyBorder="1" applyAlignment="1">
      <alignment vertical="center"/>
    </xf>
    <xf numFmtId="197" fontId="25" fillId="36" borderId="14" xfId="0" applyNumberFormat="1" applyFont="1" applyFill="1" applyBorder="1" applyAlignment="1">
      <alignment vertical="center"/>
    </xf>
    <xf numFmtId="197" fontId="4" fillId="0" borderId="3" xfId="0" applyNumberFormat="1" applyFont="1" applyBorder="1" applyAlignment="1"/>
    <xf numFmtId="197" fontId="4" fillId="36" borderId="26" xfId="0" applyNumberFormat="1" applyFont="1" applyFill="1" applyBorder="1"/>
    <xf numFmtId="197" fontId="4" fillId="0" borderId="22" xfId="0" applyNumberFormat="1" applyFont="1" applyBorder="1" applyAlignment="1"/>
    <xf numFmtId="197" fontId="4" fillId="0" borderId="23" xfId="0" applyNumberFormat="1" applyFont="1" applyBorder="1" applyAlignment="1"/>
    <xf numFmtId="197" fontId="4" fillId="36" borderId="57" xfId="0" applyNumberFormat="1" applyFont="1" applyFill="1" applyBorder="1" applyAlignment="1"/>
    <xf numFmtId="197" fontId="4" fillId="36" borderId="25" xfId="0" applyNumberFormat="1" applyFont="1" applyFill="1" applyBorder="1"/>
    <xf numFmtId="197" fontId="4" fillId="36" borderId="27" xfId="0" applyNumberFormat="1" applyFont="1" applyFill="1" applyBorder="1"/>
    <xf numFmtId="197" fontId="4" fillId="36" borderId="58" xfId="0" applyNumberFormat="1" applyFont="1" applyFill="1" applyBorder="1"/>
    <xf numFmtId="197" fontId="4" fillId="0" borderId="3" xfId="0" applyNumberFormat="1" applyFont="1" applyBorder="1"/>
    <xf numFmtId="197" fontId="4" fillId="0" borderId="3" xfId="0" applyNumberFormat="1" applyFont="1" applyFill="1" applyBorder="1"/>
    <xf numFmtId="197" fontId="9" fillId="36" borderId="3" xfId="5" applyNumberFormat="1" applyFont="1" applyFill="1" applyBorder="1" applyProtection="1">
      <protection locked="0"/>
    </xf>
    <xf numFmtId="197" fontId="9" fillId="3" borderId="3" xfId="5" applyNumberFormat="1" applyFont="1" applyFill="1" applyBorder="1" applyProtection="1">
      <protection locked="0"/>
    </xf>
    <xf numFmtId="197" fontId="10" fillId="36" borderId="26" xfId="16" applyNumberFormat="1" applyFont="1" applyFill="1" applyBorder="1" applyAlignment="1" applyProtection="1">
      <protection locked="0"/>
    </xf>
    <xf numFmtId="197" fontId="9" fillId="36" borderId="3" xfId="1" applyNumberFormat="1" applyFont="1" applyFill="1" applyBorder="1" applyProtection="1">
      <protection locked="0"/>
    </xf>
    <xf numFmtId="197" fontId="9" fillId="0" borderId="3" xfId="1" applyNumberFormat="1" applyFont="1" applyFill="1" applyBorder="1" applyProtection="1">
      <protection locked="0"/>
    </xf>
    <xf numFmtId="197" fontId="10" fillId="36" borderId="26" xfId="1" applyNumberFormat="1" applyFont="1" applyFill="1" applyBorder="1" applyAlignment="1" applyProtection="1">
      <protection locked="0"/>
    </xf>
    <xf numFmtId="197" fontId="9" fillId="3" borderId="26" xfId="5" applyNumberFormat="1" applyFont="1" applyFill="1" applyBorder="1" applyProtection="1">
      <protection locked="0"/>
    </xf>
    <xf numFmtId="197" fontId="25" fillId="0" borderId="0" xfId="0" applyNumberFormat="1" applyFont="1"/>
    <xf numFmtId="0" fontId="4" fillId="0" borderId="30" xfId="0" applyFont="1" applyBorder="1" applyAlignment="1">
      <alignment horizontal="center" vertical="center"/>
    </xf>
    <xf numFmtId="197" fontId="4" fillId="0" borderId="8" xfId="0" applyNumberFormat="1" applyFont="1" applyBorder="1" applyAlignment="1"/>
    <xf numFmtId="0" fontId="4" fillId="0" borderId="30" xfId="0" applyFont="1" applyBorder="1" applyAlignment="1">
      <alignment wrapText="1"/>
    </xf>
    <xf numFmtId="197" fontId="4" fillId="0" borderId="8" xfId="0" applyNumberFormat="1" applyFont="1" applyBorder="1"/>
    <xf numFmtId="197" fontId="4" fillId="0" borderId="24" xfId="0" applyNumberFormat="1" applyFont="1" applyBorder="1" applyAlignment="1"/>
    <xf numFmtId="197"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71" fontId="4" fillId="0" borderId="23" xfId="0" applyNumberFormat="1" applyFont="1" applyBorder="1" applyAlignment="1"/>
    <xf numFmtId="0" fontId="4" fillId="36" borderId="27" xfId="0" applyFont="1" applyFill="1" applyBorder="1"/>
    <xf numFmtId="171"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73" fontId="28" fillId="37" borderId="0" xfId="20" applyBorder="1"/>
    <xf numFmtId="0" fontId="4" fillId="0" borderId="7" xfId="0" applyFont="1" applyFill="1" applyBorder="1" applyAlignment="1">
      <alignment vertical="center"/>
    </xf>
    <xf numFmtId="0" fontId="4" fillId="0" borderId="108" xfId="0" applyFont="1" applyFill="1" applyBorder="1" applyAlignment="1">
      <alignment vertical="center"/>
    </xf>
    <xf numFmtId="0" fontId="6" fillId="0" borderId="108" xfId="0" applyFont="1" applyFill="1" applyBorder="1" applyAlignment="1">
      <alignment vertical="center"/>
    </xf>
    <xf numFmtId="0" fontId="4" fillId="0" borderId="20" xfId="0" applyFont="1" applyFill="1" applyBorder="1" applyAlignment="1">
      <alignment vertical="center"/>
    </xf>
    <xf numFmtId="0" fontId="4" fillId="0" borderId="103" xfId="0" applyFont="1" applyFill="1" applyBorder="1" applyAlignment="1">
      <alignment vertical="center"/>
    </xf>
    <xf numFmtId="0" fontId="4" fillId="0" borderId="105" xfId="0" applyFont="1" applyFill="1" applyBorder="1" applyAlignment="1">
      <alignment vertical="center"/>
    </xf>
    <xf numFmtId="0" fontId="4" fillId="0" borderId="19"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18" xfId="0" applyFont="1" applyFill="1" applyBorder="1" applyAlignment="1">
      <alignment horizontal="center" vertical="center"/>
    </xf>
    <xf numFmtId="173" fontId="28" fillId="37" borderId="34" xfId="20" applyBorder="1"/>
    <xf numFmtId="173" fontId="28" fillId="37" borderId="120" xfId="20" applyBorder="1"/>
    <xf numFmtId="173" fontId="28" fillId="37" borderId="110" xfId="20" applyBorder="1"/>
    <xf numFmtId="173"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06" xfId="0" applyFont="1" applyFill="1" applyBorder="1" applyAlignment="1">
      <alignment vertical="center"/>
    </xf>
    <xf numFmtId="0" fontId="14" fillId="3" borderId="121" xfId="0" applyFont="1" applyFill="1" applyBorder="1" applyAlignment="1">
      <alignment horizontal="left"/>
    </xf>
    <xf numFmtId="0" fontId="14" fillId="3" borderId="122" xfId="0" applyFont="1" applyFill="1" applyBorder="1" applyAlignment="1">
      <alignment horizontal="left"/>
    </xf>
    <xf numFmtId="0" fontId="4" fillId="0" borderId="0" xfId="0" applyFont="1"/>
    <xf numFmtId="0" fontId="4" fillId="0" borderId="0" xfId="0" applyFont="1" applyFill="1"/>
    <xf numFmtId="0" fontId="4" fillId="0" borderId="108" xfId="0" applyFont="1" applyFill="1" applyBorder="1" applyAlignment="1">
      <alignment horizontal="center" vertical="center" wrapText="1"/>
    </xf>
    <xf numFmtId="0" fontId="108" fillId="0" borderId="95" xfId="0" applyFont="1" applyFill="1" applyBorder="1" applyAlignment="1">
      <alignment horizontal="right" vertical="center"/>
    </xf>
    <xf numFmtId="0" fontId="4" fillId="0" borderId="123" xfId="0" applyFont="1" applyFill="1" applyBorder="1" applyAlignment="1">
      <alignment horizontal="center" vertical="center" wrapText="1"/>
    </xf>
    <xf numFmtId="0" fontId="6" fillId="3" borderId="124" xfId="0" applyFont="1" applyFill="1" applyBorder="1" applyAlignment="1">
      <alignment vertical="center"/>
    </xf>
    <xf numFmtId="0" fontId="4" fillId="3" borderId="24" xfId="0" applyFont="1" applyFill="1" applyBorder="1" applyAlignment="1">
      <alignment vertical="center"/>
    </xf>
    <xf numFmtId="0" fontId="4" fillId="0" borderId="125" xfId="0" applyFont="1" applyFill="1" applyBorder="1" applyAlignment="1">
      <alignment horizontal="center" vertical="center"/>
    </xf>
    <xf numFmtId="0" fontId="6" fillId="0" borderId="26" xfId="0" applyFont="1" applyFill="1" applyBorder="1" applyAlignment="1">
      <alignment vertical="center"/>
    </xf>
    <xf numFmtId="173"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7"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5" xfId="0" applyBorder="1"/>
    <xf numFmtId="0" fontId="0" fillId="0" borderId="125" xfId="0" applyBorder="1" applyAlignment="1">
      <alignment horizontal="center"/>
    </xf>
    <xf numFmtId="0" fontId="4" fillId="0" borderId="107" xfId="0" applyFont="1" applyBorder="1" applyAlignment="1">
      <alignment vertical="center" wrapText="1"/>
    </xf>
    <xf numFmtId="171" fontId="4" fillId="0" borderId="108" xfId="0" applyNumberFormat="1" applyFont="1" applyBorder="1" applyAlignment="1">
      <alignment horizontal="center" vertical="center"/>
    </xf>
    <xf numFmtId="171" fontId="4" fillId="0" borderId="123" xfId="0" applyNumberFormat="1" applyFont="1" applyBorder="1" applyAlignment="1">
      <alignment horizontal="center" vertical="center"/>
    </xf>
    <xf numFmtId="171" fontId="14" fillId="0" borderId="108" xfId="0" applyNumberFormat="1" applyFont="1" applyBorder="1" applyAlignment="1">
      <alignment horizontal="center" vertical="center"/>
    </xf>
    <xf numFmtId="0" fontId="14" fillId="0" borderId="107" xfId="0" applyFont="1" applyBorder="1" applyAlignment="1">
      <alignment vertical="center" wrapText="1"/>
    </xf>
    <xf numFmtId="0" fontId="0" fillId="0" borderId="25" xfId="0" applyBorder="1"/>
    <xf numFmtId="0" fontId="6" fillId="36" borderId="126" xfId="0" applyFont="1" applyFill="1" applyBorder="1" applyAlignment="1">
      <alignment vertical="center" wrapText="1"/>
    </xf>
    <xf numFmtId="171" fontId="6" fillId="36" borderId="27" xfId="0" applyNumberFormat="1" applyFont="1" applyFill="1" applyBorder="1" applyAlignment="1">
      <alignment horizontal="center" vertical="center"/>
    </xf>
    <xf numFmtId="197"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5" xfId="0" applyFont="1" applyFill="1" applyBorder="1" applyAlignment="1">
      <alignment horizontal="left" vertical="center" wrapText="1"/>
    </xf>
    <xf numFmtId="0" fontId="6" fillId="36" borderId="108" xfId="0" applyFont="1" applyFill="1" applyBorder="1" applyAlignment="1">
      <alignment horizontal="left" vertical="center" wrapText="1"/>
    </xf>
    <xf numFmtId="0" fontId="6" fillId="36" borderId="123" xfId="0" applyFont="1" applyFill="1" applyBorder="1" applyAlignment="1">
      <alignment horizontal="left" vertical="center" wrapText="1"/>
    </xf>
    <xf numFmtId="0" fontId="4" fillId="0" borderId="125" xfId="0" applyFont="1" applyFill="1" applyBorder="1" applyAlignment="1">
      <alignment horizontal="right" vertical="center" wrapText="1"/>
    </xf>
    <xf numFmtId="0" fontId="4" fillId="0" borderId="108" xfId="0" applyFont="1" applyFill="1" applyBorder="1" applyAlignment="1">
      <alignment horizontal="left" vertical="center" wrapText="1"/>
    </xf>
    <xf numFmtId="0" fontId="111" fillId="0" borderId="125" xfId="0" applyFont="1" applyFill="1" applyBorder="1" applyAlignment="1">
      <alignment horizontal="right" vertical="center" wrapText="1"/>
    </xf>
    <xf numFmtId="0" fontId="111" fillId="0" borderId="108" xfId="0" applyFont="1" applyFill="1" applyBorder="1" applyAlignment="1">
      <alignment horizontal="left" vertical="center" wrapText="1"/>
    </xf>
    <xf numFmtId="0" fontId="6" fillId="0" borderId="12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5" xfId="0" applyFont="1" applyBorder="1" applyAlignment="1">
      <alignment horizontal="center" vertical="center" wrapText="1"/>
    </xf>
    <xf numFmtId="3" fontId="23" fillId="36" borderId="108" xfId="0" applyNumberFormat="1" applyFont="1" applyFill="1" applyBorder="1" applyAlignment="1">
      <alignment vertical="center" wrapText="1"/>
    </xf>
    <xf numFmtId="3" fontId="23" fillId="36" borderId="123" xfId="0" applyNumberFormat="1" applyFont="1" applyFill="1" applyBorder="1" applyAlignment="1">
      <alignment vertical="center" wrapText="1"/>
    </xf>
    <xf numFmtId="14" fontId="7" fillId="3" borderId="108" xfId="8" quotePrefix="1" applyNumberFormat="1" applyFont="1" applyFill="1" applyBorder="1" applyAlignment="1" applyProtection="1">
      <alignment horizontal="left" vertical="center" wrapText="1" indent="2"/>
      <protection locked="0"/>
    </xf>
    <xf numFmtId="3" fontId="23" fillId="0" borderId="108" xfId="0" applyNumberFormat="1" applyFont="1" applyBorder="1" applyAlignment="1">
      <alignment vertical="center" wrapText="1"/>
    </xf>
    <xf numFmtId="14" fontId="7" fillId="3" borderId="108" xfId="8" quotePrefix="1" applyNumberFormat="1" applyFont="1" applyFill="1" applyBorder="1" applyAlignment="1" applyProtection="1">
      <alignment horizontal="left" vertical="center" wrapText="1" indent="3"/>
      <protection locked="0"/>
    </xf>
    <xf numFmtId="3" fontId="23" fillId="0" borderId="108" xfId="0" applyNumberFormat="1" applyFont="1" applyFill="1" applyBorder="1" applyAlignment="1">
      <alignment vertical="center" wrapText="1"/>
    </xf>
    <xf numFmtId="0" fontId="11" fillId="0" borderId="108" xfId="17" applyFill="1" applyBorder="1" applyAlignment="1" applyProtection="1"/>
    <xf numFmtId="49" fontId="111" fillId="0" borderId="125" xfId="0" applyNumberFormat="1" applyFont="1" applyFill="1" applyBorder="1" applyAlignment="1">
      <alignment horizontal="right" vertical="center" wrapText="1"/>
    </xf>
    <xf numFmtId="0" fontId="7" fillId="3" borderId="108" xfId="20960" applyFont="1" applyFill="1" applyBorder="1" applyAlignment="1" applyProtection="1"/>
    <xf numFmtId="0" fontId="105" fillId="0" borderId="108" xfId="20960" applyFont="1" applyFill="1" applyBorder="1" applyAlignment="1" applyProtection="1">
      <alignment horizontal="center" vertical="center"/>
    </xf>
    <xf numFmtId="0" fontId="4" fillId="0" borderId="108" xfId="0" applyFont="1" applyBorder="1"/>
    <xf numFmtId="0" fontId="11" fillId="0" borderId="108" xfId="17" applyFill="1" applyBorder="1" applyAlignment="1" applyProtection="1">
      <alignment horizontal="left" vertical="center" wrapText="1"/>
    </xf>
    <xf numFmtId="49" fontId="111" fillId="0" borderId="108" xfId="0" applyNumberFormat="1" applyFont="1" applyFill="1" applyBorder="1" applyAlignment="1">
      <alignment horizontal="right" vertical="center" wrapText="1"/>
    </xf>
    <xf numFmtId="0" fontId="11" fillId="0" borderId="108" xfId="17" applyFill="1" applyBorder="1" applyAlignment="1" applyProtection="1">
      <alignment horizontal="left" vertical="center"/>
    </xf>
    <xf numFmtId="0" fontId="11" fillId="0" borderId="108" xfId="17" applyBorder="1" applyAlignment="1" applyProtection="1"/>
    <xf numFmtId="0" fontId="4" fillId="0" borderId="108" xfId="0" applyFont="1" applyFill="1" applyBorder="1"/>
    <xf numFmtId="0" fontId="22" fillId="0" borderId="125" xfId="0" applyFont="1" applyFill="1" applyBorder="1" applyAlignment="1">
      <alignment horizontal="center" vertical="center" wrapText="1"/>
    </xf>
    <xf numFmtId="0" fontId="114" fillId="79" borderId="109" xfId="21412" applyFont="1" applyFill="1" applyBorder="1" applyAlignment="1" applyProtection="1">
      <alignment vertical="center" wrapText="1"/>
      <protection locked="0"/>
    </xf>
    <xf numFmtId="0" fontId="115" fillId="70" borderId="103" xfId="21412" applyFont="1" applyFill="1" applyBorder="1" applyAlignment="1" applyProtection="1">
      <alignment horizontal="center" vertical="center"/>
      <protection locked="0"/>
    </xf>
    <xf numFmtId="0" fontId="114"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116" fillId="3" borderId="103" xfId="21412" applyFont="1" applyFill="1" applyBorder="1" applyAlignment="1" applyProtection="1">
      <alignment horizontal="center" vertical="center"/>
      <protection locked="0"/>
    </xf>
    <xf numFmtId="0" fontId="116" fillId="0" borderId="103" xfId="21412" applyFont="1" applyFill="1" applyBorder="1" applyAlignment="1" applyProtection="1">
      <alignment horizontal="center" vertical="center"/>
      <protection locked="0"/>
    </xf>
    <xf numFmtId="0" fontId="117"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horizontal="center" vertical="center"/>
      <protection locked="0"/>
    </xf>
    <xf numFmtId="0" fontId="64" fillId="79" borderId="109" xfId="21412" applyFont="1" applyFill="1" applyBorder="1" applyAlignment="1" applyProtection="1">
      <alignment vertical="center"/>
      <protection locked="0"/>
    </xf>
    <xf numFmtId="0" fontId="116" fillId="70" borderId="108" xfId="21412" applyFont="1" applyFill="1" applyBorder="1" applyAlignment="1" applyProtection="1">
      <alignment horizontal="center" vertical="center"/>
      <protection locked="0"/>
    </xf>
    <xf numFmtId="0" fontId="38" fillId="70" borderId="108" xfId="21412" applyFont="1" applyFill="1" applyBorder="1" applyAlignment="1" applyProtection="1">
      <alignment horizontal="center" vertical="center"/>
      <protection locked="0"/>
    </xf>
    <xf numFmtId="0" fontId="64" fillId="79" borderId="107" xfId="21412" applyFont="1" applyFill="1" applyBorder="1" applyAlignment="1" applyProtection="1">
      <alignment vertical="center"/>
      <protection locked="0"/>
    </xf>
    <xf numFmtId="0" fontId="115" fillId="0" borderId="107" xfId="21412" applyFont="1" applyFill="1" applyBorder="1" applyAlignment="1" applyProtection="1">
      <alignment horizontal="left" vertical="center" wrapText="1"/>
      <protection locked="0"/>
    </xf>
    <xf numFmtId="169" fontId="115" fillId="0" borderId="108" xfId="948" applyNumberFormat="1" applyFont="1" applyFill="1" applyBorder="1" applyAlignment="1" applyProtection="1">
      <alignment horizontal="right" vertical="center"/>
      <protection locked="0"/>
    </xf>
    <xf numFmtId="0" fontId="114" fillId="80" borderId="107" xfId="21412" applyFont="1" applyFill="1" applyBorder="1" applyAlignment="1" applyProtection="1">
      <alignment vertical="top" wrapText="1"/>
      <protection locked="0"/>
    </xf>
    <xf numFmtId="169" fontId="115" fillId="80" borderId="108" xfId="948" applyNumberFormat="1" applyFont="1" applyFill="1" applyBorder="1" applyAlignment="1" applyProtection="1">
      <alignment horizontal="right" vertical="center"/>
    </xf>
    <xf numFmtId="169" fontId="64" fillId="79" borderId="107" xfId="948" applyNumberFormat="1" applyFont="1" applyFill="1" applyBorder="1" applyAlignment="1" applyProtection="1">
      <alignment horizontal="right" vertical="center"/>
      <protection locked="0"/>
    </xf>
    <xf numFmtId="0" fontId="115" fillId="70" borderId="107" xfId="21412" applyFont="1" applyFill="1" applyBorder="1" applyAlignment="1" applyProtection="1">
      <alignment vertical="center" wrapText="1"/>
      <protection locked="0"/>
    </xf>
    <xf numFmtId="0" fontId="115" fillId="70" borderId="107" xfId="21412" applyFont="1" applyFill="1" applyBorder="1" applyAlignment="1" applyProtection="1">
      <alignment horizontal="left" vertical="center" wrapText="1"/>
      <protection locked="0"/>
    </xf>
    <xf numFmtId="0" fontId="115" fillId="0" borderId="107" xfId="21412" applyFont="1" applyFill="1" applyBorder="1" applyAlignment="1" applyProtection="1">
      <alignment vertical="center" wrapText="1"/>
      <protection locked="0"/>
    </xf>
    <xf numFmtId="0" fontId="115" fillId="3" borderId="107" xfId="21412" applyFont="1" applyFill="1" applyBorder="1" applyAlignment="1" applyProtection="1">
      <alignment horizontal="left" vertical="center" wrapText="1"/>
      <protection locked="0"/>
    </xf>
    <xf numFmtId="0" fontId="114" fillId="80" borderId="107" xfId="21412" applyFont="1" applyFill="1" applyBorder="1" applyAlignment="1" applyProtection="1">
      <alignment vertical="center" wrapText="1"/>
      <protection locked="0"/>
    </xf>
    <xf numFmtId="169" fontId="114" fillId="79" borderId="107" xfId="948" applyNumberFormat="1" applyFont="1" applyFill="1" applyBorder="1" applyAlignment="1" applyProtection="1">
      <alignment horizontal="right" vertical="center"/>
      <protection locked="0"/>
    </xf>
    <xf numFmtId="169" fontId="115" fillId="3" borderId="108" xfId="948" applyNumberFormat="1" applyFont="1" applyFill="1" applyBorder="1" applyAlignment="1" applyProtection="1">
      <alignment horizontal="right" vertical="center"/>
      <protection locked="0"/>
    </xf>
    <xf numFmtId="1" fontId="4" fillId="0" borderId="123" xfId="0" applyNumberFormat="1" applyFont="1" applyFill="1" applyBorder="1" applyAlignment="1">
      <alignment horizontal="right" vertical="center" wrapText="1"/>
    </xf>
    <xf numFmtId="1" fontId="6" fillId="36" borderId="123" xfId="0" applyNumberFormat="1" applyFont="1" applyFill="1" applyBorder="1" applyAlignment="1">
      <alignment horizontal="right" vertical="center" wrapText="1"/>
    </xf>
    <xf numFmtId="1" fontId="111" fillId="0" borderId="123" xfId="0" applyNumberFormat="1" applyFont="1" applyFill="1" applyBorder="1" applyAlignment="1">
      <alignment horizontal="right" vertical="center" wrapText="1"/>
    </xf>
    <xf numFmtId="1" fontId="6" fillId="36" borderId="123" xfId="0" applyNumberFormat="1" applyFont="1" applyFill="1" applyBorder="1" applyAlignment="1">
      <alignment horizontal="center" vertical="center" wrapText="1"/>
    </xf>
    <xf numFmtId="1" fontId="7" fillId="0" borderId="27" xfId="1" applyNumberFormat="1" applyFont="1" applyFill="1" applyBorder="1" applyAlignment="1" applyProtection="1">
      <alignment horizontal="right" vertical="center"/>
    </xf>
    <xf numFmtId="10" fontId="7" fillId="0" borderId="108" xfId="20961" applyNumberFormat="1" applyFont="1" applyFill="1" applyBorder="1" applyAlignment="1">
      <alignment horizontal="left" vertical="center" wrapText="1"/>
    </xf>
    <xf numFmtId="10" fontId="4" fillId="0"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left" vertical="center" wrapText="1"/>
    </xf>
    <xf numFmtId="10" fontId="111" fillId="0" borderId="108" xfId="20961" applyNumberFormat="1" applyFont="1" applyFill="1" applyBorder="1" applyAlignment="1">
      <alignment horizontal="left" vertical="center" wrapText="1"/>
    </xf>
    <xf numFmtId="10" fontId="6" fillId="36"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168" fontId="7" fillId="0" borderId="0" xfId="7" applyFont="1"/>
    <xf numFmtId="0" fontId="109"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25" xfId="0" applyFont="1" applyBorder="1" applyAlignment="1">
      <alignment horizontal="right" vertical="center" wrapText="1"/>
    </xf>
    <xf numFmtId="0" fontId="9" fillId="0" borderId="125" xfId="0" applyFont="1" applyFill="1" applyBorder="1" applyAlignment="1">
      <alignment horizontal="right" vertical="center" wrapText="1"/>
    </xf>
    <xf numFmtId="0" fontId="7" fillId="0" borderId="108" xfId="0" applyFont="1" applyFill="1" applyBorder="1" applyAlignment="1">
      <alignment vertical="center" wrapText="1"/>
    </xf>
    <xf numFmtId="0" fontId="4" fillId="0" borderId="108" xfId="0" applyFont="1" applyBorder="1" applyAlignment="1">
      <alignment vertical="center" wrapText="1"/>
    </xf>
    <xf numFmtId="0" fontId="4" fillId="0" borderId="108" xfId="0" applyFont="1" applyFill="1" applyBorder="1" applyAlignment="1">
      <alignment horizontal="left" vertical="center" wrapText="1" indent="2"/>
    </xf>
    <xf numFmtId="0" fontId="4" fillId="0" borderId="108" xfId="0" applyFont="1" applyFill="1" applyBorder="1" applyAlignment="1">
      <alignment vertical="center" wrapText="1"/>
    </xf>
    <xf numFmtId="3" fontId="23" fillId="36" borderId="109"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109" xfId="0" applyNumberFormat="1" applyFont="1" applyBorder="1" applyAlignment="1">
      <alignment vertical="center" wrapText="1"/>
    </xf>
    <xf numFmtId="3" fontId="23" fillId="0" borderId="24" xfId="0" applyNumberFormat="1" applyFont="1" applyBorder="1" applyAlignment="1">
      <alignment vertical="center" wrapText="1"/>
    </xf>
    <xf numFmtId="3" fontId="23" fillId="0" borderId="24" xfId="0" applyNumberFormat="1" applyFont="1" applyFill="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23" xfId="0" applyFont="1" applyBorder="1" applyAlignment="1"/>
    <xf numFmtId="0" fontId="4" fillId="0" borderId="27" xfId="0" applyFont="1" applyBorder="1" applyAlignment="1"/>
    <xf numFmtId="0" fontId="9" fillId="0" borderId="123" xfId="0" applyFont="1" applyBorder="1" applyAlignment="1"/>
    <xf numFmtId="0" fontId="10" fillId="0" borderId="21" xfId="0" applyFont="1" applyBorder="1" applyAlignment="1">
      <alignment horizontal="center"/>
    </xf>
    <xf numFmtId="0" fontId="10" fillId="0" borderId="123"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9" fillId="0" borderId="125" xfId="0" applyFont="1" applyFill="1" applyBorder="1" applyAlignment="1">
      <alignment horizontal="center" vertical="center" wrapText="1"/>
    </xf>
    <xf numFmtId="0" fontId="15" fillId="0" borderId="108" xfId="0" applyFont="1" applyFill="1" applyBorder="1" applyAlignment="1">
      <alignment horizontal="center" vertical="center" wrapText="1"/>
    </xf>
    <xf numFmtId="0" fontId="16" fillId="0" borderId="108" xfId="0" applyFont="1" applyFill="1" applyBorder="1" applyAlignment="1">
      <alignment horizontal="left" vertical="center" wrapText="1"/>
    </xf>
    <xf numFmtId="197" fontId="7" fillId="0" borderId="108" xfId="0" applyNumberFormat="1" applyFont="1" applyFill="1" applyBorder="1" applyAlignment="1" applyProtection="1">
      <alignment vertical="center" wrapText="1"/>
      <protection locked="0"/>
    </xf>
    <xf numFmtId="197" fontId="4" fillId="0" borderId="108" xfId="0" applyNumberFormat="1" applyFont="1" applyFill="1" applyBorder="1" applyAlignment="1" applyProtection="1">
      <alignment vertical="center" wrapText="1"/>
      <protection locked="0"/>
    </xf>
    <xf numFmtId="197" fontId="7" fillId="0" borderId="108" xfId="0" applyNumberFormat="1" applyFont="1" applyFill="1" applyBorder="1" applyAlignment="1" applyProtection="1">
      <alignment horizontal="right" vertical="center" wrapText="1"/>
      <protection locked="0"/>
    </xf>
    <xf numFmtId="0" fontId="7" fillId="0" borderId="108" xfId="0" applyFont="1" applyBorder="1" applyAlignment="1">
      <alignment vertical="center" wrapText="1"/>
    </xf>
    <xf numFmtId="0" fontId="9" fillId="2" borderId="125" xfId="0" applyFont="1" applyFill="1" applyBorder="1" applyAlignment="1">
      <alignment horizontal="right" vertical="center"/>
    </xf>
    <xf numFmtId="0" fontId="9" fillId="2" borderId="108" xfId="0" applyFont="1" applyFill="1" applyBorder="1" applyAlignment="1">
      <alignment vertical="center"/>
    </xf>
    <xf numFmtId="197" fontId="9" fillId="2" borderId="108" xfId="0" applyNumberFormat="1" applyFont="1" applyFill="1" applyBorder="1" applyAlignment="1" applyProtection="1">
      <alignment vertical="center"/>
      <protection locked="0"/>
    </xf>
    <xf numFmtId="197" fontId="17" fillId="2" borderId="108" xfId="0" applyNumberFormat="1" applyFont="1" applyFill="1" applyBorder="1" applyAlignment="1" applyProtection="1">
      <alignment vertical="center"/>
      <protection locked="0"/>
    </xf>
    <xf numFmtId="0" fontId="15" fillId="0" borderId="125" xfId="0" applyFont="1" applyFill="1" applyBorder="1" applyAlignment="1">
      <alignment horizontal="center" vertical="center" wrapText="1"/>
    </xf>
    <xf numFmtId="14" fontId="4" fillId="0" borderId="0" xfId="0" applyNumberFormat="1" applyFont="1"/>
    <xf numFmtId="10" fontId="4" fillId="0" borderId="108" xfId="20961" applyNumberFormat="1" applyFont="1" applyFill="1" applyBorder="1" applyAlignment="1" applyProtection="1">
      <alignment horizontal="right" vertical="center" wrapText="1"/>
      <protection locked="0"/>
    </xf>
    <xf numFmtId="10" fontId="4" fillId="0" borderId="108" xfId="20961" applyNumberFormat="1" applyFont="1" applyBorder="1" applyAlignment="1" applyProtection="1">
      <alignment vertical="center" wrapText="1"/>
      <protection locked="0"/>
    </xf>
    <xf numFmtId="0" fontId="6" fillId="0" borderId="0" xfId="0" applyFont="1" applyAlignment="1">
      <alignment horizontal="center" wrapText="1"/>
    </xf>
    <xf numFmtId="0" fontId="4" fillId="3" borderId="60" xfId="0" applyFont="1" applyFill="1" applyBorder="1"/>
    <xf numFmtId="0" fontId="4" fillId="3" borderId="128" xfId="0" applyFont="1" applyFill="1" applyBorder="1" applyAlignment="1">
      <alignment wrapText="1"/>
    </xf>
    <xf numFmtId="0" fontId="4" fillId="3" borderId="129" xfId="0" applyFont="1" applyFill="1" applyBorder="1"/>
    <xf numFmtId="0" fontId="6" fillId="3" borderId="11" xfId="0" applyFont="1" applyFill="1" applyBorder="1" applyAlignment="1">
      <alignment horizontal="center" wrapText="1"/>
    </xf>
    <xf numFmtId="0" fontId="4" fillId="0" borderId="108" xfId="0" applyFont="1" applyFill="1" applyBorder="1" applyAlignment="1">
      <alignment horizontal="center"/>
    </xf>
    <xf numFmtId="0" fontId="4" fillId="0" borderId="108" xfId="0" applyFont="1" applyBorder="1" applyAlignment="1">
      <alignment horizontal="center"/>
    </xf>
    <xf numFmtId="0" fontId="4" fillId="3" borderId="72"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101" xfId="0" applyFont="1" applyFill="1" applyBorder="1" applyAlignment="1">
      <alignment horizontal="center" vertical="center" wrapText="1"/>
    </xf>
    <xf numFmtId="0" fontId="4" fillId="0" borderId="125" xfId="0" applyFont="1" applyBorder="1"/>
    <xf numFmtId="0" fontId="4" fillId="0" borderId="108" xfId="0" applyFont="1" applyBorder="1" applyAlignment="1">
      <alignment wrapText="1"/>
    </xf>
    <xf numFmtId="169" fontId="4" fillId="0" borderId="108" xfId="7" applyNumberFormat="1" applyFont="1" applyBorder="1"/>
    <xf numFmtId="169" fontId="4" fillId="0" borderId="123" xfId="7" applyNumberFormat="1" applyFont="1" applyBorder="1"/>
    <xf numFmtId="0" fontId="14" fillId="0" borderId="108" xfId="0" applyFont="1" applyBorder="1" applyAlignment="1">
      <alignment horizontal="left" wrapText="1" indent="2"/>
    </xf>
    <xf numFmtId="173" fontId="28" fillId="37" borderId="108" xfId="20" applyBorder="1"/>
    <xf numFmtId="169" fontId="4" fillId="0" borderId="108" xfId="7" applyNumberFormat="1" applyFont="1" applyBorder="1" applyAlignment="1">
      <alignment vertical="center"/>
    </xf>
    <xf numFmtId="0" fontId="6" fillId="0" borderId="125" xfId="0" applyFont="1" applyBorder="1"/>
    <xf numFmtId="0" fontId="6" fillId="0" borderId="108" xfId="0" applyFont="1" applyBorder="1" applyAlignment="1">
      <alignment wrapText="1"/>
    </xf>
    <xf numFmtId="169" fontId="6" fillId="0" borderId="123" xfId="7" applyNumberFormat="1" applyFont="1" applyBorder="1"/>
    <xf numFmtId="0" fontId="3" fillId="3" borderId="72" xfId="0" applyFont="1" applyFill="1" applyBorder="1" applyAlignment="1">
      <alignment horizontal="left"/>
    </xf>
    <xf numFmtId="169" fontId="4" fillId="3" borderId="0" xfId="7" applyNumberFormat="1" applyFont="1" applyFill="1" applyBorder="1"/>
    <xf numFmtId="169" fontId="4" fillId="3" borderId="0" xfId="7" applyNumberFormat="1" applyFont="1" applyFill="1" applyBorder="1" applyAlignment="1">
      <alignment vertical="center"/>
    </xf>
    <xf numFmtId="169" fontId="4" fillId="3" borderId="101" xfId="7" applyNumberFormat="1" applyFont="1" applyFill="1" applyBorder="1"/>
    <xf numFmtId="169" fontId="4" fillId="0" borderId="108" xfId="7" applyNumberFormat="1" applyFont="1" applyFill="1" applyBorder="1"/>
    <xf numFmtId="169" fontId="4" fillId="0" borderId="108" xfId="7" applyNumberFormat="1" applyFont="1" applyFill="1" applyBorder="1" applyAlignment="1">
      <alignment vertical="center"/>
    </xf>
    <xf numFmtId="0" fontId="14" fillId="0" borderId="108"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101" xfId="0" applyFont="1" applyFill="1" applyBorder="1"/>
    <xf numFmtId="0" fontId="6" fillId="0" borderId="25" xfId="0" applyFont="1" applyBorder="1"/>
    <xf numFmtId="0" fontId="6" fillId="0" borderId="26" xfId="0" applyFont="1" applyBorder="1" applyAlignment="1">
      <alignment wrapText="1"/>
    </xf>
    <xf numFmtId="173" fontId="28" fillId="37" borderId="126" xfId="20" applyBorder="1"/>
    <xf numFmtId="10" fontId="6" fillId="0" borderId="27" xfId="20961" applyNumberFormat="1" applyFont="1" applyBorder="1"/>
    <xf numFmtId="0" fontId="9" fillId="2" borderId="116" xfId="0" applyFont="1" applyFill="1" applyBorder="1" applyAlignment="1">
      <alignment horizontal="right" vertical="center"/>
    </xf>
    <xf numFmtId="0" fontId="9" fillId="2" borderId="103" xfId="0" applyFont="1" applyFill="1" applyBorder="1" applyAlignment="1">
      <alignment vertical="center"/>
    </xf>
    <xf numFmtId="197" fontId="9" fillId="2" borderId="103" xfId="0" applyNumberFormat="1" applyFont="1" applyFill="1" applyBorder="1" applyAlignment="1" applyProtection="1">
      <alignment vertical="center"/>
      <protection locked="0"/>
    </xf>
    <xf numFmtId="197" fontId="17" fillId="2" borderId="103" xfId="0" applyNumberFormat="1" applyFont="1" applyFill="1" applyBorder="1" applyAlignment="1" applyProtection="1">
      <alignment vertical="center"/>
      <protection locked="0"/>
    </xf>
    <xf numFmtId="0" fontId="9" fillId="0" borderId="108" xfId="0" applyFont="1" applyFill="1" applyBorder="1" applyAlignment="1">
      <alignment horizontal="left" vertical="center" wrapText="1"/>
    </xf>
    <xf numFmtId="0" fontId="6" fillId="3" borderId="0" xfId="0" applyFont="1" applyFill="1" applyBorder="1" applyAlignment="1">
      <alignment horizontal="center"/>
    </xf>
    <xf numFmtId="0" fontId="108" fillId="0" borderId="95" xfId="0" applyFont="1" applyFill="1" applyBorder="1" applyAlignment="1">
      <alignment horizontal="left" vertical="center"/>
    </xf>
    <xf numFmtId="0" fontId="108" fillId="0" borderId="93" xfId="0" applyFont="1" applyFill="1" applyBorder="1" applyAlignment="1">
      <alignment vertical="center" wrapText="1"/>
    </xf>
    <xf numFmtId="0" fontId="108" fillId="0" borderId="93" xfId="0" applyFont="1" applyFill="1" applyBorder="1" applyAlignment="1">
      <alignment horizontal="left" vertical="center" wrapText="1"/>
    </xf>
    <xf numFmtId="0" fontId="118" fillId="0" borderId="0" xfId="11" applyFont="1" applyFill="1" applyBorder="1" applyProtection="1"/>
    <xf numFmtId="0" fontId="119" fillId="0" borderId="0" xfId="0" applyFont="1"/>
    <xf numFmtId="0" fontId="118" fillId="0" borderId="0" xfId="11" applyFont="1" applyFill="1" applyBorder="1" applyAlignment="1" applyProtection="1"/>
    <xf numFmtId="0" fontId="120" fillId="0" borderId="0" xfId="11" applyFont="1" applyFill="1" applyBorder="1" applyAlignment="1" applyProtection="1"/>
    <xf numFmtId="14" fontId="119" fillId="0" borderId="0" xfId="0" applyNumberFormat="1" applyFont="1"/>
    <xf numFmtId="0" fontId="122" fillId="0" borderId="108" xfId="0" applyFont="1" applyBorder="1" applyAlignment="1">
      <alignment horizontal="center" vertical="center" wrapText="1"/>
    </xf>
    <xf numFmtId="49" fontId="123" fillId="3" borderId="108" xfId="5" applyNumberFormat="1" applyFont="1" applyFill="1" applyBorder="1" applyAlignment="1" applyProtection="1">
      <alignment horizontal="right" vertical="center"/>
      <protection locked="0"/>
    </xf>
    <xf numFmtId="0" fontId="123" fillId="3" borderId="108" xfId="13" applyFont="1" applyFill="1" applyBorder="1" applyAlignment="1" applyProtection="1">
      <alignment horizontal="left" vertical="center" wrapText="1"/>
      <protection locked="0"/>
    </xf>
    <xf numFmtId="0" fontId="122" fillId="0" borderId="108" xfId="0" applyFont="1" applyBorder="1"/>
    <xf numFmtId="0" fontId="123" fillId="0" borderId="108" xfId="13" applyFont="1" applyFill="1" applyBorder="1" applyAlignment="1" applyProtection="1">
      <alignment horizontal="left" vertical="center" wrapText="1"/>
      <protection locked="0"/>
    </xf>
    <xf numFmtId="49" fontId="123" fillId="0" borderId="108" xfId="5" applyNumberFormat="1" applyFont="1" applyFill="1" applyBorder="1" applyAlignment="1" applyProtection="1">
      <alignment horizontal="right" vertical="center"/>
      <protection locked="0"/>
    </xf>
    <xf numFmtId="49" fontId="124" fillId="0" borderId="108" xfId="5" applyNumberFormat="1" applyFont="1" applyFill="1" applyBorder="1" applyAlignment="1" applyProtection="1">
      <alignment horizontal="right" vertical="center"/>
      <protection locked="0"/>
    </xf>
    <xf numFmtId="0" fontId="119" fillId="0" borderId="0" xfId="0" applyFont="1" applyAlignment="1">
      <alignment wrapText="1"/>
    </xf>
    <xf numFmtId="0" fontId="119" fillId="0" borderId="108" xfId="0" applyFont="1" applyBorder="1" applyAlignment="1">
      <alignment horizontal="center" vertical="center"/>
    </xf>
    <xf numFmtId="0" fontId="119" fillId="0" borderId="108" xfId="0" applyFont="1" applyBorder="1" applyAlignment="1">
      <alignment horizontal="center" vertical="center" wrapText="1"/>
    </xf>
    <xf numFmtId="49" fontId="123" fillId="3" borderId="108" xfId="5" applyNumberFormat="1" applyFont="1" applyFill="1" applyBorder="1" applyAlignment="1" applyProtection="1">
      <alignment horizontal="right" vertical="center" wrapText="1"/>
      <protection locked="0"/>
    </xf>
    <xf numFmtId="0" fontId="119" fillId="0" borderId="108" xfId="0" applyFont="1" applyBorder="1"/>
    <xf numFmtId="0" fontId="119" fillId="0" borderId="108" xfId="0" applyFont="1" applyFill="1" applyBorder="1"/>
    <xf numFmtId="49" fontId="123" fillId="0" borderId="108" xfId="5" applyNumberFormat="1" applyFont="1" applyFill="1" applyBorder="1" applyAlignment="1" applyProtection="1">
      <alignment horizontal="right" vertical="center" wrapText="1"/>
      <protection locked="0"/>
    </xf>
    <xf numFmtId="49" fontId="124" fillId="0" borderId="108" xfId="5" applyNumberFormat="1" applyFont="1" applyFill="1" applyBorder="1" applyAlignment="1" applyProtection="1">
      <alignment horizontal="right" vertical="center" wrapText="1"/>
      <protection locked="0"/>
    </xf>
    <xf numFmtId="0" fontId="122" fillId="0" borderId="0" xfId="0" applyFont="1"/>
    <xf numFmtId="0" fontId="119" fillId="0" borderId="108" xfId="0" applyFont="1" applyBorder="1" applyAlignment="1">
      <alignment wrapText="1"/>
    </xf>
    <xf numFmtId="0" fontId="119" fillId="0" borderId="108" xfId="0" applyFont="1" applyBorder="1" applyAlignment="1">
      <alignment horizontal="left" indent="8"/>
    </xf>
    <xf numFmtId="0" fontId="119" fillId="0" borderId="0" xfId="0" applyFont="1" applyFill="1"/>
    <xf numFmtId="0" fontId="118" fillId="0" borderId="108" xfId="0" applyNumberFormat="1" applyFont="1" applyFill="1" applyBorder="1" applyAlignment="1">
      <alignment horizontal="left" vertical="center" wrapText="1"/>
    </xf>
    <xf numFmtId="0" fontId="119" fillId="0" borderId="0" xfId="0" applyFont="1" applyBorder="1"/>
    <xf numFmtId="0" fontId="122" fillId="0" borderId="108" xfId="0" applyFont="1" applyFill="1" applyBorder="1"/>
    <xf numFmtId="0" fontId="119" fillId="0" borderId="0" xfId="0" applyFont="1" applyBorder="1" applyAlignment="1">
      <alignment horizontal="left"/>
    </xf>
    <xf numFmtId="0" fontId="122" fillId="0" borderId="0" xfId="0" applyFont="1" applyBorder="1"/>
    <xf numFmtId="0" fontId="119" fillId="0" borderId="0" xfId="0" applyFont="1" applyFill="1" applyBorder="1"/>
    <xf numFmtId="0" fontId="122" fillId="0" borderId="108" xfId="0" applyFont="1" applyFill="1" applyBorder="1" applyAlignment="1">
      <alignment horizontal="center" vertical="center" wrapText="1"/>
    </xf>
    <xf numFmtId="0" fontId="121" fillId="0" borderId="108" xfId="0" applyFont="1" applyFill="1" applyBorder="1" applyAlignment="1">
      <alignment horizontal="left" indent="1"/>
    </xf>
    <xf numFmtId="0" fontId="121" fillId="0" borderId="108" xfId="0" applyFont="1" applyFill="1" applyBorder="1" applyAlignment="1">
      <alignment horizontal="left" wrapText="1" indent="1"/>
    </xf>
    <xf numFmtId="0" fontId="118" fillId="0" borderId="108" xfId="0" applyFont="1" applyFill="1" applyBorder="1" applyAlignment="1">
      <alignment horizontal="left" indent="1"/>
    </xf>
    <xf numFmtId="0" fontId="118" fillId="0" borderId="108" xfId="0" applyNumberFormat="1" applyFont="1" applyFill="1" applyBorder="1" applyAlignment="1">
      <alignment horizontal="left" indent="1"/>
    </xf>
    <xf numFmtId="0" fontId="118" fillId="0" borderId="108" xfId="0" applyFont="1" applyFill="1" applyBorder="1" applyAlignment="1">
      <alignment horizontal="left" wrapText="1" indent="2"/>
    </xf>
    <xf numFmtId="0" fontId="121" fillId="0" borderId="108" xfId="0" applyFont="1" applyFill="1" applyBorder="1" applyAlignment="1">
      <alignment horizontal="left" vertical="center" indent="1"/>
    </xf>
    <xf numFmtId="0" fontId="119" fillId="81" borderId="108" xfId="0" applyFont="1" applyFill="1" applyBorder="1"/>
    <xf numFmtId="0" fontId="119" fillId="0" borderId="108" xfId="0" applyFont="1" applyFill="1" applyBorder="1" applyAlignment="1">
      <alignment horizontal="left" wrapText="1"/>
    </xf>
    <xf numFmtId="0" fontId="119" fillId="0" borderId="108" xfId="0" applyFont="1" applyFill="1" applyBorder="1" applyAlignment="1">
      <alignment horizontal="left" wrapText="1" indent="2"/>
    </xf>
    <xf numFmtId="0" fontId="122" fillId="0" borderId="7" xfId="0" applyFont="1" applyBorder="1"/>
    <xf numFmtId="0" fontId="122" fillId="81" borderId="108" xfId="0" applyFont="1" applyFill="1" applyBorder="1"/>
    <xf numFmtId="0" fontId="119" fillId="0" borderId="0" xfId="0" applyFont="1" applyBorder="1" applyAlignment="1">
      <alignment horizontal="center" vertical="center"/>
    </xf>
    <xf numFmtId="0" fontId="119" fillId="0" borderId="0" xfId="0" applyFont="1" applyFill="1" applyBorder="1" applyAlignment="1">
      <alignment horizontal="center" vertical="center" wrapText="1"/>
    </xf>
    <xf numFmtId="0" fontId="119" fillId="0" borderId="0" xfId="0" applyFont="1" applyBorder="1" applyAlignment="1">
      <alignment horizontal="center" vertical="center" wrapText="1"/>
    </xf>
    <xf numFmtId="0" fontId="119" fillId="0" borderId="7" xfId="0" applyFont="1" applyBorder="1" applyAlignment="1">
      <alignment wrapText="1"/>
    </xf>
    <xf numFmtId="0" fontId="119" fillId="0" borderId="7" xfId="0" applyFont="1" applyBorder="1" applyAlignment="1">
      <alignment horizontal="center" vertical="center" wrapText="1"/>
    </xf>
    <xf numFmtId="49" fontId="119" fillId="0" borderId="108" xfId="0" applyNumberFormat="1" applyFont="1" applyBorder="1" applyAlignment="1">
      <alignment horizontal="center" vertical="center" wrapText="1"/>
    </xf>
    <xf numFmtId="0" fontId="119" fillId="0" borderId="108" xfId="0" applyFont="1" applyBorder="1" applyAlignment="1">
      <alignment horizontal="center"/>
    </xf>
    <xf numFmtId="0" fontId="119" fillId="0" borderId="108" xfId="0" applyFont="1" applyBorder="1" applyAlignment="1">
      <alignment horizontal="left" indent="1"/>
    </xf>
    <xf numFmtId="0" fontId="119" fillId="0" borderId="7" xfId="0" applyFont="1" applyBorder="1"/>
    <xf numFmtId="0" fontId="119" fillId="0" borderId="108" xfId="0" applyFont="1" applyBorder="1" applyAlignment="1">
      <alignment horizontal="left" indent="2"/>
    </xf>
    <xf numFmtId="49" fontId="119" fillId="0" borderId="108" xfId="0" applyNumberFormat="1" applyFont="1" applyBorder="1" applyAlignment="1">
      <alignment horizontal="left" indent="3"/>
    </xf>
    <xf numFmtId="49" fontId="119" fillId="0" borderId="108" xfId="0" applyNumberFormat="1" applyFont="1" applyFill="1" applyBorder="1" applyAlignment="1">
      <alignment horizontal="left" indent="3"/>
    </xf>
    <xf numFmtId="49" fontId="119" fillId="0" borderId="108" xfId="0" applyNumberFormat="1" applyFont="1" applyBorder="1" applyAlignment="1">
      <alignment horizontal="left" indent="1"/>
    </xf>
    <xf numFmtId="49" fontId="119" fillId="0" borderId="108" xfId="0" applyNumberFormat="1" applyFont="1" applyFill="1" applyBorder="1" applyAlignment="1">
      <alignment horizontal="left" indent="1"/>
    </xf>
    <xf numFmtId="0" fontId="119" fillId="0" borderId="108" xfId="0" applyNumberFormat="1" applyFont="1" applyBorder="1" applyAlignment="1">
      <alignment horizontal="left" indent="1"/>
    </xf>
    <xf numFmtId="49" fontId="119" fillId="0" borderId="108" xfId="0" applyNumberFormat="1" applyFont="1" applyBorder="1" applyAlignment="1">
      <alignment horizontal="left" wrapText="1" indent="2"/>
    </xf>
    <xf numFmtId="49" fontId="119" fillId="0" borderId="108" xfId="0" applyNumberFormat="1" applyFont="1" applyFill="1" applyBorder="1" applyAlignment="1">
      <alignment horizontal="left" vertical="top" wrapText="1" indent="2"/>
    </xf>
    <xf numFmtId="49" fontId="119" fillId="0" borderId="108" xfId="0" applyNumberFormat="1" applyFont="1" applyFill="1" applyBorder="1" applyAlignment="1">
      <alignment horizontal="left" wrapText="1" indent="3"/>
    </xf>
    <xf numFmtId="49" fontId="119" fillId="0" borderId="108" xfId="0" applyNumberFormat="1" applyFont="1" applyFill="1" applyBorder="1" applyAlignment="1">
      <alignment horizontal="left" wrapText="1" indent="2"/>
    </xf>
    <xf numFmtId="0" fontId="119" fillId="0" borderId="108" xfId="0" applyNumberFormat="1" applyFont="1" applyFill="1" applyBorder="1" applyAlignment="1">
      <alignment horizontal="left" wrapText="1" indent="1"/>
    </xf>
    <xf numFmtId="0" fontId="121" fillId="0" borderId="139" xfId="0" applyNumberFormat="1" applyFont="1" applyFill="1" applyBorder="1" applyAlignment="1">
      <alignment horizontal="left" vertical="center" wrapText="1"/>
    </xf>
    <xf numFmtId="0" fontId="119" fillId="0" borderId="103"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21" fillId="0" borderId="108" xfId="0" applyNumberFormat="1" applyFont="1" applyFill="1" applyBorder="1" applyAlignment="1">
      <alignment horizontal="left" vertical="center" wrapText="1"/>
    </xf>
    <xf numFmtId="0" fontId="119" fillId="0" borderId="0" xfId="0" applyFont="1" applyAlignment="1">
      <alignment horizontal="center" vertical="center"/>
    </xf>
    <xf numFmtId="0" fontId="127" fillId="0" borderId="0" xfId="0" applyFont="1"/>
    <xf numFmtId="0" fontId="127" fillId="0" borderId="0" xfId="0" applyFont="1" applyAlignment="1">
      <alignment horizontal="center" vertical="center"/>
    </xf>
    <xf numFmtId="0" fontId="119" fillId="0" borderId="108" xfId="0" applyFont="1" applyFill="1" applyBorder="1" applyAlignment="1">
      <alignment horizontal="left" indent="1"/>
    </xf>
    <xf numFmtId="49" fontId="108" fillId="0" borderId="108" xfId="0" applyNumberFormat="1" applyFont="1" applyFill="1" applyBorder="1" applyAlignment="1">
      <alignment horizontal="right" vertical="center"/>
    </xf>
    <xf numFmtId="0" fontId="108" fillId="3" borderId="108" xfId="5" applyNumberFormat="1" applyFont="1" applyFill="1" applyBorder="1" applyAlignment="1" applyProtection="1">
      <alignment horizontal="right" vertical="center"/>
      <protection locked="0"/>
    </xf>
    <xf numFmtId="0" fontId="108" fillId="0" borderId="108" xfId="0" applyNumberFormat="1" applyFont="1" applyFill="1" applyBorder="1" applyAlignment="1">
      <alignment vertical="center" wrapText="1"/>
    </xf>
    <xf numFmtId="0" fontId="128" fillId="0" borderId="108" xfId="0" applyNumberFormat="1" applyFont="1" applyFill="1" applyBorder="1" applyAlignment="1">
      <alignment horizontal="left" vertical="center" wrapText="1"/>
    </xf>
    <xf numFmtId="0" fontId="108" fillId="0" borderId="108" xfId="0" applyNumberFormat="1" applyFont="1" applyFill="1" applyBorder="1" applyAlignment="1">
      <alignment vertical="center"/>
    </xf>
    <xf numFmtId="0" fontId="128" fillId="0" borderId="108" xfId="0" applyNumberFormat="1" applyFont="1" applyFill="1" applyBorder="1" applyAlignment="1">
      <alignment vertical="center" wrapText="1"/>
    </xf>
    <xf numFmtId="2" fontId="108" fillId="3" borderId="108" xfId="5" applyNumberFormat="1" applyFont="1" applyFill="1" applyBorder="1" applyAlignment="1" applyProtection="1">
      <alignment horizontal="right" vertical="center"/>
      <protection locked="0"/>
    </xf>
    <xf numFmtId="0" fontId="108" fillId="0" borderId="108" xfId="0" applyNumberFormat="1" applyFont="1" applyFill="1" applyBorder="1" applyAlignment="1">
      <alignment horizontal="left" vertical="center" wrapText="1"/>
    </xf>
    <xf numFmtId="0" fontId="108" fillId="0" borderId="108" xfId="0" applyNumberFormat="1" applyFont="1" applyFill="1" applyBorder="1" applyAlignment="1">
      <alignment horizontal="right" vertical="center"/>
    </xf>
    <xf numFmtId="0" fontId="129" fillId="0" borderId="0" xfId="0" applyFont="1" applyFill="1" applyBorder="1" applyAlignment="1"/>
    <xf numFmtId="0" fontId="108" fillId="0" borderId="108" xfId="12672" applyFont="1" applyFill="1" applyBorder="1" applyAlignment="1">
      <alignment horizontal="left" vertical="center" wrapText="1"/>
    </xf>
    <xf numFmtId="0" fontId="108" fillId="0" borderId="103" xfId="0" applyNumberFormat="1" applyFont="1" applyFill="1" applyBorder="1" applyAlignment="1">
      <alignment horizontal="left" vertical="top" wrapText="1"/>
    </xf>
    <xf numFmtId="0" fontId="130" fillId="0" borderId="108" xfId="0" applyFont="1" applyBorder="1"/>
    <xf numFmtId="0" fontId="128" fillId="0" borderId="108" xfId="0" applyFont="1" applyBorder="1" applyAlignment="1">
      <alignment horizontal="left" vertical="top" wrapText="1"/>
    </xf>
    <xf numFmtId="0" fontId="128" fillId="0" borderId="108" xfId="0" applyFont="1" applyBorder="1"/>
    <xf numFmtId="0" fontId="128" fillId="0" borderId="108" xfId="0" applyFont="1" applyBorder="1" applyAlignment="1">
      <alignment horizontal="left" wrapText="1" indent="2"/>
    </xf>
    <xf numFmtId="0" fontId="108" fillId="0" borderId="108" xfId="12672" applyFont="1" applyFill="1" applyBorder="1" applyAlignment="1">
      <alignment horizontal="left" vertical="center" wrapText="1" indent="2"/>
    </xf>
    <xf numFmtId="0" fontId="128" fillId="0" borderId="108" xfId="0" applyFont="1" applyBorder="1" applyAlignment="1">
      <alignment horizontal="left" vertical="top" wrapText="1" indent="2"/>
    </xf>
    <xf numFmtId="0" fontId="130" fillId="0" borderId="7" xfId="0" applyFont="1" applyBorder="1"/>
    <xf numFmtId="0" fontId="128" fillId="0" borderId="108" xfId="0" applyFont="1" applyFill="1" applyBorder="1" applyAlignment="1">
      <alignment horizontal="left" wrapText="1" indent="2"/>
    </xf>
    <xf numFmtId="0" fontId="128" fillId="0" borderId="108" xfId="0" applyFont="1" applyBorder="1" applyAlignment="1">
      <alignment horizontal="left" indent="1"/>
    </xf>
    <xf numFmtId="0" fontId="128" fillId="0" borderId="108" xfId="0" applyFont="1" applyBorder="1" applyAlignment="1">
      <alignment horizontal="left" indent="2"/>
    </xf>
    <xf numFmtId="49" fontId="128" fillId="0" borderId="108" xfId="0" applyNumberFormat="1" applyFont="1" applyFill="1" applyBorder="1" applyAlignment="1">
      <alignment horizontal="left" indent="3"/>
    </xf>
    <xf numFmtId="49" fontId="128" fillId="0" borderId="108" xfId="0" applyNumberFormat="1" applyFont="1" applyFill="1" applyBorder="1" applyAlignment="1">
      <alignment horizontal="left" vertical="center" indent="1"/>
    </xf>
    <xf numFmtId="0" fontId="108" fillId="0" borderId="108" xfId="0" applyFont="1" applyFill="1" applyBorder="1" applyAlignment="1">
      <alignment vertical="center" wrapText="1"/>
    </xf>
    <xf numFmtId="49" fontId="128" fillId="0" borderId="108" xfId="0" applyNumberFormat="1" applyFont="1" applyFill="1" applyBorder="1" applyAlignment="1">
      <alignment horizontal="left" vertical="top" wrapText="1" indent="2"/>
    </xf>
    <xf numFmtId="49" fontId="128" fillId="0" borderId="108" xfId="0" applyNumberFormat="1" applyFont="1" applyFill="1" applyBorder="1" applyAlignment="1">
      <alignment horizontal="left" vertical="top" wrapText="1"/>
    </xf>
    <xf numFmtId="49" fontId="128" fillId="0" borderId="108" xfId="0" applyNumberFormat="1" applyFont="1" applyFill="1" applyBorder="1" applyAlignment="1">
      <alignment horizontal="left" wrapText="1" indent="3"/>
    </xf>
    <xf numFmtId="49" fontId="128" fillId="0" borderId="108" xfId="0" applyNumberFormat="1" applyFont="1" applyFill="1" applyBorder="1" applyAlignment="1">
      <alignment horizontal="left" wrapText="1" indent="2"/>
    </xf>
    <xf numFmtId="49" fontId="128" fillId="0" borderId="108" xfId="0" applyNumberFormat="1" applyFont="1" applyFill="1" applyBorder="1" applyAlignment="1">
      <alignment vertical="top" wrapText="1"/>
    </xf>
    <xf numFmtId="0" fontId="11" fillId="0" borderId="108" xfId="17" applyFill="1" applyBorder="1" applyAlignment="1" applyProtection="1">
      <alignment wrapText="1"/>
    </xf>
    <xf numFmtId="49" fontId="128" fillId="0" borderId="108" xfId="0" applyNumberFormat="1" applyFont="1" applyFill="1" applyBorder="1" applyAlignment="1">
      <alignment horizontal="left" vertical="center" wrapText="1" indent="3"/>
    </xf>
    <xf numFmtId="49" fontId="119" fillId="0" borderId="108" xfId="0" applyNumberFormat="1" applyFont="1" applyFill="1" applyBorder="1" applyAlignment="1">
      <alignment horizontal="left" wrapText="1" indent="1"/>
    </xf>
    <xf numFmtId="0" fontId="128" fillId="0" borderId="108" xfId="0" applyFont="1" applyBorder="1" applyAlignment="1">
      <alignment horizontal="left" vertical="center" wrapText="1" indent="2"/>
    </xf>
    <xf numFmtId="0" fontId="108" fillId="0" borderId="108" xfId="0" applyFont="1" applyFill="1" applyBorder="1" applyAlignment="1">
      <alignment horizontal="left" vertical="center" wrapText="1"/>
    </xf>
    <xf numFmtId="0" fontId="119" fillId="0" borderId="0" xfId="0" applyFont="1" applyBorder="1" applyAlignment="1">
      <alignment horizontal="left" indent="1"/>
    </xf>
    <xf numFmtId="0" fontId="119" fillId="0" borderId="0" xfId="0" applyFont="1" applyBorder="1" applyAlignment="1">
      <alignment horizontal="left" indent="2"/>
    </xf>
    <xf numFmtId="49" fontId="119" fillId="0" borderId="0" xfId="0" applyNumberFormat="1" applyFont="1" applyBorder="1" applyAlignment="1">
      <alignment horizontal="left" indent="3"/>
    </xf>
    <xf numFmtId="49" fontId="119" fillId="0" borderId="0" xfId="0" applyNumberFormat="1" applyFont="1" applyBorder="1" applyAlignment="1">
      <alignment horizontal="left" indent="1"/>
    </xf>
    <xf numFmtId="49" fontId="119" fillId="0" borderId="0" xfId="0" applyNumberFormat="1" applyFont="1" applyBorder="1" applyAlignment="1">
      <alignment horizontal="left" wrapText="1" indent="2"/>
    </xf>
    <xf numFmtId="49" fontId="119" fillId="0" borderId="0" xfId="0" applyNumberFormat="1" applyFont="1" applyFill="1" applyBorder="1" applyAlignment="1">
      <alignment horizontal="left" wrapText="1" indent="3"/>
    </xf>
    <xf numFmtId="0" fontId="119" fillId="0" borderId="0" xfId="0" applyNumberFormat="1" applyFont="1" applyFill="1" applyBorder="1" applyAlignment="1">
      <alignment horizontal="left" wrapText="1" indent="1"/>
    </xf>
    <xf numFmtId="49" fontId="107" fillId="0" borderId="108" xfId="0" applyNumberFormat="1" applyFont="1" applyFill="1" applyBorder="1" applyAlignment="1">
      <alignment horizontal="right" vertical="center"/>
    </xf>
    <xf numFmtId="0" fontId="108" fillId="0" borderId="108" xfId="0" applyFont="1" applyFill="1" applyBorder="1" applyAlignment="1">
      <alignment horizontal="left" vertical="center" wrapText="1"/>
    </xf>
    <xf numFmtId="0" fontId="122" fillId="0" borderId="108"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08" fillId="0" borderId="107" xfId="0" applyNumberFormat="1" applyFont="1" applyFill="1" applyBorder="1" applyAlignment="1">
      <alignment horizontal="left" vertical="center" wrapText="1"/>
    </xf>
    <xf numFmtId="0" fontId="119" fillId="0" borderId="0" xfId="0" applyFont="1" applyFill="1" applyAlignment="1">
      <alignment horizontal="left" vertical="top" wrapText="1"/>
    </xf>
    <xf numFmtId="0" fontId="125" fillId="0" borderId="108" xfId="13" applyFont="1" applyFill="1" applyBorder="1" applyAlignment="1" applyProtection="1">
      <alignment horizontal="left" vertical="center" wrapText="1"/>
      <protection locked="0"/>
    </xf>
    <xf numFmtId="0" fontId="119" fillId="0" borderId="108" xfId="0" applyFont="1" applyFill="1" applyBorder="1" applyAlignment="1">
      <alignment horizontal="center" vertical="center" wrapText="1"/>
    </xf>
    <xf numFmtId="0" fontId="119" fillId="0" borderId="0" xfId="0" applyFont="1" applyFill="1" applyBorder="1" applyAlignment="1">
      <alignment horizontal="center" vertical="center"/>
    </xf>
    <xf numFmtId="0" fontId="119" fillId="0" borderId="7" xfId="0" applyFont="1" applyFill="1" applyBorder="1"/>
    <xf numFmtId="49" fontId="119" fillId="0" borderId="108" xfId="0" applyNumberFormat="1" applyFont="1" applyFill="1" applyBorder="1" applyAlignment="1">
      <alignment horizontal="center" vertical="center" wrapText="1"/>
    </xf>
    <xf numFmtId="0" fontId="108" fillId="0" borderId="108" xfId="0" applyFont="1" applyFill="1" applyBorder="1" applyAlignment="1">
      <alignment horizontal="left" vertical="center" wrapText="1"/>
    </xf>
    <xf numFmtId="0" fontId="25" fillId="0" borderId="125" xfId="0" applyFont="1" applyBorder="1" applyAlignment="1">
      <alignment horizontal="center"/>
    </xf>
    <xf numFmtId="0" fontId="118" fillId="0" borderId="108" xfId="0" applyNumberFormat="1" applyFont="1" applyFill="1" applyBorder="1" applyAlignment="1">
      <alignment vertical="center" wrapText="1"/>
    </xf>
    <xf numFmtId="0" fontId="118" fillId="0" borderId="108" xfId="0" applyFont="1" applyFill="1" applyBorder="1" applyAlignment="1">
      <alignment vertical="center" wrapText="1"/>
    </xf>
    <xf numFmtId="0" fontId="118" fillId="0" borderId="108" xfId="0" applyNumberFormat="1" applyFont="1" applyFill="1" applyBorder="1" applyAlignment="1">
      <alignment horizontal="left" vertical="center" wrapText="1" indent="1"/>
    </xf>
    <xf numFmtId="0" fontId="118" fillId="0" borderId="108" xfId="0" applyNumberFormat="1" applyFont="1" applyFill="1" applyBorder="1" applyAlignment="1">
      <alignment horizontal="left" vertical="center" indent="1"/>
    </xf>
    <xf numFmtId="0" fontId="127" fillId="0" borderId="108" xfId="0" applyFont="1" applyBorder="1" applyAlignment="1">
      <alignment horizontal="left" indent="2"/>
    </xf>
    <xf numFmtId="0" fontId="133" fillId="0" borderId="143" xfId="0" applyNumberFormat="1" applyFont="1" applyFill="1" applyBorder="1" applyAlignment="1">
      <alignment vertical="center" wrapText="1" readingOrder="1"/>
    </xf>
    <xf numFmtId="0" fontId="133" fillId="0" borderId="144" xfId="0" applyNumberFormat="1" applyFont="1" applyFill="1" applyBorder="1" applyAlignment="1">
      <alignment vertical="center" wrapText="1" readingOrder="1"/>
    </xf>
    <xf numFmtId="0" fontId="133" fillId="0" borderId="144" xfId="0" applyNumberFormat="1" applyFont="1" applyFill="1" applyBorder="1" applyAlignment="1">
      <alignment horizontal="left" vertical="center" wrapText="1" indent="1" readingOrder="1"/>
    </xf>
    <xf numFmtId="0" fontId="127" fillId="0" borderId="103" xfId="0" applyFont="1" applyBorder="1" applyAlignment="1">
      <alignment horizontal="left" indent="2"/>
    </xf>
    <xf numFmtId="0" fontId="133" fillId="0" borderId="145" xfId="0" applyNumberFormat="1" applyFont="1" applyFill="1" applyBorder="1" applyAlignment="1">
      <alignment vertical="center" wrapText="1" readingOrder="1"/>
    </xf>
    <xf numFmtId="0" fontId="127" fillId="0" borderId="108" xfId="0" applyFont="1" applyFill="1" applyBorder="1" applyAlignment="1">
      <alignment horizontal="left" indent="2"/>
    </xf>
    <xf numFmtId="0" fontId="134" fillId="0" borderId="108" xfId="0" applyNumberFormat="1" applyFont="1" applyFill="1" applyBorder="1" applyAlignment="1">
      <alignment vertical="center" wrapText="1" readingOrder="1"/>
    </xf>
    <xf numFmtId="0" fontId="127" fillId="0" borderId="108" xfId="0" applyFont="1" applyBorder="1" applyAlignment="1">
      <alignment horizontal="left" vertical="center" wrapText="1"/>
    </xf>
    <xf numFmtId="0" fontId="118" fillId="0" borderId="108" xfId="0" applyFont="1" applyFill="1" applyBorder="1" applyAlignment="1">
      <alignment horizontal="left" vertical="center" wrapText="1"/>
    </xf>
    <xf numFmtId="0" fontId="0" fillId="0" borderId="7" xfId="0" applyBorder="1"/>
    <xf numFmtId="9" fontId="28" fillId="37" borderId="0" xfId="20961" applyFont="1" applyFill="1" applyBorder="1"/>
    <xf numFmtId="9" fontId="9" fillId="2" borderId="26" xfId="20961" applyFont="1" applyFill="1" applyBorder="1" applyAlignment="1" applyProtection="1">
      <alignment vertical="center"/>
      <protection locked="0"/>
    </xf>
    <xf numFmtId="9" fontId="17" fillId="2" borderId="26" xfId="20961" applyFont="1" applyFill="1" applyBorder="1" applyAlignment="1" applyProtection="1">
      <alignment vertical="center"/>
      <protection locked="0"/>
    </xf>
    <xf numFmtId="170" fontId="9" fillId="2" borderId="108" xfId="20961" applyNumberFormat="1" applyFont="1" applyFill="1" applyBorder="1" applyAlignment="1" applyProtection="1">
      <alignment vertical="center"/>
      <protection locked="0"/>
    </xf>
    <xf numFmtId="170" fontId="17" fillId="2" borderId="108" xfId="20961" applyNumberFormat="1" applyFont="1" applyFill="1" applyBorder="1" applyAlignment="1" applyProtection="1">
      <alignment vertical="center"/>
      <protection locked="0"/>
    </xf>
    <xf numFmtId="169" fontId="122" fillId="0" borderId="108" xfId="7" applyNumberFormat="1" applyFont="1" applyBorder="1"/>
    <xf numFmtId="169" fontId="119" fillId="0" borderId="108" xfId="7" applyNumberFormat="1" applyFont="1" applyBorder="1"/>
    <xf numFmtId="169" fontId="119" fillId="0" borderId="108" xfId="7" applyNumberFormat="1" applyFont="1" applyFill="1" applyBorder="1"/>
    <xf numFmtId="169" fontId="118" fillId="36" borderId="108" xfId="7" applyNumberFormat="1" applyFont="1" applyFill="1" applyBorder="1"/>
    <xf numFmtId="169" fontId="119" fillId="0" borderId="108" xfId="7" applyNumberFormat="1" applyFont="1" applyBorder="1" applyAlignment="1">
      <alignment horizontal="left" indent="1"/>
    </xf>
    <xf numFmtId="169" fontId="119" fillId="82" borderId="108" xfId="7" applyNumberFormat="1" applyFont="1" applyFill="1" applyBorder="1"/>
    <xf numFmtId="169" fontId="118" fillId="0" borderId="108" xfId="7" applyNumberFormat="1" applyFont="1" applyFill="1" applyBorder="1" applyAlignment="1">
      <alignment horizontal="left" vertical="center" wrapText="1"/>
    </xf>
    <xf numFmtId="169" fontId="119" fillId="0" borderId="108" xfId="7" applyNumberFormat="1" applyFont="1" applyBorder="1" applyAlignment="1">
      <alignment horizontal="center" vertical="center" textRotation="90" wrapText="1"/>
    </xf>
    <xf numFmtId="169" fontId="119" fillId="0" borderId="108" xfId="7" applyNumberFormat="1" applyFont="1" applyBorder="1" applyAlignment="1">
      <alignment horizontal="center" vertical="center" wrapText="1"/>
    </xf>
    <xf numFmtId="169" fontId="119" fillId="0" borderId="108" xfId="7" applyNumberFormat="1" applyFont="1" applyBorder="1" applyAlignment="1">
      <alignment horizontal="center" vertical="center"/>
    </xf>
    <xf numFmtId="169" fontId="121" fillId="0" borderId="108" xfId="7" applyNumberFormat="1" applyFont="1" applyFill="1" applyBorder="1" applyAlignment="1">
      <alignment horizontal="left" vertical="center" wrapText="1"/>
    </xf>
    <xf numFmtId="169" fontId="122" fillId="0" borderId="108" xfId="7" applyNumberFormat="1" applyFont="1" applyBorder="1" applyAlignment="1">
      <alignment horizontal="center" vertical="center"/>
    </xf>
    <xf numFmtId="169" fontId="122" fillId="0" borderId="108" xfId="7" applyNumberFormat="1" applyFont="1" applyFill="1" applyBorder="1"/>
    <xf numFmtId="169" fontId="127" fillId="0" borderId="108" xfId="7" applyNumberFormat="1" applyFont="1" applyBorder="1"/>
    <xf numFmtId="169" fontId="127" fillId="0" borderId="103" xfId="7" applyNumberFormat="1" applyFont="1" applyBorder="1"/>
    <xf numFmtId="9" fontId="127" fillId="0" borderId="108" xfId="20961" applyFont="1" applyBorder="1"/>
    <xf numFmtId="9" fontId="127" fillId="0" borderId="103" xfId="20961" applyFont="1" applyBorder="1"/>
    <xf numFmtId="9" fontId="4" fillId="0" borderId="24" xfId="20961" applyFont="1" applyBorder="1" applyAlignment="1"/>
    <xf numFmtId="0" fontId="9" fillId="0" borderId="116" xfId="0" applyFont="1" applyBorder="1" applyAlignment="1">
      <alignment vertical="center"/>
    </xf>
    <xf numFmtId="0" fontId="13" fillId="0" borderId="104" xfId="0" applyFont="1" applyBorder="1" applyAlignment="1">
      <alignment wrapText="1"/>
    </xf>
    <xf numFmtId="10" fontId="4" fillId="0" borderId="123" xfId="20961" applyNumberFormat="1" applyFont="1" applyBorder="1" applyAlignment="1"/>
    <xf numFmtId="10" fontId="4" fillId="0" borderId="117" xfId="20961" applyNumberFormat="1" applyFont="1" applyBorder="1" applyAlignment="1"/>
    <xf numFmtId="169" fontId="28" fillId="37" borderId="0" xfId="7" applyNumberFormat="1" applyFont="1" applyFill="1" applyBorder="1"/>
    <xf numFmtId="169" fontId="4" fillId="0" borderId="59" xfId="7" applyNumberFormat="1" applyFont="1" applyFill="1" applyBorder="1" applyAlignment="1">
      <alignment vertical="center"/>
    </xf>
    <xf numFmtId="169" fontId="4" fillId="0" borderId="73" xfId="7" applyNumberFormat="1" applyFont="1" applyFill="1" applyBorder="1" applyAlignment="1">
      <alignment vertical="center"/>
    </xf>
    <xf numFmtId="169" fontId="4" fillId="3" borderId="106" xfId="7" applyNumberFormat="1" applyFont="1" applyFill="1" applyBorder="1" applyAlignment="1">
      <alignment vertical="center"/>
    </xf>
    <xf numFmtId="169" fontId="4" fillId="3" borderId="24" xfId="7" applyNumberFormat="1" applyFont="1" applyFill="1" applyBorder="1" applyAlignment="1">
      <alignment vertical="center"/>
    </xf>
    <xf numFmtId="169" fontId="4" fillId="0" borderId="109" xfId="7" applyNumberFormat="1" applyFont="1" applyFill="1" applyBorder="1" applyAlignment="1">
      <alignment vertical="center"/>
    </xf>
    <xf numFmtId="169" fontId="4" fillId="0" borderId="123" xfId="7" applyNumberFormat="1" applyFont="1" applyFill="1" applyBorder="1" applyAlignment="1">
      <alignment vertical="center"/>
    </xf>
    <xf numFmtId="169" fontId="4" fillId="0" borderId="26" xfId="7" applyNumberFormat="1" applyFont="1" applyFill="1" applyBorder="1" applyAlignment="1">
      <alignment vertical="center"/>
    </xf>
    <xf numFmtId="169" fontId="4" fillId="0" borderId="28" xfId="7" applyNumberFormat="1" applyFont="1" applyFill="1" applyBorder="1" applyAlignment="1">
      <alignment vertical="center"/>
    </xf>
    <xf numFmtId="169" fontId="4" fillId="0" borderId="27" xfId="7" applyNumberFormat="1" applyFont="1" applyFill="1" applyBorder="1" applyAlignment="1">
      <alignment vertical="center"/>
    </xf>
    <xf numFmtId="169" fontId="4" fillId="0" borderId="30" xfId="7" applyNumberFormat="1" applyFont="1" applyFill="1" applyBorder="1" applyAlignment="1">
      <alignment vertical="center"/>
    </xf>
    <xf numFmtId="169" fontId="4" fillId="0" borderId="21" xfId="7" applyNumberFormat="1" applyFont="1" applyFill="1" applyBorder="1" applyAlignment="1">
      <alignment vertical="center"/>
    </xf>
    <xf numFmtId="169" fontId="4" fillId="0" borderId="104" xfId="7" applyNumberFormat="1" applyFont="1" applyFill="1" applyBorder="1" applyAlignment="1">
      <alignment vertical="center"/>
    </xf>
    <xf numFmtId="169" fontId="4" fillId="0" borderId="117" xfId="7" applyNumberFormat="1" applyFont="1" applyFill="1" applyBorder="1" applyAlignment="1">
      <alignment vertical="center"/>
    </xf>
    <xf numFmtId="9" fontId="4" fillId="0" borderId="102" xfId="20961" applyFont="1" applyFill="1" applyBorder="1" applyAlignment="1">
      <alignment vertical="center"/>
    </xf>
    <xf numFmtId="9" fontId="4" fillId="0" borderId="119" xfId="20961" applyFont="1" applyFill="1" applyBorder="1" applyAlignment="1">
      <alignment vertical="center"/>
    </xf>
    <xf numFmtId="0" fontId="127" fillId="0" borderId="108" xfId="0" applyFont="1" applyBorder="1"/>
    <xf numFmtId="0" fontId="127" fillId="0" borderId="108" xfId="0" applyFont="1" applyBorder="1" applyAlignment="1">
      <alignment horizontal="left" indent="3"/>
    </xf>
    <xf numFmtId="9" fontId="115" fillId="80" borderId="108" xfId="20961" applyFont="1" applyFill="1" applyBorder="1" applyAlignment="1" applyProtection="1">
      <alignment horizontal="right" vertical="center"/>
    </xf>
    <xf numFmtId="169" fontId="119" fillId="0" borderId="108" xfId="7" applyNumberFormat="1" applyFont="1" applyBorder="1" applyAlignment="1">
      <alignment horizontal="left" indent="2"/>
    </xf>
    <xf numFmtId="169" fontId="119" fillId="0" borderId="108" xfId="7" applyNumberFormat="1" applyFont="1" applyFill="1" applyBorder="1" applyAlignment="1">
      <alignment horizontal="left" indent="3"/>
    </xf>
    <xf numFmtId="169" fontId="119" fillId="0" borderId="108" xfId="7" applyNumberFormat="1" applyFont="1" applyFill="1" applyBorder="1" applyAlignment="1">
      <alignment horizontal="left" indent="1"/>
    </xf>
    <xf numFmtId="169" fontId="119" fillId="83" borderId="108" xfId="7" applyNumberFormat="1" applyFont="1" applyFill="1" applyBorder="1"/>
    <xf numFmtId="169" fontId="119" fillId="0" borderId="108" xfId="7" applyNumberFormat="1" applyFont="1" applyFill="1" applyBorder="1" applyAlignment="1">
      <alignment horizontal="left" vertical="top" wrapText="1" indent="2"/>
    </xf>
    <xf numFmtId="169" fontId="119" fillId="0" borderId="108" xfId="7" applyNumberFormat="1" applyFont="1" applyFill="1" applyBorder="1" applyAlignment="1">
      <alignment horizontal="left" wrapText="1" indent="3"/>
    </xf>
    <xf numFmtId="169" fontId="119" fillId="0" borderId="108" xfId="7" applyNumberFormat="1" applyFont="1" applyFill="1" applyBorder="1" applyAlignment="1">
      <alignment horizontal="left" wrapText="1" indent="2"/>
    </xf>
    <xf numFmtId="169" fontId="119" fillId="0" borderId="108" xfId="7" applyNumberFormat="1" applyFont="1" applyFill="1" applyBorder="1" applyAlignment="1">
      <alignment horizontal="left" wrapText="1" indent="1"/>
    </xf>
    <xf numFmtId="169" fontId="119" fillId="0" borderId="7" xfId="7" applyNumberFormat="1" applyFont="1" applyBorder="1"/>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xf>
    <xf numFmtId="0" fontId="4" fillId="0" borderId="24" xfId="0" applyFont="1" applyFill="1" applyBorder="1" applyAlignment="1">
      <alignment horizontal="center"/>
    </xf>
    <xf numFmtId="0" fontId="6" fillId="36" borderId="12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4" xfId="0" applyFont="1" applyFill="1" applyBorder="1" applyAlignment="1">
      <alignment horizontal="center" vertical="center" wrapText="1"/>
    </xf>
    <xf numFmtId="0" fontId="6" fillId="36" borderId="10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9" fontId="15" fillId="3" borderId="19" xfId="1" applyNumberFormat="1" applyFont="1" applyFill="1" applyBorder="1" applyAlignment="1" applyProtection="1">
      <alignment horizontal="center"/>
      <protection locked="0"/>
    </xf>
    <xf numFmtId="169" fontId="15" fillId="3" borderId="20" xfId="1" applyNumberFormat="1" applyFont="1" applyFill="1" applyBorder="1" applyAlignment="1" applyProtection="1">
      <alignment horizontal="center"/>
      <protection locked="0"/>
    </xf>
    <xf numFmtId="169"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9" fontId="15" fillId="0" borderId="99" xfId="1" applyNumberFormat="1" applyFont="1" applyFill="1" applyBorder="1" applyAlignment="1" applyProtection="1">
      <alignment horizontal="center" vertical="center" wrapText="1"/>
      <protection locked="0"/>
    </xf>
    <xf numFmtId="169" fontId="15" fillId="0" borderId="10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3" xfId="0" applyFont="1" applyBorder="1" applyAlignment="1">
      <alignment horizontal="center" vertical="center" wrapText="1"/>
    </xf>
    <xf numFmtId="0" fontId="121" fillId="0" borderId="130" xfId="0" applyNumberFormat="1" applyFont="1" applyFill="1" applyBorder="1" applyAlignment="1">
      <alignment horizontal="left" vertical="center" wrapText="1"/>
    </xf>
    <xf numFmtId="0" fontId="121" fillId="0" borderId="131" xfId="0" applyNumberFormat="1" applyFont="1" applyFill="1" applyBorder="1" applyAlignment="1">
      <alignment horizontal="left" vertical="center" wrapText="1"/>
    </xf>
    <xf numFmtId="0" fontId="121" fillId="0" borderId="133" xfId="0" applyNumberFormat="1" applyFont="1" applyFill="1" applyBorder="1" applyAlignment="1">
      <alignment horizontal="left" vertical="center" wrapText="1"/>
    </xf>
    <xf numFmtId="0" fontId="121" fillId="0" borderId="134" xfId="0" applyNumberFormat="1" applyFont="1" applyFill="1" applyBorder="1" applyAlignment="1">
      <alignment horizontal="left" vertical="center" wrapText="1"/>
    </xf>
    <xf numFmtId="0" fontId="121" fillId="0" borderId="136" xfId="0" applyNumberFormat="1" applyFont="1" applyFill="1" applyBorder="1" applyAlignment="1">
      <alignment horizontal="left" vertical="center" wrapText="1"/>
    </xf>
    <xf numFmtId="0" fontId="121" fillId="0" borderId="137" xfId="0" applyNumberFormat="1" applyFont="1" applyFill="1" applyBorder="1" applyAlignment="1">
      <alignment horizontal="left" vertical="center" wrapText="1"/>
    </xf>
    <xf numFmtId="0" fontId="122" fillId="0" borderId="104" xfId="0" applyFont="1" applyFill="1" applyBorder="1" applyAlignment="1">
      <alignment horizontal="center" vertical="center" wrapText="1"/>
    </xf>
    <xf numFmtId="0" fontId="122" fillId="0" borderId="122" xfId="0" applyFont="1" applyFill="1" applyBorder="1" applyAlignment="1">
      <alignment horizontal="center" vertical="center" wrapText="1"/>
    </xf>
    <xf numFmtId="0" fontId="122" fillId="0" borderId="132" xfId="0" applyFont="1" applyFill="1" applyBorder="1" applyAlignment="1">
      <alignment horizontal="center" vertical="center" wrapText="1"/>
    </xf>
    <xf numFmtId="0" fontId="122" fillId="0" borderId="59" xfId="0" applyFont="1" applyFill="1" applyBorder="1" applyAlignment="1">
      <alignment horizontal="center" vertical="center" wrapText="1"/>
    </xf>
    <xf numFmtId="0" fontId="122" fillId="0" borderId="135" xfId="0" applyFont="1" applyFill="1" applyBorder="1" applyAlignment="1">
      <alignment horizontal="center" vertical="center" wrapText="1"/>
    </xf>
    <xf numFmtId="0" fontId="122" fillId="0" borderId="11" xfId="0" applyFont="1" applyFill="1" applyBorder="1" applyAlignment="1">
      <alignment horizontal="center" vertical="center" wrapText="1"/>
    </xf>
    <xf numFmtId="0" fontId="119" fillId="0" borderId="103" xfId="0" applyFont="1" applyBorder="1" applyAlignment="1">
      <alignment horizontal="center" vertical="center" wrapText="1"/>
    </xf>
    <xf numFmtId="0" fontId="119" fillId="0" borderId="7" xfId="0" applyFont="1" applyBorder="1" applyAlignment="1">
      <alignment horizontal="center" vertical="center" wrapText="1"/>
    </xf>
    <xf numFmtId="0" fontId="119" fillId="0" borderId="108" xfId="0" applyFont="1" applyBorder="1" applyAlignment="1">
      <alignment horizontal="center" vertical="center" wrapText="1"/>
    </xf>
    <xf numFmtId="0" fontId="126" fillId="0" borderId="108" xfId="0" applyFont="1" applyFill="1" applyBorder="1" applyAlignment="1">
      <alignment horizontal="center" vertical="center"/>
    </xf>
    <xf numFmtId="0" fontId="126" fillId="0" borderId="104" xfId="0" applyFont="1" applyFill="1" applyBorder="1" applyAlignment="1">
      <alignment horizontal="center" vertical="center"/>
    </xf>
    <xf numFmtId="0" fontId="126" fillId="0" borderId="132" xfId="0" applyFont="1" applyFill="1" applyBorder="1" applyAlignment="1">
      <alignment horizontal="center" vertical="center"/>
    </xf>
    <xf numFmtId="0" fontId="126" fillId="0" borderId="59" xfId="0" applyFont="1" applyFill="1" applyBorder="1" applyAlignment="1">
      <alignment horizontal="center" vertical="center"/>
    </xf>
    <xf numFmtId="0" fontId="126" fillId="0" borderId="11" xfId="0" applyFont="1" applyFill="1" applyBorder="1" applyAlignment="1">
      <alignment horizontal="center" vertical="center"/>
    </xf>
    <xf numFmtId="0" fontId="122" fillId="0" borderId="108" xfId="0" applyFont="1" applyFill="1" applyBorder="1" applyAlignment="1">
      <alignment horizontal="center" vertical="center" wrapText="1"/>
    </xf>
    <xf numFmtId="0" fontId="122" fillId="0" borderId="138" xfId="0" applyFont="1" applyFill="1" applyBorder="1" applyAlignment="1">
      <alignment horizontal="center" vertical="center" wrapText="1"/>
    </xf>
    <xf numFmtId="0" fontId="122" fillId="0" borderId="139" xfId="0" applyFont="1" applyFill="1" applyBorder="1" applyAlignment="1">
      <alignment horizontal="center" vertical="center" wrapText="1"/>
    </xf>
    <xf numFmtId="0" fontId="119" fillId="0" borderId="109" xfId="0" applyFont="1" applyFill="1" applyBorder="1" applyAlignment="1">
      <alignment horizontal="center" vertical="center" wrapText="1"/>
    </xf>
    <xf numFmtId="0" fontId="119" fillId="0" borderId="106" xfId="0" applyFont="1" applyFill="1" applyBorder="1" applyAlignment="1">
      <alignment horizontal="center" vertical="center" wrapText="1"/>
    </xf>
    <xf numFmtId="0" fontId="119" fillId="0" borderId="107" xfId="0" applyFont="1" applyFill="1" applyBorder="1" applyAlignment="1">
      <alignment horizontal="center" vertical="center" wrapText="1"/>
    </xf>
    <xf numFmtId="0" fontId="122" fillId="0" borderId="140" xfId="0" applyFont="1" applyFill="1" applyBorder="1" applyAlignment="1">
      <alignment horizontal="center" vertical="center" wrapText="1"/>
    </xf>
    <xf numFmtId="0" fontId="122" fillId="0" borderId="7" xfId="0" applyFont="1" applyFill="1" applyBorder="1" applyAlignment="1">
      <alignment horizontal="center" vertical="center" wrapText="1"/>
    </xf>
    <xf numFmtId="0" fontId="119" fillId="0" borderId="140"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9" fillId="0" borderId="138"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19" fillId="0" borderId="139" xfId="0" applyFont="1" applyFill="1" applyBorder="1" applyAlignment="1">
      <alignment horizontal="center" vertical="center" wrapText="1"/>
    </xf>
    <xf numFmtId="0" fontId="119" fillId="0" borderId="11" xfId="0" applyFont="1" applyBorder="1" applyAlignment="1">
      <alignment horizontal="center" vertical="center" wrapText="1"/>
    </xf>
    <xf numFmtId="0" fontId="121" fillId="0" borderId="104" xfId="0" applyNumberFormat="1" applyFont="1" applyFill="1" applyBorder="1" applyAlignment="1">
      <alignment horizontal="left" vertical="top" wrapText="1"/>
    </xf>
    <xf numFmtId="0" fontId="121" fillId="0" borderId="132" xfId="0" applyNumberFormat="1" applyFont="1" applyFill="1" applyBorder="1" applyAlignment="1">
      <alignment horizontal="left" vertical="top" wrapText="1"/>
    </xf>
    <xf numFmtId="0" fontId="121" fillId="0" borderId="138" xfId="0" applyNumberFormat="1" applyFont="1" applyFill="1" applyBorder="1" applyAlignment="1">
      <alignment horizontal="left" vertical="top" wrapText="1"/>
    </xf>
    <xf numFmtId="0" fontId="121" fillId="0" borderId="139" xfId="0" applyNumberFormat="1" applyFont="1" applyFill="1" applyBorder="1" applyAlignment="1">
      <alignment horizontal="left" vertical="top" wrapText="1"/>
    </xf>
    <xf numFmtId="0" fontId="121" fillId="0" borderId="59" xfId="0" applyNumberFormat="1" applyFont="1" applyFill="1" applyBorder="1" applyAlignment="1">
      <alignment horizontal="left" vertical="top" wrapText="1"/>
    </xf>
    <xf numFmtId="0" fontId="121" fillId="0" borderId="11" xfId="0" applyNumberFormat="1" applyFont="1" applyFill="1" applyBorder="1" applyAlignment="1">
      <alignment horizontal="left" vertical="top" wrapText="1"/>
    </xf>
    <xf numFmtId="0" fontId="119" fillId="0" borderId="104" xfId="0" applyFont="1" applyFill="1" applyBorder="1" applyAlignment="1">
      <alignment horizontal="center" vertical="center"/>
    </xf>
    <xf numFmtId="0" fontId="119" fillId="0" borderId="122" xfId="0" applyFont="1" applyFill="1" applyBorder="1" applyAlignment="1">
      <alignment horizontal="center" vertical="center"/>
    </xf>
    <xf numFmtId="0" fontId="119" fillId="0" borderId="132" xfId="0" applyFont="1" applyFill="1" applyBorder="1" applyAlignment="1">
      <alignment horizontal="center" vertical="center"/>
    </xf>
    <xf numFmtId="0" fontId="119" fillId="0" borderId="104" xfId="0" applyFont="1" applyFill="1" applyBorder="1" applyAlignment="1">
      <alignment horizontal="center" vertical="center" wrapText="1"/>
    </xf>
    <xf numFmtId="0" fontId="119" fillId="0" borderId="122" xfId="0" applyFont="1" applyFill="1" applyBorder="1" applyAlignment="1">
      <alignment horizontal="center" vertical="center" wrapText="1"/>
    </xf>
    <xf numFmtId="0" fontId="119" fillId="0" borderId="132" xfId="0" applyFont="1" applyFill="1" applyBorder="1" applyAlignment="1">
      <alignment horizontal="center" vertical="center" wrapText="1"/>
    </xf>
    <xf numFmtId="0" fontId="119" fillId="0" borderId="104" xfId="0" applyFont="1" applyBorder="1" applyAlignment="1">
      <alignment horizontal="center" vertical="top" wrapText="1"/>
    </xf>
    <xf numFmtId="0" fontId="119" fillId="0" borderId="122" xfId="0" applyFont="1" applyBorder="1" applyAlignment="1">
      <alignment horizontal="center" vertical="top" wrapText="1"/>
    </xf>
    <xf numFmtId="0" fontId="119" fillId="0" borderId="132" xfId="0" applyFont="1" applyBorder="1" applyAlignment="1">
      <alignment horizontal="center" vertical="top" wrapText="1"/>
    </xf>
    <xf numFmtId="0" fontId="119" fillId="0" borderId="104" xfId="0" applyFont="1" applyFill="1" applyBorder="1" applyAlignment="1">
      <alignment horizontal="center" vertical="top" wrapText="1"/>
    </xf>
    <xf numFmtId="0" fontId="119" fillId="0" borderId="106" xfId="0" applyFont="1" applyFill="1" applyBorder="1" applyAlignment="1">
      <alignment horizontal="center" vertical="top" wrapText="1"/>
    </xf>
    <xf numFmtId="0" fontId="119" fillId="0" borderId="107" xfId="0" applyFont="1" applyFill="1" applyBorder="1" applyAlignment="1">
      <alignment horizontal="center" vertical="top" wrapText="1"/>
    </xf>
    <xf numFmtId="0" fontId="119" fillId="0" borderId="103" xfId="0" applyFont="1" applyBorder="1" applyAlignment="1">
      <alignment horizontal="center" vertical="top" wrapText="1"/>
    </xf>
    <xf numFmtId="0" fontId="119" fillId="0" borderId="7" xfId="0" applyFont="1" applyBorder="1" applyAlignment="1">
      <alignment horizontal="center" vertical="top" wrapText="1"/>
    </xf>
    <xf numFmtId="0" fontId="121" fillId="0" borderId="141" xfId="0" applyNumberFormat="1" applyFont="1" applyFill="1" applyBorder="1" applyAlignment="1">
      <alignment horizontal="left" vertical="top" wrapText="1"/>
    </xf>
    <xf numFmtId="0" fontId="121" fillId="0" borderId="142" xfId="0" applyNumberFormat="1" applyFont="1" applyFill="1" applyBorder="1" applyAlignment="1">
      <alignment horizontal="left" vertical="top" wrapText="1"/>
    </xf>
    <xf numFmtId="0" fontId="132" fillId="0" borderId="108" xfId="0" applyFont="1" applyBorder="1" applyAlignment="1">
      <alignment horizontal="center" vertical="center"/>
    </xf>
    <xf numFmtId="0" fontId="127" fillId="0" borderId="108" xfId="0" applyFont="1" applyBorder="1" applyAlignment="1">
      <alignment horizontal="center" vertical="center" wrapText="1"/>
    </xf>
    <xf numFmtId="0" fontId="127" fillId="0" borderId="103" xfId="0" applyFont="1" applyBorder="1" applyAlignment="1">
      <alignment horizontal="center" vertical="center" wrapText="1"/>
    </xf>
    <xf numFmtId="0" fontId="108" fillId="0" borderId="109" xfId="0" applyFont="1" applyFill="1" applyBorder="1" applyAlignment="1">
      <alignment horizontal="left" vertical="center" wrapText="1"/>
    </xf>
    <xf numFmtId="0" fontId="108" fillId="0" borderId="107" xfId="0" applyFont="1" applyFill="1" applyBorder="1" applyAlignment="1">
      <alignment horizontal="left" vertical="center" wrapText="1"/>
    </xf>
    <xf numFmtId="0" fontId="108" fillId="0" borderId="109" xfId="0" applyFont="1" applyFill="1" applyBorder="1" applyAlignment="1">
      <alignment horizontal="left"/>
    </xf>
    <xf numFmtId="0" fontId="108" fillId="0" borderId="107" xfId="0" applyFont="1" applyFill="1" applyBorder="1" applyAlignment="1">
      <alignment horizontal="left"/>
    </xf>
    <xf numFmtId="0" fontId="108" fillId="3" borderId="109" xfId="0" applyFont="1" applyFill="1" applyBorder="1" applyAlignment="1">
      <alignment vertical="center" wrapText="1"/>
    </xf>
    <xf numFmtId="0" fontId="108" fillId="3" borderId="107" xfId="0" applyFont="1" applyFill="1" applyBorder="1" applyAlignment="1">
      <alignment vertical="center" wrapText="1"/>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0" fontId="108" fillId="0" borderId="108" xfId="0"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09" xfId="0" applyFont="1" applyFill="1" applyBorder="1" applyAlignment="1">
      <alignment vertical="center" wrapText="1"/>
    </xf>
    <xf numFmtId="0" fontId="108" fillId="0" borderId="107"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3" borderId="109" xfId="0" applyFont="1" applyFill="1" applyBorder="1" applyAlignment="1">
      <alignment horizontal="left" vertical="center" wrapText="1"/>
    </xf>
    <xf numFmtId="0" fontId="108" fillId="3" borderId="107"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8" fillId="78" borderId="109" xfId="0" applyFont="1" applyFill="1" applyBorder="1" applyAlignment="1">
      <alignment vertical="center" wrapText="1"/>
    </xf>
    <xf numFmtId="0" fontId="108" fillId="78" borderId="107" xfId="0" applyFont="1" applyFill="1" applyBorder="1" applyAlignment="1">
      <alignment vertical="center" wrapText="1"/>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98" xfId="0" applyFont="1" applyFill="1" applyBorder="1" applyAlignment="1">
      <alignment horizontal="center" vertical="center"/>
    </xf>
    <xf numFmtId="0" fontId="107" fillId="76" borderId="108" xfId="0" applyFont="1" applyFill="1" applyBorder="1" applyAlignment="1">
      <alignment horizontal="center" vertical="center" wrapText="1"/>
    </xf>
    <xf numFmtId="0" fontId="107" fillId="0" borderId="108" xfId="0" applyFont="1" applyFill="1" applyBorder="1" applyAlignment="1">
      <alignment horizontal="center" vertical="center"/>
    </xf>
    <xf numFmtId="0" fontId="108" fillId="0" borderId="109" xfId="13" applyFont="1" applyFill="1" applyBorder="1" applyAlignment="1" applyProtection="1">
      <alignment horizontal="left" vertical="top" wrapText="1"/>
      <protection locked="0"/>
    </xf>
    <xf numFmtId="0" fontId="108" fillId="0" borderId="107" xfId="13" applyFont="1" applyFill="1" applyBorder="1" applyAlignment="1" applyProtection="1">
      <alignment horizontal="left" vertical="top" wrapText="1"/>
      <protection locked="0"/>
    </xf>
    <xf numFmtId="0" fontId="108" fillId="3" borderId="109" xfId="13" applyFont="1" applyFill="1" applyBorder="1" applyAlignment="1" applyProtection="1">
      <alignment horizontal="left" vertical="top" wrapText="1"/>
      <protection locked="0"/>
    </xf>
    <xf numFmtId="0" fontId="108" fillId="3" borderId="107" xfId="13" applyFont="1" applyFill="1" applyBorder="1" applyAlignment="1" applyProtection="1">
      <alignment horizontal="left" vertical="top" wrapText="1"/>
      <protection locked="0"/>
    </xf>
    <xf numFmtId="0" fontId="107" fillId="0" borderId="94" xfId="0" applyFont="1" applyFill="1" applyBorder="1" applyAlignment="1">
      <alignment horizontal="center" vertical="center"/>
    </xf>
    <xf numFmtId="0" fontId="108" fillId="0" borderId="109" xfId="0" applyNumberFormat="1" applyFont="1" applyFill="1" applyBorder="1" applyAlignment="1">
      <alignment horizontal="left" vertical="center" wrapText="1"/>
    </xf>
    <xf numFmtId="0" fontId="108" fillId="0" borderId="107" xfId="0" applyNumberFormat="1" applyFont="1" applyFill="1" applyBorder="1" applyAlignment="1">
      <alignment horizontal="left" vertical="center" wrapText="1"/>
    </xf>
    <xf numFmtId="0" fontId="107" fillId="76" borderId="109" xfId="0" applyFont="1" applyFill="1" applyBorder="1" applyAlignment="1">
      <alignment horizontal="center" vertical="center" wrapText="1"/>
    </xf>
    <xf numFmtId="0" fontId="107" fillId="76" borderId="107" xfId="0" applyFont="1" applyFill="1" applyBorder="1" applyAlignment="1">
      <alignment horizontal="center" vertical="center" wrapText="1"/>
    </xf>
    <xf numFmtId="0" fontId="108" fillId="0" borderId="109" xfId="0" applyNumberFormat="1" applyFont="1" applyFill="1" applyBorder="1" applyAlignment="1">
      <alignment horizontal="left" vertical="top" wrapText="1"/>
    </xf>
    <xf numFmtId="0" fontId="108" fillId="0" borderId="107" xfId="0" applyNumberFormat="1" applyFont="1" applyFill="1" applyBorder="1" applyAlignment="1">
      <alignment horizontal="left" vertical="top" wrapText="1"/>
    </xf>
    <xf numFmtId="0" fontId="108" fillId="0" borderId="103" xfId="12672" applyFont="1" applyFill="1" applyBorder="1" applyAlignment="1">
      <alignment horizontal="left" vertical="center" wrapText="1"/>
    </xf>
    <xf numFmtId="0" fontId="108" fillId="0" borderId="140" xfId="12672" applyFont="1" applyFill="1" applyBorder="1" applyAlignment="1">
      <alignment horizontal="left" vertical="center" wrapText="1"/>
    </xf>
    <xf numFmtId="0" fontId="108" fillId="0" borderId="7" xfId="12672" applyFont="1" applyFill="1" applyBorder="1" applyAlignment="1">
      <alignment horizontal="left" vertical="center" wrapText="1"/>
    </xf>
    <xf numFmtId="49" fontId="108" fillId="0" borderId="103" xfId="0" applyNumberFormat="1" applyFont="1" applyFill="1" applyBorder="1" applyAlignment="1">
      <alignment horizontal="center" vertical="center"/>
    </xf>
    <xf numFmtId="49" fontId="108" fillId="0" borderId="140" xfId="0" applyNumberFormat="1" applyFont="1" applyFill="1" applyBorder="1" applyAlignment="1">
      <alignment horizontal="center" vertical="center"/>
    </xf>
    <xf numFmtId="49" fontId="108" fillId="0" borderId="7" xfId="0" applyNumberFormat="1" applyFont="1" applyFill="1" applyBorder="1" applyAlignment="1">
      <alignment horizontal="center" vertical="center"/>
    </xf>
    <xf numFmtId="0" fontId="108" fillId="0" borderId="108" xfId="0" applyFont="1" applyFill="1" applyBorder="1" applyAlignment="1">
      <alignment horizontal="left" vertical="top" wrapText="1"/>
    </xf>
    <xf numFmtId="0" fontId="108" fillId="0" borderId="108" xfId="0" applyNumberFormat="1" applyFont="1" applyFill="1" applyBorder="1" applyAlignment="1">
      <alignment horizontal="left" vertical="top" wrapText="1"/>
    </xf>
    <xf numFmtId="0" fontId="108" fillId="0" borderId="109" xfId="0" applyFont="1" applyFill="1" applyBorder="1" applyAlignment="1">
      <alignment horizontal="left" vertical="top" wrapText="1"/>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workbookViewId="0">
      <pane xSplit="1" ySplit="7" topLeftCell="B8" activePane="bottomRight" state="frozen"/>
      <selection pane="topRight" activeCell="B1" sqref="B1"/>
      <selection pane="bottomLeft" activeCell="A8" sqref="A8"/>
      <selection pane="bottomRight" activeCell="C2" sqref="C2:C5"/>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88" t="s">
        <v>253</v>
      </c>
      <c r="C1" s="94"/>
    </row>
    <row r="2" spans="1:3" s="185" customFormat="1" ht="15.75">
      <c r="A2" s="241">
        <v>1</v>
      </c>
      <c r="B2" s="186" t="s">
        <v>254</v>
      </c>
      <c r="C2" s="183" t="s">
        <v>1008</v>
      </c>
    </row>
    <row r="3" spans="1:3" s="185" customFormat="1" ht="15.75">
      <c r="A3" s="241">
        <v>2</v>
      </c>
      <c r="B3" s="187" t="s">
        <v>255</v>
      </c>
      <c r="C3" s="183" t="s">
        <v>1020</v>
      </c>
    </row>
    <row r="4" spans="1:3" s="185" customFormat="1" ht="15.75">
      <c r="A4" s="241">
        <v>3</v>
      </c>
      <c r="B4" s="187" t="s">
        <v>256</v>
      </c>
      <c r="C4" s="183" t="s">
        <v>1028</v>
      </c>
    </row>
    <row r="5" spans="1:3" s="185" customFormat="1" ht="15.75">
      <c r="A5" s="242">
        <v>4</v>
      </c>
      <c r="B5" s="190" t="s">
        <v>257</v>
      </c>
      <c r="C5" s="183" t="s">
        <v>1040</v>
      </c>
    </row>
    <row r="6" spans="1:3" s="189" customFormat="1" ht="65.25" customHeight="1">
      <c r="A6" s="730" t="s">
        <v>488</v>
      </c>
      <c r="B6" s="731"/>
      <c r="C6" s="731"/>
    </row>
    <row r="7" spans="1:3">
      <c r="A7" s="405" t="s">
        <v>403</v>
      </c>
      <c r="B7" s="406" t="s">
        <v>258</v>
      </c>
    </row>
    <row r="8" spans="1:3">
      <c r="A8" s="407">
        <v>1</v>
      </c>
      <c r="B8" s="403" t="s">
        <v>223</v>
      </c>
    </row>
    <row r="9" spans="1:3">
      <c r="A9" s="407">
        <v>2</v>
      </c>
      <c r="B9" s="403" t="s">
        <v>259</v>
      </c>
    </row>
    <row r="10" spans="1:3">
      <c r="A10" s="407">
        <v>3</v>
      </c>
      <c r="B10" s="403" t="s">
        <v>260</v>
      </c>
    </row>
    <row r="11" spans="1:3">
      <c r="A11" s="407">
        <v>4</v>
      </c>
      <c r="B11" s="403" t="s">
        <v>261</v>
      </c>
      <c r="C11" s="184"/>
    </row>
    <row r="12" spans="1:3">
      <c r="A12" s="407">
        <v>5</v>
      </c>
      <c r="B12" s="403" t="s">
        <v>187</v>
      </c>
    </row>
    <row r="13" spans="1:3">
      <c r="A13" s="407">
        <v>6</v>
      </c>
      <c r="B13" s="408" t="s">
        <v>149</v>
      </c>
    </row>
    <row r="14" spans="1:3">
      <c r="A14" s="407">
        <v>7</v>
      </c>
      <c r="B14" s="403" t="s">
        <v>262</v>
      </c>
    </row>
    <row r="15" spans="1:3">
      <c r="A15" s="407">
        <v>8</v>
      </c>
      <c r="B15" s="403" t="s">
        <v>265</v>
      </c>
    </row>
    <row r="16" spans="1:3">
      <c r="A16" s="407">
        <v>9</v>
      </c>
      <c r="B16" s="403" t="s">
        <v>88</v>
      </c>
    </row>
    <row r="17" spans="1:2">
      <c r="A17" s="409" t="s">
        <v>545</v>
      </c>
      <c r="B17" s="403" t="s">
        <v>525</v>
      </c>
    </row>
    <row r="18" spans="1:2">
      <c r="A18" s="407">
        <v>10</v>
      </c>
      <c r="B18" s="403" t="s">
        <v>268</v>
      </c>
    </row>
    <row r="19" spans="1:2">
      <c r="A19" s="407">
        <v>11</v>
      </c>
      <c r="B19" s="408" t="s">
        <v>249</v>
      </c>
    </row>
    <row r="20" spans="1:2">
      <c r="A20" s="407">
        <v>12</v>
      </c>
      <c r="B20" s="408" t="s">
        <v>246</v>
      </c>
    </row>
    <row r="21" spans="1:2">
      <c r="A21" s="407">
        <v>13</v>
      </c>
      <c r="B21" s="410" t="s">
        <v>459</v>
      </c>
    </row>
    <row r="22" spans="1:2">
      <c r="A22" s="407">
        <v>14</v>
      </c>
      <c r="B22" s="411" t="s">
        <v>518</v>
      </c>
    </row>
    <row r="23" spans="1:2">
      <c r="A23" s="412">
        <v>15</v>
      </c>
      <c r="B23" s="408" t="s">
        <v>77</v>
      </c>
    </row>
    <row r="24" spans="1:2">
      <c r="A24" s="412">
        <v>15.1</v>
      </c>
      <c r="B24" s="403" t="s">
        <v>554</v>
      </c>
    </row>
    <row r="25" spans="1:2">
      <c r="A25" s="412">
        <v>16</v>
      </c>
      <c r="B25" s="403" t="s">
        <v>621</v>
      </c>
    </row>
    <row r="26" spans="1:2">
      <c r="A26" s="412">
        <v>17</v>
      </c>
      <c r="B26" s="403" t="s">
        <v>933</v>
      </c>
    </row>
    <row r="27" spans="1:2">
      <c r="A27" s="412">
        <v>18</v>
      </c>
      <c r="B27" s="403" t="s">
        <v>952</v>
      </c>
    </row>
    <row r="28" spans="1:2">
      <c r="A28" s="412">
        <v>19</v>
      </c>
      <c r="B28" s="403" t="s">
        <v>953</v>
      </c>
    </row>
    <row r="29" spans="1:2">
      <c r="A29" s="412">
        <v>20</v>
      </c>
      <c r="B29" s="411" t="s">
        <v>720</v>
      </c>
    </row>
    <row r="30" spans="1:2">
      <c r="A30" s="412">
        <v>21</v>
      </c>
      <c r="B30" s="403" t="s">
        <v>738</v>
      </c>
    </row>
    <row r="31" spans="1:2">
      <c r="A31" s="412">
        <v>22</v>
      </c>
      <c r="B31" s="635" t="s">
        <v>755</v>
      </c>
    </row>
    <row r="32" spans="1:2" ht="26.25">
      <c r="A32" s="412">
        <v>23</v>
      </c>
      <c r="B32" s="635" t="s">
        <v>934</v>
      </c>
    </row>
    <row r="33" spans="1:2">
      <c r="A33" s="412">
        <v>24</v>
      </c>
      <c r="B33" s="403" t="s">
        <v>935</v>
      </c>
    </row>
    <row r="34" spans="1:2">
      <c r="A34" s="412">
        <v>25</v>
      </c>
      <c r="B34" s="403" t="s">
        <v>936</v>
      </c>
    </row>
    <row r="35" spans="1:2">
      <c r="A35" s="407">
        <v>26</v>
      </c>
      <c r="B35" s="411" t="s">
        <v>993</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9" activePane="bottomRight" state="frozen"/>
      <selection activeCell="B3" sqref="B3"/>
      <selection pane="topRight" activeCell="B3" sqref="B3"/>
      <selection pane="bottomLeft" activeCell="B3" sqref="B3"/>
      <selection pane="bottomRight" activeCell="C6" sqref="C6:C52"/>
    </sheetView>
  </sheetViews>
  <sheetFormatPr defaultRowHeight="15"/>
  <cols>
    <col min="1" max="1" width="9.5703125" style="5" bestFit="1" customWidth="1"/>
    <col min="2" max="2" width="132.42578125" style="2" customWidth="1"/>
    <col min="3" max="3" width="18.42578125" style="2" customWidth="1"/>
  </cols>
  <sheetData>
    <row r="1" spans="1:6" ht="15.75">
      <c r="A1" s="18" t="s">
        <v>188</v>
      </c>
      <c r="B1" s="17" t="str">
        <f>'1. key ratios'!B1</f>
        <v>ს.ს "პროკრედიტ ბანკი"</v>
      </c>
      <c r="D1" s="2"/>
      <c r="E1" s="2"/>
      <c r="F1" s="2"/>
    </row>
    <row r="2" spans="1:6" s="22" customFormat="1" ht="15.75" customHeight="1">
      <c r="A2" s="22" t="s">
        <v>189</v>
      </c>
      <c r="B2" s="488">
        <f>'1. key ratios'!B2</f>
        <v>44469</v>
      </c>
    </row>
    <row r="3" spans="1:6" s="22" customFormat="1" ht="15.75" customHeight="1"/>
    <row r="4" spans="1:6" ht="15.75" thickBot="1">
      <c r="A4" s="5" t="s">
        <v>412</v>
      </c>
      <c r="B4" s="61" t="s">
        <v>88</v>
      </c>
    </row>
    <row r="5" spans="1:6">
      <c r="A5" s="135" t="s">
        <v>26</v>
      </c>
      <c r="B5" s="136"/>
      <c r="C5" s="137" t="s">
        <v>27</v>
      </c>
    </row>
    <row r="6" spans="1:6">
      <c r="A6" s="138">
        <v>1</v>
      </c>
      <c r="B6" s="83" t="s">
        <v>28</v>
      </c>
      <c r="C6" s="280">
        <f>SUM(C7:C11)</f>
        <v>251320595.32679999</v>
      </c>
    </row>
    <row r="7" spans="1:6">
      <c r="A7" s="138">
        <v>2</v>
      </c>
      <c r="B7" s="80" t="s">
        <v>29</v>
      </c>
      <c r="C7" s="281">
        <v>100351374.99000001</v>
      </c>
    </row>
    <row r="8" spans="1:6">
      <c r="A8" s="138">
        <v>3</v>
      </c>
      <c r="B8" s="74" t="s">
        <v>30</v>
      </c>
      <c r="C8" s="281">
        <v>51324298.829999998</v>
      </c>
    </row>
    <row r="9" spans="1:6">
      <c r="A9" s="138">
        <v>4</v>
      </c>
      <c r="B9" s="74" t="s">
        <v>31</v>
      </c>
      <c r="C9" s="281"/>
    </row>
    <row r="10" spans="1:6">
      <c r="A10" s="138">
        <v>5</v>
      </c>
      <c r="B10" s="74" t="s">
        <v>32</v>
      </c>
      <c r="C10" s="281"/>
    </row>
    <row r="11" spans="1:6">
      <c r="A11" s="138">
        <v>6</v>
      </c>
      <c r="B11" s="81" t="s">
        <v>33</v>
      </c>
      <c r="C11" s="281">
        <v>99644921.506799996</v>
      </c>
    </row>
    <row r="12" spans="1:6" s="4" customFormat="1">
      <c r="A12" s="138">
        <v>7</v>
      </c>
      <c r="B12" s="83" t="s">
        <v>34</v>
      </c>
      <c r="C12" s="282">
        <v>7518825.0800000001</v>
      </c>
    </row>
    <row r="13" spans="1:6" s="4" customFormat="1">
      <c r="A13" s="138">
        <v>8</v>
      </c>
      <c r="B13" s="82" t="s">
        <v>35</v>
      </c>
      <c r="C13" s="283"/>
    </row>
    <row r="14" spans="1:6" s="4" customFormat="1" ht="25.5">
      <c r="A14" s="138">
        <v>9</v>
      </c>
      <c r="B14" s="75" t="s">
        <v>36</v>
      </c>
      <c r="C14" s="283"/>
    </row>
    <row r="15" spans="1:6" s="4" customFormat="1">
      <c r="A15" s="138">
        <v>10</v>
      </c>
      <c r="B15" s="76" t="s">
        <v>37</v>
      </c>
      <c r="C15" s="283">
        <v>1324252.9000000004</v>
      </c>
    </row>
    <row r="16" spans="1:6" s="4" customFormat="1">
      <c r="A16" s="138">
        <v>11</v>
      </c>
      <c r="B16" s="77" t="s">
        <v>38</v>
      </c>
      <c r="C16" s="283"/>
    </row>
    <row r="17" spans="1:3" s="4" customFormat="1">
      <c r="A17" s="138">
        <v>12</v>
      </c>
      <c r="B17" s="76" t="s">
        <v>39</v>
      </c>
      <c r="C17" s="283"/>
    </row>
    <row r="18" spans="1:3" s="4" customFormat="1">
      <c r="A18" s="138">
        <v>13</v>
      </c>
      <c r="B18" s="76" t="s">
        <v>40</v>
      </c>
      <c r="C18" s="283"/>
    </row>
    <row r="19" spans="1:3" s="4" customFormat="1">
      <c r="A19" s="138">
        <v>14</v>
      </c>
      <c r="B19" s="76" t="s">
        <v>41</v>
      </c>
      <c r="C19" s="283"/>
    </row>
    <row r="20" spans="1:3" s="4" customFormat="1" ht="25.5">
      <c r="A20" s="138">
        <v>15</v>
      </c>
      <c r="B20" s="76" t="s">
        <v>42</v>
      </c>
      <c r="C20" s="283"/>
    </row>
    <row r="21" spans="1:3" s="4" customFormat="1" ht="25.5">
      <c r="A21" s="138">
        <v>16</v>
      </c>
      <c r="B21" s="75" t="s">
        <v>43</v>
      </c>
      <c r="C21" s="283"/>
    </row>
    <row r="22" spans="1:3" s="4" customFormat="1">
      <c r="A22" s="138">
        <v>17</v>
      </c>
      <c r="B22" s="139" t="s">
        <v>44</v>
      </c>
      <c r="C22" s="283">
        <v>6194572.1799999997</v>
      </c>
    </row>
    <row r="23" spans="1:3" s="4" customFormat="1" ht="25.5">
      <c r="A23" s="138">
        <v>18</v>
      </c>
      <c r="B23" s="75" t="s">
        <v>45</v>
      </c>
      <c r="C23" s="283">
        <v>0</v>
      </c>
    </row>
    <row r="24" spans="1:3" s="4" customFormat="1" ht="25.5">
      <c r="A24" s="138">
        <v>19</v>
      </c>
      <c r="B24" s="75" t="s">
        <v>46</v>
      </c>
      <c r="C24" s="283">
        <v>0</v>
      </c>
    </row>
    <row r="25" spans="1:3" s="4" customFormat="1" ht="25.5">
      <c r="A25" s="138">
        <v>20</v>
      </c>
      <c r="B25" s="78" t="s">
        <v>47</v>
      </c>
      <c r="C25" s="283">
        <v>0</v>
      </c>
    </row>
    <row r="26" spans="1:3" s="4" customFormat="1">
      <c r="A26" s="138">
        <v>21</v>
      </c>
      <c r="B26" s="78" t="s">
        <v>48</v>
      </c>
      <c r="C26" s="283">
        <v>0</v>
      </c>
    </row>
    <row r="27" spans="1:3" s="4" customFormat="1" ht="25.5">
      <c r="A27" s="138">
        <v>22</v>
      </c>
      <c r="B27" s="78" t="s">
        <v>49</v>
      </c>
      <c r="C27" s="283">
        <v>0</v>
      </c>
    </row>
    <row r="28" spans="1:3" s="4" customFormat="1">
      <c r="A28" s="138">
        <v>23</v>
      </c>
      <c r="B28" s="84" t="s">
        <v>23</v>
      </c>
      <c r="C28" s="282">
        <v>243801770.24679998</v>
      </c>
    </row>
    <row r="29" spans="1:3" s="4" customFormat="1">
      <c r="A29" s="140"/>
      <c r="B29" s="79"/>
      <c r="C29" s="283"/>
    </row>
    <row r="30" spans="1:3" s="4" customFormat="1">
      <c r="A30" s="140">
        <v>24</v>
      </c>
      <c r="B30" s="84" t="s">
        <v>50</v>
      </c>
      <c r="C30" s="282">
        <v>0</v>
      </c>
    </row>
    <row r="31" spans="1:3" s="4" customFormat="1">
      <c r="A31" s="140">
        <v>25</v>
      </c>
      <c r="B31" s="74" t="s">
        <v>51</v>
      </c>
      <c r="C31" s="284">
        <v>0</v>
      </c>
    </row>
    <row r="32" spans="1:3" s="4" customFormat="1">
      <c r="A32" s="140">
        <v>26</v>
      </c>
      <c r="B32" s="181" t="s">
        <v>52</v>
      </c>
      <c r="C32" s="283"/>
    </row>
    <row r="33" spans="1:3" s="4" customFormat="1">
      <c r="A33" s="140">
        <v>27</v>
      </c>
      <c r="B33" s="181" t="s">
        <v>53</v>
      </c>
      <c r="C33" s="283"/>
    </row>
    <row r="34" spans="1:3" s="4" customFormat="1">
      <c r="A34" s="140">
        <v>28</v>
      </c>
      <c r="B34" s="74" t="s">
        <v>54</v>
      </c>
      <c r="C34" s="283"/>
    </row>
    <row r="35" spans="1:3" s="4" customFormat="1">
      <c r="A35" s="140">
        <v>29</v>
      </c>
      <c r="B35" s="84" t="s">
        <v>55</v>
      </c>
      <c r="C35" s="282">
        <v>0</v>
      </c>
    </row>
    <row r="36" spans="1:3" s="4" customFormat="1">
      <c r="A36" s="140">
        <v>30</v>
      </c>
      <c r="B36" s="75" t="s">
        <v>56</v>
      </c>
      <c r="C36" s="283">
        <v>0</v>
      </c>
    </row>
    <row r="37" spans="1:3" s="4" customFormat="1">
      <c r="A37" s="140">
        <v>31</v>
      </c>
      <c r="B37" s="76" t="s">
        <v>57</v>
      </c>
      <c r="C37" s="283">
        <v>0</v>
      </c>
    </row>
    <row r="38" spans="1:3" s="4" customFormat="1" ht="25.5">
      <c r="A38" s="140">
        <v>32</v>
      </c>
      <c r="B38" s="75" t="s">
        <v>58</v>
      </c>
      <c r="C38" s="283">
        <v>0</v>
      </c>
    </row>
    <row r="39" spans="1:3" s="4" customFormat="1" ht="25.5">
      <c r="A39" s="140">
        <v>33</v>
      </c>
      <c r="B39" s="75" t="s">
        <v>46</v>
      </c>
      <c r="C39" s="283">
        <v>0</v>
      </c>
    </row>
    <row r="40" spans="1:3" s="4" customFormat="1" ht="25.5">
      <c r="A40" s="140">
        <v>34</v>
      </c>
      <c r="B40" s="78" t="s">
        <v>59</v>
      </c>
      <c r="C40" s="283">
        <v>0</v>
      </c>
    </row>
    <row r="41" spans="1:3" s="4" customFormat="1">
      <c r="A41" s="140">
        <v>35</v>
      </c>
      <c r="B41" s="84" t="s">
        <v>24</v>
      </c>
      <c r="C41" s="282">
        <v>0</v>
      </c>
    </row>
    <row r="42" spans="1:3" s="4" customFormat="1">
      <c r="A42" s="140"/>
      <c r="B42" s="79"/>
      <c r="C42" s="283"/>
    </row>
    <row r="43" spans="1:3" s="4" customFormat="1">
      <c r="A43" s="140">
        <v>36</v>
      </c>
      <c r="B43" s="85" t="s">
        <v>60</v>
      </c>
      <c r="C43" s="282">
        <v>54063600.753497064</v>
      </c>
    </row>
    <row r="44" spans="1:3" s="4" customFormat="1">
      <c r="A44" s="140">
        <v>37</v>
      </c>
      <c r="B44" s="74" t="s">
        <v>61</v>
      </c>
      <c r="C44" s="283">
        <v>36941300</v>
      </c>
    </row>
    <row r="45" spans="1:3" s="4" customFormat="1">
      <c r="A45" s="140">
        <v>38</v>
      </c>
      <c r="B45" s="74" t="s">
        <v>62</v>
      </c>
      <c r="C45" s="283"/>
    </row>
    <row r="46" spans="1:3" s="4" customFormat="1">
      <c r="A46" s="140">
        <v>39</v>
      </c>
      <c r="B46" s="74" t="s">
        <v>63</v>
      </c>
      <c r="C46" s="283">
        <v>17122300.753497068</v>
      </c>
    </row>
    <row r="47" spans="1:3" s="4" customFormat="1">
      <c r="A47" s="140">
        <v>40</v>
      </c>
      <c r="B47" s="85" t="s">
        <v>64</v>
      </c>
      <c r="C47" s="282">
        <v>0</v>
      </c>
    </row>
    <row r="48" spans="1:3" s="4" customFormat="1">
      <c r="A48" s="140">
        <v>41</v>
      </c>
      <c r="B48" s="75" t="s">
        <v>65</v>
      </c>
      <c r="C48" s="283">
        <v>0</v>
      </c>
    </row>
    <row r="49" spans="1:3" s="4" customFormat="1">
      <c r="A49" s="140">
        <v>42</v>
      </c>
      <c r="B49" s="76" t="s">
        <v>66</v>
      </c>
      <c r="C49" s="283">
        <v>0</v>
      </c>
    </row>
    <row r="50" spans="1:3" s="4" customFormat="1" ht="25.5">
      <c r="A50" s="140">
        <v>43</v>
      </c>
      <c r="B50" s="75" t="s">
        <v>67</v>
      </c>
      <c r="C50" s="283">
        <v>0</v>
      </c>
    </row>
    <row r="51" spans="1:3" s="4" customFormat="1" ht="25.5">
      <c r="A51" s="140">
        <v>44</v>
      </c>
      <c r="B51" s="75" t="s">
        <v>46</v>
      </c>
      <c r="C51" s="283">
        <v>0</v>
      </c>
    </row>
    <row r="52" spans="1:3" s="4" customFormat="1" ht="15.75" thickBot="1">
      <c r="A52" s="141">
        <v>45</v>
      </c>
      <c r="B52" s="142" t="s">
        <v>25</v>
      </c>
      <c r="C52" s="285">
        <v>54063600.753497064</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C11" sqref="C11:D17"/>
    </sheetView>
  </sheetViews>
  <sheetFormatPr defaultColWidth="9.140625" defaultRowHeight="12.75"/>
  <cols>
    <col min="1" max="1" width="10.85546875" style="352" bestFit="1" customWidth="1"/>
    <col min="2" max="2" width="59" style="352" customWidth="1"/>
    <col min="3" max="3" width="16.7109375" style="352" bestFit="1" customWidth="1"/>
    <col min="4" max="4" width="22.140625" style="352" customWidth="1"/>
    <col min="5" max="16384" width="9.140625" style="352"/>
  </cols>
  <sheetData>
    <row r="1" spans="1:4" ht="15">
      <c r="A1" s="18" t="s">
        <v>188</v>
      </c>
      <c r="B1" s="17" t="str">
        <f>'1. key ratios'!B1</f>
        <v>ს.ს "პროკრედიტ ბანკი"</v>
      </c>
    </row>
    <row r="2" spans="1:4" s="22" customFormat="1" ht="15.75" customHeight="1">
      <c r="A2" s="22" t="s">
        <v>189</v>
      </c>
      <c r="B2" s="488">
        <f>'1. key ratios'!B2</f>
        <v>44469</v>
      </c>
    </row>
    <row r="3" spans="1:4" s="22" customFormat="1" ht="15.75" customHeight="1"/>
    <row r="4" spans="1:4" ht="13.5" thickBot="1">
      <c r="A4" s="353" t="s">
        <v>524</v>
      </c>
      <c r="B4" s="390" t="s">
        <v>525</v>
      </c>
    </row>
    <row r="5" spans="1:4" s="391" customFormat="1">
      <c r="A5" s="749" t="s">
        <v>526</v>
      </c>
      <c r="B5" s="750"/>
      <c r="C5" s="380" t="s">
        <v>527</v>
      </c>
      <c r="D5" s="381" t="s">
        <v>528</v>
      </c>
    </row>
    <row r="6" spans="1:4" s="392" customFormat="1">
      <c r="A6" s="382">
        <v>1</v>
      </c>
      <c r="B6" s="383" t="s">
        <v>529</v>
      </c>
      <c r="C6" s="383"/>
      <c r="D6" s="384"/>
    </row>
    <row r="7" spans="1:4" s="392" customFormat="1">
      <c r="A7" s="385" t="s">
        <v>530</v>
      </c>
      <c r="B7" s="386" t="s">
        <v>531</v>
      </c>
      <c r="C7" s="444">
        <v>4.4999999999999998E-2</v>
      </c>
      <c r="D7" s="439">
        <v>68963572.662492797</v>
      </c>
    </row>
    <row r="8" spans="1:4" s="392" customFormat="1">
      <c r="A8" s="385" t="s">
        <v>532</v>
      </c>
      <c r="B8" s="386" t="s">
        <v>533</v>
      </c>
      <c r="C8" s="445">
        <v>0.06</v>
      </c>
      <c r="D8" s="439">
        <v>91951430.216657057</v>
      </c>
    </row>
    <row r="9" spans="1:4" s="392" customFormat="1">
      <c r="A9" s="385" t="s">
        <v>534</v>
      </c>
      <c r="B9" s="386" t="s">
        <v>535</v>
      </c>
      <c r="C9" s="445">
        <v>0.08</v>
      </c>
      <c r="D9" s="439">
        <v>122601906.95554276</v>
      </c>
    </row>
    <row r="10" spans="1:4" s="392" customFormat="1">
      <c r="A10" s="382" t="s">
        <v>536</v>
      </c>
      <c r="B10" s="383" t="s">
        <v>537</v>
      </c>
      <c r="C10" s="446"/>
      <c r="D10" s="440"/>
    </row>
    <row r="11" spans="1:4" s="393" customFormat="1">
      <c r="A11" s="387" t="s">
        <v>538</v>
      </c>
      <c r="B11" s="388" t="s">
        <v>600</v>
      </c>
      <c r="C11" s="447">
        <v>0</v>
      </c>
      <c r="D11" s="441">
        <v>0</v>
      </c>
    </row>
    <row r="12" spans="1:4" s="393" customFormat="1">
      <c r="A12" s="387" t="s">
        <v>539</v>
      </c>
      <c r="B12" s="388" t="s">
        <v>540</v>
      </c>
      <c r="C12" s="447">
        <v>0</v>
      </c>
      <c r="D12" s="441">
        <v>0</v>
      </c>
    </row>
    <row r="13" spans="1:4" s="393" customFormat="1">
      <c r="A13" s="387" t="s">
        <v>541</v>
      </c>
      <c r="B13" s="388" t="s">
        <v>542</v>
      </c>
      <c r="C13" s="447">
        <v>0</v>
      </c>
      <c r="D13" s="441">
        <v>0</v>
      </c>
    </row>
    <row r="14" spans="1:4" s="392" customFormat="1">
      <c r="A14" s="382" t="s">
        <v>543</v>
      </c>
      <c r="B14" s="383" t="s">
        <v>598</v>
      </c>
      <c r="C14" s="448"/>
      <c r="D14" s="440"/>
    </row>
    <row r="15" spans="1:4" s="392" customFormat="1">
      <c r="A15" s="404" t="s">
        <v>546</v>
      </c>
      <c r="B15" s="388" t="s">
        <v>599</v>
      </c>
      <c r="C15" s="447">
        <v>1.2089038894430063E-2</v>
      </c>
      <c r="D15" s="441">
        <v>18526740.271460652</v>
      </c>
    </row>
    <row r="16" spans="1:4" s="392" customFormat="1">
      <c r="A16" s="404" t="s">
        <v>547</v>
      </c>
      <c r="B16" s="388" t="s">
        <v>549</v>
      </c>
      <c r="C16" s="447">
        <v>1.615811147732964E-2</v>
      </c>
      <c r="D16" s="441">
        <v>24762690.999010701</v>
      </c>
    </row>
    <row r="17" spans="1:6" s="392" customFormat="1">
      <c r="A17" s="404" t="s">
        <v>548</v>
      </c>
      <c r="B17" s="388" t="s">
        <v>596</v>
      </c>
      <c r="C17" s="447">
        <v>3.0054628944815562E-2</v>
      </c>
      <c r="D17" s="441">
        <v>46059435.268445492</v>
      </c>
    </row>
    <row r="18" spans="1:6" s="391" customFormat="1">
      <c r="A18" s="751" t="s">
        <v>597</v>
      </c>
      <c r="B18" s="752"/>
      <c r="C18" s="449" t="s">
        <v>527</v>
      </c>
      <c r="D18" s="442" t="s">
        <v>528</v>
      </c>
    </row>
    <row r="19" spans="1:6" s="392" customFormat="1">
      <c r="A19" s="389">
        <v>4</v>
      </c>
      <c r="B19" s="388" t="s">
        <v>23</v>
      </c>
      <c r="C19" s="447">
        <v>5.7089038894430059E-2</v>
      </c>
      <c r="D19" s="439">
        <v>87490312.933953449</v>
      </c>
    </row>
    <row r="20" spans="1:6" s="392" customFormat="1">
      <c r="A20" s="389">
        <v>5</v>
      </c>
      <c r="B20" s="388" t="s">
        <v>89</v>
      </c>
      <c r="C20" s="447">
        <v>7.6158111477329635E-2</v>
      </c>
      <c r="D20" s="439">
        <v>116714121.21566775</v>
      </c>
    </row>
    <row r="21" spans="1:6" s="392" customFormat="1" ht="13.5" thickBot="1">
      <c r="A21" s="394" t="s">
        <v>544</v>
      </c>
      <c r="B21" s="395" t="s">
        <v>88</v>
      </c>
      <c r="C21" s="450">
        <v>0.11005462894481556</v>
      </c>
      <c r="D21" s="443">
        <v>168661342.22398823</v>
      </c>
    </row>
    <row r="22" spans="1:6">
      <c r="F22" s="353"/>
    </row>
    <row r="23" spans="1:6" ht="63.75">
      <c r="B23" s="24" t="s">
        <v>601</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45"/>
  <sheetViews>
    <sheetView zoomScaleNormal="100" workbookViewId="0">
      <pane xSplit="1" ySplit="5" topLeftCell="B30" activePane="bottomRight" state="frozen"/>
      <selection activeCell="B3" sqref="B3"/>
      <selection pane="topRight" activeCell="B3" sqref="B3"/>
      <selection pane="bottomLeft" activeCell="B3" sqref="B3"/>
      <selection pane="bottomRight" activeCell="C6" sqref="C6:C45"/>
    </sheetView>
  </sheetViews>
  <sheetFormatPr defaultRowHeight="15.75"/>
  <cols>
    <col min="1" max="1" width="10.7109375" style="70" customWidth="1"/>
    <col min="2" max="2" width="91.85546875" style="70" customWidth="1"/>
    <col min="3" max="3" width="53.140625" style="70" customWidth="1"/>
    <col min="4" max="4" width="32.28515625" style="70" customWidth="1"/>
    <col min="5" max="5" width="9.42578125" customWidth="1"/>
  </cols>
  <sheetData>
    <row r="1" spans="1:5">
      <c r="A1" s="18" t="s">
        <v>188</v>
      </c>
      <c r="B1" s="20" t="str">
        <f>'1. key ratios'!B1</f>
        <v>ს.ს "პროკრედიტ ბანკი"</v>
      </c>
      <c r="E1" s="2"/>
    </row>
    <row r="2" spans="1:5" s="22" customFormat="1" ht="15.75" customHeight="1">
      <c r="A2" s="22" t="s">
        <v>189</v>
      </c>
      <c r="B2" s="488">
        <f>'1. key ratios'!B2</f>
        <v>44469</v>
      </c>
    </row>
    <row r="3" spans="1:5" s="22" customFormat="1" ht="15.75" customHeight="1">
      <c r="A3" s="27"/>
    </row>
    <row r="4" spans="1:5" s="22" customFormat="1" ht="15.75" customHeight="1" thickBot="1">
      <c r="A4" s="22" t="s">
        <v>413</v>
      </c>
      <c r="B4" s="205" t="s">
        <v>268</v>
      </c>
      <c r="D4" s="207" t="s">
        <v>93</v>
      </c>
    </row>
    <row r="5" spans="1:5" ht="38.25">
      <c r="A5" s="154" t="s">
        <v>26</v>
      </c>
      <c r="B5" s="155" t="s">
        <v>231</v>
      </c>
      <c r="C5" s="156" t="s">
        <v>236</v>
      </c>
      <c r="D5" s="206" t="s">
        <v>269</v>
      </c>
    </row>
    <row r="6" spans="1:5">
      <c r="A6" s="143">
        <v>1</v>
      </c>
      <c r="B6" s="86" t="s">
        <v>154</v>
      </c>
      <c r="C6" s="286">
        <v>46395488.299999997</v>
      </c>
      <c r="D6" s="144"/>
      <c r="E6" s="8"/>
    </row>
    <row r="7" spans="1:5">
      <c r="A7" s="143">
        <v>2</v>
      </c>
      <c r="B7" s="87" t="s">
        <v>155</v>
      </c>
      <c r="C7" s="287">
        <v>237456409.32999998</v>
      </c>
      <c r="D7" s="145"/>
      <c r="E7" s="8"/>
    </row>
    <row r="8" spans="1:5">
      <c r="A8" s="143">
        <v>3</v>
      </c>
      <c r="B8" s="87" t="s">
        <v>156</v>
      </c>
      <c r="C8" s="287">
        <v>125662567.48999999</v>
      </c>
      <c r="D8" s="145"/>
      <c r="E8" s="8"/>
    </row>
    <row r="9" spans="1:5">
      <c r="A9" s="143">
        <v>4</v>
      </c>
      <c r="B9" s="87" t="s">
        <v>185</v>
      </c>
      <c r="C9" s="287">
        <v>0</v>
      </c>
      <c r="D9" s="145"/>
      <c r="E9" s="8"/>
    </row>
    <row r="10" spans="1:5">
      <c r="A10" s="143">
        <v>5</v>
      </c>
      <c r="B10" s="87" t="s">
        <v>157</v>
      </c>
      <c r="C10" s="287">
        <v>37872870.439999998</v>
      </c>
      <c r="D10" s="145"/>
      <c r="E10" s="8"/>
    </row>
    <row r="11" spans="1:5">
      <c r="A11" s="143">
        <v>6.1</v>
      </c>
      <c r="B11" s="87" t="s">
        <v>158</v>
      </c>
      <c r="C11" s="288">
        <v>1366338827.1700001</v>
      </c>
      <c r="D11" s="146"/>
      <c r="E11" s="9"/>
    </row>
    <row r="12" spans="1:5">
      <c r="A12" s="143">
        <v>6.2</v>
      </c>
      <c r="B12" s="88" t="s">
        <v>159</v>
      </c>
      <c r="C12" s="288">
        <v>-46959371.290000007</v>
      </c>
      <c r="D12" s="146"/>
      <c r="E12" s="9"/>
    </row>
    <row r="13" spans="1:5">
      <c r="A13" s="143" t="s">
        <v>485</v>
      </c>
      <c r="B13" s="89" t="s">
        <v>486</v>
      </c>
      <c r="C13" s="288">
        <v>-17122300.753497068</v>
      </c>
      <c r="D13" s="146" t="s">
        <v>1010</v>
      </c>
      <c r="E13" s="9"/>
    </row>
    <row r="14" spans="1:5">
      <c r="A14" s="143" t="s">
        <v>619</v>
      </c>
      <c r="B14" s="89" t="s">
        <v>608</v>
      </c>
      <c r="C14" s="288">
        <v>0</v>
      </c>
      <c r="D14" s="146"/>
      <c r="E14" s="9"/>
    </row>
    <row r="15" spans="1:5">
      <c r="A15" s="143">
        <v>6</v>
      </c>
      <c r="B15" s="87" t="s">
        <v>160</v>
      </c>
      <c r="C15" s="294">
        <v>1319379454.8800001</v>
      </c>
      <c r="D15" s="146"/>
      <c r="E15" s="8"/>
    </row>
    <row r="16" spans="1:5">
      <c r="A16" s="143">
        <v>7</v>
      </c>
      <c r="B16" s="87" t="s">
        <v>161</v>
      </c>
      <c r="C16" s="287">
        <v>6652077.6300000008</v>
      </c>
      <c r="D16" s="145"/>
      <c r="E16" s="8"/>
    </row>
    <row r="17" spans="1:5">
      <c r="A17" s="143">
        <v>8</v>
      </c>
      <c r="B17" s="87" t="s">
        <v>162</v>
      </c>
      <c r="C17" s="287">
        <v>101384.04</v>
      </c>
      <c r="D17" s="145"/>
      <c r="E17" s="8"/>
    </row>
    <row r="18" spans="1:5">
      <c r="A18" s="143">
        <v>9</v>
      </c>
      <c r="B18" s="87" t="s">
        <v>163</v>
      </c>
      <c r="C18" s="287">
        <v>6358647.0299999993</v>
      </c>
      <c r="D18" s="145"/>
      <c r="E18" s="8"/>
    </row>
    <row r="19" spans="1:5">
      <c r="A19" s="143">
        <v>9.1</v>
      </c>
      <c r="B19" s="89" t="s">
        <v>245</v>
      </c>
      <c r="C19" s="288">
        <v>6194572.1799999997</v>
      </c>
      <c r="D19" s="145" t="s">
        <v>1011</v>
      </c>
      <c r="E19" s="8"/>
    </row>
    <row r="20" spans="1:5">
      <c r="A20" s="143">
        <v>9.1999999999999993</v>
      </c>
      <c r="B20" s="89" t="s">
        <v>235</v>
      </c>
      <c r="C20" s="288"/>
      <c r="D20" s="145"/>
      <c r="E20" s="8"/>
    </row>
    <row r="21" spans="1:5">
      <c r="A21" s="143">
        <v>9.3000000000000007</v>
      </c>
      <c r="B21" s="89" t="s">
        <v>234</v>
      </c>
      <c r="C21" s="288"/>
      <c r="D21" s="145"/>
      <c r="E21" s="8"/>
    </row>
    <row r="22" spans="1:5">
      <c r="A22" s="143">
        <v>10</v>
      </c>
      <c r="B22" s="87" t="s">
        <v>164</v>
      </c>
      <c r="C22" s="287">
        <v>52020756.600000001</v>
      </c>
      <c r="D22" s="145"/>
      <c r="E22" s="8"/>
    </row>
    <row r="23" spans="1:5">
      <c r="A23" s="143">
        <v>10.1</v>
      </c>
      <c r="B23" s="89" t="s">
        <v>233</v>
      </c>
      <c r="C23" s="287">
        <v>1324252.9000000004</v>
      </c>
      <c r="D23" s="243" t="s">
        <v>439</v>
      </c>
      <c r="E23" s="8"/>
    </row>
    <row r="24" spans="1:5">
      <c r="A24" s="143">
        <v>11</v>
      </c>
      <c r="B24" s="90" t="s">
        <v>165</v>
      </c>
      <c r="C24" s="289">
        <v>36741187.331500001</v>
      </c>
      <c r="D24" s="147"/>
      <c r="E24" s="8"/>
    </row>
    <row r="25" spans="1:5">
      <c r="A25" s="143">
        <v>12</v>
      </c>
      <c r="B25" s="92" t="s">
        <v>166</v>
      </c>
      <c r="C25" s="290">
        <v>1868640843.0715001</v>
      </c>
      <c r="D25" s="148"/>
      <c r="E25" s="7"/>
    </row>
    <row r="26" spans="1:5">
      <c r="A26" s="143">
        <v>13</v>
      </c>
      <c r="B26" s="87" t="s">
        <v>167</v>
      </c>
      <c r="C26" s="291">
        <v>0</v>
      </c>
      <c r="D26" s="149"/>
      <c r="E26" s="8"/>
    </row>
    <row r="27" spans="1:5">
      <c r="A27" s="143">
        <v>14</v>
      </c>
      <c r="B27" s="87" t="s">
        <v>168</v>
      </c>
      <c r="C27" s="287">
        <v>302185095.49000001</v>
      </c>
      <c r="D27" s="145"/>
      <c r="E27" s="8"/>
    </row>
    <row r="28" spans="1:5">
      <c r="A28" s="143">
        <v>15</v>
      </c>
      <c r="B28" s="87" t="s">
        <v>169</v>
      </c>
      <c r="C28" s="287">
        <v>361032699.05999994</v>
      </c>
      <c r="D28" s="145"/>
      <c r="E28" s="8"/>
    </row>
    <row r="29" spans="1:5">
      <c r="A29" s="143">
        <v>16</v>
      </c>
      <c r="B29" s="87" t="s">
        <v>170</v>
      </c>
      <c r="C29" s="287">
        <v>339600119.95000005</v>
      </c>
      <c r="D29" s="145"/>
      <c r="E29" s="8"/>
    </row>
    <row r="30" spans="1:5">
      <c r="A30" s="143">
        <v>17</v>
      </c>
      <c r="B30" s="87" t="s">
        <v>171</v>
      </c>
      <c r="C30" s="287">
        <v>0</v>
      </c>
      <c r="D30" s="145"/>
      <c r="E30" s="8"/>
    </row>
    <row r="31" spans="1:5">
      <c r="A31" s="143">
        <v>18</v>
      </c>
      <c r="B31" s="87" t="s">
        <v>172</v>
      </c>
      <c r="C31" s="287">
        <v>514235410.38137007</v>
      </c>
      <c r="D31" s="145"/>
      <c r="E31" s="8"/>
    </row>
    <row r="32" spans="1:5">
      <c r="A32" s="143">
        <v>19</v>
      </c>
      <c r="B32" s="87" t="s">
        <v>173</v>
      </c>
      <c r="C32" s="287">
        <v>8876357.7599999998</v>
      </c>
      <c r="D32" s="145"/>
      <c r="E32" s="8"/>
    </row>
    <row r="33" spans="1:5">
      <c r="A33" s="143">
        <v>20</v>
      </c>
      <c r="B33" s="87" t="s">
        <v>95</v>
      </c>
      <c r="C33" s="287">
        <v>41958065.979999997</v>
      </c>
      <c r="D33" s="145"/>
      <c r="E33" s="8"/>
    </row>
    <row r="34" spans="1:5">
      <c r="A34" s="659">
        <v>20.100000000000001</v>
      </c>
      <c r="B34" s="91" t="s">
        <v>961</v>
      </c>
      <c r="C34" s="289">
        <v>1437753.351</v>
      </c>
      <c r="D34" s="147"/>
      <c r="E34" s="8"/>
    </row>
    <row r="35" spans="1:5">
      <c r="A35" s="143">
        <v>21</v>
      </c>
      <c r="B35" s="90" t="s">
        <v>174</v>
      </c>
      <c r="C35" s="289">
        <v>49432500</v>
      </c>
      <c r="D35" s="147"/>
      <c r="E35" s="8"/>
    </row>
    <row r="36" spans="1:5">
      <c r="A36" s="143">
        <v>21.1</v>
      </c>
      <c r="B36" s="91" t="s">
        <v>959</v>
      </c>
      <c r="C36" s="292">
        <v>36941300</v>
      </c>
      <c r="D36" s="150" t="s">
        <v>1012</v>
      </c>
      <c r="E36" s="8"/>
    </row>
    <row r="37" spans="1:5">
      <c r="A37" s="143">
        <v>22</v>
      </c>
      <c r="B37" s="92" t="s">
        <v>175</v>
      </c>
      <c r="C37" s="290">
        <v>1617320248.6213701</v>
      </c>
      <c r="D37" s="148"/>
      <c r="E37" s="7"/>
    </row>
    <row r="38" spans="1:5">
      <c r="A38" s="143">
        <v>23</v>
      </c>
      <c r="B38" s="90" t="s">
        <v>176</v>
      </c>
      <c r="C38" s="287">
        <v>100351374.99000001</v>
      </c>
      <c r="D38" s="145" t="s">
        <v>1013</v>
      </c>
      <c r="E38" s="8"/>
    </row>
    <row r="39" spans="1:5">
      <c r="A39" s="143">
        <v>24</v>
      </c>
      <c r="B39" s="90" t="s">
        <v>177</v>
      </c>
      <c r="C39" s="287">
        <v>0</v>
      </c>
      <c r="D39" s="145"/>
      <c r="E39" s="8"/>
    </row>
    <row r="40" spans="1:5">
      <c r="A40" s="143">
        <v>25</v>
      </c>
      <c r="B40" s="90" t="s">
        <v>232</v>
      </c>
      <c r="C40" s="287">
        <v>0</v>
      </c>
      <c r="D40" s="145"/>
      <c r="E40" s="8"/>
    </row>
    <row r="41" spans="1:5">
      <c r="A41" s="143">
        <v>26</v>
      </c>
      <c r="B41" s="90" t="s">
        <v>179</v>
      </c>
      <c r="C41" s="287">
        <v>51324298.829999998</v>
      </c>
      <c r="D41" s="145" t="s">
        <v>1014</v>
      </c>
      <c r="E41" s="8"/>
    </row>
    <row r="42" spans="1:5">
      <c r="A42" s="143">
        <v>27</v>
      </c>
      <c r="B42" s="90" t="s">
        <v>180</v>
      </c>
      <c r="C42" s="287">
        <v>0</v>
      </c>
      <c r="D42" s="145"/>
      <c r="E42" s="8"/>
    </row>
    <row r="43" spans="1:5">
      <c r="A43" s="143">
        <v>28</v>
      </c>
      <c r="B43" s="90" t="s">
        <v>181</v>
      </c>
      <c r="C43" s="287">
        <v>99644921.506799996</v>
      </c>
      <c r="D43" s="145" t="s">
        <v>1015</v>
      </c>
      <c r="E43" s="8"/>
    </row>
    <row r="44" spans="1:5">
      <c r="A44" s="143">
        <v>29</v>
      </c>
      <c r="B44" s="90" t="s">
        <v>35</v>
      </c>
      <c r="C44" s="287">
        <v>0</v>
      </c>
      <c r="D44" s="145"/>
      <c r="E44" s="8"/>
    </row>
    <row r="45" spans="1:5" ht="16.5" thickBot="1">
      <c r="A45" s="151">
        <v>30</v>
      </c>
      <c r="B45" s="152" t="s">
        <v>182</v>
      </c>
      <c r="C45" s="293">
        <f>SUM(C38:C44)</f>
        <v>251320595.32679999</v>
      </c>
      <c r="D45" s="153"/>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I8" activePane="bottomRight" state="frozen"/>
      <selection activeCell="B3" sqref="B3"/>
      <selection pane="topRight" activeCell="B3" sqref="B3"/>
      <selection pane="bottomLeft" activeCell="B3" sqref="B3"/>
      <selection pane="bottomRight" activeCell="C8" sqref="C8:S22"/>
    </sheetView>
  </sheetViews>
  <sheetFormatPr defaultColWidth="9.140625" defaultRowHeight="12.75"/>
  <cols>
    <col min="1" max="1" width="10.5703125" style="2" bestFit="1" customWidth="1"/>
    <col min="2" max="2" width="95" style="2" customWidth="1"/>
    <col min="3" max="3" width="11.28515625" style="2" bestFit="1" customWidth="1"/>
    <col min="4" max="4" width="13.140625" style="2" bestFit="1" customWidth="1"/>
    <col min="5" max="5" width="11.28515625" style="2" bestFit="1" customWidth="1"/>
    <col min="6" max="6" width="13.140625" style="2" bestFit="1" customWidth="1"/>
    <col min="7" max="7" width="9.42578125" style="2" bestFit="1" customWidth="1"/>
    <col min="8" max="8" width="13.140625" style="2" bestFit="1" customWidth="1"/>
    <col min="9" max="9" width="9.42578125" style="2" bestFit="1" customWidth="1"/>
    <col min="10" max="10" width="13.140625" style="2" bestFit="1" customWidth="1"/>
    <col min="11" max="11" width="11.28515625" style="2" bestFit="1" customWidth="1"/>
    <col min="12" max="12" width="13.140625" style="2" bestFit="1" customWidth="1"/>
    <col min="13" max="13" width="12.7109375" style="2" bestFit="1" customWidth="1"/>
    <col min="14" max="14" width="13.140625" style="2" bestFit="1" customWidth="1"/>
    <col min="15" max="15" width="10.28515625" style="2" bestFit="1" customWidth="1"/>
    <col min="16" max="16" width="13.140625" style="2" bestFit="1" customWidth="1"/>
    <col min="17" max="17" width="9.42578125" style="2" bestFit="1" customWidth="1"/>
    <col min="18" max="18" width="13.140625" style="2" bestFit="1" customWidth="1"/>
    <col min="19" max="19" width="33" style="2" bestFit="1" customWidth="1"/>
    <col min="20" max="16384" width="9.140625" style="13"/>
  </cols>
  <sheetData>
    <row r="1" spans="1:19">
      <c r="A1" s="2" t="s">
        <v>188</v>
      </c>
      <c r="B1" s="352" t="str">
        <f>'1. key ratios'!B1</f>
        <v>ს.ს "პროკრედიტ ბანკი"</v>
      </c>
    </row>
    <row r="2" spans="1:19">
      <c r="A2" s="2" t="s">
        <v>189</v>
      </c>
      <c r="B2" s="488">
        <f>'1. key ratios'!B2</f>
        <v>44469</v>
      </c>
    </row>
    <row r="4" spans="1:19" ht="26.25" thickBot="1">
      <c r="A4" s="69" t="s">
        <v>414</v>
      </c>
      <c r="B4" s="322" t="s">
        <v>456</v>
      </c>
    </row>
    <row r="5" spans="1:19">
      <c r="A5" s="132"/>
      <c r="B5" s="134"/>
      <c r="C5" s="118" t="s">
        <v>0</v>
      </c>
      <c r="D5" s="118" t="s">
        <v>1</v>
      </c>
      <c r="E5" s="118" t="s">
        <v>2</v>
      </c>
      <c r="F5" s="118" t="s">
        <v>3</v>
      </c>
      <c r="G5" s="118" t="s">
        <v>4</v>
      </c>
      <c r="H5" s="118" t="s">
        <v>5</v>
      </c>
      <c r="I5" s="118" t="s">
        <v>237</v>
      </c>
      <c r="J5" s="118" t="s">
        <v>238</v>
      </c>
      <c r="K5" s="118" t="s">
        <v>239</v>
      </c>
      <c r="L5" s="118" t="s">
        <v>240</v>
      </c>
      <c r="M5" s="118" t="s">
        <v>241</v>
      </c>
      <c r="N5" s="118" t="s">
        <v>242</v>
      </c>
      <c r="O5" s="118" t="s">
        <v>443</v>
      </c>
      <c r="P5" s="118" t="s">
        <v>444</v>
      </c>
      <c r="Q5" s="118" t="s">
        <v>445</v>
      </c>
      <c r="R5" s="313" t="s">
        <v>446</v>
      </c>
      <c r="S5" s="119" t="s">
        <v>447</v>
      </c>
    </row>
    <row r="6" spans="1:19" ht="46.5" customHeight="1">
      <c r="A6" s="158"/>
      <c r="B6" s="757" t="s">
        <v>448</v>
      </c>
      <c r="C6" s="755">
        <v>0</v>
      </c>
      <c r="D6" s="756"/>
      <c r="E6" s="755">
        <v>0.2</v>
      </c>
      <c r="F6" s="756"/>
      <c r="G6" s="755">
        <v>0.35</v>
      </c>
      <c r="H6" s="756"/>
      <c r="I6" s="755">
        <v>0.5</v>
      </c>
      <c r="J6" s="756"/>
      <c r="K6" s="755">
        <v>0.75</v>
      </c>
      <c r="L6" s="756"/>
      <c r="M6" s="755">
        <v>1</v>
      </c>
      <c r="N6" s="756"/>
      <c r="O6" s="755">
        <v>1.5</v>
      </c>
      <c r="P6" s="756"/>
      <c r="Q6" s="755">
        <v>2.5</v>
      </c>
      <c r="R6" s="756"/>
      <c r="S6" s="753" t="s">
        <v>250</v>
      </c>
    </row>
    <row r="7" spans="1:19">
      <c r="A7" s="158"/>
      <c r="B7" s="758"/>
      <c r="C7" s="321" t="s">
        <v>441</v>
      </c>
      <c r="D7" s="321" t="s">
        <v>442</v>
      </c>
      <c r="E7" s="321" t="s">
        <v>441</v>
      </c>
      <c r="F7" s="321" t="s">
        <v>442</v>
      </c>
      <c r="G7" s="321" t="s">
        <v>441</v>
      </c>
      <c r="H7" s="321" t="s">
        <v>442</v>
      </c>
      <c r="I7" s="321" t="s">
        <v>441</v>
      </c>
      <c r="J7" s="321" t="s">
        <v>442</v>
      </c>
      <c r="K7" s="321" t="s">
        <v>441</v>
      </c>
      <c r="L7" s="321" t="s">
        <v>442</v>
      </c>
      <c r="M7" s="321" t="s">
        <v>441</v>
      </c>
      <c r="N7" s="321" t="s">
        <v>442</v>
      </c>
      <c r="O7" s="321" t="s">
        <v>441</v>
      </c>
      <c r="P7" s="321" t="s">
        <v>442</v>
      </c>
      <c r="Q7" s="321" t="s">
        <v>441</v>
      </c>
      <c r="R7" s="321" t="s">
        <v>442</v>
      </c>
      <c r="S7" s="754"/>
    </row>
    <row r="8" spans="1:19" s="162" customFormat="1">
      <c r="A8" s="122">
        <v>1</v>
      </c>
      <c r="B8" s="180" t="s">
        <v>216</v>
      </c>
      <c r="C8" s="295">
        <v>74688311.170000002</v>
      </c>
      <c r="D8" s="295"/>
      <c r="E8" s="295"/>
      <c r="F8" s="314"/>
      <c r="G8" s="295"/>
      <c r="H8" s="295"/>
      <c r="I8" s="295"/>
      <c r="J8" s="295"/>
      <c r="K8" s="295"/>
      <c r="L8" s="295"/>
      <c r="M8" s="295">
        <v>200641807.04220003</v>
      </c>
      <c r="N8" s="295"/>
      <c r="O8" s="295"/>
      <c r="P8" s="295"/>
      <c r="Q8" s="295"/>
      <c r="R8" s="314"/>
      <c r="S8" s="327">
        <v>200641807.04220003</v>
      </c>
    </row>
    <row r="9" spans="1:19" s="162" customFormat="1">
      <c r="A9" s="122">
        <v>2</v>
      </c>
      <c r="B9" s="180" t="s">
        <v>217</v>
      </c>
      <c r="C9" s="295"/>
      <c r="D9" s="295"/>
      <c r="E9" s="295"/>
      <c r="F9" s="295"/>
      <c r="G9" s="295"/>
      <c r="H9" s="295"/>
      <c r="I9" s="295"/>
      <c r="J9" s="295"/>
      <c r="K9" s="295"/>
      <c r="L9" s="295"/>
      <c r="M9" s="295"/>
      <c r="N9" s="295"/>
      <c r="O9" s="295"/>
      <c r="P9" s="295"/>
      <c r="Q9" s="295"/>
      <c r="R9" s="314"/>
      <c r="S9" s="327">
        <v>0</v>
      </c>
    </row>
    <row r="10" spans="1:19" s="162" customFormat="1">
      <c r="A10" s="122">
        <v>3</v>
      </c>
      <c r="B10" s="180" t="s">
        <v>218</v>
      </c>
      <c r="C10" s="295"/>
      <c r="D10" s="295"/>
      <c r="E10" s="295"/>
      <c r="F10" s="295"/>
      <c r="G10" s="295"/>
      <c r="H10" s="295"/>
      <c r="I10" s="295"/>
      <c r="J10" s="295"/>
      <c r="K10" s="295"/>
      <c r="L10" s="295"/>
      <c r="M10" s="295"/>
      <c r="N10" s="295"/>
      <c r="O10" s="295"/>
      <c r="P10" s="295"/>
      <c r="Q10" s="295"/>
      <c r="R10" s="314"/>
      <c r="S10" s="327">
        <v>0</v>
      </c>
    </row>
    <row r="11" spans="1:19" s="162" customFormat="1">
      <c r="A11" s="122">
        <v>4</v>
      </c>
      <c r="B11" s="180" t="s">
        <v>219</v>
      </c>
      <c r="C11" s="295"/>
      <c r="D11" s="295"/>
      <c r="E11" s="295"/>
      <c r="F11" s="295"/>
      <c r="G11" s="295"/>
      <c r="H11" s="295"/>
      <c r="I11" s="295"/>
      <c r="J11" s="295"/>
      <c r="K11" s="295"/>
      <c r="L11" s="295"/>
      <c r="M11" s="295"/>
      <c r="N11" s="295"/>
      <c r="O11" s="295"/>
      <c r="P11" s="295"/>
      <c r="Q11" s="295"/>
      <c r="R11" s="314"/>
      <c r="S11" s="327">
        <v>0</v>
      </c>
    </row>
    <row r="12" spans="1:19" s="162" customFormat="1">
      <c r="A12" s="122">
        <v>5</v>
      </c>
      <c r="B12" s="180" t="s">
        <v>220</v>
      </c>
      <c r="C12" s="295"/>
      <c r="D12" s="295"/>
      <c r="E12" s="295"/>
      <c r="F12" s="295"/>
      <c r="G12" s="295"/>
      <c r="H12" s="295"/>
      <c r="I12" s="295"/>
      <c r="J12" s="295"/>
      <c r="K12" s="295"/>
      <c r="L12" s="295"/>
      <c r="M12" s="295"/>
      <c r="N12" s="295"/>
      <c r="O12" s="295"/>
      <c r="P12" s="295"/>
      <c r="Q12" s="295"/>
      <c r="R12" s="314"/>
      <c r="S12" s="327">
        <v>0</v>
      </c>
    </row>
    <row r="13" spans="1:19" s="162" customFormat="1">
      <c r="A13" s="122">
        <v>6</v>
      </c>
      <c r="B13" s="180" t="s">
        <v>221</v>
      </c>
      <c r="C13" s="295"/>
      <c r="D13" s="295"/>
      <c r="E13" s="295">
        <v>123862095.24749999</v>
      </c>
      <c r="F13" s="295"/>
      <c r="G13" s="295"/>
      <c r="H13" s="295"/>
      <c r="I13" s="295">
        <v>3554077.8045000001</v>
      </c>
      <c r="J13" s="295"/>
      <c r="K13" s="295"/>
      <c r="L13" s="295"/>
      <c r="M13" s="295">
        <v>0</v>
      </c>
      <c r="N13" s="295"/>
      <c r="O13" s="295"/>
      <c r="P13" s="295"/>
      <c r="Q13" s="295"/>
      <c r="R13" s="314"/>
      <c r="S13" s="327">
        <v>26549457.951749999</v>
      </c>
    </row>
    <row r="14" spans="1:19" s="162" customFormat="1">
      <c r="A14" s="122">
        <v>7</v>
      </c>
      <c r="B14" s="180" t="s">
        <v>73</v>
      </c>
      <c r="C14" s="295"/>
      <c r="D14" s="295"/>
      <c r="E14" s="295"/>
      <c r="F14" s="295"/>
      <c r="G14" s="295">
        <v>0</v>
      </c>
      <c r="H14" s="295"/>
      <c r="I14" s="295">
        <v>0</v>
      </c>
      <c r="J14" s="295"/>
      <c r="K14" s="295">
        <v>0</v>
      </c>
      <c r="L14" s="295"/>
      <c r="M14" s="295">
        <v>910897889.81130004</v>
      </c>
      <c r="N14" s="295">
        <v>76743663.272090003</v>
      </c>
      <c r="O14" s="295">
        <v>0</v>
      </c>
      <c r="P14" s="295"/>
      <c r="Q14" s="295"/>
      <c r="R14" s="314"/>
      <c r="S14" s="327">
        <v>987641553.08339</v>
      </c>
    </row>
    <row r="15" spans="1:19" s="162" customFormat="1">
      <c r="A15" s="122">
        <v>8</v>
      </c>
      <c r="B15" s="180" t="s">
        <v>74</v>
      </c>
      <c r="C15" s="295"/>
      <c r="D15" s="295"/>
      <c r="E15" s="295"/>
      <c r="F15" s="295"/>
      <c r="G15" s="295">
        <v>0</v>
      </c>
      <c r="H15" s="295"/>
      <c r="I15" s="295">
        <v>0</v>
      </c>
      <c r="J15" s="295"/>
      <c r="K15" s="295">
        <v>390928614.82489997</v>
      </c>
      <c r="L15" s="295"/>
      <c r="M15" s="295">
        <v>0</v>
      </c>
      <c r="N15" s="295"/>
      <c r="O15" s="295">
        <v>0</v>
      </c>
      <c r="P15" s="295"/>
      <c r="Q15" s="295"/>
      <c r="R15" s="314"/>
      <c r="S15" s="327">
        <v>293196461.11867499</v>
      </c>
    </row>
    <row r="16" spans="1:19" s="162" customFormat="1">
      <c r="A16" s="122">
        <v>9</v>
      </c>
      <c r="B16" s="180" t="s">
        <v>75</v>
      </c>
      <c r="C16" s="295"/>
      <c r="D16" s="295"/>
      <c r="E16" s="295"/>
      <c r="F16" s="295"/>
      <c r="G16" s="295">
        <v>0</v>
      </c>
      <c r="H16" s="295"/>
      <c r="I16" s="295">
        <v>0</v>
      </c>
      <c r="J16" s="295"/>
      <c r="K16" s="295">
        <v>0</v>
      </c>
      <c r="L16" s="295"/>
      <c r="M16" s="295">
        <v>0</v>
      </c>
      <c r="N16" s="295"/>
      <c r="O16" s="295">
        <v>0</v>
      </c>
      <c r="P16" s="295"/>
      <c r="Q16" s="295"/>
      <c r="R16" s="314"/>
      <c r="S16" s="327">
        <v>0</v>
      </c>
    </row>
    <row r="17" spans="1:19" s="162" customFormat="1">
      <c r="A17" s="122">
        <v>10</v>
      </c>
      <c r="B17" s="180" t="s">
        <v>69</v>
      </c>
      <c r="C17" s="295"/>
      <c r="D17" s="295"/>
      <c r="E17" s="295"/>
      <c r="F17" s="295"/>
      <c r="G17" s="295">
        <v>0</v>
      </c>
      <c r="H17" s="295"/>
      <c r="I17" s="295">
        <v>0</v>
      </c>
      <c r="J17" s="295"/>
      <c r="K17" s="295">
        <v>0</v>
      </c>
      <c r="L17" s="295"/>
      <c r="M17" s="295">
        <v>7512300.4246000005</v>
      </c>
      <c r="N17" s="295"/>
      <c r="O17" s="295">
        <v>0</v>
      </c>
      <c r="P17" s="295"/>
      <c r="Q17" s="295"/>
      <c r="R17" s="314"/>
      <c r="S17" s="327">
        <v>7512300.4246000005</v>
      </c>
    </row>
    <row r="18" spans="1:19" s="162" customFormat="1">
      <c r="A18" s="122">
        <v>11</v>
      </c>
      <c r="B18" s="180" t="s">
        <v>70</v>
      </c>
      <c r="C18" s="295"/>
      <c r="D18" s="295"/>
      <c r="E18" s="295"/>
      <c r="F18" s="295"/>
      <c r="G18" s="295">
        <v>0</v>
      </c>
      <c r="H18" s="295"/>
      <c r="I18" s="295">
        <v>0</v>
      </c>
      <c r="J18" s="295"/>
      <c r="K18" s="295">
        <v>0</v>
      </c>
      <c r="L18" s="295"/>
      <c r="M18" s="295">
        <v>0</v>
      </c>
      <c r="N18" s="295"/>
      <c r="O18" s="295">
        <v>38775535.212700002</v>
      </c>
      <c r="P18" s="295"/>
      <c r="Q18" s="295">
        <v>4978329.7200000007</v>
      </c>
      <c r="R18" s="314"/>
      <c r="S18" s="327">
        <v>70609127.119049996</v>
      </c>
    </row>
    <row r="19" spans="1:19" s="162" customFormat="1">
      <c r="A19" s="122">
        <v>12</v>
      </c>
      <c r="B19" s="180" t="s">
        <v>71</v>
      </c>
      <c r="C19" s="295"/>
      <c r="D19" s="295"/>
      <c r="E19" s="295"/>
      <c r="F19" s="295"/>
      <c r="G19" s="295"/>
      <c r="H19" s="295"/>
      <c r="I19" s="295"/>
      <c r="J19" s="295"/>
      <c r="K19" s="295"/>
      <c r="L19" s="295"/>
      <c r="M19" s="295"/>
      <c r="N19" s="295"/>
      <c r="O19" s="295"/>
      <c r="P19" s="295"/>
      <c r="Q19" s="295"/>
      <c r="R19" s="314"/>
      <c r="S19" s="327">
        <v>0</v>
      </c>
    </row>
    <row r="20" spans="1:19" s="162" customFormat="1">
      <c r="A20" s="122">
        <v>13</v>
      </c>
      <c r="B20" s="180" t="s">
        <v>72</v>
      </c>
      <c r="C20" s="295"/>
      <c r="D20" s="295"/>
      <c r="E20" s="295"/>
      <c r="F20" s="295"/>
      <c r="G20" s="295"/>
      <c r="H20" s="295"/>
      <c r="I20" s="295"/>
      <c r="J20" s="295"/>
      <c r="K20" s="295"/>
      <c r="L20" s="295"/>
      <c r="M20" s="295"/>
      <c r="N20" s="295"/>
      <c r="O20" s="295"/>
      <c r="P20" s="295"/>
      <c r="Q20" s="295"/>
      <c r="R20" s="314"/>
      <c r="S20" s="327">
        <v>0</v>
      </c>
    </row>
    <row r="21" spans="1:19" s="162" customFormat="1">
      <c r="A21" s="122">
        <v>14</v>
      </c>
      <c r="B21" s="180" t="s">
        <v>248</v>
      </c>
      <c r="C21" s="295">
        <v>46395488.299999997</v>
      </c>
      <c r="D21" s="295"/>
      <c r="E21" s="295">
        <v>0</v>
      </c>
      <c r="F21" s="295"/>
      <c r="G21" s="295">
        <v>0</v>
      </c>
      <c r="H21" s="295"/>
      <c r="I21" s="295">
        <v>0</v>
      </c>
      <c r="J21" s="295"/>
      <c r="K21" s="295">
        <v>0</v>
      </c>
      <c r="L21" s="295"/>
      <c r="M21" s="295">
        <v>81036063.49970001</v>
      </c>
      <c r="N21" s="295"/>
      <c r="O21" s="295">
        <v>0</v>
      </c>
      <c r="P21" s="295"/>
      <c r="Q21" s="295">
        <v>0</v>
      </c>
      <c r="R21" s="314"/>
      <c r="S21" s="327">
        <v>81036063.49970001</v>
      </c>
    </row>
    <row r="22" spans="1:19" ht="13.5" thickBot="1">
      <c r="A22" s="104"/>
      <c r="B22" s="164" t="s">
        <v>68</v>
      </c>
      <c r="C22" s="296">
        <v>121083799.47</v>
      </c>
      <c r="D22" s="296">
        <v>0</v>
      </c>
      <c r="E22" s="296">
        <v>123862095.24749999</v>
      </c>
      <c r="F22" s="296">
        <v>0</v>
      </c>
      <c r="G22" s="296">
        <v>0</v>
      </c>
      <c r="H22" s="296">
        <v>0</v>
      </c>
      <c r="I22" s="296">
        <v>3554077.8045000001</v>
      </c>
      <c r="J22" s="296">
        <v>0</v>
      </c>
      <c r="K22" s="296">
        <v>390928614.82489997</v>
      </c>
      <c r="L22" s="296">
        <v>0</v>
      </c>
      <c r="M22" s="296">
        <v>1200088060.7778001</v>
      </c>
      <c r="N22" s="296">
        <v>76743663.272090003</v>
      </c>
      <c r="O22" s="296">
        <v>38775535.212700002</v>
      </c>
      <c r="P22" s="296">
        <v>0</v>
      </c>
      <c r="Q22" s="296">
        <v>4978329.7200000007</v>
      </c>
      <c r="R22" s="296">
        <v>0</v>
      </c>
      <c r="S22" s="328">
        <v>1667186770.2393651</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O7" activePane="bottomRight" state="frozen"/>
      <selection activeCell="B3" sqref="B3"/>
      <selection pane="topRight" activeCell="B3" sqref="B3"/>
      <selection pane="bottomLeft" activeCell="B3" sqref="B3"/>
      <selection pane="bottomRight" activeCell="C7" sqref="C7:V2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188</v>
      </c>
      <c r="B1" s="352" t="str">
        <f>'1. key ratios'!B1</f>
        <v>ს.ს "პროკრედიტ ბანკი"</v>
      </c>
    </row>
    <row r="2" spans="1:22">
      <c r="A2" s="2" t="s">
        <v>189</v>
      </c>
      <c r="B2" s="488">
        <f>'1. key ratios'!B2</f>
        <v>44469</v>
      </c>
    </row>
    <row r="4" spans="1:22" ht="27.75" thickBot="1">
      <c r="A4" s="2" t="s">
        <v>415</v>
      </c>
      <c r="B4" s="323" t="s">
        <v>457</v>
      </c>
      <c r="V4" s="207" t="s">
        <v>93</v>
      </c>
    </row>
    <row r="5" spans="1:22">
      <c r="A5" s="102"/>
      <c r="B5" s="103"/>
      <c r="C5" s="759" t="s">
        <v>198</v>
      </c>
      <c r="D5" s="760"/>
      <c r="E5" s="760"/>
      <c r="F5" s="760"/>
      <c r="G5" s="760"/>
      <c r="H5" s="760"/>
      <c r="I5" s="760"/>
      <c r="J5" s="760"/>
      <c r="K5" s="760"/>
      <c r="L5" s="761"/>
      <c r="M5" s="759" t="s">
        <v>199</v>
      </c>
      <c r="N5" s="760"/>
      <c r="O5" s="760"/>
      <c r="P5" s="760"/>
      <c r="Q5" s="760"/>
      <c r="R5" s="760"/>
      <c r="S5" s="761"/>
      <c r="T5" s="764" t="s">
        <v>455</v>
      </c>
      <c r="U5" s="764" t="s">
        <v>454</v>
      </c>
      <c r="V5" s="762" t="s">
        <v>200</v>
      </c>
    </row>
    <row r="6" spans="1:22" s="69" customFormat="1" ht="127.5">
      <c r="A6" s="120"/>
      <c r="B6" s="182"/>
      <c r="C6" s="100" t="s">
        <v>201</v>
      </c>
      <c r="D6" s="99" t="s">
        <v>202</v>
      </c>
      <c r="E6" s="96" t="s">
        <v>203</v>
      </c>
      <c r="F6" s="324" t="s">
        <v>449</v>
      </c>
      <c r="G6" s="99" t="s">
        <v>204</v>
      </c>
      <c r="H6" s="99" t="s">
        <v>205</v>
      </c>
      <c r="I6" s="99" t="s">
        <v>206</v>
      </c>
      <c r="J6" s="99" t="s">
        <v>247</v>
      </c>
      <c r="K6" s="99" t="s">
        <v>207</v>
      </c>
      <c r="L6" s="101" t="s">
        <v>208</v>
      </c>
      <c r="M6" s="100" t="s">
        <v>209</v>
      </c>
      <c r="N6" s="99" t="s">
        <v>210</v>
      </c>
      <c r="O6" s="99" t="s">
        <v>211</v>
      </c>
      <c r="P6" s="99" t="s">
        <v>212</v>
      </c>
      <c r="Q6" s="99" t="s">
        <v>213</v>
      </c>
      <c r="R6" s="99" t="s">
        <v>214</v>
      </c>
      <c r="S6" s="101" t="s">
        <v>215</v>
      </c>
      <c r="T6" s="765"/>
      <c r="U6" s="765"/>
      <c r="V6" s="763"/>
    </row>
    <row r="7" spans="1:22" s="162" customFormat="1">
      <c r="A7" s="163">
        <v>1</v>
      </c>
      <c r="B7" s="161" t="s">
        <v>216</v>
      </c>
      <c r="C7" s="297"/>
      <c r="D7" s="295"/>
      <c r="E7" s="295"/>
      <c r="F7" s="295"/>
      <c r="G7" s="295"/>
      <c r="H7" s="295"/>
      <c r="I7" s="295"/>
      <c r="J7" s="295"/>
      <c r="K7" s="295"/>
      <c r="L7" s="298"/>
      <c r="M7" s="297"/>
      <c r="N7" s="295"/>
      <c r="O7" s="295">
        <v>172942750</v>
      </c>
      <c r="P7" s="295"/>
      <c r="Q7" s="295"/>
      <c r="R7" s="295"/>
      <c r="S7" s="298"/>
      <c r="T7" s="318">
        <v>172942750</v>
      </c>
      <c r="U7" s="317"/>
      <c r="V7" s="299">
        <v>172942750</v>
      </c>
    </row>
    <row r="8" spans="1:22" s="162" customFormat="1">
      <c r="A8" s="163">
        <v>2</v>
      </c>
      <c r="B8" s="161" t="s">
        <v>217</v>
      </c>
      <c r="C8" s="297"/>
      <c r="D8" s="295"/>
      <c r="E8" s="295"/>
      <c r="F8" s="295"/>
      <c r="G8" s="295"/>
      <c r="H8" s="295"/>
      <c r="I8" s="295"/>
      <c r="J8" s="295"/>
      <c r="K8" s="295"/>
      <c r="L8" s="298"/>
      <c r="M8" s="297"/>
      <c r="N8" s="295"/>
      <c r="O8" s="295"/>
      <c r="P8" s="295"/>
      <c r="Q8" s="295"/>
      <c r="R8" s="295"/>
      <c r="S8" s="298"/>
      <c r="T8" s="317">
        <v>0</v>
      </c>
      <c r="U8" s="317"/>
      <c r="V8" s="299">
        <v>0</v>
      </c>
    </row>
    <row r="9" spans="1:22" s="162" customFormat="1">
      <c r="A9" s="163">
        <v>3</v>
      </c>
      <c r="B9" s="161" t="s">
        <v>218</v>
      </c>
      <c r="C9" s="297"/>
      <c r="D9" s="295"/>
      <c r="E9" s="295"/>
      <c r="F9" s="295"/>
      <c r="G9" s="295"/>
      <c r="H9" s="295"/>
      <c r="I9" s="295"/>
      <c r="J9" s="295"/>
      <c r="K9" s="295"/>
      <c r="L9" s="298"/>
      <c r="M9" s="297"/>
      <c r="N9" s="295"/>
      <c r="O9" s="295"/>
      <c r="P9" s="295"/>
      <c r="Q9" s="295"/>
      <c r="R9" s="295"/>
      <c r="S9" s="298"/>
      <c r="T9" s="317">
        <v>0</v>
      </c>
      <c r="U9" s="317"/>
      <c r="V9" s="299">
        <v>0</v>
      </c>
    </row>
    <row r="10" spans="1:22" s="162" customFormat="1">
      <c r="A10" s="163">
        <v>4</v>
      </c>
      <c r="B10" s="161" t="s">
        <v>219</v>
      </c>
      <c r="C10" s="297"/>
      <c r="D10" s="295"/>
      <c r="E10" s="295"/>
      <c r="F10" s="295"/>
      <c r="G10" s="295"/>
      <c r="H10" s="295"/>
      <c r="I10" s="295"/>
      <c r="J10" s="295"/>
      <c r="K10" s="295"/>
      <c r="L10" s="298"/>
      <c r="M10" s="297"/>
      <c r="N10" s="295"/>
      <c r="O10" s="295"/>
      <c r="P10" s="295"/>
      <c r="Q10" s="295"/>
      <c r="R10" s="295"/>
      <c r="S10" s="298"/>
      <c r="T10" s="317">
        <v>0</v>
      </c>
      <c r="U10" s="317"/>
      <c r="V10" s="299">
        <v>0</v>
      </c>
    </row>
    <row r="11" spans="1:22" s="162" customFormat="1">
      <c r="A11" s="163">
        <v>5</v>
      </c>
      <c r="B11" s="161" t="s">
        <v>220</v>
      </c>
      <c r="C11" s="297"/>
      <c r="D11" s="295"/>
      <c r="E11" s="295"/>
      <c r="F11" s="295"/>
      <c r="G11" s="295"/>
      <c r="H11" s="295"/>
      <c r="I11" s="295"/>
      <c r="J11" s="295"/>
      <c r="K11" s="295"/>
      <c r="L11" s="298"/>
      <c r="M11" s="297"/>
      <c r="N11" s="295"/>
      <c r="O11" s="295"/>
      <c r="P11" s="295"/>
      <c r="Q11" s="295"/>
      <c r="R11" s="295"/>
      <c r="S11" s="298"/>
      <c r="T11" s="317">
        <v>0</v>
      </c>
      <c r="U11" s="317"/>
      <c r="V11" s="299">
        <v>0</v>
      </c>
    </row>
    <row r="12" spans="1:22" s="162" customFormat="1">
      <c r="A12" s="163">
        <v>6</v>
      </c>
      <c r="B12" s="161" t="s">
        <v>221</v>
      </c>
      <c r="C12" s="297"/>
      <c r="D12" s="295"/>
      <c r="E12" s="295"/>
      <c r="F12" s="295"/>
      <c r="G12" s="295"/>
      <c r="H12" s="295"/>
      <c r="I12" s="295"/>
      <c r="J12" s="295"/>
      <c r="K12" s="295"/>
      <c r="L12" s="298"/>
      <c r="M12" s="297"/>
      <c r="N12" s="295"/>
      <c r="O12" s="295"/>
      <c r="P12" s="295"/>
      <c r="Q12" s="295"/>
      <c r="R12" s="295"/>
      <c r="S12" s="298"/>
      <c r="T12" s="317">
        <v>0</v>
      </c>
      <c r="U12" s="317"/>
      <c r="V12" s="299">
        <v>0</v>
      </c>
    </row>
    <row r="13" spans="1:22" s="162" customFormat="1">
      <c r="A13" s="163">
        <v>7</v>
      </c>
      <c r="B13" s="161" t="s">
        <v>73</v>
      </c>
      <c r="C13" s="297"/>
      <c r="D13" s="295">
        <v>916315.55579999997</v>
      </c>
      <c r="E13" s="295"/>
      <c r="F13" s="295"/>
      <c r="G13" s="295"/>
      <c r="H13" s="295"/>
      <c r="I13" s="295"/>
      <c r="J13" s="295"/>
      <c r="K13" s="295"/>
      <c r="L13" s="298"/>
      <c r="M13" s="297"/>
      <c r="N13" s="295"/>
      <c r="O13" s="295">
        <v>111204087.9558</v>
      </c>
      <c r="P13" s="295"/>
      <c r="Q13" s="295"/>
      <c r="R13" s="295"/>
      <c r="S13" s="298"/>
      <c r="T13" s="317">
        <v>111826514.1771</v>
      </c>
      <c r="U13" s="317">
        <v>293889.3345</v>
      </c>
      <c r="V13" s="299">
        <v>112120403.5116</v>
      </c>
    </row>
    <row r="14" spans="1:22" s="162" customFormat="1">
      <c r="A14" s="163">
        <v>8</v>
      </c>
      <c r="B14" s="161" t="s">
        <v>74</v>
      </c>
      <c r="C14" s="297"/>
      <c r="D14" s="295">
        <v>88416.668000000005</v>
      </c>
      <c r="E14" s="295"/>
      <c r="F14" s="295"/>
      <c r="G14" s="295"/>
      <c r="H14" s="295"/>
      <c r="I14" s="295"/>
      <c r="J14" s="295"/>
      <c r="K14" s="295"/>
      <c r="L14" s="298"/>
      <c r="M14" s="297"/>
      <c r="N14" s="295"/>
      <c r="O14" s="295">
        <v>8412151.6455999985</v>
      </c>
      <c r="P14" s="295"/>
      <c r="Q14" s="295"/>
      <c r="R14" s="295"/>
      <c r="S14" s="298"/>
      <c r="T14" s="317">
        <v>8500568.3135999981</v>
      </c>
      <c r="U14" s="317"/>
      <c r="V14" s="299">
        <v>8500568.3135999981</v>
      </c>
    </row>
    <row r="15" spans="1:22" s="162" customFormat="1">
      <c r="A15" s="163">
        <v>9</v>
      </c>
      <c r="B15" s="161" t="s">
        <v>75</v>
      </c>
      <c r="C15" s="297"/>
      <c r="D15" s="295">
        <v>0</v>
      </c>
      <c r="E15" s="295"/>
      <c r="F15" s="295"/>
      <c r="G15" s="295"/>
      <c r="H15" s="295"/>
      <c r="I15" s="295"/>
      <c r="J15" s="295"/>
      <c r="K15" s="295"/>
      <c r="L15" s="298"/>
      <c r="M15" s="297"/>
      <c r="N15" s="295"/>
      <c r="O15" s="295">
        <v>0</v>
      </c>
      <c r="P15" s="295"/>
      <c r="Q15" s="295"/>
      <c r="R15" s="295"/>
      <c r="S15" s="298"/>
      <c r="T15" s="317">
        <v>0</v>
      </c>
      <c r="U15" s="317"/>
      <c r="V15" s="299">
        <v>0</v>
      </c>
    </row>
    <row r="16" spans="1:22" s="162" customFormat="1">
      <c r="A16" s="163">
        <v>10</v>
      </c>
      <c r="B16" s="161" t="s">
        <v>69</v>
      </c>
      <c r="C16" s="297"/>
      <c r="D16" s="295">
        <v>0</v>
      </c>
      <c r="E16" s="295"/>
      <c r="F16" s="295"/>
      <c r="G16" s="295"/>
      <c r="H16" s="295"/>
      <c r="I16" s="295"/>
      <c r="J16" s="295"/>
      <c r="K16" s="295"/>
      <c r="L16" s="298"/>
      <c r="M16" s="297"/>
      <c r="N16" s="295"/>
      <c r="O16" s="295">
        <v>988858.04099999997</v>
      </c>
      <c r="P16" s="295"/>
      <c r="Q16" s="295"/>
      <c r="R16" s="295"/>
      <c r="S16" s="298"/>
      <c r="T16" s="317">
        <v>988858.04099999997</v>
      </c>
      <c r="U16" s="317"/>
      <c r="V16" s="299">
        <v>988858.04099999997</v>
      </c>
    </row>
    <row r="17" spans="1:22" s="162" customFormat="1">
      <c r="A17" s="163">
        <v>11</v>
      </c>
      <c r="B17" s="161" t="s">
        <v>70</v>
      </c>
      <c r="C17" s="297"/>
      <c r="D17" s="295">
        <v>569050.29390000005</v>
      </c>
      <c r="E17" s="295"/>
      <c r="F17" s="295"/>
      <c r="G17" s="295"/>
      <c r="H17" s="295"/>
      <c r="I17" s="295"/>
      <c r="J17" s="295"/>
      <c r="K17" s="295"/>
      <c r="L17" s="298"/>
      <c r="M17" s="297"/>
      <c r="N17" s="295"/>
      <c r="O17" s="295">
        <v>2699534.9994999999</v>
      </c>
      <c r="P17" s="295"/>
      <c r="Q17" s="295"/>
      <c r="R17" s="295"/>
      <c r="S17" s="298"/>
      <c r="T17" s="317">
        <v>3268585.2933999998</v>
      </c>
      <c r="U17" s="317"/>
      <c r="V17" s="299">
        <v>3268585.2933999998</v>
      </c>
    </row>
    <row r="18" spans="1:22" s="162" customFormat="1">
      <c r="A18" s="163">
        <v>12</v>
      </c>
      <c r="B18" s="161" t="s">
        <v>71</v>
      </c>
      <c r="C18" s="297"/>
      <c r="D18" s="295"/>
      <c r="E18" s="295"/>
      <c r="F18" s="295"/>
      <c r="G18" s="295"/>
      <c r="H18" s="295"/>
      <c r="I18" s="295"/>
      <c r="J18" s="295"/>
      <c r="K18" s="295"/>
      <c r="L18" s="298"/>
      <c r="M18" s="297"/>
      <c r="N18" s="295"/>
      <c r="O18" s="295"/>
      <c r="P18" s="295"/>
      <c r="Q18" s="295"/>
      <c r="R18" s="295"/>
      <c r="S18" s="298"/>
      <c r="T18" s="317">
        <v>0</v>
      </c>
      <c r="U18" s="317"/>
      <c r="V18" s="299">
        <v>0</v>
      </c>
    </row>
    <row r="19" spans="1:22" s="162" customFormat="1">
      <c r="A19" s="163">
        <v>13</v>
      </c>
      <c r="B19" s="161" t="s">
        <v>72</v>
      </c>
      <c r="C19" s="297"/>
      <c r="D19" s="295"/>
      <c r="E19" s="295"/>
      <c r="F19" s="295"/>
      <c r="G19" s="295"/>
      <c r="H19" s="295"/>
      <c r="I19" s="295"/>
      <c r="J19" s="295"/>
      <c r="K19" s="295"/>
      <c r="L19" s="298"/>
      <c r="M19" s="297"/>
      <c r="N19" s="295"/>
      <c r="O19" s="295"/>
      <c r="P19" s="295"/>
      <c r="Q19" s="295"/>
      <c r="R19" s="295"/>
      <c r="S19" s="298"/>
      <c r="T19" s="317">
        <v>0</v>
      </c>
      <c r="U19" s="317"/>
      <c r="V19" s="299">
        <v>0</v>
      </c>
    </row>
    <row r="20" spans="1:22" s="162" customFormat="1">
      <c r="A20" s="163">
        <v>14</v>
      </c>
      <c r="B20" s="161" t="s">
        <v>248</v>
      </c>
      <c r="C20" s="297">
        <v>0</v>
      </c>
      <c r="D20" s="295">
        <v>0</v>
      </c>
      <c r="E20" s="295">
        <v>0</v>
      </c>
      <c r="F20" s="295">
        <v>0</v>
      </c>
      <c r="G20" s="295">
        <v>0</v>
      </c>
      <c r="H20" s="295">
        <v>0</v>
      </c>
      <c r="I20" s="295">
        <v>0</v>
      </c>
      <c r="J20" s="295">
        <v>0</v>
      </c>
      <c r="K20" s="295">
        <v>0</v>
      </c>
      <c r="L20" s="298">
        <v>0</v>
      </c>
      <c r="M20" s="297">
        <v>0</v>
      </c>
      <c r="N20" s="295">
        <v>0</v>
      </c>
      <c r="O20" s="295">
        <v>0</v>
      </c>
      <c r="P20" s="295">
        <v>0</v>
      </c>
      <c r="Q20" s="295">
        <v>0</v>
      </c>
      <c r="R20" s="295">
        <v>0</v>
      </c>
      <c r="S20" s="298">
        <v>0</v>
      </c>
      <c r="T20" s="317">
        <v>0</v>
      </c>
      <c r="U20" s="317"/>
      <c r="V20" s="299">
        <v>0</v>
      </c>
    </row>
    <row r="21" spans="1:22" ht="13.5" thickBot="1">
      <c r="A21" s="104"/>
      <c r="B21" s="105" t="s">
        <v>68</v>
      </c>
      <c r="C21" s="300">
        <v>0</v>
      </c>
      <c r="D21" s="296">
        <v>1573782.5177000002</v>
      </c>
      <c r="E21" s="296">
        <v>0</v>
      </c>
      <c r="F21" s="296">
        <v>0</v>
      </c>
      <c r="G21" s="296">
        <v>0</v>
      </c>
      <c r="H21" s="296">
        <v>0</v>
      </c>
      <c r="I21" s="296">
        <v>0</v>
      </c>
      <c r="J21" s="296">
        <v>0</v>
      </c>
      <c r="K21" s="296">
        <v>0</v>
      </c>
      <c r="L21" s="301">
        <v>0</v>
      </c>
      <c r="M21" s="300">
        <v>0</v>
      </c>
      <c r="N21" s="296">
        <v>0</v>
      </c>
      <c r="O21" s="296">
        <v>296247382.6419</v>
      </c>
      <c r="P21" s="296">
        <v>0</v>
      </c>
      <c r="Q21" s="296">
        <v>0</v>
      </c>
      <c r="R21" s="296">
        <v>0</v>
      </c>
      <c r="S21" s="301">
        <v>0</v>
      </c>
      <c r="T21" s="301">
        <v>297527275.8251</v>
      </c>
      <c r="U21" s="301">
        <v>293889.3345</v>
      </c>
      <c r="V21" s="302">
        <v>297821165.15960002</v>
      </c>
    </row>
    <row r="24" spans="1:22">
      <c r="A24" s="19"/>
      <c r="B24" s="19"/>
      <c r="C24" s="73"/>
      <c r="D24" s="73"/>
      <c r="E24" s="73"/>
    </row>
    <row r="25" spans="1:22">
      <c r="A25" s="97"/>
      <c r="B25" s="97"/>
      <c r="C25" s="19"/>
      <c r="D25" s="73"/>
      <c r="E25" s="73"/>
    </row>
    <row r="26" spans="1:22">
      <c r="A26" s="97"/>
      <c r="B26" s="98"/>
      <c r="C26" s="19"/>
      <c r="D26" s="73"/>
      <c r="E26" s="73"/>
    </row>
    <row r="27" spans="1:22">
      <c r="A27" s="97"/>
      <c r="B27" s="97"/>
      <c r="C27" s="19"/>
      <c r="D27" s="73"/>
      <c r="E27" s="73"/>
    </row>
    <row r="28" spans="1:22">
      <c r="A28" s="97"/>
      <c r="B28" s="98"/>
      <c r="C28" s="19"/>
      <c r="D28" s="73"/>
      <c r="E28" s="7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B3" sqref="B3"/>
      <selection pane="topRight" activeCell="B3" sqref="B3"/>
      <selection pane="bottomLeft" activeCell="B3" sqref="B3"/>
      <selection pane="bottomRight" activeCell="C8" sqref="C8:H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188</v>
      </c>
      <c r="B1" s="352" t="str">
        <f>'1. key ratios'!B1</f>
        <v>ს.ს "პროკრედიტ ბანკი"</v>
      </c>
    </row>
    <row r="2" spans="1:9">
      <c r="A2" s="2" t="s">
        <v>189</v>
      </c>
      <c r="B2" s="488">
        <f>'1. key ratios'!B2</f>
        <v>44469</v>
      </c>
    </row>
    <row r="4" spans="1:9" ht="13.5" thickBot="1">
      <c r="A4" s="2" t="s">
        <v>416</v>
      </c>
      <c r="B4" s="320" t="s">
        <v>458</v>
      </c>
    </row>
    <row r="5" spans="1:9">
      <c r="A5" s="102"/>
      <c r="B5" s="159"/>
      <c r="C5" s="165" t="s">
        <v>0</v>
      </c>
      <c r="D5" s="165" t="s">
        <v>1</v>
      </c>
      <c r="E5" s="165" t="s">
        <v>2</v>
      </c>
      <c r="F5" s="165" t="s">
        <v>3</v>
      </c>
      <c r="G5" s="315" t="s">
        <v>4</v>
      </c>
      <c r="H5" s="166" t="s">
        <v>5</v>
      </c>
      <c r="I5" s="25"/>
    </row>
    <row r="6" spans="1:9" ht="15" customHeight="1">
      <c r="A6" s="158"/>
      <c r="B6" s="23"/>
      <c r="C6" s="766" t="s">
        <v>450</v>
      </c>
      <c r="D6" s="770" t="s">
        <v>471</v>
      </c>
      <c r="E6" s="771"/>
      <c r="F6" s="766" t="s">
        <v>477</v>
      </c>
      <c r="G6" s="766" t="s">
        <v>478</v>
      </c>
      <c r="H6" s="768" t="s">
        <v>452</v>
      </c>
      <c r="I6" s="25"/>
    </row>
    <row r="7" spans="1:9" ht="63.75">
      <c r="A7" s="158"/>
      <c r="B7" s="23"/>
      <c r="C7" s="767"/>
      <c r="D7" s="319" t="s">
        <v>453</v>
      </c>
      <c r="E7" s="319" t="s">
        <v>451</v>
      </c>
      <c r="F7" s="767"/>
      <c r="G7" s="767"/>
      <c r="H7" s="769"/>
      <c r="I7" s="25"/>
    </row>
    <row r="8" spans="1:9">
      <c r="A8" s="93">
        <v>1</v>
      </c>
      <c r="B8" s="75" t="s">
        <v>216</v>
      </c>
      <c r="C8" s="303">
        <v>275330118.21220005</v>
      </c>
      <c r="D8" s="304"/>
      <c r="E8" s="303"/>
      <c r="F8" s="303">
        <v>200641807.04220003</v>
      </c>
      <c r="G8" s="316">
        <v>27699057.042200029</v>
      </c>
      <c r="H8" s="325">
        <v>0.10060307685210106</v>
      </c>
    </row>
    <row r="9" spans="1:9" ht="15" customHeight="1">
      <c r="A9" s="93">
        <v>2</v>
      </c>
      <c r="B9" s="75" t="s">
        <v>217</v>
      </c>
      <c r="C9" s="303">
        <v>0</v>
      </c>
      <c r="D9" s="304"/>
      <c r="E9" s="303"/>
      <c r="F9" s="303">
        <v>0</v>
      </c>
      <c r="G9" s="316">
        <v>0</v>
      </c>
      <c r="H9" s="325"/>
    </row>
    <row r="10" spans="1:9">
      <c r="A10" s="93">
        <v>3</v>
      </c>
      <c r="B10" s="75" t="s">
        <v>218</v>
      </c>
      <c r="C10" s="303">
        <v>0</v>
      </c>
      <c r="D10" s="304"/>
      <c r="E10" s="303"/>
      <c r="F10" s="303">
        <v>0</v>
      </c>
      <c r="G10" s="316">
        <v>0</v>
      </c>
      <c r="H10" s="325"/>
    </row>
    <row r="11" spans="1:9">
      <c r="A11" s="93">
        <v>4</v>
      </c>
      <c r="B11" s="75" t="s">
        <v>219</v>
      </c>
      <c r="C11" s="303">
        <v>0</v>
      </c>
      <c r="D11" s="304"/>
      <c r="E11" s="303"/>
      <c r="F11" s="303">
        <v>0</v>
      </c>
      <c r="G11" s="316">
        <v>0</v>
      </c>
      <c r="H11" s="325"/>
    </row>
    <row r="12" spans="1:9">
      <c r="A12" s="93">
        <v>5</v>
      </c>
      <c r="B12" s="75" t="s">
        <v>220</v>
      </c>
      <c r="C12" s="303">
        <v>0</v>
      </c>
      <c r="D12" s="304"/>
      <c r="E12" s="303"/>
      <c r="F12" s="303">
        <v>0</v>
      </c>
      <c r="G12" s="316">
        <v>0</v>
      </c>
      <c r="H12" s="325"/>
    </row>
    <row r="13" spans="1:9">
      <c r="A13" s="93">
        <v>6</v>
      </c>
      <c r="B13" s="75" t="s">
        <v>221</v>
      </c>
      <c r="C13" s="303">
        <v>127416173.05199999</v>
      </c>
      <c r="D13" s="304"/>
      <c r="E13" s="303"/>
      <c r="F13" s="303">
        <v>26549457.951749999</v>
      </c>
      <c r="G13" s="316">
        <v>26549457.951749999</v>
      </c>
      <c r="H13" s="325">
        <v>0.20836803771303714</v>
      </c>
    </row>
    <row r="14" spans="1:9">
      <c r="A14" s="93">
        <v>7</v>
      </c>
      <c r="B14" s="75" t="s">
        <v>73</v>
      </c>
      <c r="C14" s="303">
        <v>910897889.81130004</v>
      </c>
      <c r="D14" s="304">
        <v>162526718.48079997</v>
      </c>
      <c r="E14" s="303">
        <v>76743663.272090003</v>
      </c>
      <c r="F14" s="304">
        <v>987641553.08339</v>
      </c>
      <c r="G14" s="364">
        <v>875521149.57178998</v>
      </c>
      <c r="H14" s="325">
        <v>0.8864766238707118</v>
      </c>
    </row>
    <row r="15" spans="1:9">
      <c r="A15" s="93">
        <v>8</v>
      </c>
      <c r="B15" s="75" t="s">
        <v>74</v>
      </c>
      <c r="C15" s="303">
        <v>390928614.82489997</v>
      </c>
      <c r="D15" s="304"/>
      <c r="E15" s="303"/>
      <c r="F15" s="304">
        <v>293196461.11867499</v>
      </c>
      <c r="G15" s="364">
        <v>284695892.80507499</v>
      </c>
      <c r="H15" s="325">
        <v>0.72825544615758697</v>
      </c>
    </row>
    <row r="16" spans="1:9">
      <c r="A16" s="93">
        <v>9</v>
      </c>
      <c r="B16" s="75" t="s">
        <v>75</v>
      </c>
      <c r="C16" s="303">
        <v>0</v>
      </c>
      <c r="D16" s="304"/>
      <c r="E16" s="303"/>
      <c r="F16" s="304">
        <v>0</v>
      </c>
      <c r="G16" s="364">
        <v>0</v>
      </c>
      <c r="H16" s="325"/>
    </row>
    <row r="17" spans="1:8">
      <c r="A17" s="93">
        <v>10</v>
      </c>
      <c r="B17" s="75" t="s">
        <v>69</v>
      </c>
      <c r="C17" s="303">
        <v>7512300.4246000005</v>
      </c>
      <c r="D17" s="304"/>
      <c r="E17" s="303"/>
      <c r="F17" s="304">
        <v>7512300.4246000005</v>
      </c>
      <c r="G17" s="364">
        <v>6523442.3836000003</v>
      </c>
      <c r="H17" s="325">
        <v>0.8683681448944911</v>
      </c>
    </row>
    <row r="18" spans="1:8">
      <c r="A18" s="93">
        <v>11</v>
      </c>
      <c r="B18" s="75" t="s">
        <v>70</v>
      </c>
      <c r="C18" s="303">
        <v>43753864.932700001</v>
      </c>
      <c r="D18" s="304"/>
      <c r="E18" s="303"/>
      <c r="F18" s="304">
        <v>70609127.119049996</v>
      </c>
      <c r="G18" s="364">
        <v>67340541.825649992</v>
      </c>
      <c r="H18" s="325">
        <v>1.5390764205454726</v>
      </c>
    </row>
    <row r="19" spans="1:8">
      <c r="A19" s="93">
        <v>12</v>
      </c>
      <c r="B19" s="75" t="s">
        <v>71</v>
      </c>
      <c r="C19" s="303">
        <v>0</v>
      </c>
      <c r="D19" s="304"/>
      <c r="E19" s="303"/>
      <c r="F19" s="304">
        <v>0</v>
      </c>
      <c r="G19" s="364">
        <v>0</v>
      </c>
      <c r="H19" s="325"/>
    </row>
    <row r="20" spans="1:8">
      <c r="A20" s="93">
        <v>13</v>
      </c>
      <c r="B20" s="75" t="s">
        <v>72</v>
      </c>
      <c r="C20" s="303">
        <v>0</v>
      </c>
      <c r="D20" s="304"/>
      <c r="E20" s="303"/>
      <c r="F20" s="304">
        <v>0</v>
      </c>
      <c r="G20" s="364">
        <v>0</v>
      </c>
      <c r="H20" s="325"/>
    </row>
    <row r="21" spans="1:8">
      <c r="A21" s="93">
        <v>14</v>
      </c>
      <c r="B21" s="75" t="s">
        <v>248</v>
      </c>
      <c r="C21" s="303">
        <v>127431551.79969999</v>
      </c>
      <c r="D21" s="304"/>
      <c r="E21" s="303"/>
      <c r="F21" s="304">
        <v>81036063.49970001</v>
      </c>
      <c r="G21" s="364">
        <v>81036063.49970001</v>
      </c>
      <c r="H21" s="325">
        <v>0.63591836052561346</v>
      </c>
    </row>
    <row r="22" spans="1:8" ht="13.5" thickBot="1">
      <c r="A22" s="160"/>
      <c r="B22" s="167" t="s">
        <v>68</v>
      </c>
      <c r="C22" s="296">
        <v>1883270513.0573997</v>
      </c>
      <c r="D22" s="296">
        <v>162526718.48079997</v>
      </c>
      <c r="E22" s="296">
        <v>76743663.272090003</v>
      </c>
      <c r="F22" s="296">
        <v>1667186770.2393651</v>
      </c>
      <c r="G22" s="296">
        <v>1369365605.0797651</v>
      </c>
      <c r="H22" s="326">
        <v>0.69865086774227847</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activeCell="B3" sqref="B3"/>
      <selection pane="topRight" activeCell="B3" sqref="B3"/>
      <selection pane="bottomLeft" activeCell="B3" sqref="B3"/>
      <selection pane="bottomRight" activeCell="F23" sqref="F23:K25"/>
    </sheetView>
  </sheetViews>
  <sheetFormatPr defaultColWidth="9.140625" defaultRowHeight="12.75"/>
  <cols>
    <col min="1" max="1" width="10.5703125" style="352" bestFit="1" customWidth="1"/>
    <col min="2" max="2" width="104.140625" style="352" customWidth="1"/>
    <col min="3" max="3" width="12.7109375" style="352" customWidth="1"/>
    <col min="4" max="5" width="13.5703125" style="352" bestFit="1" customWidth="1"/>
    <col min="6" max="11" width="12.7109375" style="352" customWidth="1"/>
    <col min="12" max="16384" width="9.140625" style="352"/>
  </cols>
  <sheetData>
    <row r="1" spans="1:11">
      <c r="A1" s="352" t="s">
        <v>188</v>
      </c>
      <c r="B1" s="352" t="str">
        <f>'1. key ratios'!B1</f>
        <v>ს.ს "პროკრედიტ ბანკი"</v>
      </c>
    </row>
    <row r="2" spans="1:11">
      <c r="A2" s="352" t="s">
        <v>189</v>
      </c>
      <c r="B2" s="488">
        <f>'1. key ratios'!B2</f>
        <v>44469</v>
      </c>
      <c r="C2" s="353"/>
      <c r="D2" s="353"/>
    </row>
    <row r="3" spans="1:11">
      <c r="B3" s="353"/>
      <c r="C3" s="353"/>
      <c r="D3" s="353"/>
    </row>
    <row r="4" spans="1:11" ht="13.5" thickBot="1">
      <c r="A4" s="352" t="s">
        <v>519</v>
      </c>
      <c r="B4" s="320" t="s">
        <v>518</v>
      </c>
      <c r="C4" s="353"/>
      <c r="D4" s="353"/>
    </row>
    <row r="5" spans="1:11" ht="30" customHeight="1">
      <c r="A5" s="775"/>
      <c r="B5" s="776"/>
      <c r="C5" s="773" t="s">
        <v>551</v>
      </c>
      <c r="D5" s="773"/>
      <c r="E5" s="773"/>
      <c r="F5" s="773" t="s">
        <v>552</v>
      </c>
      <c r="G5" s="773"/>
      <c r="H5" s="773"/>
      <c r="I5" s="773" t="s">
        <v>553</v>
      </c>
      <c r="J5" s="773"/>
      <c r="K5" s="774"/>
    </row>
    <row r="6" spans="1:11">
      <c r="A6" s="350"/>
      <c r="B6" s="351"/>
      <c r="C6" s="354" t="s">
        <v>27</v>
      </c>
      <c r="D6" s="354" t="s">
        <v>96</v>
      </c>
      <c r="E6" s="354" t="s">
        <v>68</v>
      </c>
      <c r="F6" s="354" t="s">
        <v>27</v>
      </c>
      <c r="G6" s="354" t="s">
        <v>96</v>
      </c>
      <c r="H6" s="354" t="s">
        <v>68</v>
      </c>
      <c r="I6" s="354" t="s">
        <v>27</v>
      </c>
      <c r="J6" s="354" t="s">
        <v>96</v>
      </c>
      <c r="K6" s="356" t="s">
        <v>68</v>
      </c>
    </row>
    <row r="7" spans="1:11">
      <c r="A7" s="357" t="s">
        <v>489</v>
      </c>
      <c r="B7" s="349"/>
      <c r="C7" s="349"/>
      <c r="D7" s="349"/>
      <c r="E7" s="349"/>
      <c r="F7" s="349"/>
      <c r="G7" s="349"/>
      <c r="H7" s="349"/>
      <c r="I7" s="349"/>
      <c r="J7" s="349"/>
      <c r="K7" s="358"/>
    </row>
    <row r="8" spans="1:11">
      <c r="A8" s="348">
        <v>1</v>
      </c>
      <c r="B8" s="333" t="s">
        <v>489</v>
      </c>
      <c r="C8" s="702"/>
      <c r="D8" s="702"/>
      <c r="E8" s="702"/>
      <c r="F8" s="703">
        <v>91122562.224456534</v>
      </c>
      <c r="G8" s="703">
        <v>310507487.99957389</v>
      </c>
      <c r="H8" s="703">
        <v>401630050.22403044</v>
      </c>
      <c r="I8" s="703">
        <v>71759531.495543495</v>
      </c>
      <c r="J8" s="703">
        <v>219590648.66739997</v>
      </c>
      <c r="K8" s="704">
        <v>291350180.16294348</v>
      </c>
    </row>
    <row r="9" spans="1:11">
      <c r="A9" s="357" t="s">
        <v>490</v>
      </c>
      <c r="B9" s="349"/>
      <c r="C9" s="705"/>
      <c r="D9" s="705"/>
      <c r="E9" s="705"/>
      <c r="F9" s="705"/>
      <c r="G9" s="705"/>
      <c r="H9" s="705"/>
      <c r="I9" s="705"/>
      <c r="J9" s="705"/>
      <c r="K9" s="706"/>
    </row>
    <row r="10" spans="1:11">
      <c r="A10" s="359">
        <v>2</v>
      </c>
      <c r="B10" s="334" t="s">
        <v>491</v>
      </c>
      <c r="C10" s="517">
        <v>43286187.967043482</v>
      </c>
      <c r="D10" s="707">
        <v>418289709.70804679</v>
      </c>
      <c r="E10" s="707">
        <v>461575897.67509025</v>
      </c>
      <c r="F10" s="707">
        <v>8672300.7980695684</v>
      </c>
      <c r="G10" s="707">
        <v>71324694.968182683</v>
      </c>
      <c r="H10" s="707">
        <v>79996995.766252249</v>
      </c>
      <c r="I10" s="707">
        <v>2050318.5792499997</v>
      </c>
      <c r="J10" s="707">
        <v>16856211.450609405</v>
      </c>
      <c r="K10" s="708">
        <v>18906530.029859405</v>
      </c>
    </row>
    <row r="11" spans="1:11">
      <c r="A11" s="359">
        <v>3</v>
      </c>
      <c r="B11" s="334" t="s">
        <v>492</v>
      </c>
      <c r="C11" s="517">
        <v>185628505.72415218</v>
      </c>
      <c r="D11" s="707">
        <v>827007820.56421196</v>
      </c>
      <c r="E11" s="707">
        <v>1012636326.2883642</v>
      </c>
      <c r="F11" s="707">
        <v>50644857.497559778</v>
      </c>
      <c r="G11" s="707">
        <v>104805462.58723792</v>
      </c>
      <c r="H11" s="707">
        <v>155450320.08479771</v>
      </c>
      <c r="I11" s="707">
        <v>44200908.964413032</v>
      </c>
      <c r="J11" s="707">
        <v>98198421.792197287</v>
      </c>
      <c r="K11" s="708">
        <v>142399330.75661033</v>
      </c>
    </row>
    <row r="12" spans="1:11">
      <c r="A12" s="359">
        <v>4</v>
      </c>
      <c r="B12" s="334" t="s">
        <v>493</v>
      </c>
      <c r="C12" s="517">
        <v>9021739.1304347832</v>
      </c>
      <c r="D12" s="707">
        <v>0</v>
      </c>
      <c r="E12" s="707">
        <v>9021739.1304347832</v>
      </c>
      <c r="F12" s="707">
        <v>0</v>
      </c>
      <c r="G12" s="707">
        <v>0</v>
      </c>
      <c r="H12" s="707">
        <v>0</v>
      </c>
      <c r="I12" s="707">
        <v>0</v>
      </c>
      <c r="J12" s="707">
        <v>0</v>
      </c>
      <c r="K12" s="708">
        <v>0</v>
      </c>
    </row>
    <row r="13" spans="1:11">
      <c r="A13" s="359">
        <v>5</v>
      </c>
      <c r="B13" s="334" t="s">
        <v>494</v>
      </c>
      <c r="C13" s="517">
        <v>92235759.933152169</v>
      </c>
      <c r="D13" s="707">
        <v>205083274.41012391</v>
      </c>
      <c r="E13" s="707">
        <v>297319034.34327608</v>
      </c>
      <c r="F13" s="707">
        <v>20081199.29402554</v>
      </c>
      <c r="G13" s="707">
        <v>59483214.924905427</v>
      </c>
      <c r="H13" s="707">
        <v>79564414.21893096</v>
      </c>
      <c r="I13" s="707">
        <v>9460466.5403641313</v>
      </c>
      <c r="J13" s="707">
        <v>45995799.67338369</v>
      </c>
      <c r="K13" s="708">
        <v>55456266.213747822</v>
      </c>
    </row>
    <row r="14" spans="1:11">
      <c r="A14" s="359">
        <v>6</v>
      </c>
      <c r="B14" s="334" t="s">
        <v>509</v>
      </c>
      <c r="C14" s="517"/>
      <c r="D14" s="707"/>
      <c r="E14" s="707">
        <v>0</v>
      </c>
      <c r="F14" s="707"/>
      <c r="G14" s="707"/>
      <c r="H14" s="707">
        <v>0</v>
      </c>
      <c r="I14" s="707"/>
      <c r="J14" s="707"/>
      <c r="K14" s="708">
        <v>0</v>
      </c>
    </row>
    <row r="15" spans="1:11">
      <c r="A15" s="359">
        <v>7</v>
      </c>
      <c r="B15" s="334" t="s">
        <v>496</v>
      </c>
      <c r="C15" s="517">
        <v>11358576.201304352</v>
      </c>
      <c r="D15" s="707">
        <v>14680944.423153266</v>
      </c>
      <c r="E15" s="707">
        <v>26039520.62445762</v>
      </c>
      <c r="F15" s="707">
        <v>3339010.2081521731</v>
      </c>
      <c r="G15" s="707">
        <v>4669787.0391304344</v>
      </c>
      <c r="H15" s="707">
        <v>8008797.2472826075</v>
      </c>
      <c r="I15" s="707">
        <v>3339010.2081521731</v>
      </c>
      <c r="J15" s="707">
        <v>4669787.0391304344</v>
      </c>
      <c r="K15" s="708">
        <v>8008797.2472826075</v>
      </c>
    </row>
    <row r="16" spans="1:11">
      <c r="A16" s="359">
        <v>8</v>
      </c>
      <c r="B16" s="335" t="s">
        <v>497</v>
      </c>
      <c r="C16" s="517">
        <v>341530768.95608699</v>
      </c>
      <c r="D16" s="707">
        <v>1465061749.1055357</v>
      </c>
      <c r="E16" s="707">
        <v>1806592518.0616226</v>
      </c>
      <c r="F16" s="707">
        <v>82737367.797807068</v>
      </c>
      <c r="G16" s="707">
        <v>240283159.51945645</v>
      </c>
      <c r="H16" s="707">
        <v>323020527.31726354</v>
      </c>
      <c r="I16" s="707">
        <v>59050704.292179339</v>
      </c>
      <c r="J16" s="707">
        <v>165720219.95532084</v>
      </c>
      <c r="K16" s="708">
        <v>224770924.24750015</v>
      </c>
    </row>
    <row r="17" spans="1:11">
      <c r="A17" s="357" t="s">
        <v>498</v>
      </c>
      <c r="B17" s="349"/>
      <c r="C17" s="705"/>
      <c r="D17" s="705"/>
      <c r="E17" s="705"/>
      <c r="F17" s="705"/>
      <c r="G17" s="705"/>
      <c r="H17" s="705"/>
      <c r="I17" s="705"/>
      <c r="J17" s="705"/>
      <c r="K17" s="706"/>
    </row>
    <row r="18" spans="1:11">
      <c r="A18" s="359">
        <v>9</v>
      </c>
      <c r="B18" s="334" t="s">
        <v>499</v>
      </c>
      <c r="C18" s="517">
        <v>0</v>
      </c>
      <c r="D18" s="707">
        <v>0</v>
      </c>
      <c r="E18" s="707">
        <v>0</v>
      </c>
      <c r="F18" s="707">
        <v>0</v>
      </c>
      <c r="G18" s="707">
        <v>0</v>
      </c>
      <c r="H18" s="707">
        <v>0</v>
      </c>
      <c r="I18" s="707">
        <v>0</v>
      </c>
      <c r="J18" s="707">
        <v>0</v>
      </c>
      <c r="K18" s="708">
        <v>0</v>
      </c>
    </row>
    <row r="19" spans="1:11">
      <c r="A19" s="359">
        <v>10</v>
      </c>
      <c r="B19" s="334" t="s">
        <v>500</v>
      </c>
      <c r="C19" s="517">
        <v>350524746.5658499</v>
      </c>
      <c r="D19" s="707">
        <v>933695494.89090097</v>
      </c>
      <c r="E19" s="707">
        <v>1284220241.4567509</v>
      </c>
      <c r="F19" s="707">
        <v>6214326.3526456505</v>
      </c>
      <c r="G19" s="707">
        <v>15608743.035803257</v>
      </c>
      <c r="H19" s="707">
        <v>21823069.388448909</v>
      </c>
      <c r="I19" s="707">
        <v>25577357.081558693</v>
      </c>
      <c r="J19" s="707">
        <v>106673161.24873804</v>
      </c>
      <c r="K19" s="708">
        <v>132250518.33029673</v>
      </c>
    </row>
    <row r="20" spans="1:11">
      <c r="A20" s="359">
        <v>11</v>
      </c>
      <c r="B20" s="334" t="s">
        <v>501</v>
      </c>
      <c r="C20" s="517">
        <v>2483976.6609728248</v>
      </c>
      <c r="D20" s="707">
        <v>172196846.20630434</v>
      </c>
      <c r="E20" s="707">
        <v>174680822.86727718</v>
      </c>
      <c r="F20" s="707">
        <v>790355.30770652194</v>
      </c>
      <c r="G20" s="707">
        <v>43211501.992065214</v>
      </c>
      <c r="H20" s="707">
        <v>44001857.299771734</v>
      </c>
      <c r="I20" s="707">
        <v>790355.30770652194</v>
      </c>
      <c r="J20" s="707">
        <v>43211501.992065214</v>
      </c>
      <c r="K20" s="708">
        <v>44001857.299771734</v>
      </c>
    </row>
    <row r="21" spans="1:11" ht="13.5" thickBot="1">
      <c r="A21" s="226">
        <v>12</v>
      </c>
      <c r="B21" s="360" t="s">
        <v>502</v>
      </c>
      <c r="C21" s="709">
        <v>353008723.22682273</v>
      </c>
      <c r="D21" s="710">
        <v>1105892341.0972054</v>
      </c>
      <c r="E21" s="709">
        <v>1458901064.324028</v>
      </c>
      <c r="F21" s="710">
        <v>7004681.6603521723</v>
      </c>
      <c r="G21" s="710">
        <v>58820245.027868472</v>
      </c>
      <c r="H21" s="710">
        <v>65824926.688220643</v>
      </c>
      <c r="I21" s="710">
        <v>26367712.389265217</v>
      </c>
      <c r="J21" s="710">
        <v>149884663.24080324</v>
      </c>
      <c r="K21" s="711">
        <v>176252375.63006845</v>
      </c>
    </row>
    <row r="22" spans="1:11" ht="38.25" customHeight="1" thickBot="1">
      <c r="A22" s="346"/>
      <c r="B22" s="347"/>
      <c r="C22" s="347"/>
      <c r="D22" s="347"/>
      <c r="E22" s="347"/>
      <c r="F22" s="772" t="s">
        <v>503</v>
      </c>
      <c r="G22" s="773"/>
      <c r="H22" s="773"/>
      <c r="I22" s="772" t="s">
        <v>504</v>
      </c>
      <c r="J22" s="773"/>
      <c r="K22" s="774"/>
    </row>
    <row r="23" spans="1:11">
      <c r="A23" s="339">
        <v>13</v>
      </c>
      <c r="B23" s="336" t="s">
        <v>489</v>
      </c>
      <c r="C23" s="345"/>
      <c r="D23" s="345"/>
      <c r="E23" s="345"/>
      <c r="F23" s="712">
        <v>91122562.224456534</v>
      </c>
      <c r="G23" s="712">
        <v>310507487.99957389</v>
      </c>
      <c r="H23" s="712">
        <v>401630050.22403038</v>
      </c>
      <c r="I23" s="712">
        <v>71759531.495543495</v>
      </c>
      <c r="J23" s="712">
        <v>219590648.66739997</v>
      </c>
      <c r="K23" s="713">
        <v>291350180.16294342</v>
      </c>
    </row>
    <row r="24" spans="1:11" ht="13.5" thickBot="1">
      <c r="A24" s="340">
        <v>14</v>
      </c>
      <c r="B24" s="337" t="s">
        <v>505</v>
      </c>
      <c r="C24" s="361"/>
      <c r="D24" s="343"/>
      <c r="E24" s="344"/>
      <c r="F24" s="714">
        <v>75732686.137454897</v>
      </c>
      <c r="G24" s="714">
        <v>181462914.491588</v>
      </c>
      <c r="H24" s="714">
        <v>257195600.62904289</v>
      </c>
      <c r="I24" s="714">
        <v>32682991.902914118</v>
      </c>
      <c r="J24" s="714">
        <v>41430054.988830209</v>
      </c>
      <c r="K24" s="715">
        <v>56192731.061875045</v>
      </c>
    </row>
    <row r="25" spans="1:11" ht="13.5" thickBot="1">
      <c r="A25" s="341">
        <v>15</v>
      </c>
      <c r="B25" s="338" t="s">
        <v>506</v>
      </c>
      <c r="C25" s="342"/>
      <c r="D25" s="342"/>
      <c r="E25" s="342"/>
      <c r="F25" s="716">
        <v>1.2032131285964029</v>
      </c>
      <c r="G25" s="716">
        <v>1.7111346903555213</v>
      </c>
      <c r="H25" s="716">
        <v>1.5615743396921764</v>
      </c>
      <c r="I25" s="716">
        <v>2.1956230845911384</v>
      </c>
      <c r="J25" s="716">
        <v>5.3002741301357901</v>
      </c>
      <c r="K25" s="717">
        <v>5.1848375164775558</v>
      </c>
    </row>
    <row r="28" spans="1:11" ht="38.25">
      <c r="B28" s="24" t="s">
        <v>550</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activeCell="B3" sqref="B3"/>
      <selection pane="topRight" activeCell="B3" sqref="B3"/>
      <selection pane="bottomLeft" activeCell="B3" sqref="B3"/>
      <selection pane="bottomRight" activeCell="C8" sqref="C8:M21"/>
    </sheetView>
  </sheetViews>
  <sheetFormatPr defaultColWidth="9.140625" defaultRowHeight="15"/>
  <cols>
    <col min="1" max="1" width="10.5703125" style="70" bestFit="1" customWidth="1"/>
    <col min="2" max="2" width="95" style="70" customWidth="1"/>
    <col min="3" max="3" width="13.140625" style="70" bestFit="1" customWidth="1"/>
    <col min="4" max="4" width="10" style="70" bestFit="1" customWidth="1"/>
    <col min="5" max="5" width="18.28515625" style="70" bestFit="1" customWidth="1"/>
    <col min="6" max="13" width="10.7109375" style="70" customWidth="1"/>
    <col min="14" max="14" width="31" style="70" bestFit="1" customWidth="1"/>
    <col min="15" max="16384" width="9.140625" style="13"/>
  </cols>
  <sheetData>
    <row r="1" spans="1:14">
      <c r="A1" s="5" t="s">
        <v>188</v>
      </c>
      <c r="B1" s="70" t="str">
        <f>'1. key ratios'!B1</f>
        <v>ს.ს "პროკრედიტ ბანკი"</v>
      </c>
    </row>
    <row r="2" spans="1:14" ht="14.25" customHeight="1">
      <c r="A2" s="70" t="s">
        <v>189</v>
      </c>
      <c r="B2" s="488">
        <f>'1. key ratios'!B2</f>
        <v>44469</v>
      </c>
    </row>
    <row r="3" spans="1:14" ht="14.25" customHeight="1"/>
    <row r="4" spans="1:14" ht="15.75" thickBot="1">
      <c r="A4" s="2" t="s">
        <v>417</v>
      </c>
      <c r="B4" s="95" t="s">
        <v>77</v>
      </c>
    </row>
    <row r="5" spans="1:14" s="26" customFormat="1" ht="12.75">
      <c r="A5" s="176"/>
      <c r="B5" s="177"/>
      <c r="C5" s="178" t="s">
        <v>0</v>
      </c>
      <c r="D5" s="178" t="s">
        <v>1</v>
      </c>
      <c r="E5" s="178" t="s">
        <v>2</v>
      </c>
      <c r="F5" s="178" t="s">
        <v>3</v>
      </c>
      <c r="G5" s="178" t="s">
        <v>4</v>
      </c>
      <c r="H5" s="178" t="s">
        <v>5</v>
      </c>
      <c r="I5" s="178" t="s">
        <v>237</v>
      </c>
      <c r="J5" s="178" t="s">
        <v>238</v>
      </c>
      <c r="K5" s="178" t="s">
        <v>239</v>
      </c>
      <c r="L5" s="178" t="s">
        <v>240</v>
      </c>
      <c r="M5" s="178" t="s">
        <v>241</v>
      </c>
      <c r="N5" s="179" t="s">
        <v>242</v>
      </c>
    </row>
    <row r="6" spans="1:14" ht="45">
      <c r="A6" s="168"/>
      <c r="B6" s="107"/>
      <c r="C6" s="108" t="s">
        <v>87</v>
      </c>
      <c r="D6" s="109" t="s">
        <v>76</v>
      </c>
      <c r="E6" s="110" t="s">
        <v>86</v>
      </c>
      <c r="F6" s="111">
        <v>0</v>
      </c>
      <c r="G6" s="111">
        <v>0.2</v>
      </c>
      <c r="H6" s="111">
        <v>0.35</v>
      </c>
      <c r="I6" s="111">
        <v>0.5</v>
      </c>
      <c r="J6" s="111">
        <v>0.75</v>
      </c>
      <c r="K6" s="111">
        <v>1</v>
      </c>
      <c r="L6" s="111">
        <v>1.5</v>
      </c>
      <c r="M6" s="111">
        <v>2.5</v>
      </c>
      <c r="N6" s="169" t="s">
        <v>77</v>
      </c>
    </row>
    <row r="7" spans="1:14">
      <c r="A7" s="170">
        <v>1</v>
      </c>
      <c r="B7" s="112" t="s">
        <v>78</v>
      </c>
      <c r="C7" s="305">
        <v>104613800</v>
      </c>
      <c r="D7" s="107"/>
      <c r="E7" s="308">
        <v>2092276</v>
      </c>
      <c r="F7" s="305">
        <v>0</v>
      </c>
      <c r="G7" s="305">
        <v>2092276</v>
      </c>
      <c r="H7" s="305">
        <v>0</v>
      </c>
      <c r="I7" s="305">
        <v>0</v>
      </c>
      <c r="J7" s="305">
        <v>0</v>
      </c>
      <c r="K7" s="305">
        <v>0</v>
      </c>
      <c r="L7" s="305">
        <v>0</v>
      </c>
      <c r="M7" s="305">
        <v>0</v>
      </c>
      <c r="N7" s="171">
        <v>418455.2</v>
      </c>
    </row>
    <row r="8" spans="1:14">
      <c r="A8" s="170">
        <v>1.1000000000000001</v>
      </c>
      <c r="B8" s="113" t="s">
        <v>79</v>
      </c>
      <c r="C8" s="306">
        <v>104613800</v>
      </c>
      <c r="D8" s="114">
        <v>0.02</v>
      </c>
      <c r="E8" s="308">
        <v>2092276</v>
      </c>
      <c r="F8" s="306"/>
      <c r="G8" s="306">
        <v>2092276</v>
      </c>
      <c r="H8" s="306">
        <v>0</v>
      </c>
      <c r="I8" s="306">
        <v>0</v>
      </c>
      <c r="J8" s="306">
        <v>0</v>
      </c>
      <c r="K8" s="306">
        <v>0</v>
      </c>
      <c r="L8" s="306">
        <v>0</v>
      </c>
      <c r="M8" s="306">
        <v>0</v>
      </c>
      <c r="N8" s="171">
        <v>418455.2</v>
      </c>
    </row>
    <row r="9" spans="1:14">
      <c r="A9" s="170">
        <v>1.2</v>
      </c>
      <c r="B9" s="113" t="s">
        <v>80</v>
      </c>
      <c r="C9" s="306">
        <v>0</v>
      </c>
      <c r="D9" s="114">
        <v>0.05</v>
      </c>
      <c r="E9" s="308">
        <v>0</v>
      </c>
      <c r="F9" s="306"/>
      <c r="G9" s="306"/>
      <c r="H9" s="306"/>
      <c r="I9" s="306"/>
      <c r="J9" s="306"/>
      <c r="K9" s="306"/>
      <c r="L9" s="306"/>
      <c r="M9" s="306"/>
      <c r="N9" s="171">
        <v>0</v>
      </c>
    </row>
    <row r="10" spans="1:14">
      <c r="A10" s="170">
        <v>1.3</v>
      </c>
      <c r="B10" s="113" t="s">
        <v>81</v>
      </c>
      <c r="C10" s="306">
        <v>0</v>
      </c>
      <c r="D10" s="114">
        <v>0.08</v>
      </c>
      <c r="E10" s="308">
        <v>0</v>
      </c>
      <c r="F10" s="306"/>
      <c r="G10" s="306"/>
      <c r="H10" s="306"/>
      <c r="I10" s="306"/>
      <c r="J10" s="306"/>
      <c r="K10" s="306"/>
      <c r="L10" s="306"/>
      <c r="M10" s="306"/>
      <c r="N10" s="171">
        <v>0</v>
      </c>
    </row>
    <row r="11" spans="1:14">
      <c r="A11" s="170">
        <v>1.4</v>
      </c>
      <c r="B11" s="113" t="s">
        <v>82</v>
      </c>
      <c r="C11" s="306">
        <v>0</v>
      </c>
      <c r="D11" s="114">
        <v>0.11</v>
      </c>
      <c r="E11" s="308">
        <v>0</v>
      </c>
      <c r="F11" s="306"/>
      <c r="G11" s="306"/>
      <c r="H11" s="306"/>
      <c r="I11" s="306"/>
      <c r="J11" s="306"/>
      <c r="K11" s="306"/>
      <c r="L11" s="306"/>
      <c r="M11" s="306"/>
      <c r="N11" s="171">
        <v>0</v>
      </c>
    </row>
    <row r="12" spans="1:14">
      <c r="A12" s="170">
        <v>1.5</v>
      </c>
      <c r="B12" s="113" t="s">
        <v>83</v>
      </c>
      <c r="C12" s="306">
        <v>0</v>
      </c>
      <c r="D12" s="114">
        <v>0.14000000000000001</v>
      </c>
      <c r="E12" s="308">
        <v>0</v>
      </c>
      <c r="F12" s="306"/>
      <c r="G12" s="306"/>
      <c r="H12" s="306"/>
      <c r="I12" s="306"/>
      <c r="J12" s="306"/>
      <c r="K12" s="306"/>
      <c r="L12" s="306"/>
      <c r="M12" s="306"/>
      <c r="N12" s="171">
        <v>0</v>
      </c>
    </row>
    <row r="13" spans="1:14">
      <c r="A13" s="170">
        <v>1.6</v>
      </c>
      <c r="B13" s="115" t="s">
        <v>84</v>
      </c>
      <c r="C13" s="306">
        <v>0</v>
      </c>
      <c r="D13" s="116"/>
      <c r="E13" s="306"/>
      <c r="F13" s="306"/>
      <c r="G13" s="306"/>
      <c r="H13" s="306"/>
      <c r="I13" s="306"/>
      <c r="J13" s="306"/>
      <c r="K13" s="306"/>
      <c r="L13" s="306"/>
      <c r="M13" s="306"/>
      <c r="N13" s="171">
        <v>0</v>
      </c>
    </row>
    <row r="14" spans="1:14">
      <c r="A14" s="170">
        <v>2</v>
      </c>
      <c r="B14" s="117" t="s">
        <v>85</v>
      </c>
      <c r="C14" s="305">
        <v>0</v>
      </c>
      <c r="D14" s="107"/>
      <c r="E14" s="308">
        <v>0</v>
      </c>
      <c r="F14" s="306">
        <v>0</v>
      </c>
      <c r="G14" s="306">
        <v>0</v>
      </c>
      <c r="H14" s="306">
        <v>0</v>
      </c>
      <c r="I14" s="306">
        <v>0</v>
      </c>
      <c r="J14" s="306">
        <v>0</v>
      </c>
      <c r="K14" s="306">
        <v>0</v>
      </c>
      <c r="L14" s="306">
        <v>0</v>
      </c>
      <c r="M14" s="306">
        <v>0</v>
      </c>
      <c r="N14" s="171">
        <v>0</v>
      </c>
    </row>
    <row r="15" spans="1:14">
      <c r="A15" s="170">
        <v>2.1</v>
      </c>
      <c r="B15" s="115" t="s">
        <v>79</v>
      </c>
      <c r="C15" s="306"/>
      <c r="D15" s="114">
        <v>5.0000000000000001E-3</v>
      </c>
      <c r="E15" s="308">
        <v>0</v>
      </c>
      <c r="F15" s="306"/>
      <c r="G15" s="306"/>
      <c r="H15" s="306"/>
      <c r="I15" s="306"/>
      <c r="J15" s="306"/>
      <c r="K15" s="306"/>
      <c r="L15" s="306"/>
      <c r="M15" s="306"/>
      <c r="N15" s="171">
        <v>0</v>
      </c>
    </row>
    <row r="16" spans="1:14">
      <c r="A16" s="170">
        <v>2.2000000000000002</v>
      </c>
      <c r="B16" s="115" t="s">
        <v>80</v>
      </c>
      <c r="C16" s="306"/>
      <c r="D16" s="114">
        <v>0.01</v>
      </c>
      <c r="E16" s="308">
        <v>0</v>
      </c>
      <c r="F16" s="306"/>
      <c r="G16" s="306"/>
      <c r="H16" s="306"/>
      <c r="I16" s="306"/>
      <c r="J16" s="306"/>
      <c r="K16" s="306"/>
      <c r="L16" s="306"/>
      <c r="M16" s="306"/>
      <c r="N16" s="171">
        <v>0</v>
      </c>
    </row>
    <row r="17" spans="1:14">
      <c r="A17" s="170">
        <v>2.2999999999999998</v>
      </c>
      <c r="B17" s="115" t="s">
        <v>81</v>
      </c>
      <c r="C17" s="306"/>
      <c r="D17" s="114">
        <v>0.02</v>
      </c>
      <c r="E17" s="308">
        <v>0</v>
      </c>
      <c r="F17" s="306"/>
      <c r="G17" s="306"/>
      <c r="H17" s="306"/>
      <c r="I17" s="306"/>
      <c r="J17" s="306"/>
      <c r="K17" s="306"/>
      <c r="L17" s="306"/>
      <c r="M17" s="306"/>
      <c r="N17" s="171">
        <v>0</v>
      </c>
    </row>
    <row r="18" spans="1:14">
      <c r="A18" s="170">
        <v>2.4</v>
      </c>
      <c r="B18" s="115" t="s">
        <v>82</v>
      </c>
      <c r="C18" s="306"/>
      <c r="D18" s="114">
        <v>0.03</v>
      </c>
      <c r="E18" s="308">
        <v>0</v>
      </c>
      <c r="F18" s="306"/>
      <c r="G18" s="306"/>
      <c r="H18" s="306"/>
      <c r="I18" s="306"/>
      <c r="J18" s="306"/>
      <c r="K18" s="306"/>
      <c r="L18" s="306"/>
      <c r="M18" s="306"/>
      <c r="N18" s="171">
        <v>0</v>
      </c>
    </row>
    <row r="19" spans="1:14">
      <c r="A19" s="170">
        <v>2.5</v>
      </c>
      <c r="B19" s="115" t="s">
        <v>83</v>
      </c>
      <c r="C19" s="306"/>
      <c r="D19" s="114">
        <v>0.04</v>
      </c>
      <c r="E19" s="308">
        <v>0</v>
      </c>
      <c r="F19" s="306"/>
      <c r="G19" s="306"/>
      <c r="H19" s="306"/>
      <c r="I19" s="306"/>
      <c r="J19" s="306"/>
      <c r="K19" s="306"/>
      <c r="L19" s="306"/>
      <c r="M19" s="306"/>
      <c r="N19" s="171">
        <v>0</v>
      </c>
    </row>
    <row r="20" spans="1:14">
      <c r="A20" s="170">
        <v>2.6</v>
      </c>
      <c r="B20" s="115" t="s">
        <v>84</v>
      </c>
      <c r="C20" s="306"/>
      <c r="D20" s="116"/>
      <c r="E20" s="309"/>
      <c r="F20" s="306"/>
      <c r="G20" s="306"/>
      <c r="H20" s="306"/>
      <c r="I20" s="306"/>
      <c r="J20" s="306"/>
      <c r="K20" s="306"/>
      <c r="L20" s="306"/>
      <c r="M20" s="306"/>
      <c r="N20" s="171">
        <v>0</v>
      </c>
    </row>
    <row r="21" spans="1:14" ht="15.75" thickBot="1">
      <c r="A21" s="172">
        <v>3</v>
      </c>
      <c r="B21" s="173" t="s">
        <v>68</v>
      </c>
      <c r="C21" s="307">
        <v>104613800</v>
      </c>
      <c r="D21" s="174"/>
      <c r="E21" s="310">
        <v>2092276</v>
      </c>
      <c r="F21" s="311">
        <v>0</v>
      </c>
      <c r="G21" s="311">
        <v>2092276</v>
      </c>
      <c r="H21" s="311">
        <v>0</v>
      </c>
      <c r="I21" s="311">
        <v>0</v>
      </c>
      <c r="J21" s="311">
        <v>0</v>
      </c>
      <c r="K21" s="311">
        <v>0</v>
      </c>
      <c r="L21" s="311">
        <v>0</v>
      </c>
      <c r="M21" s="311">
        <v>0</v>
      </c>
      <c r="N21" s="175">
        <v>418455.2</v>
      </c>
    </row>
    <row r="22" spans="1:14">
      <c r="E22" s="312"/>
      <c r="F22" s="312"/>
      <c r="G22" s="312"/>
      <c r="H22" s="312"/>
      <c r="I22" s="312"/>
      <c r="J22" s="312"/>
      <c r="K22" s="312"/>
      <c r="L22" s="312"/>
      <c r="M22" s="312"/>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election activeCell="C38" sqref="C38"/>
    </sheetView>
  </sheetViews>
  <sheetFormatPr defaultRowHeight="15"/>
  <cols>
    <col min="1" max="1" width="11.42578125" customWidth="1"/>
    <col min="2" max="2" width="76.85546875" style="4" customWidth="1"/>
    <col min="3" max="3" width="22.85546875" customWidth="1"/>
  </cols>
  <sheetData>
    <row r="1" spans="1:3">
      <c r="A1" s="352" t="s">
        <v>188</v>
      </c>
      <c r="B1" t="str">
        <f>'1. key ratios'!B1</f>
        <v>ს.ს "პროკრედიტ ბანკი"</v>
      </c>
    </row>
    <row r="2" spans="1:3">
      <c r="A2" s="352" t="s">
        <v>189</v>
      </c>
      <c r="B2" s="488">
        <f>'1. key ratios'!B2</f>
        <v>44469</v>
      </c>
    </row>
    <row r="3" spans="1:3">
      <c r="A3" s="352"/>
      <c r="B3"/>
    </row>
    <row r="4" spans="1:3">
      <c r="A4" s="352" t="s">
        <v>595</v>
      </c>
      <c r="B4" t="s">
        <v>554</v>
      </c>
    </row>
    <row r="5" spans="1:3">
      <c r="A5" s="414"/>
      <c r="B5" s="414" t="s">
        <v>555</v>
      </c>
      <c r="C5" s="426"/>
    </row>
    <row r="6" spans="1:3">
      <c r="A6" s="415">
        <v>1</v>
      </c>
      <c r="B6" s="427" t="s">
        <v>606</v>
      </c>
      <c r="C6" s="428">
        <v>1890789338.1374002</v>
      </c>
    </row>
    <row r="7" spans="1:3">
      <c r="A7" s="415">
        <v>2</v>
      </c>
      <c r="B7" s="427" t="s">
        <v>556</v>
      </c>
      <c r="C7" s="428">
        <v>-7518825.0800000001</v>
      </c>
    </row>
    <row r="8" spans="1:3">
      <c r="A8" s="416">
        <v>3</v>
      </c>
      <c r="B8" s="429" t="s">
        <v>557</v>
      </c>
      <c r="C8" s="430">
        <v>1883270513.0574002</v>
      </c>
    </row>
    <row r="9" spans="1:3">
      <c r="A9" s="417"/>
      <c r="B9" s="417" t="s">
        <v>558</v>
      </c>
      <c r="C9" s="431"/>
    </row>
    <row r="10" spans="1:3">
      <c r="A10" s="418">
        <v>4</v>
      </c>
      <c r="B10" s="432" t="s">
        <v>559</v>
      </c>
      <c r="C10" s="428"/>
    </row>
    <row r="11" spans="1:3">
      <c r="A11" s="418">
        <v>5</v>
      </c>
      <c r="B11" s="433" t="s">
        <v>560</v>
      </c>
      <c r="C11" s="428"/>
    </row>
    <row r="12" spans="1:3">
      <c r="A12" s="418" t="s">
        <v>561</v>
      </c>
      <c r="B12" s="427" t="s">
        <v>562</v>
      </c>
      <c r="C12" s="430">
        <v>2092276</v>
      </c>
    </row>
    <row r="13" spans="1:3">
      <c r="A13" s="419">
        <v>6</v>
      </c>
      <c r="B13" s="434" t="s">
        <v>563</v>
      </c>
      <c r="C13" s="428"/>
    </row>
    <row r="14" spans="1:3">
      <c r="A14" s="419">
        <v>7</v>
      </c>
      <c r="B14" s="435" t="s">
        <v>564</v>
      </c>
      <c r="C14" s="428"/>
    </row>
    <row r="15" spans="1:3">
      <c r="A15" s="420">
        <v>8</v>
      </c>
      <c r="B15" s="427" t="s">
        <v>565</v>
      </c>
      <c r="C15" s="428"/>
    </row>
    <row r="16" spans="1:3" ht="24">
      <c r="A16" s="419">
        <v>9</v>
      </c>
      <c r="B16" s="435" t="s">
        <v>566</v>
      </c>
      <c r="C16" s="428"/>
    </row>
    <row r="17" spans="1:3">
      <c r="A17" s="419">
        <v>10</v>
      </c>
      <c r="B17" s="435" t="s">
        <v>567</v>
      </c>
      <c r="C17" s="428"/>
    </row>
    <row r="18" spans="1:3">
      <c r="A18" s="421">
        <v>11</v>
      </c>
      <c r="B18" s="436" t="s">
        <v>568</v>
      </c>
      <c r="C18" s="430">
        <v>2092276</v>
      </c>
    </row>
    <row r="19" spans="1:3">
      <c r="A19" s="417"/>
      <c r="B19" s="417" t="s">
        <v>569</v>
      </c>
      <c r="C19" s="437"/>
    </row>
    <row r="20" spans="1:3">
      <c r="A20" s="419">
        <v>12</v>
      </c>
      <c r="B20" s="432" t="s">
        <v>570</v>
      </c>
      <c r="C20" s="428"/>
    </row>
    <row r="21" spans="1:3">
      <c r="A21" s="419">
        <v>13</v>
      </c>
      <c r="B21" s="432" t="s">
        <v>571</v>
      </c>
      <c r="C21" s="428"/>
    </row>
    <row r="22" spans="1:3">
      <c r="A22" s="419">
        <v>14</v>
      </c>
      <c r="B22" s="432" t="s">
        <v>572</v>
      </c>
      <c r="C22" s="428"/>
    </row>
    <row r="23" spans="1:3" ht="24">
      <c r="A23" s="419" t="s">
        <v>573</v>
      </c>
      <c r="B23" s="432" t="s">
        <v>574</v>
      </c>
      <c r="C23" s="428"/>
    </row>
    <row r="24" spans="1:3">
      <c r="A24" s="419">
        <v>15</v>
      </c>
      <c r="B24" s="432" t="s">
        <v>575</v>
      </c>
      <c r="C24" s="428"/>
    </row>
    <row r="25" spans="1:3">
      <c r="A25" s="419" t="s">
        <v>576</v>
      </c>
      <c r="B25" s="427" t="s">
        <v>577</v>
      </c>
      <c r="C25" s="428"/>
    </row>
    <row r="26" spans="1:3">
      <c r="A26" s="421">
        <v>16</v>
      </c>
      <c r="B26" s="436" t="s">
        <v>578</v>
      </c>
      <c r="C26" s="430">
        <v>0</v>
      </c>
    </row>
    <row r="27" spans="1:3">
      <c r="A27" s="417"/>
      <c r="B27" s="417" t="s">
        <v>579</v>
      </c>
      <c r="C27" s="431"/>
    </row>
    <row r="28" spans="1:3">
      <c r="A28" s="418">
        <v>17</v>
      </c>
      <c r="B28" s="427" t="s">
        <v>580</v>
      </c>
      <c r="C28" s="428"/>
    </row>
    <row r="29" spans="1:3">
      <c r="A29" s="418">
        <v>18</v>
      </c>
      <c r="B29" s="427" t="s">
        <v>581</v>
      </c>
      <c r="C29" s="428"/>
    </row>
    <row r="30" spans="1:3">
      <c r="A30" s="421">
        <v>19</v>
      </c>
      <c r="B30" s="436" t="s">
        <v>582</v>
      </c>
      <c r="C30" s="430">
        <v>0</v>
      </c>
    </row>
    <row r="31" spans="1:3">
      <c r="A31" s="422"/>
      <c r="B31" s="417" t="s">
        <v>583</v>
      </c>
      <c r="C31" s="431"/>
    </row>
    <row r="32" spans="1:3">
      <c r="A32" s="418" t="s">
        <v>584</v>
      </c>
      <c r="B32" s="432" t="s">
        <v>585</v>
      </c>
      <c r="C32" s="438"/>
    </row>
    <row r="33" spans="1:3">
      <c r="A33" s="418" t="s">
        <v>586</v>
      </c>
      <c r="B33" s="433" t="s">
        <v>587</v>
      </c>
      <c r="C33" s="438"/>
    </row>
    <row r="34" spans="1:3">
      <c r="A34" s="417"/>
      <c r="B34" s="417" t="s">
        <v>588</v>
      </c>
      <c r="C34" s="431"/>
    </row>
    <row r="35" spans="1:3">
      <c r="A35" s="421">
        <v>20</v>
      </c>
      <c r="B35" s="436" t="s">
        <v>89</v>
      </c>
      <c r="C35" s="430">
        <v>243801770.24679998</v>
      </c>
    </row>
    <row r="36" spans="1:3">
      <c r="A36" s="421">
        <v>21</v>
      </c>
      <c r="B36" s="436" t="s">
        <v>589</v>
      </c>
      <c r="C36" s="430">
        <v>1885362789.0574002</v>
      </c>
    </row>
    <row r="37" spans="1:3">
      <c r="A37" s="423"/>
      <c r="B37" s="423" t="s">
        <v>554</v>
      </c>
      <c r="C37" s="431"/>
    </row>
    <row r="38" spans="1:3">
      <c r="A38" s="421">
        <v>22</v>
      </c>
      <c r="B38" s="436" t="s">
        <v>554</v>
      </c>
      <c r="C38" s="720">
        <v>0.12931292145035403</v>
      </c>
    </row>
    <row r="39" spans="1:3">
      <c r="A39" s="423"/>
      <c r="B39" s="423" t="s">
        <v>590</v>
      </c>
      <c r="C39" s="431"/>
    </row>
    <row r="40" spans="1:3">
      <c r="A40" s="424" t="s">
        <v>591</v>
      </c>
      <c r="B40" s="432" t="s">
        <v>592</v>
      </c>
      <c r="C40" s="438"/>
    </row>
    <row r="41" spans="1:3">
      <c r="A41" s="425" t="s">
        <v>593</v>
      </c>
      <c r="B41" s="433" t="s">
        <v>594</v>
      </c>
      <c r="C41" s="438"/>
    </row>
    <row r="43" spans="1:3">
      <c r="B43" s="452" t="s">
        <v>607</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7" activePane="bottomRight" state="frozen"/>
      <selection activeCell="B3" sqref="B3"/>
      <selection pane="topRight" activeCell="B3" sqref="B3"/>
      <selection pane="bottomLeft" activeCell="B3" sqref="B3"/>
      <selection pane="bottomRight" activeCell="C8" sqref="C8:G39"/>
    </sheetView>
  </sheetViews>
  <sheetFormatPr defaultRowHeight="15"/>
  <cols>
    <col min="1" max="1" width="9.85546875" style="352" bestFit="1" customWidth="1"/>
    <col min="2" max="2" width="82.5703125" style="24" customWidth="1"/>
    <col min="3" max="7" width="17.5703125" style="352" customWidth="1"/>
  </cols>
  <sheetData>
    <row r="1" spans="1:7">
      <c r="A1" s="352" t="s">
        <v>188</v>
      </c>
      <c r="B1" s="352" t="str">
        <f>'1. key ratios'!B1</f>
        <v>ს.ს "პროკრედიტ ბანკი"</v>
      </c>
    </row>
    <row r="2" spans="1:7">
      <c r="A2" s="352" t="s">
        <v>189</v>
      </c>
      <c r="B2" s="488">
        <f>'1. key ratios'!B2</f>
        <v>44469</v>
      </c>
    </row>
    <row r="3" spans="1:7">
      <c r="B3" s="488"/>
    </row>
    <row r="4" spans="1:7" ht="15.75" thickBot="1">
      <c r="A4" s="352" t="s">
        <v>656</v>
      </c>
      <c r="B4" s="491" t="s">
        <v>621</v>
      </c>
    </row>
    <row r="5" spans="1:7">
      <c r="A5" s="492"/>
      <c r="B5" s="493"/>
      <c r="C5" s="777" t="s">
        <v>622</v>
      </c>
      <c r="D5" s="777"/>
      <c r="E5" s="777"/>
      <c r="F5" s="777"/>
      <c r="G5" s="778" t="s">
        <v>623</v>
      </c>
    </row>
    <row r="6" spans="1:7">
      <c r="A6" s="494"/>
      <c r="B6" s="495"/>
      <c r="C6" s="496" t="s">
        <v>624</v>
      </c>
      <c r="D6" s="497" t="s">
        <v>625</v>
      </c>
      <c r="E6" s="497" t="s">
        <v>626</v>
      </c>
      <c r="F6" s="497" t="s">
        <v>627</v>
      </c>
      <c r="G6" s="779"/>
    </row>
    <row r="7" spans="1:7">
      <c r="A7" s="498"/>
      <c r="B7" s="499" t="s">
        <v>628</v>
      </c>
      <c r="C7" s="500"/>
      <c r="D7" s="500"/>
      <c r="E7" s="500"/>
      <c r="F7" s="500"/>
      <c r="G7" s="501"/>
    </row>
    <row r="8" spans="1:7">
      <c r="A8" s="502">
        <v>1</v>
      </c>
      <c r="B8" s="503" t="s">
        <v>629</v>
      </c>
      <c r="C8" s="504">
        <v>243801770.24680001</v>
      </c>
      <c r="D8" s="504">
        <v>0</v>
      </c>
      <c r="E8" s="504">
        <v>0</v>
      </c>
      <c r="F8" s="504">
        <v>600972349.2148</v>
      </c>
      <c r="G8" s="505">
        <v>844774119.46160007</v>
      </c>
    </row>
    <row r="9" spans="1:7">
      <c r="A9" s="502">
        <v>2</v>
      </c>
      <c r="B9" s="506" t="s">
        <v>88</v>
      </c>
      <c r="C9" s="504">
        <v>243801770.24680001</v>
      </c>
      <c r="D9" s="504">
        <v>0</v>
      </c>
      <c r="E9" s="504">
        <v>0</v>
      </c>
      <c r="F9" s="504">
        <v>36941300</v>
      </c>
      <c r="G9" s="505">
        <v>280743070.24680001</v>
      </c>
    </row>
    <row r="10" spans="1:7">
      <c r="A10" s="502">
        <v>3</v>
      </c>
      <c r="B10" s="506" t="s">
        <v>630</v>
      </c>
      <c r="C10" s="507"/>
      <c r="D10" s="507"/>
      <c r="E10" s="507"/>
      <c r="F10" s="504">
        <v>564031049.2148</v>
      </c>
      <c r="G10" s="505">
        <v>564031049.2148</v>
      </c>
    </row>
    <row r="11" spans="1:7" ht="26.25">
      <c r="A11" s="502">
        <v>4</v>
      </c>
      <c r="B11" s="503" t="s">
        <v>631</v>
      </c>
      <c r="C11" s="504">
        <v>259245855.30220002</v>
      </c>
      <c r="D11" s="504">
        <v>74241938.853025019</v>
      </c>
      <c r="E11" s="504">
        <v>66500538.953125</v>
      </c>
      <c r="F11" s="504">
        <v>26903946.6415</v>
      </c>
      <c r="G11" s="505">
        <v>387346951.09379745</v>
      </c>
    </row>
    <row r="12" spans="1:7">
      <c r="A12" s="502">
        <v>5</v>
      </c>
      <c r="B12" s="506" t="s">
        <v>632</v>
      </c>
      <c r="C12" s="504">
        <v>234854112.41060001</v>
      </c>
      <c r="D12" s="508">
        <v>70768509.786525011</v>
      </c>
      <c r="E12" s="504">
        <v>56807865.552725002</v>
      </c>
      <c r="F12" s="504">
        <v>24015759.403200001</v>
      </c>
      <c r="G12" s="505">
        <v>367123934.79539746</v>
      </c>
    </row>
    <row r="13" spans="1:7">
      <c r="A13" s="502">
        <v>6</v>
      </c>
      <c r="B13" s="506" t="s">
        <v>633</v>
      </c>
      <c r="C13" s="504">
        <v>24391742.891599998</v>
      </c>
      <c r="D13" s="508">
        <v>3473429.0665000007</v>
      </c>
      <c r="E13" s="504">
        <v>9692673.4004000016</v>
      </c>
      <c r="F13" s="504">
        <v>2888187.2382999999</v>
      </c>
      <c r="G13" s="505">
        <v>20223016.2984</v>
      </c>
    </row>
    <row r="14" spans="1:7">
      <c r="A14" s="502">
        <v>7</v>
      </c>
      <c r="B14" s="503" t="s">
        <v>634</v>
      </c>
      <c r="C14" s="504">
        <v>414288605.06930006</v>
      </c>
      <c r="D14" s="504">
        <v>57838440.938600004</v>
      </c>
      <c r="E14" s="504">
        <v>65906076.854200006</v>
      </c>
      <c r="F14" s="504">
        <v>1272899.4099999999</v>
      </c>
      <c r="G14" s="505">
        <v>255593165.81090003</v>
      </c>
    </row>
    <row r="15" spans="1:7" ht="51.75">
      <c r="A15" s="502">
        <v>8</v>
      </c>
      <c r="B15" s="506" t="s">
        <v>635</v>
      </c>
      <c r="C15" s="504">
        <v>386168914.41900003</v>
      </c>
      <c r="D15" s="508">
        <v>57838440.938600004</v>
      </c>
      <c r="E15" s="504">
        <v>54856636.902800009</v>
      </c>
      <c r="F15" s="504">
        <v>1272899.4099999999</v>
      </c>
      <c r="G15" s="505">
        <v>250068445.83520004</v>
      </c>
    </row>
    <row r="16" spans="1:7" ht="26.25">
      <c r="A16" s="502">
        <v>9</v>
      </c>
      <c r="B16" s="506" t="s">
        <v>636</v>
      </c>
      <c r="C16" s="504">
        <v>28119690.6503</v>
      </c>
      <c r="D16" s="508">
        <v>0</v>
      </c>
      <c r="E16" s="504">
        <v>11049439.951400001</v>
      </c>
      <c r="F16" s="504">
        <v>0</v>
      </c>
      <c r="G16" s="505">
        <v>5524719.9757000003</v>
      </c>
    </row>
    <row r="17" spans="1:7">
      <c r="A17" s="502">
        <v>10</v>
      </c>
      <c r="B17" s="503" t="s">
        <v>637</v>
      </c>
      <c r="C17" s="504"/>
      <c r="D17" s="508"/>
      <c r="E17" s="504"/>
      <c r="F17" s="504"/>
      <c r="G17" s="505"/>
    </row>
    <row r="18" spans="1:7">
      <c r="A18" s="502">
        <v>11</v>
      </c>
      <c r="B18" s="503" t="s">
        <v>95</v>
      </c>
      <c r="C18" s="504">
        <v>16437474.210997067</v>
      </c>
      <c r="D18" s="508">
        <v>147193660.37989998</v>
      </c>
      <c r="E18" s="504">
        <v>2197943.5</v>
      </c>
      <c r="F18" s="504">
        <v>3880065.1399999997</v>
      </c>
      <c r="G18" s="505">
        <v>0</v>
      </c>
    </row>
    <row r="19" spans="1:7">
      <c r="A19" s="502">
        <v>12</v>
      </c>
      <c r="B19" s="506" t="s">
        <v>638</v>
      </c>
      <c r="C19" s="507"/>
      <c r="D19" s="508">
        <v>102437245.27989998</v>
      </c>
      <c r="E19" s="504">
        <v>0</v>
      </c>
      <c r="F19" s="504">
        <v>0</v>
      </c>
      <c r="G19" s="505">
        <v>0</v>
      </c>
    </row>
    <row r="20" spans="1:7" ht="26.25">
      <c r="A20" s="502">
        <v>13</v>
      </c>
      <c r="B20" s="506" t="s">
        <v>639</v>
      </c>
      <c r="C20" s="504">
        <v>16437474.210997067</v>
      </c>
      <c r="D20" s="504">
        <v>44756415.099999994</v>
      </c>
      <c r="E20" s="504">
        <v>2197943.5</v>
      </c>
      <c r="F20" s="504">
        <v>3880065.1399999997</v>
      </c>
      <c r="G20" s="505">
        <v>0</v>
      </c>
    </row>
    <row r="21" spans="1:7">
      <c r="A21" s="509">
        <v>14</v>
      </c>
      <c r="B21" s="510" t="s">
        <v>640</v>
      </c>
      <c r="C21" s="507"/>
      <c r="D21" s="507"/>
      <c r="E21" s="507"/>
      <c r="F21" s="507"/>
      <c r="G21" s="511">
        <v>1487714236.3662975</v>
      </c>
    </row>
    <row r="22" spans="1:7">
      <c r="A22" s="512"/>
      <c r="B22" s="531" t="s">
        <v>641</v>
      </c>
      <c r="C22" s="513"/>
      <c r="D22" s="514"/>
      <c r="E22" s="513"/>
      <c r="F22" s="513"/>
      <c r="G22" s="515"/>
    </row>
    <row r="23" spans="1:7">
      <c r="A23" s="502">
        <v>15</v>
      </c>
      <c r="B23" s="503" t="s">
        <v>489</v>
      </c>
      <c r="C23" s="516">
        <v>455006075.79519999</v>
      </c>
      <c r="D23" s="517">
        <v>0</v>
      </c>
      <c r="E23" s="516"/>
      <c r="F23" s="516"/>
      <c r="G23" s="505">
        <v>8557708.9082600009</v>
      </c>
    </row>
    <row r="24" spans="1:7">
      <c r="A24" s="502">
        <v>16</v>
      </c>
      <c r="B24" s="503" t="s">
        <v>642</v>
      </c>
      <c r="C24" s="504">
        <v>11859.966399999999</v>
      </c>
      <c r="D24" s="508">
        <v>237159795.77020001</v>
      </c>
      <c r="E24" s="504">
        <v>244418930.2649</v>
      </c>
      <c r="F24" s="504">
        <v>722921575.92460001</v>
      </c>
      <c r="G24" s="505">
        <v>855037960.78086007</v>
      </c>
    </row>
    <row r="25" spans="1:7" ht="26.25">
      <c r="A25" s="502">
        <v>17</v>
      </c>
      <c r="B25" s="506" t="s">
        <v>643</v>
      </c>
      <c r="C25" s="504"/>
      <c r="D25" s="508"/>
      <c r="E25" s="504"/>
      <c r="F25" s="504"/>
      <c r="G25" s="505"/>
    </row>
    <row r="26" spans="1:7" ht="26.25">
      <c r="A26" s="502">
        <v>18</v>
      </c>
      <c r="B26" s="506" t="s">
        <v>644</v>
      </c>
      <c r="C26" s="504">
        <v>11859.966399999999</v>
      </c>
      <c r="D26" s="508">
        <v>675773.62159999995</v>
      </c>
      <c r="E26" s="504">
        <v>1707327.237</v>
      </c>
      <c r="F26" s="504">
        <v>0</v>
      </c>
      <c r="G26" s="505">
        <v>956808.65669999993</v>
      </c>
    </row>
    <row r="27" spans="1:7">
      <c r="A27" s="502">
        <v>19</v>
      </c>
      <c r="B27" s="506" t="s">
        <v>645</v>
      </c>
      <c r="C27" s="504">
        <v>0</v>
      </c>
      <c r="D27" s="508">
        <v>235708878.6266</v>
      </c>
      <c r="E27" s="504">
        <v>242711603.02790001</v>
      </c>
      <c r="F27" s="504">
        <v>721803075.92460001</v>
      </c>
      <c r="G27" s="505">
        <v>852742855.36316001</v>
      </c>
    </row>
    <row r="28" spans="1:7">
      <c r="A28" s="502">
        <v>20</v>
      </c>
      <c r="B28" s="518" t="s">
        <v>646</v>
      </c>
      <c r="C28" s="504"/>
      <c r="D28" s="508"/>
      <c r="E28" s="504"/>
      <c r="F28" s="504"/>
      <c r="G28" s="505"/>
    </row>
    <row r="29" spans="1:7">
      <c r="A29" s="502">
        <v>21</v>
      </c>
      <c r="B29" s="506" t="s">
        <v>647</v>
      </c>
      <c r="C29" s="504"/>
      <c r="D29" s="508"/>
      <c r="E29" s="504"/>
      <c r="F29" s="504"/>
      <c r="G29" s="505"/>
    </row>
    <row r="30" spans="1:7">
      <c r="A30" s="502">
        <v>22</v>
      </c>
      <c r="B30" s="518" t="s">
        <v>646</v>
      </c>
      <c r="C30" s="504"/>
      <c r="D30" s="508"/>
      <c r="E30" s="504"/>
      <c r="F30" s="504"/>
      <c r="G30" s="505"/>
    </row>
    <row r="31" spans="1:7" ht="26.25">
      <c r="A31" s="502">
        <v>23</v>
      </c>
      <c r="B31" s="506" t="s">
        <v>648</v>
      </c>
      <c r="C31" s="504">
        <v>0</v>
      </c>
      <c r="D31" s="508">
        <v>775143.52200000011</v>
      </c>
      <c r="E31" s="504">
        <v>0</v>
      </c>
      <c r="F31" s="504">
        <v>1118500</v>
      </c>
      <c r="G31" s="505">
        <v>1338296.7609999999</v>
      </c>
    </row>
    <row r="32" spans="1:7">
      <c r="A32" s="502">
        <v>24</v>
      </c>
      <c r="B32" s="503" t="s">
        <v>649</v>
      </c>
      <c r="C32" s="504"/>
      <c r="D32" s="508"/>
      <c r="E32" s="504"/>
      <c r="F32" s="504"/>
      <c r="G32" s="505"/>
    </row>
    <row r="33" spans="1:7">
      <c r="A33" s="502">
        <v>25</v>
      </c>
      <c r="B33" s="503" t="s">
        <v>165</v>
      </c>
      <c r="C33" s="504">
        <v>51524518.865100004</v>
      </c>
      <c r="D33" s="504">
        <v>145138571.00974399</v>
      </c>
      <c r="E33" s="504">
        <v>9601523.2478999998</v>
      </c>
      <c r="F33" s="504">
        <v>101543899.50995648</v>
      </c>
      <c r="G33" s="505">
        <v>282745365.50387847</v>
      </c>
    </row>
    <row r="34" spans="1:7">
      <c r="A34" s="502">
        <v>26</v>
      </c>
      <c r="B34" s="506" t="s">
        <v>650</v>
      </c>
      <c r="C34" s="507"/>
      <c r="D34" s="508">
        <v>104613800</v>
      </c>
      <c r="E34" s="504">
        <v>0</v>
      </c>
      <c r="F34" s="504">
        <v>0</v>
      </c>
      <c r="G34" s="505">
        <v>104613800</v>
      </c>
    </row>
    <row r="35" spans="1:7">
      <c r="A35" s="502">
        <v>27</v>
      </c>
      <c r="B35" s="506" t="s">
        <v>651</v>
      </c>
      <c r="C35" s="504">
        <v>51524518.865100004</v>
      </c>
      <c r="D35" s="508">
        <v>40524771.009744003</v>
      </c>
      <c r="E35" s="504">
        <v>9601523.2478999998</v>
      </c>
      <c r="F35" s="504">
        <v>101543899.50995648</v>
      </c>
      <c r="G35" s="505">
        <v>178131565.50387847</v>
      </c>
    </row>
    <row r="36" spans="1:7">
      <c r="A36" s="502">
        <v>28</v>
      </c>
      <c r="B36" s="503" t="s">
        <v>652</v>
      </c>
      <c r="C36" s="504">
        <v>95274737.511000007</v>
      </c>
      <c r="D36" s="508">
        <v>10082470.273600001</v>
      </c>
      <c r="E36" s="504">
        <v>37545546.836400002</v>
      </c>
      <c r="F36" s="504">
        <v>18288003.6855</v>
      </c>
      <c r="G36" s="505">
        <v>12269739.139375001</v>
      </c>
    </row>
    <row r="37" spans="1:7">
      <c r="A37" s="509">
        <v>29</v>
      </c>
      <c r="B37" s="510" t="s">
        <v>653</v>
      </c>
      <c r="C37" s="507"/>
      <c r="D37" s="507"/>
      <c r="E37" s="507"/>
      <c r="F37" s="507"/>
      <c r="G37" s="511">
        <v>1158610774.3323734</v>
      </c>
    </row>
    <row r="38" spans="1:7">
      <c r="A38" s="498"/>
      <c r="B38" s="519"/>
      <c r="C38" s="520"/>
      <c r="D38" s="520"/>
      <c r="E38" s="520"/>
      <c r="F38" s="520"/>
      <c r="G38" s="521"/>
    </row>
    <row r="39" spans="1:7" ht="15.75" thickBot="1">
      <c r="A39" s="522">
        <v>30</v>
      </c>
      <c r="B39" s="523" t="s">
        <v>621</v>
      </c>
      <c r="C39" s="361"/>
      <c r="D39" s="343"/>
      <c r="E39" s="343"/>
      <c r="F39" s="524"/>
      <c r="G39" s="525">
        <v>1.2840500617850403</v>
      </c>
    </row>
    <row r="42" spans="1:7" ht="39">
      <c r="B42" s="24" t="s">
        <v>654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zoomScaleNormal="100" workbookViewId="0">
      <pane xSplit="1" ySplit="5" topLeftCell="B6" activePane="bottomRight" state="frozen"/>
      <selection pane="topRight" activeCell="B1" sqref="B1"/>
      <selection pane="bottomLeft" activeCell="A6" sqref="A6"/>
      <selection pane="bottomRight" activeCell="B59" sqref="B59"/>
    </sheetView>
  </sheetViews>
  <sheetFormatPr defaultRowHeight="15.75"/>
  <cols>
    <col min="1" max="1" width="9.5703125" style="20" bestFit="1" customWidth="1"/>
    <col min="2" max="2" width="88.42578125" style="17" customWidth="1"/>
    <col min="3" max="3" width="12.7109375" style="17" bestFit="1" customWidth="1"/>
    <col min="4" max="7" width="12.7109375" style="2" customWidth="1"/>
    <col min="8" max="13" width="6.7109375" customWidth="1"/>
  </cols>
  <sheetData>
    <row r="1" spans="1:8">
      <c r="A1" s="18" t="s">
        <v>188</v>
      </c>
      <c r="B1" s="451" t="s">
        <v>1008</v>
      </c>
    </row>
    <row r="2" spans="1:8">
      <c r="A2" s="18" t="s">
        <v>189</v>
      </c>
      <c r="B2" s="474">
        <v>44469</v>
      </c>
      <c r="C2" s="30"/>
      <c r="D2" s="19"/>
      <c r="E2" s="19"/>
      <c r="F2" s="19"/>
      <c r="G2" s="19"/>
      <c r="H2" s="1"/>
    </row>
    <row r="3" spans="1:8">
      <c r="A3" s="18"/>
      <c r="C3" s="30"/>
      <c r="D3" s="19"/>
      <c r="E3" s="19"/>
      <c r="F3" s="19"/>
      <c r="G3" s="19"/>
      <c r="H3" s="1"/>
    </row>
    <row r="4" spans="1:8" ht="16.5" thickBot="1">
      <c r="A4" s="71" t="s">
        <v>404</v>
      </c>
      <c r="B4" s="210" t="s">
        <v>223</v>
      </c>
      <c r="C4" s="211"/>
      <c r="D4" s="212"/>
      <c r="E4" s="212"/>
      <c r="F4" s="212"/>
      <c r="G4" s="212"/>
      <c r="H4" s="1"/>
    </row>
    <row r="5" spans="1:8" ht="15">
      <c r="A5" s="330" t="s">
        <v>26</v>
      </c>
      <c r="B5" s="331"/>
      <c r="C5" s="475" t="str">
        <f>INT((MONTH($B$2))/3)&amp;"Q"&amp;"-"&amp;YEAR($B$2)</f>
        <v>3Q-2021</v>
      </c>
      <c r="D5" s="475" t="s">
        <v>1016</v>
      </c>
      <c r="E5" s="475" t="s">
        <v>1017</v>
      </c>
      <c r="F5" s="475" t="s">
        <v>1018</v>
      </c>
      <c r="G5" s="475" t="s">
        <v>1019</v>
      </c>
    </row>
    <row r="6" spans="1:8" ht="15">
      <c r="A6" s="476"/>
      <c r="B6" s="477" t="s">
        <v>186</v>
      </c>
      <c r="C6" s="332"/>
      <c r="D6" s="332"/>
      <c r="E6" s="332"/>
      <c r="F6" s="332"/>
      <c r="G6" s="332"/>
    </row>
    <row r="7" spans="1:8" ht="15">
      <c r="A7" s="476"/>
      <c r="B7" s="478" t="s">
        <v>190</v>
      </c>
      <c r="C7" s="332"/>
      <c r="D7" s="332"/>
      <c r="E7" s="332"/>
      <c r="F7" s="332"/>
      <c r="G7" s="332"/>
    </row>
    <row r="8" spans="1:8" ht="15">
      <c r="A8" s="456">
        <v>1</v>
      </c>
      <c r="B8" s="457" t="s">
        <v>23</v>
      </c>
      <c r="C8" s="479">
        <v>243801770.24679998</v>
      </c>
      <c r="D8" s="479">
        <v>215185878.4576</v>
      </c>
      <c r="E8" s="479">
        <v>205864710.4192</v>
      </c>
      <c r="F8" s="480">
        <v>196294331.74920002</v>
      </c>
      <c r="G8" s="480">
        <v>186847048.84630001</v>
      </c>
    </row>
    <row r="9" spans="1:8" ht="15">
      <c r="A9" s="456">
        <v>2</v>
      </c>
      <c r="B9" s="457" t="s">
        <v>89</v>
      </c>
      <c r="C9" s="479">
        <v>243801770.24679998</v>
      </c>
      <c r="D9" s="479">
        <v>215185878.4576</v>
      </c>
      <c r="E9" s="479">
        <v>205864710.4192</v>
      </c>
      <c r="F9" s="480">
        <v>196294331.74920002</v>
      </c>
      <c r="G9" s="480">
        <v>186847048.84630001</v>
      </c>
    </row>
    <row r="10" spans="1:8" ht="15">
      <c r="A10" s="456">
        <v>3</v>
      </c>
      <c r="B10" s="457" t="s">
        <v>88</v>
      </c>
      <c r="C10" s="479">
        <v>297865371.00029707</v>
      </c>
      <c r="D10" s="479">
        <v>270032797.312406</v>
      </c>
      <c r="E10" s="479">
        <v>271275934.0648545</v>
      </c>
      <c r="F10" s="480">
        <v>260383217.22993088</v>
      </c>
      <c r="G10" s="480">
        <v>248559559.68682307</v>
      </c>
    </row>
    <row r="11" spans="1:8" ht="15">
      <c r="A11" s="456">
        <v>4</v>
      </c>
      <c r="B11" s="457" t="s">
        <v>612</v>
      </c>
      <c r="C11" s="479">
        <f>'9.1. Capital Requirements'!D19</f>
        <v>87490312.933953449</v>
      </c>
      <c r="D11" s="479">
        <v>87254500.255517855</v>
      </c>
      <c r="E11" s="479">
        <v>92281041.789366648</v>
      </c>
      <c r="F11" s="480">
        <v>86284332.971540913</v>
      </c>
      <c r="G11" s="480">
        <v>79682275.492367715</v>
      </c>
    </row>
    <row r="12" spans="1:8" ht="15">
      <c r="A12" s="456">
        <v>5</v>
      </c>
      <c r="B12" s="457" t="s">
        <v>613</v>
      </c>
      <c r="C12" s="479">
        <f>'9.1. Capital Requirements'!D20</f>
        <v>116714121.21566775</v>
      </c>
      <c r="D12" s="479">
        <v>116401418.46628472</v>
      </c>
      <c r="E12" s="479">
        <v>123108318.99887057</v>
      </c>
      <c r="F12" s="480">
        <v>115111587.92205732</v>
      </c>
      <c r="G12" s="480">
        <v>106305539.02521421</v>
      </c>
    </row>
    <row r="13" spans="1:8" ht="15">
      <c r="A13" s="456">
        <v>6</v>
      </c>
      <c r="B13" s="457" t="s">
        <v>614</v>
      </c>
      <c r="C13" s="479">
        <f>'9.1. Capital Requirements'!D21</f>
        <v>168661342.22398823</v>
      </c>
      <c r="D13" s="479">
        <v>168175379.72473028</v>
      </c>
      <c r="E13" s="479">
        <v>177659577.54240894</v>
      </c>
      <c r="F13" s="480">
        <v>174310339.56448972</v>
      </c>
      <c r="G13" s="480">
        <v>160916890.1223217</v>
      </c>
    </row>
    <row r="14" spans="1:8" ht="15">
      <c r="A14" s="476"/>
      <c r="B14" s="477" t="s">
        <v>616</v>
      </c>
      <c r="C14" s="332"/>
      <c r="D14" s="332"/>
      <c r="E14" s="332"/>
      <c r="F14" s="332"/>
      <c r="G14" s="332"/>
    </row>
    <row r="15" spans="1:8" ht="15" customHeight="1">
      <c r="A15" s="456">
        <v>7</v>
      </c>
      <c r="B15" s="457" t="s">
        <v>615</v>
      </c>
      <c r="C15" s="481">
        <v>1532523836.9442844</v>
      </c>
      <c r="D15" s="481">
        <v>1521870121.0356169</v>
      </c>
      <c r="E15" s="481">
        <v>1607744414.7081766</v>
      </c>
      <c r="F15" s="480">
        <v>1577062877.4705558</v>
      </c>
      <c r="G15" s="480">
        <v>1450200685.4841762</v>
      </c>
    </row>
    <row r="16" spans="1:8" ht="15">
      <c r="A16" s="476"/>
      <c r="B16" s="477" t="s">
        <v>620</v>
      </c>
      <c r="C16" s="332"/>
      <c r="D16" s="332"/>
      <c r="E16" s="332"/>
      <c r="F16" s="332"/>
      <c r="G16" s="332"/>
    </row>
    <row r="17" spans="1:7" s="3" customFormat="1" ht="15">
      <c r="A17" s="456"/>
      <c r="B17" s="478" t="s">
        <v>602</v>
      </c>
      <c r="C17" s="332"/>
      <c r="D17" s="332"/>
      <c r="E17" s="332"/>
      <c r="F17" s="332"/>
      <c r="G17" s="332"/>
    </row>
    <row r="18" spans="1:7" ht="15">
      <c r="A18" s="455">
        <v>8</v>
      </c>
      <c r="B18" s="482" t="s">
        <v>610</v>
      </c>
      <c r="C18" s="489">
        <v>0.15908514071332092</v>
      </c>
      <c r="D18" s="489">
        <v>0.14139569171064889</v>
      </c>
      <c r="E18" s="489">
        <v>0.12804566978176485</v>
      </c>
      <c r="F18" s="490">
        <v>0.12446829771558356</v>
      </c>
      <c r="G18" s="490">
        <v>0.12884220143911854</v>
      </c>
    </row>
    <row r="19" spans="1:7" ht="15" customHeight="1">
      <c r="A19" s="455">
        <v>9</v>
      </c>
      <c r="B19" s="482" t="s">
        <v>609</v>
      </c>
      <c r="C19" s="489">
        <v>0.15908514071332092</v>
      </c>
      <c r="D19" s="489">
        <v>0.14139569171064889</v>
      </c>
      <c r="E19" s="489">
        <v>0.12804566978176485</v>
      </c>
      <c r="F19" s="490">
        <v>0.12446829771558356</v>
      </c>
      <c r="G19" s="490">
        <v>0.12884220143911854</v>
      </c>
    </row>
    <row r="20" spans="1:7" ht="15">
      <c r="A20" s="455">
        <v>10</v>
      </c>
      <c r="B20" s="482" t="s">
        <v>611</v>
      </c>
      <c r="C20" s="489">
        <v>0.19436263490309816</v>
      </c>
      <c r="D20" s="489">
        <v>0.17743485043825649</v>
      </c>
      <c r="E20" s="489">
        <v>0.16873075818714262</v>
      </c>
      <c r="F20" s="490">
        <v>0.16510642723868968</v>
      </c>
      <c r="G20" s="490">
        <v>0.17139666404435389</v>
      </c>
    </row>
    <row r="21" spans="1:7" ht="15">
      <c r="A21" s="455">
        <v>11</v>
      </c>
      <c r="B21" s="457" t="s">
        <v>612</v>
      </c>
      <c r="C21" s="489">
        <f>'9.1. Capital Requirements'!C19</f>
        <v>5.7089038894430059E-2</v>
      </c>
      <c r="D21" s="489">
        <v>5.733373633496535E-2</v>
      </c>
      <c r="E21" s="489">
        <v>5.739783074047667E-2</v>
      </c>
      <c r="F21" s="490">
        <v>5.4712043637684234E-2</v>
      </c>
      <c r="G21" s="490">
        <v>5.4945688751873903E-2</v>
      </c>
    </row>
    <row r="22" spans="1:7" ht="15">
      <c r="A22" s="455">
        <v>12</v>
      </c>
      <c r="B22" s="457" t="s">
        <v>613</v>
      </c>
      <c r="C22" s="489">
        <f>'9.1. Capital Requirements'!C20</f>
        <v>7.6158111477329635E-2</v>
      </c>
      <c r="D22" s="489">
        <v>7.6485776846104817E-2</v>
      </c>
      <c r="E22" s="489">
        <v>7.6572070705166209E-2</v>
      </c>
      <c r="F22" s="490">
        <v>7.2991121385524133E-2</v>
      </c>
      <c r="G22" s="490">
        <v>7.3304019291455622E-2</v>
      </c>
    </row>
    <row r="23" spans="1:7" ht="15">
      <c r="A23" s="455">
        <v>13</v>
      </c>
      <c r="B23" s="457" t="s">
        <v>614</v>
      </c>
      <c r="C23" s="489">
        <f>'9.1. Capital Requirements'!C21</f>
        <v>0.11005462894481556</v>
      </c>
      <c r="D23" s="489">
        <v>0.11050573725061945</v>
      </c>
      <c r="E23" s="489">
        <v>0.11050237582362003</v>
      </c>
      <c r="F23" s="490">
        <v>0.11052846532286988</v>
      </c>
      <c r="G23" s="490">
        <v>0.11096180806768591</v>
      </c>
    </row>
    <row r="24" spans="1:7" ht="15">
      <c r="A24" s="476"/>
      <c r="B24" s="477" t="s">
        <v>6</v>
      </c>
      <c r="C24" s="332"/>
      <c r="D24" s="332"/>
      <c r="E24" s="332"/>
      <c r="F24" s="332"/>
      <c r="G24" s="332"/>
    </row>
    <row r="25" spans="1:7" ht="15" customHeight="1">
      <c r="A25" s="483">
        <v>14</v>
      </c>
      <c r="B25" s="484" t="s">
        <v>7</v>
      </c>
      <c r="C25" s="678">
        <v>5.8903887045667264E-2</v>
      </c>
      <c r="D25" s="678">
        <v>5.8363306944478228E-2</v>
      </c>
      <c r="E25" s="678">
        <v>5.6178718737677685E-2</v>
      </c>
      <c r="F25" s="679">
        <v>5.7290392989250559E-2</v>
      </c>
      <c r="G25" s="679">
        <v>5.6828667728182514E-2</v>
      </c>
    </row>
    <row r="26" spans="1:7" ht="15">
      <c r="A26" s="483">
        <v>15</v>
      </c>
      <c r="B26" s="484" t="s">
        <v>8</v>
      </c>
      <c r="C26" s="678">
        <v>2.0319531343979139E-2</v>
      </c>
      <c r="D26" s="678">
        <v>2.0425387664541446E-2</v>
      </c>
      <c r="E26" s="678">
        <v>1.9965215764825697E-2</v>
      </c>
      <c r="F26" s="679">
        <v>2.2621802613023156E-2</v>
      </c>
      <c r="G26" s="679">
        <v>2.3306365135927438E-2</v>
      </c>
    </row>
    <row r="27" spans="1:7" ht="15">
      <c r="A27" s="483">
        <v>16</v>
      </c>
      <c r="B27" s="484" t="s">
        <v>9</v>
      </c>
      <c r="C27" s="678">
        <v>2.7374695807571049E-2</v>
      </c>
      <c r="D27" s="678">
        <v>2.4716090482715568E-2</v>
      </c>
      <c r="E27" s="678">
        <v>2.3004277127776147E-2</v>
      </c>
      <c r="F27" s="679">
        <v>1.413550327597393E-2</v>
      </c>
      <c r="G27" s="679">
        <v>1.9918230181319795E-2</v>
      </c>
    </row>
    <row r="28" spans="1:7" ht="15">
      <c r="A28" s="483">
        <v>17</v>
      </c>
      <c r="B28" s="484" t="s">
        <v>224</v>
      </c>
      <c r="C28" s="678">
        <v>3.8584355701688118E-2</v>
      </c>
      <c r="D28" s="678">
        <v>3.7937919279936776E-2</v>
      </c>
      <c r="E28" s="678">
        <v>3.6213502972851988E-2</v>
      </c>
      <c r="F28" s="679">
        <v>3.4668590376227409E-2</v>
      </c>
      <c r="G28" s="679">
        <v>3.3522302592255082E-2</v>
      </c>
    </row>
    <row r="29" spans="1:7" ht="15">
      <c r="A29" s="483">
        <v>18</v>
      </c>
      <c r="B29" s="484" t="s">
        <v>10</v>
      </c>
      <c r="C29" s="678">
        <v>3.4484249090913362E-2</v>
      </c>
      <c r="D29" s="678">
        <v>2.0717020044514083E-2</v>
      </c>
      <c r="E29" s="678">
        <v>2.0750929714920159E-2</v>
      </c>
      <c r="F29" s="679">
        <v>2.1491155066744117E-3</v>
      </c>
      <c r="G29" s="679">
        <v>-5.0427653470484328E-3</v>
      </c>
    </row>
    <row r="30" spans="1:7" ht="15">
      <c r="A30" s="483">
        <v>19</v>
      </c>
      <c r="B30" s="484" t="s">
        <v>11</v>
      </c>
      <c r="C30" s="678">
        <v>0.29116646772827948</v>
      </c>
      <c r="D30" s="678">
        <v>0.18177877480231108</v>
      </c>
      <c r="E30" s="678">
        <v>0.1874602074166474</v>
      </c>
      <c r="F30" s="679">
        <v>1.8160591657618262E-2</v>
      </c>
      <c r="G30" s="679">
        <v>-4.1520345735286068E-2</v>
      </c>
    </row>
    <row r="31" spans="1:7" ht="15">
      <c r="A31" s="476"/>
      <c r="B31" s="477" t="s">
        <v>12</v>
      </c>
      <c r="C31" s="332"/>
      <c r="D31" s="332"/>
      <c r="E31" s="675"/>
      <c r="F31" s="675"/>
      <c r="G31" s="675"/>
    </row>
    <row r="32" spans="1:7" ht="15">
      <c r="A32" s="483">
        <v>20</v>
      </c>
      <c r="B32" s="484" t="s">
        <v>13</v>
      </c>
      <c r="C32" s="678">
        <v>3.8320536949423535E-2</v>
      </c>
      <c r="D32" s="678">
        <v>3.9768737318958879E-2</v>
      </c>
      <c r="E32" s="678">
        <v>4.1758990226109585E-2</v>
      </c>
      <c r="F32" s="679">
        <v>4.2271924279616895E-2</v>
      </c>
      <c r="G32" s="679">
        <v>3.803834969002113E-2</v>
      </c>
    </row>
    <row r="33" spans="1:7" ht="15" customHeight="1">
      <c r="A33" s="483">
        <v>21</v>
      </c>
      <c r="B33" s="484" t="s">
        <v>14</v>
      </c>
      <c r="C33" s="678">
        <v>3.4368760044141904E-2</v>
      </c>
      <c r="D33" s="678">
        <v>5.2297177485111125E-2</v>
      </c>
      <c r="E33" s="678">
        <v>5.259871938206119E-2</v>
      </c>
      <c r="F33" s="679">
        <v>5.3916262104119636E-2</v>
      </c>
      <c r="G33" s="679">
        <v>5.5952448506595087E-2</v>
      </c>
    </row>
    <row r="34" spans="1:7" ht="15">
      <c r="A34" s="483">
        <v>22</v>
      </c>
      <c r="B34" s="484" t="s">
        <v>15</v>
      </c>
      <c r="C34" s="678">
        <v>0.72208548347667323</v>
      </c>
      <c r="D34" s="678">
        <v>0.73220526460171953</v>
      </c>
      <c r="E34" s="678">
        <v>0.7604789128307835</v>
      </c>
      <c r="F34" s="679">
        <v>0.77455511556192724</v>
      </c>
      <c r="G34" s="679">
        <v>0.77223118555128423</v>
      </c>
    </row>
    <row r="35" spans="1:7" ht="15" customHeight="1">
      <c r="A35" s="483">
        <v>23</v>
      </c>
      <c r="B35" s="484" t="s">
        <v>16</v>
      </c>
      <c r="C35" s="678">
        <v>0.71396748434256707</v>
      </c>
      <c r="D35" s="678">
        <v>0.7053342491942558</v>
      </c>
      <c r="E35" s="678">
        <v>0.73373247886971527</v>
      </c>
      <c r="F35" s="679">
        <v>0.74819888348775732</v>
      </c>
      <c r="G35" s="679">
        <v>0.72756452035478392</v>
      </c>
    </row>
    <row r="36" spans="1:7" ht="15">
      <c r="A36" s="483">
        <v>24</v>
      </c>
      <c r="B36" s="484" t="s">
        <v>17</v>
      </c>
      <c r="C36" s="678">
        <v>-9.4488843448816747E-3</v>
      </c>
      <c r="D36" s="678">
        <v>-4.0542482045945383E-4</v>
      </c>
      <c r="E36" s="678">
        <v>3.3494746675174644E-2</v>
      </c>
      <c r="F36" s="679">
        <v>0.26550561289998054</v>
      </c>
      <c r="G36" s="679">
        <v>0.19983384531001724</v>
      </c>
    </row>
    <row r="37" spans="1:7" ht="15" customHeight="1">
      <c r="A37" s="476"/>
      <c r="B37" s="477" t="s">
        <v>18</v>
      </c>
      <c r="C37" s="332"/>
      <c r="D37" s="332"/>
      <c r="E37" s="675"/>
      <c r="F37" s="675"/>
      <c r="G37" s="675"/>
    </row>
    <row r="38" spans="1:7" ht="15" customHeight="1">
      <c r="A38" s="483">
        <v>25</v>
      </c>
      <c r="B38" s="484" t="s">
        <v>19</v>
      </c>
      <c r="C38" s="678">
        <v>0.24350208184927677</v>
      </c>
      <c r="D38" s="678">
        <v>0.2145558322675894</v>
      </c>
      <c r="E38" s="678">
        <v>0.24438235948598713</v>
      </c>
      <c r="F38" s="678">
        <v>0.26542648846155698</v>
      </c>
      <c r="G38" s="678">
        <v>0.23150029919885037</v>
      </c>
    </row>
    <row r="39" spans="1:7" ht="15" customHeight="1">
      <c r="A39" s="483">
        <v>26</v>
      </c>
      <c r="B39" s="484" t="s">
        <v>20</v>
      </c>
      <c r="C39" s="678">
        <v>0.83104252927462585</v>
      </c>
      <c r="D39" s="678">
        <v>0.82939451053867497</v>
      </c>
      <c r="E39" s="678">
        <v>0.84528167353856853</v>
      </c>
      <c r="F39" s="678">
        <v>0.85657253627906649</v>
      </c>
      <c r="G39" s="678">
        <v>0.83168604865490459</v>
      </c>
    </row>
    <row r="40" spans="1:7" ht="15" customHeight="1">
      <c r="A40" s="483">
        <v>27</v>
      </c>
      <c r="B40" s="485" t="s">
        <v>21</v>
      </c>
      <c r="C40" s="678">
        <v>0.35491988557038262</v>
      </c>
      <c r="D40" s="678">
        <v>0.34866279011573698</v>
      </c>
      <c r="E40" s="678">
        <v>0.34119484584572568</v>
      </c>
      <c r="F40" s="678">
        <v>0.34752043089093515</v>
      </c>
      <c r="G40" s="678">
        <v>0.33866952485700569</v>
      </c>
    </row>
    <row r="41" spans="1:7" ht="15" customHeight="1">
      <c r="A41" s="487"/>
      <c r="B41" s="477" t="s">
        <v>523</v>
      </c>
      <c r="C41" s="332"/>
      <c r="D41" s="332"/>
      <c r="E41" s="332"/>
      <c r="F41" s="332"/>
      <c r="G41" s="332"/>
    </row>
    <row r="42" spans="1:7" ht="15" customHeight="1">
      <c r="A42" s="483">
        <v>28</v>
      </c>
      <c r="B42" s="530" t="s">
        <v>507</v>
      </c>
      <c r="C42" s="485">
        <v>450976297.90860003</v>
      </c>
      <c r="D42" s="485">
        <v>373878875.2700001</v>
      </c>
      <c r="E42" s="485">
        <v>460213568.63999999</v>
      </c>
      <c r="F42" s="485">
        <v>499034493.82249999</v>
      </c>
      <c r="G42" s="485">
        <v>398015282.85999995</v>
      </c>
    </row>
    <row r="43" spans="1:7" ht="15">
      <c r="A43" s="483">
        <v>29</v>
      </c>
      <c r="B43" s="484" t="s">
        <v>508</v>
      </c>
      <c r="C43" s="485">
        <v>272363616.47228551</v>
      </c>
      <c r="D43" s="485">
        <v>239893422.64516059</v>
      </c>
      <c r="E43" s="485">
        <v>301295729.03122455</v>
      </c>
      <c r="F43" s="486">
        <v>284796995.72315156</v>
      </c>
      <c r="G43" s="486">
        <v>246679070.3806605</v>
      </c>
    </row>
    <row r="44" spans="1:7" ht="15">
      <c r="A44" s="526">
        <v>30</v>
      </c>
      <c r="B44" s="527" t="s">
        <v>506</v>
      </c>
      <c r="C44" s="678">
        <v>1.6557875965584021</v>
      </c>
      <c r="D44" s="678">
        <v>1.5585207428676553</v>
      </c>
      <c r="E44" s="678">
        <v>1.5274480329334708</v>
      </c>
      <c r="F44" s="678">
        <v>1.7522463414874174</v>
      </c>
      <c r="G44" s="678">
        <v>1.6134943359637539</v>
      </c>
    </row>
    <row r="45" spans="1:7" ht="15">
      <c r="A45" s="526"/>
      <c r="B45" s="477" t="s">
        <v>621</v>
      </c>
      <c r="C45" s="332"/>
      <c r="D45" s="332"/>
      <c r="E45" s="332"/>
      <c r="F45" s="332"/>
      <c r="G45" s="332"/>
    </row>
    <row r="46" spans="1:7" ht="15">
      <c r="A46" s="526">
        <v>31</v>
      </c>
      <c r="B46" s="527" t="s">
        <v>628</v>
      </c>
      <c r="C46" s="528">
        <f>'16. NSFR'!G21</f>
        <v>1487714236.3662975</v>
      </c>
      <c r="D46" s="528">
        <v>1447597854.6747336</v>
      </c>
      <c r="E46" s="528">
        <v>1534507043.056495</v>
      </c>
      <c r="F46" s="529">
        <v>1502383986.7300558</v>
      </c>
      <c r="G46" s="529">
        <v>1415248351.7729237</v>
      </c>
    </row>
    <row r="47" spans="1:7" ht="15">
      <c r="A47" s="526">
        <v>32</v>
      </c>
      <c r="B47" s="527" t="s">
        <v>641</v>
      </c>
      <c r="C47" s="528">
        <f>'16. NSFR'!G37</f>
        <v>1158610774.3323734</v>
      </c>
      <c r="D47" s="528">
        <v>1186529462.3337419</v>
      </c>
      <c r="E47" s="528">
        <v>1216169860.1821072</v>
      </c>
      <c r="F47" s="529">
        <v>1193331613.2694461</v>
      </c>
      <c r="G47" s="529">
        <v>1219159873.3263288</v>
      </c>
    </row>
    <row r="48" spans="1:7" thickBot="1">
      <c r="A48" s="123">
        <v>33</v>
      </c>
      <c r="B48" s="244" t="s">
        <v>655</v>
      </c>
      <c r="C48" s="676">
        <f>'16. NSFR'!G39</f>
        <v>1.2840500617850403</v>
      </c>
      <c r="D48" s="676">
        <v>1.2200268940878263</v>
      </c>
      <c r="E48" s="676">
        <v>1.2617538826580692</v>
      </c>
      <c r="F48" s="677">
        <v>1.258982809157196</v>
      </c>
      <c r="G48" s="677">
        <v>1.1608390193417304</v>
      </c>
    </row>
    <row r="49" spans="1:7">
      <c r="A49" s="21"/>
    </row>
    <row r="50" spans="1:7" ht="39.75">
      <c r="B50" s="24" t="s">
        <v>601</v>
      </c>
    </row>
    <row r="51" spans="1:7" ht="65.25">
      <c r="B51" s="379" t="s">
        <v>522</v>
      </c>
      <c r="D51" s="352"/>
      <c r="E51" s="352"/>
      <c r="F51" s="352"/>
      <c r="G51" s="35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85" zoomScaleNormal="85" workbookViewId="0">
      <selection activeCell="C8" sqref="C8:G21"/>
    </sheetView>
  </sheetViews>
  <sheetFormatPr defaultColWidth="9.140625" defaultRowHeight="12.75"/>
  <cols>
    <col min="1" max="1" width="11.85546875" style="536" bestFit="1" customWidth="1"/>
    <col min="2" max="2" width="105.140625" style="536" bestFit="1" customWidth="1"/>
    <col min="3" max="4" width="15" style="536" bestFit="1" customWidth="1"/>
    <col min="5" max="5" width="18.28515625" style="536" bestFit="1" customWidth="1"/>
    <col min="6" max="6" width="15" style="536" bestFit="1" customWidth="1"/>
    <col min="7" max="7" width="33.85546875" style="536" bestFit="1" customWidth="1"/>
    <col min="8" max="8" width="16.140625" style="536" bestFit="1" customWidth="1"/>
    <col min="9" max="16384" width="9.140625" style="536"/>
  </cols>
  <sheetData>
    <row r="1" spans="1:8" ht="13.5">
      <c r="A1" s="535" t="s">
        <v>188</v>
      </c>
      <c r="B1" s="451" t="str">
        <f>'1. key ratios'!B1</f>
        <v>ს.ს "პროკრედიტ ბანკი"</v>
      </c>
    </row>
    <row r="2" spans="1:8">
      <c r="A2" s="537" t="s">
        <v>189</v>
      </c>
      <c r="B2" s="539">
        <f>'1. key ratios'!B2</f>
        <v>44469</v>
      </c>
    </row>
    <row r="3" spans="1:8">
      <c r="A3" s="538" t="s">
        <v>661</v>
      </c>
    </row>
    <row r="5" spans="1:8">
      <c r="A5" s="780" t="s">
        <v>662</v>
      </c>
      <c r="B5" s="781"/>
      <c r="C5" s="786" t="s">
        <v>663</v>
      </c>
      <c r="D5" s="787"/>
      <c r="E5" s="787"/>
      <c r="F5" s="787"/>
      <c r="G5" s="787"/>
      <c r="H5" s="788"/>
    </row>
    <row r="6" spans="1:8">
      <c r="A6" s="782"/>
      <c r="B6" s="783"/>
      <c r="C6" s="789"/>
      <c r="D6" s="790"/>
      <c r="E6" s="790"/>
      <c r="F6" s="790"/>
      <c r="G6" s="790"/>
      <c r="H6" s="791"/>
    </row>
    <row r="7" spans="1:8">
      <c r="A7" s="784"/>
      <c r="B7" s="785"/>
      <c r="C7" s="540" t="s">
        <v>664</v>
      </c>
      <c r="D7" s="540" t="s">
        <v>665</v>
      </c>
      <c r="E7" s="540" t="s">
        <v>666</v>
      </c>
      <c r="F7" s="540" t="s">
        <v>667</v>
      </c>
      <c r="G7" s="649" t="s">
        <v>938</v>
      </c>
      <c r="H7" s="540" t="s">
        <v>68</v>
      </c>
    </row>
    <row r="8" spans="1:8">
      <c r="A8" s="541">
        <v>1</v>
      </c>
      <c r="B8" s="542" t="s">
        <v>216</v>
      </c>
      <c r="C8" s="680">
        <v>237457247.77220002</v>
      </c>
      <c r="D8" s="680">
        <v>15502870.440000001</v>
      </c>
      <c r="E8" s="680">
        <v>0</v>
      </c>
      <c r="F8" s="680">
        <v>22370000</v>
      </c>
      <c r="G8" s="680"/>
      <c r="H8" s="680">
        <f>SUM(C8:G8)</f>
        <v>275330118.21220005</v>
      </c>
    </row>
    <row r="9" spans="1:8">
      <c r="A9" s="541">
        <v>2</v>
      </c>
      <c r="B9" s="542" t="s">
        <v>217</v>
      </c>
      <c r="C9" s="680"/>
      <c r="D9" s="680"/>
      <c r="E9" s="680"/>
      <c r="F9" s="680"/>
      <c r="G9" s="680"/>
      <c r="H9" s="680">
        <f t="shared" ref="H9:H21" si="0">SUM(C9:G9)</f>
        <v>0</v>
      </c>
    </row>
    <row r="10" spans="1:8">
      <c r="A10" s="541">
        <v>3</v>
      </c>
      <c r="B10" s="542" t="s">
        <v>218</v>
      </c>
      <c r="C10" s="680"/>
      <c r="D10" s="680"/>
      <c r="E10" s="680"/>
      <c r="F10" s="680"/>
      <c r="G10" s="680"/>
      <c r="H10" s="680">
        <f t="shared" si="0"/>
        <v>0</v>
      </c>
    </row>
    <row r="11" spans="1:8">
      <c r="A11" s="541">
        <v>4</v>
      </c>
      <c r="B11" s="542" t="s">
        <v>219</v>
      </c>
      <c r="C11" s="680"/>
      <c r="D11" s="680"/>
      <c r="E11" s="680"/>
      <c r="F11" s="680"/>
      <c r="G11" s="680"/>
      <c r="H11" s="680">
        <f t="shared" si="0"/>
        <v>0</v>
      </c>
    </row>
    <row r="12" spans="1:8">
      <c r="A12" s="541">
        <v>5</v>
      </c>
      <c r="B12" s="542" t="s">
        <v>220</v>
      </c>
      <c r="C12" s="680"/>
      <c r="D12" s="680"/>
      <c r="E12" s="680"/>
      <c r="F12" s="680"/>
      <c r="G12" s="680"/>
      <c r="H12" s="680">
        <f t="shared" si="0"/>
        <v>0</v>
      </c>
    </row>
    <row r="13" spans="1:8">
      <c r="A13" s="541">
        <v>6</v>
      </c>
      <c r="B13" s="542" t="s">
        <v>221</v>
      </c>
      <c r="C13" s="680">
        <v>126853616.77689999</v>
      </c>
      <c r="D13" s="680">
        <v>0</v>
      </c>
      <c r="E13" s="680"/>
      <c r="F13" s="680"/>
      <c r="G13" s="680">
        <v>562556.27509999997</v>
      </c>
      <c r="H13" s="680">
        <f t="shared" si="0"/>
        <v>127416173.05199999</v>
      </c>
    </row>
    <row r="14" spans="1:8">
      <c r="A14" s="541">
        <v>7</v>
      </c>
      <c r="B14" s="542" t="s">
        <v>73</v>
      </c>
      <c r="C14" s="680">
        <v>371483.22</v>
      </c>
      <c r="D14" s="680">
        <v>221936579.84210011</v>
      </c>
      <c r="E14" s="680">
        <v>293347231.48680013</v>
      </c>
      <c r="F14" s="680">
        <v>397360320.03139991</v>
      </c>
      <c r="G14" s="680">
        <v>131726.92000000001</v>
      </c>
      <c r="H14" s="680">
        <f t="shared" si="0"/>
        <v>913147341.50030005</v>
      </c>
    </row>
    <row r="15" spans="1:8">
      <c r="A15" s="541">
        <v>8</v>
      </c>
      <c r="B15" s="544" t="s">
        <v>74</v>
      </c>
      <c r="C15" s="680">
        <v>717168.33299999998</v>
      </c>
      <c r="D15" s="680">
        <v>71877952.785699964</v>
      </c>
      <c r="E15" s="680">
        <v>147175809.6152001</v>
      </c>
      <c r="F15" s="680">
        <v>175947912.04579982</v>
      </c>
      <c r="G15" s="680">
        <v>472620.78080000007</v>
      </c>
      <c r="H15" s="680">
        <f t="shared" si="0"/>
        <v>396191463.56049991</v>
      </c>
    </row>
    <row r="16" spans="1:8">
      <c r="A16" s="541">
        <v>9</v>
      </c>
      <c r="B16" s="542" t="s">
        <v>75</v>
      </c>
      <c r="C16" s="680">
        <v>0</v>
      </c>
      <c r="D16" s="680">
        <v>0</v>
      </c>
      <c r="E16" s="680">
        <v>0</v>
      </c>
      <c r="F16" s="680">
        <v>0</v>
      </c>
      <c r="G16" s="680">
        <v>0</v>
      </c>
      <c r="H16" s="680">
        <f t="shared" si="0"/>
        <v>0</v>
      </c>
    </row>
    <row r="17" spans="1:8">
      <c r="A17" s="541">
        <v>10</v>
      </c>
      <c r="B17" s="653" t="s">
        <v>689</v>
      </c>
      <c r="C17" s="680">
        <v>5718.384</v>
      </c>
      <c r="D17" s="680">
        <v>545602.75119999994</v>
      </c>
      <c r="E17" s="680">
        <v>3176441.5185000002</v>
      </c>
      <c r="F17" s="680">
        <v>3317903.1409</v>
      </c>
      <c r="G17" s="680">
        <v>466634.63000000006</v>
      </c>
      <c r="H17" s="680">
        <f t="shared" si="0"/>
        <v>7512300.4246000005</v>
      </c>
    </row>
    <row r="18" spans="1:8">
      <c r="A18" s="541">
        <v>11</v>
      </c>
      <c r="B18" s="542" t="s">
        <v>70</v>
      </c>
      <c r="C18" s="680">
        <v>898370.73</v>
      </c>
      <c r="D18" s="680">
        <v>662922.60779999977</v>
      </c>
      <c r="E18" s="680">
        <v>5494968.6081000017</v>
      </c>
      <c r="F18" s="680">
        <v>30513643.065400001</v>
      </c>
      <c r="G18" s="680">
        <v>6183959.9214000013</v>
      </c>
      <c r="H18" s="680">
        <f t="shared" si="0"/>
        <v>43753864.932700008</v>
      </c>
    </row>
    <row r="19" spans="1:8">
      <c r="A19" s="541">
        <v>12</v>
      </c>
      <c r="B19" s="542" t="s">
        <v>71</v>
      </c>
      <c r="C19" s="680"/>
      <c r="D19" s="680"/>
      <c r="E19" s="680"/>
      <c r="F19" s="680"/>
      <c r="G19" s="680"/>
      <c r="H19" s="680">
        <f t="shared" si="0"/>
        <v>0</v>
      </c>
    </row>
    <row r="20" spans="1:8">
      <c r="A20" s="545">
        <v>13</v>
      </c>
      <c r="B20" s="544" t="s">
        <v>72</v>
      </c>
      <c r="C20" s="680"/>
      <c r="D20" s="680"/>
      <c r="E20" s="680"/>
      <c r="F20" s="680"/>
      <c r="G20" s="680"/>
      <c r="H20" s="680">
        <f t="shared" si="0"/>
        <v>0</v>
      </c>
    </row>
    <row r="21" spans="1:8">
      <c r="A21" s="541">
        <v>14</v>
      </c>
      <c r="B21" s="542" t="s">
        <v>668</v>
      </c>
      <c r="C21" s="680">
        <v>46395488.299999997</v>
      </c>
      <c r="D21" s="680">
        <v>32390670.663644001</v>
      </c>
      <c r="E21" s="680">
        <v>5486943.0693560001</v>
      </c>
      <c r="F21" s="680">
        <v>450637.75</v>
      </c>
      <c r="G21" s="680">
        <v>42707812.016700007</v>
      </c>
      <c r="H21" s="680">
        <f t="shared" si="0"/>
        <v>127431551.79969999</v>
      </c>
    </row>
    <row r="22" spans="1:8">
      <c r="A22" s="546">
        <v>15</v>
      </c>
      <c r="B22" s="543" t="s">
        <v>68</v>
      </c>
      <c r="C22" s="680">
        <f>SUM(C18:C21)+SUM(C8:C16)</f>
        <v>412693375.13210005</v>
      </c>
      <c r="D22" s="680">
        <f t="shared" ref="D22:G22" si="1">SUM(D18:D21)+SUM(D8:D16)</f>
        <v>342370996.33924407</v>
      </c>
      <c r="E22" s="680">
        <f t="shared" si="1"/>
        <v>451504952.77945626</v>
      </c>
      <c r="F22" s="680">
        <f t="shared" si="1"/>
        <v>626642512.8925997</v>
      </c>
      <c r="G22" s="680">
        <f t="shared" si="1"/>
        <v>50058675.914000012</v>
      </c>
      <c r="H22" s="680">
        <f>SUM(H18:H21)+SUM(H8:H16)</f>
        <v>1883270513.0574</v>
      </c>
    </row>
    <row r="26" spans="1:8" ht="38.25">
      <c r="B26" s="652" t="s">
        <v>937</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70" zoomScaleNormal="70" workbookViewId="0">
      <selection activeCell="C7" sqref="C7:H23"/>
    </sheetView>
  </sheetViews>
  <sheetFormatPr defaultColWidth="9.140625" defaultRowHeight="12.75"/>
  <cols>
    <col min="1" max="1" width="11.85546875" style="547" bestFit="1" customWidth="1"/>
    <col min="2" max="2" width="114.7109375" style="536" customWidth="1"/>
    <col min="3" max="3" width="22.42578125" style="536" customWidth="1"/>
    <col min="4" max="4" width="23.5703125" style="536" customWidth="1"/>
    <col min="5" max="7" width="22.140625" style="558" customWidth="1"/>
    <col min="8" max="8" width="22.140625" style="536" customWidth="1"/>
    <col min="9" max="9" width="41.42578125" style="536" customWidth="1"/>
    <col min="10" max="16384" width="9.140625" style="536"/>
  </cols>
  <sheetData>
    <row r="1" spans="1:9" ht="13.5">
      <c r="A1" s="535" t="s">
        <v>188</v>
      </c>
      <c r="B1" s="451" t="str">
        <f>'1. key ratios'!B1</f>
        <v>ს.ს "პროკრედიტ ბანკი"</v>
      </c>
      <c r="E1" s="536"/>
      <c r="F1" s="536"/>
      <c r="G1" s="536"/>
    </row>
    <row r="2" spans="1:9">
      <c r="A2" s="537" t="s">
        <v>189</v>
      </c>
      <c r="B2" s="539">
        <f>'1. key ratios'!B2</f>
        <v>44469</v>
      </c>
      <c r="E2" s="536"/>
      <c r="F2" s="536"/>
      <c r="G2" s="536"/>
    </row>
    <row r="3" spans="1:9">
      <c r="A3" s="538" t="s">
        <v>669</v>
      </c>
      <c r="E3" s="536"/>
      <c r="F3" s="536"/>
      <c r="G3" s="536"/>
    </row>
    <row r="4" spans="1:9">
      <c r="C4" s="548" t="s">
        <v>670</v>
      </c>
      <c r="D4" s="548" t="s">
        <v>671</v>
      </c>
      <c r="E4" s="548" t="s">
        <v>672</v>
      </c>
      <c r="F4" s="548" t="s">
        <v>673</v>
      </c>
      <c r="G4" s="548" t="s">
        <v>674</v>
      </c>
      <c r="H4" s="548" t="s">
        <v>675</v>
      </c>
      <c r="I4" s="548" t="s">
        <v>676</v>
      </c>
    </row>
    <row r="5" spans="1:9" ht="33.950000000000003" customHeight="1">
      <c r="A5" s="780" t="s">
        <v>679</v>
      </c>
      <c r="B5" s="781"/>
      <c r="C5" s="794" t="s">
        <v>680</v>
      </c>
      <c r="D5" s="794"/>
      <c r="E5" s="794" t="s">
        <v>681</v>
      </c>
      <c r="F5" s="794" t="s">
        <v>682</v>
      </c>
      <c r="G5" s="792" t="s">
        <v>683</v>
      </c>
      <c r="H5" s="792" t="s">
        <v>684</v>
      </c>
      <c r="I5" s="549" t="s">
        <v>685</v>
      </c>
    </row>
    <row r="6" spans="1:9" ht="38.25">
      <c r="A6" s="784"/>
      <c r="B6" s="785"/>
      <c r="C6" s="598" t="s">
        <v>686</v>
      </c>
      <c r="D6" s="598" t="s">
        <v>687</v>
      </c>
      <c r="E6" s="794"/>
      <c r="F6" s="794"/>
      <c r="G6" s="793"/>
      <c r="H6" s="793"/>
      <c r="I6" s="549" t="s">
        <v>688</v>
      </c>
    </row>
    <row r="7" spans="1:9">
      <c r="A7" s="550">
        <v>1</v>
      </c>
      <c r="B7" s="542" t="s">
        <v>216</v>
      </c>
      <c r="C7" s="681"/>
      <c r="D7" s="681">
        <v>275330118.21219999</v>
      </c>
      <c r="E7" s="682">
        <v>0</v>
      </c>
      <c r="F7" s="682">
        <v>0</v>
      </c>
      <c r="G7" s="682"/>
      <c r="H7" s="681">
        <v>0</v>
      </c>
      <c r="I7" s="683">
        <f t="shared" ref="I7:I23" si="0">C7+D7-E7-F7-G7</f>
        <v>275330118.21219999</v>
      </c>
    </row>
    <row r="8" spans="1:9">
      <c r="A8" s="550">
        <v>2</v>
      </c>
      <c r="B8" s="542" t="s">
        <v>217</v>
      </c>
      <c r="C8" s="681"/>
      <c r="D8" s="681">
        <v>0</v>
      </c>
      <c r="E8" s="682">
        <v>0</v>
      </c>
      <c r="F8" s="682">
        <v>0</v>
      </c>
      <c r="G8" s="682"/>
      <c r="H8" s="681">
        <v>0</v>
      </c>
      <c r="I8" s="683">
        <f t="shared" si="0"/>
        <v>0</v>
      </c>
    </row>
    <row r="9" spans="1:9">
      <c r="A9" s="550">
        <v>3</v>
      </c>
      <c r="B9" s="542" t="s">
        <v>218</v>
      </c>
      <c r="C9" s="681"/>
      <c r="D9" s="681">
        <v>0</v>
      </c>
      <c r="E9" s="682">
        <v>0</v>
      </c>
      <c r="F9" s="682">
        <v>0</v>
      </c>
      <c r="G9" s="682"/>
      <c r="H9" s="681">
        <v>0</v>
      </c>
      <c r="I9" s="683">
        <f t="shared" si="0"/>
        <v>0</v>
      </c>
    </row>
    <row r="10" spans="1:9">
      <c r="A10" s="550">
        <v>4</v>
      </c>
      <c r="B10" s="542" t="s">
        <v>219</v>
      </c>
      <c r="C10" s="681"/>
      <c r="D10" s="681">
        <v>0</v>
      </c>
      <c r="E10" s="682">
        <v>0</v>
      </c>
      <c r="F10" s="682">
        <v>0</v>
      </c>
      <c r="G10" s="682"/>
      <c r="H10" s="681">
        <v>0</v>
      </c>
      <c r="I10" s="683">
        <f t="shared" si="0"/>
        <v>0</v>
      </c>
    </row>
    <row r="11" spans="1:9">
      <c r="A11" s="550">
        <v>5</v>
      </c>
      <c r="B11" s="542" t="s">
        <v>220</v>
      </c>
      <c r="C11" s="681"/>
      <c r="D11" s="681">
        <v>0</v>
      </c>
      <c r="E11" s="682">
        <v>0</v>
      </c>
      <c r="F11" s="682">
        <v>0</v>
      </c>
      <c r="G11" s="682"/>
      <c r="H11" s="681">
        <v>0</v>
      </c>
      <c r="I11" s="683">
        <f t="shared" si="0"/>
        <v>0</v>
      </c>
    </row>
    <row r="12" spans="1:9">
      <c r="A12" s="550">
        <v>6</v>
      </c>
      <c r="B12" s="542" t="s">
        <v>221</v>
      </c>
      <c r="C12" s="681"/>
      <c r="D12" s="681">
        <v>127416173.05209999</v>
      </c>
      <c r="E12" s="682">
        <v>0</v>
      </c>
      <c r="F12" s="682">
        <v>0</v>
      </c>
      <c r="G12" s="682"/>
      <c r="H12" s="681">
        <v>0</v>
      </c>
      <c r="I12" s="683">
        <f t="shared" si="0"/>
        <v>127416173.05209999</v>
      </c>
    </row>
    <row r="13" spans="1:9">
      <c r="A13" s="550">
        <v>7</v>
      </c>
      <c r="B13" s="542" t="s">
        <v>73</v>
      </c>
      <c r="C13" s="681">
        <v>14901792.188200001</v>
      </c>
      <c r="D13" s="681">
        <v>906860154.25529981</v>
      </c>
      <c r="E13" s="682">
        <v>8614604.9431999978</v>
      </c>
      <c r="F13" s="682">
        <v>14862757.4516</v>
      </c>
      <c r="G13" s="682"/>
      <c r="H13" s="681">
        <v>2194057.7464000001</v>
      </c>
      <c r="I13" s="683">
        <f t="shared" si="0"/>
        <v>898284584.04869986</v>
      </c>
    </row>
    <row r="14" spans="1:9">
      <c r="A14" s="550">
        <v>8</v>
      </c>
      <c r="B14" s="544" t="s">
        <v>74</v>
      </c>
      <c r="C14" s="681">
        <v>29313458.541100014</v>
      </c>
      <c r="D14" s="681">
        <v>382092110.87560034</v>
      </c>
      <c r="E14" s="682">
        <v>15214105.8562</v>
      </c>
      <c r="F14" s="682">
        <v>6657111.9741000067</v>
      </c>
      <c r="G14" s="682"/>
      <c r="H14" s="681">
        <v>2244631.5689000003</v>
      </c>
      <c r="I14" s="683">
        <f t="shared" si="0"/>
        <v>389534351.58640039</v>
      </c>
    </row>
    <row r="15" spans="1:9">
      <c r="A15" s="550">
        <v>9</v>
      </c>
      <c r="B15" s="542" t="s">
        <v>75</v>
      </c>
      <c r="C15" s="681">
        <v>0</v>
      </c>
      <c r="D15" s="681">
        <v>0</v>
      </c>
      <c r="E15" s="682">
        <v>0</v>
      </c>
      <c r="F15" s="682">
        <v>0</v>
      </c>
      <c r="G15" s="682"/>
      <c r="H15" s="681">
        <v>0</v>
      </c>
      <c r="I15" s="683">
        <f t="shared" si="0"/>
        <v>0</v>
      </c>
    </row>
    <row r="16" spans="1:9">
      <c r="A16" s="550">
        <v>10</v>
      </c>
      <c r="B16" s="653" t="s">
        <v>689</v>
      </c>
      <c r="C16" s="681">
        <v>15022133.024</v>
      </c>
      <c r="D16" s="681">
        <v>0</v>
      </c>
      <c r="E16" s="682">
        <v>7509832.5994000006</v>
      </c>
      <c r="F16" s="682">
        <v>0</v>
      </c>
      <c r="G16" s="682"/>
      <c r="H16" s="681">
        <v>4438689.3152999999</v>
      </c>
      <c r="I16" s="683">
        <f t="shared" si="0"/>
        <v>7512300.4245999996</v>
      </c>
    </row>
    <row r="17" spans="1:9">
      <c r="A17" s="550">
        <v>11</v>
      </c>
      <c r="B17" s="542" t="s">
        <v>70</v>
      </c>
      <c r="C17" s="681">
        <v>8172438.7739000004</v>
      </c>
      <c r="D17" s="681">
        <v>36572249.395799994</v>
      </c>
      <c r="E17" s="682">
        <v>990822.02700000012</v>
      </c>
      <c r="F17" s="682">
        <v>628625.84860000014</v>
      </c>
      <c r="G17" s="682"/>
      <c r="H17" s="681">
        <v>0</v>
      </c>
      <c r="I17" s="683">
        <f t="shared" si="0"/>
        <v>43125240.294099994</v>
      </c>
    </row>
    <row r="18" spans="1:9">
      <c r="A18" s="550">
        <v>12</v>
      </c>
      <c r="B18" s="542" t="s">
        <v>71</v>
      </c>
      <c r="C18" s="681">
        <v>0</v>
      </c>
      <c r="D18" s="681">
        <v>0</v>
      </c>
      <c r="E18" s="682">
        <v>0</v>
      </c>
      <c r="F18" s="682">
        <v>0</v>
      </c>
      <c r="G18" s="682"/>
      <c r="H18" s="681">
        <v>0</v>
      </c>
      <c r="I18" s="683">
        <f t="shared" si="0"/>
        <v>0</v>
      </c>
    </row>
    <row r="19" spans="1:9">
      <c r="A19" s="553">
        <v>13</v>
      </c>
      <c r="B19" s="544" t="s">
        <v>72</v>
      </c>
      <c r="C19" s="681">
        <v>0</v>
      </c>
      <c r="D19" s="681">
        <v>0</v>
      </c>
      <c r="E19" s="682">
        <v>0</v>
      </c>
      <c r="F19" s="682">
        <v>0</v>
      </c>
      <c r="G19" s="682"/>
      <c r="H19" s="681">
        <v>0</v>
      </c>
      <c r="I19" s="683">
        <f t="shared" si="0"/>
        <v>0</v>
      </c>
    </row>
    <row r="20" spans="1:9">
      <c r="A20" s="550">
        <v>14</v>
      </c>
      <c r="B20" s="542" t="s">
        <v>668</v>
      </c>
      <c r="C20" s="681">
        <v>279318.12123333337</v>
      </c>
      <c r="D20" s="681">
        <v>134794426.93306667</v>
      </c>
      <c r="E20" s="682">
        <v>123368.18000000001</v>
      </c>
      <c r="F20" s="682">
        <v>0</v>
      </c>
      <c r="G20" s="682"/>
      <c r="H20" s="681">
        <v>64400</v>
      </c>
      <c r="I20" s="683">
        <f t="shared" si="0"/>
        <v>134950376.8743</v>
      </c>
    </row>
    <row r="21" spans="1:9" s="555" customFormat="1">
      <c r="A21" s="554">
        <v>15</v>
      </c>
      <c r="B21" s="543" t="s">
        <v>68</v>
      </c>
      <c r="C21" s="680">
        <f>SUM(C7:C15)+SUM(C17:C20)</f>
        <v>52667007.624433346</v>
      </c>
      <c r="D21" s="680">
        <f t="shared" ref="D21:H21" si="1">SUM(D7:D15)+SUM(D17:D20)</f>
        <v>1863065232.724067</v>
      </c>
      <c r="E21" s="680">
        <f t="shared" si="1"/>
        <v>24942901.006399997</v>
      </c>
      <c r="F21" s="680">
        <f t="shared" si="1"/>
        <v>22148495.274300009</v>
      </c>
      <c r="G21" s="680">
        <f t="shared" si="1"/>
        <v>0</v>
      </c>
      <c r="H21" s="680">
        <f t="shared" si="1"/>
        <v>4503089.3153000008</v>
      </c>
      <c r="I21" s="683">
        <f t="shared" si="0"/>
        <v>1868640844.0678</v>
      </c>
    </row>
    <row r="22" spans="1:9">
      <c r="A22" s="556">
        <v>16</v>
      </c>
      <c r="B22" s="557" t="s">
        <v>690</v>
      </c>
      <c r="C22" s="681">
        <v>52358837.543200001</v>
      </c>
      <c r="D22" s="681">
        <v>1320546184.8067</v>
      </c>
      <c r="E22" s="682">
        <v>24810877.236400008</v>
      </c>
      <c r="F22" s="682">
        <v>22148495.274300002</v>
      </c>
      <c r="G22" s="682">
        <v>0</v>
      </c>
      <c r="H22" s="681">
        <v>4438689.3153000008</v>
      </c>
      <c r="I22" s="683">
        <f t="shared" si="0"/>
        <v>1325945649.8392</v>
      </c>
    </row>
    <row r="23" spans="1:9">
      <c r="A23" s="556">
        <v>17</v>
      </c>
      <c r="B23" s="557" t="s">
        <v>691</v>
      </c>
      <c r="C23" s="681">
        <v>0</v>
      </c>
      <c r="D23" s="681">
        <v>37872870.439999998</v>
      </c>
      <c r="E23" s="682">
        <v>0</v>
      </c>
      <c r="F23" s="682">
        <v>0</v>
      </c>
      <c r="G23" s="682"/>
      <c r="H23" s="681"/>
      <c r="I23" s="683">
        <f t="shared" si="0"/>
        <v>37872870.439999998</v>
      </c>
    </row>
    <row r="26" spans="1:9" ht="42.6" customHeight="1">
      <c r="B26" s="652" t="s">
        <v>937</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85" zoomScaleNormal="85" workbookViewId="0">
      <selection activeCell="C7" sqref="C7:H33"/>
    </sheetView>
  </sheetViews>
  <sheetFormatPr defaultColWidth="9.140625" defaultRowHeight="12.75"/>
  <cols>
    <col min="1" max="1" width="11" style="536" bestFit="1" customWidth="1"/>
    <col min="2" max="2" width="93.42578125" style="536" customWidth="1"/>
    <col min="3" max="8" width="22" style="536" customWidth="1"/>
    <col min="9" max="9" width="42.28515625" style="536" bestFit="1" customWidth="1"/>
    <col min="10" max="16384" width="9.140625" style="536"/>
  </cols>
  <sheetData>
    <row r="1" spans="1:9" ht="13.5">
      <c r="A1" s="535" t="s">
        <v>188</v>
      </c>
      <c r="B1" s="451" t="str">
        <f>'1. key ratios'!B1</f>
        <v>ს.ს "პროკრედიტ ბანკი"</v>
      </c>
    </row>
    <row r="2" spans="1:9">
      <c r="A2" s="537" t="s">
        <v>189</v>
      </c>
      <c r="B2" s="539">
        <f>'1. key ratios'!B2</f>
        <v>44469</v>
      </c>
    </row>
    <row r="3" spans="1:9">
      <c r="A3" s="538" t="s">
        <v>692</v>
      </c>
    </row>
    <row r="4" spans="1:9">
      <c r="C4" s="548" t="s">
        <v>670</v>
      </c>
      <c r="D4" s="548" t="s">
        <v>671</v>
      </c>
      <c r="E4" s="548" t="s">
        <v>672</v>
      </c>
      <c r="F4" s="548" t="s">
        <v>673</v>
      </c>
      <c r="G4" s="548" t="s">
        <v>674</v>
      </c>
      <c r="H4" s="548" t="s">
        <v>675</v>
      </c>
      <c r="I4" s="548" t="s">
        <v>676</v>
      </c>
    </row>
    <row r="5" spans="1:9" ht="41.45" customHeight="1">
      <c r="A5" s="780" t="s">
        <v>949</v>
      </c>
      <c r="B5" s="781"/>
      <c r="C5" s="794" t="s">
        <v>680</v>
      </c>
      <c r="D5" s="794"/>
      <c r="E5" s="794" t="s">
        <v>681</v>
      </c>
      <c r="F5" s="794" t="s">
        <v>682</v>
      </c>
      <c r="G5" s="792" t="s">
        <v>683</v>
      </c>
      <c r="H5" s="792" t="s">
        <v>684</v>
      </c>
      <c r="I5" s="549" t="s">
        <v>685</v>
      </c>
    </row>
    <row r="6" spans="1:9" ht="41.45" customHeight="1">
      <c r="A6" s="784"/>
      <c r="B6" s="785"/>
      <c r="C6" s="598" t="s">
        <v>686</v>
      </c>
      <c r="D6" s="598" t="s">
        <v>687</v>
      </c>
      <c r="E6" s="794"/>
      <c r="F6" s="794"/>
      <c r="G6" s="793"/>
      <c r="H6" s="793"/>
      <c r="I6" s="549" t="s">
        <v>688</v>
      </c>
    </row>
    <row r="7" spans="1:9">
      <c r="A7" s="551">
        <v>1</v>
      </c>
      <c r="B7" s="559" t="s">
        <v>693</v>
      </c>
      <c r="C7" s="681">
        <v>0</v>
      </c>
      <c r="D7" s="681">
        <v>276515838.34169996</v>
      </c>
      <c r="E7" s="681">
        <v>0</v>
      </c>
      <c r="F7" s="681">
        <v>23657.451399999994</v>
      </c>
      <c r="G7" s="681"/>
      <c r="H7" s="681">
        <v>0</v>
      </c>
      <c r="I7" s="683">
        <f t="shared" ref="I7:I34" si="0">C7+D7-E7-F7-G7</f>
        <v>276492180.89029998</v>
      </c>
    </row>
    <row r="8" spans="1:9">
      <c r="A8" s="551">
        <v>2</v>
      </c>
      <c r="B8" s="559" t="s">
        <v>694</v>
      </c>
      <c r="C8" s="681">
        <v>0</v>
      </c>
      <c r="D8" s="681">
        <v>131415264.52389999</v>
      </c>
      <c r="E8" s="681">
        <v>3501.7110000000002</v>
      </c>
      <c r="F8" s="681">
        <v>79196.739000000001</v>
      </c>
      <c r="G8" s="681"/>
      <c r="H8" s="681">
        <v>0</v>
      </c>
      <c r="I8" s="683">
        <f t="shared" si="0"/>
        <v>131332566.0739</v>
      </c>
    </row>
    <row r="9" spans="1:9">
      <c r="A9" s="551">
        <v>3</v>
      </c>
      <c r="B9" s="559" t="s">
        <v>695</v>
      </c>
      <c r="C9" s="681">
        <v>0</v>
      </c>
      <c r="D9" s="681">
        <v>0</v>
      </c>
      <c r="E9" s="681">
        <v>0</v>
      </c>
      <c r="F9" s="681">
        <v>0</v>
      </c>
      <c r="G9" s="681"/>
      <c r="H9" s="681">
        <v>0</v>
      </c>
      <c r="I9" s="683">
        <f t="shared" si="0"/>
        <v>0</v>
      </c>
    </row>
    <row r="10" spans="1:9">
      <c r="A10" s="551">
        <v>4</v>
      </c>
      <c r="B10" s="559" t="s">
        <v>696</v>
      </c>
      <c r="C10" s="681">
        <v>0</v>
      </c>
      <c r="D10" s="681">
        <v>27440112.640100002</v>
      </c>
      <c r="E10" s="681">
        <v>0</v>
      </c>
      <c r="F10" s="681">
        <v>534757.35399999993</v>
      </c>
      <c r="G10" s="681"/>
      <c r="H10" s="681">
        <v>0</v>
      </c>
      <c r="I10" s="683">
        <f t="shared" si="0"/>
        <v>26905355.286100004</v>
      </c>
    </row>
    <row r="11" spans="1:9">
      <c r="A11" s="551">
        <v>5</v>
      </c>
      <c r="B11" s="559" t="s">
        <v>697</v>
      </c>
      <c r="C11" s="681">
        <v>516376.52730000002</v>
      </c>
      <c r="D11" s="681">
        <v>125380182.23449999</v>
      </c>
      <c r="E11" s="681">
        <v>708358.07530000014</v>
      </c>
      <c r="F11" s="681">
        <v>2363685.6641000006</v>
      </c>
      <c r="G11" s="681"/>
      <c r="H11" s="681">
        <v>3001614.9065</v>
      </c>
      <c r="I11" s="683">
        <f t="shared" si="0"/>
        <v>122824515.02239999</v>
      </c>
    </row>
    <row r="12" spans="1:9">
      <c r="A12" s="551">
        <v>6</v>
      </c>
      <c r="B12" s="559" t="s">
        <v>698</v>
      </c>
      <c r="C12" s="681">
        <v>770736.35100000002</v>
      </c>
      <c r="D12" s="681">
        <v>73086765.561900005</v>
      </c>
      <c r="E12" s="681">
        <v>289638.49089999998</v>
      </c>
      <c r="F12" s="681">
        <v>1358808.1927999998</v>
      </c>
      <c r="G12" s="681"/>
      <c r="H12" s="681">
        <v>0</v>
      </c>
      <c r="I12" s="683">
        <f t="shared" si="0"/>
        <v>72209055.229200006</v>
      </c>
    </row>
    <row r="13" spans="1:9">
      <c r="A13" s="551">
        <v>7</v>
      </c>
      <c r="B13" s="559" t="s">
        <v>699</v>
      </c>
      <c r="C13" s="681">
        <v>2180068.0885999999</v>
      </c>
      <c r="D13" s="681">
        <v>108927934.46100003</v>
      </c>
      <c r="E13" s="681">
        <v>2059718.3084000002</v>
      </c>
      <c r="F13" s="681">
        <v>1869917.3297000006</v>
      </c>
      <c r="G13" s="681"/>
      <c r="H13" s="681">
        <v>0</v>
      </c>
      <c r="I13" s="683">
        <f t="shared" si="0"/>
        <v>107178366.91150001</v>
      </c>
    </row>
    <row r="14" spans="1:9">
      <c r="A14" s="551">
        <v>8</v>
      </c>
      <c r="B14" s="559" t="s">
        <v>700</v>
      </c>
      <c r="C14" s="681">
        <v>2161350.8848999999</v>
      </c>
      <c r="D14" s="681">
        <v>106366959.53659999</v>
      </c>
      <c r="E14" s="681">
        <v>1775256.5290000003</v>
      </c>
      <c r="F14" s="681">
        <v>1716000.8416000009</v>
      </c>
      <c r="G14" s="681"/>
      <c r="H14" s="681">
        <v>0</v>
      </c>
      <c r="I14" s="683">
        <f t="shared" si="0"/>
        <v>105037053.0509</v>
      </c>
    </row>
    <row r="15" spans="1:9">
      <c r="A15" s="551">
        <v>9</v>
      </c>
      <c r="B15" s="559" t="s">
        <v>701</v>
      </c>
      <c r="C15" s="681">
        <v>12366040.031699998</v>
      </c>
      <c r="D15" s="681">
        <v>123581718.98999999</v>
      </c>
      <c r="E15" s="681">
        <v>3685246.9982000007</v>
      </c>
      <c r="F15" s="681">
        <v>2016523.4910000006</v>
      </c>
      <c r="G15" s="681"/>
      <c r="H15" s="681">
        <v>0</v>
      </c>
      <c r="I15" s="683">
        <f t="shared" si="0"/>
        <v>130245988.5325</v>
      </c>
    </row>
    <row r="16" spans="1:9">
      <c r="A16" s="551">
        <v>10</v>
      </c>
      <c r="B16" s="559" t="s">
        <v>702</v>
      </c>
      <c r="C16" s="681">
        <v>0</v>
      </c>
      <c r="D16" s="681">
        <v>91523789.593499973</v>
      </c>
      <c r="E16" s="681">
        <v>14786.2351</v>
      </c>
      <c r="F16" s="681">
        <v>1502806.3576999996</v>
      </c>
      <c r="G16" s="681"/>
      <c r="H16" s="681">
        <v>0</v>
      </c>
      <c r="I16" s="683">
        <f t="shared" si="0"/>
        <v>90006197.000699967</v>
      </c>
    </row>
    <row r="17" spans="1:10">
      <c r="A17" s="551">
        <v>11</v>
      </c>
      <c r="B17" s="559" t="s">
        <v>703</v>
      </c>
      <c r="C17" s="681">
        <v>280822.81770000001</v>
      </c>
      <c r="D17" s="681">
        <v>14013475.892200001</v>
      </c>
      <c r="E17" s="681">
        <v>101913.5098</v>
      </c>
      <c r="F17" s="681">
        <v>239920.80720000004</v>
      </c>
      <c r="G17" s="681"/>
      <c r="H17" s="681">
        <v>0</v>
      </c>
      <c r="I17" s="683">
        <f t="shared" si="0"/>
        <v>13952464.392900001</v>
      </c>
    </row>
    <row r="18" spans="1:10">
      <c r="A18" s="551">
        <v>12</v>
      </c>
      <c r="B18" s="559" t="s">
        <v>704</v>
      </c>
      <c r="C18" s="681">
        <v>4946027.5005000001</v>
      </c>
      <c r="D18" s="681">
        <v>80125271.631500006</v>
      </c>
      <c r="E18" s="681">
        <v>1880243.0663999999</v>
      </c>
      <c r="F18" s="681">
        <v>1439210.5500000007</v>
      </c>
      <c r="G18" s="681"/>
      <c r="H18" s="681">
        <v>0</v>
      </c>
      <c r="I18" s="683">
        <f t="shared" si="0"/>
        <v>81751845.515599996</v>
      </c>
    </row>
    <row r="19" spans="1:10">
      <c r="A19" s="551">
        <v>13</v>
      </c>
      <c r="B19" s="559" t="s">
        <v>705</v>
      </c>
      <c r="C19" s="681">
        <v>244950.33970000001</v>
      </c>
      <c r="D19" s="681">
        <v>70260284.837499976</v>
      </c>
      <c r="E19" s="681">
        <v>356905.75539999997</v>
      </c>
      <c r="F19" s="681">
        <v>1115016.4842999999</v>
      </c>
      <c r="G19" s="681"/>
      <c r="H19" s="681">
        <v>0</v>
      </c>
      <c r="I19" s="683">
        <f t="shared" si="0"/>
        <v>69033312.93749997</v>
      </c>
    </row>
    <row r="20" spans="1:10">
      <c r="A20" s="551">
        <v>14</v>
      </c>
      <c r="B20" s="559" t="s">
        <v>706</v>
      </c>
      <c r="C20" s="681">
        <v>16989205.7031</v>
      </c>
      <c r="D20" s="681">
        <v>92242903.865099952</v>
      </c>
      <c r="E20" s="681">
        <v>8679843.3617000021</v>
      </c>
      <c r="F20" s="681">
        <v>673250.39989999996</v>
      </c>
      <c r="G20" s="681"/>
      <c r="H20" s="681">
        <v>1213171.2008</v>
      </c>
      <c r="I20" s="683">
        <f t="shared" si="0"/>
        <v>99879015.806599945</v>
      </c>
    </row>
    <row r="21" spans="1:10">
      <c r="A21" s="551">
        <v>15</v>
      </c>
      <c r="B21" s="559" t="s">
        <v>707</v>
      </c>
      <c r="C21" s="681">
        <v>1226414.0795</v>
      </c>
      <c r="D21" s="681">
        <v>14153967.606399998</v>
      </c>
      <c r="E21" s="681">
        <v>501605.74159999995</v>
      </c>
      <c r="F21" s="681">
        <v>236266.84160000001</v>
      </c>
      <c r="G21" s="681"/>
      <c r="H21" s="681">
        <v>0</v>
      </c>
      <c r="I21" s="683">
        <f t="shared" si="0"/>
        <v>14642509.102699999</v>
      </c>
    </row>
    <row r="22" spans="1:10">
      <c r="A22" s="551">
        <v>16</v>
      </c>
      <c r="B22" s="559" t="s">
        <v>708</v>
      </c>
      <c r="C22" s="681">
        <v>0</v>
      </c>
      <c r="D22" s="681">
        <v>2004328.8407000001</v>
      </c>
      <c r="E22" s="681">
        <v>0</v>
      </c>
      <c r="F22" s="681">
        <v>38583.091399999998</v>
      </c>
      <c r="G22" s="681"/>
      <c r="H22" s="681">
        <v>0</v>
      </c>
      <c r="I22" s="683">
        <f t="shared" si="0"/>
        <v>1965745.7493</v>
      </c>
    </row>
    <row r="23" spans="1:10">
      <c r="A23" s="551">
        <v>17</v>
      </c>
      <c r="B23" s="559" t="s">
        <v>709</v>
      </c>
      <c r="C23" s="681">
        <v>0</v>
      </c>
      <c r="D23" s="681">
        <v>233766.47489999997</v>
      </c>
      <c r="E23" s="681">
        <v>8372.4797999999992</v>
      </c>
      <c r="F23" s="681">
        <v>2999.9803999999999</v>
      </c>
      <c r="G23" s="681"/>
      <c r="H23" s="681">
        <v>0</v>
      </c>
      <c r="I23" s="683">
        <f t="shared" si="0"/>
        <v>222394.01469999997</v>
      </c>
    </row>
    <row r="24" spans="1:10">
      <c r="A24" s="551">
        <v>18</v>
      </c>
      <c r="B24" s="559" t="s">
        <v>710</v>
      </c>
      <c r="C24" s="681">
        <v>0</v>
      </c>
      <c r="D24" s="681">
        <v>9592596.3028000016</v>
      </c>
      <c r="E24" s="681">
        <v>0</v>
      </c>
      <c r="F24" s="681">
        <v>181761.28809999998</v>
      </c>
      <c r="G24" s="681"/>
      <c r="H24" s="681">
        <v>0</v>
      </c>
      <c r="I24" s="683">
        <f t="shared" si="0"/>
        <v>9410835.0147000011</v>
      </c>
    </row>
    <row r="25" spans="1:10">
      <c r="A25" s="551">
        <v>19</v>
      </c>
      <c r="B25" s="559" t="s">
        <v>711</v>
      </c>
      <c r="C25" s="681">
        <v>0</v>
      </c>
      <c r="D25" s="681">
        <v>4192434.1867999998</v>
      </c>
      <c r="E25" s="681">
        <v>0</v>
      </c>
      <c r="F25" s="681">
        <v>83202.271800000002</v>
      </c>
      <c r="G25" s="681"/>
      <c r="H25" s="681">
        <v>0</v>
      </c>
      <c r="I25" s="683">
        <f t="shared" si="0"/>
        <v>4109231.9149999996</v>
      </c>
    </row>
    <row r="26" spans="1:10">
      <c r="A26" s="551">
        <v>20</v>
      </c>
      <c r="B26" s="559" t="s">
        <v>712</v>
      </c>
      <c r="C26" s="681">
        <v>2135944.1734000002</v>
      </c>
      <c r="D26" s="681">
        <v>28034704.764800008</v>
      </c>
      <c r="E26" s="681">
        <v>706142.99579999992</v>
      </c>
      <c r="F26" s="681">
        <v>500271.57640000008</v>
      </c>
      <c r="G26" s="681"/>
      <c r="H26" s="681">
        <v>0</v>
      </c>
      <c r="I26" s="683">
        <f t="shared" si="0"/>
        <v>28964234.366000008</v>
      </c>
      <c r="J26" s="560"/>
    </row>
    <row r="27" spans="1:10">
      <c r="A27" s="551">
        <v>21</v>
      </c>
      <c r="B27" s="559" t="s">
        <v>713</v>
      </c>
      <c r="C27" s="681">
        <v>1391924.7939999998</v>
      </c>
      <c r="D27" s="681">
        <v>54827933.850199997</v>
      </c>
      <c r="E27" s="681">
        <v>583175.13459999999</v>
      </c>
      <c r="F27" s="681">
        <v>1034416.4700000003</v>
      </c>
      <c r="G27" s="681"/>
      <c r="H27" s="681">
        <v>0</v>
      </c>
      <c r="I27" s="683">
        <f t="shared" si="0"/>
        <v>54602267.0396</v>
      </c>
      <c r="J27" s="560"/>
    </row>
    <row r="28" spans="1:10">
      <c r="A28" s="551">
        <v>22</v>
      </c>
      <c r="B28" s="559" t="s">
        <v>714</v>
      </c>
      <c r="C28" s="681">
        <v>0.16</v>
      </c>
      <c r="D28" s="681">
        <v>10867232.510299997</v>
      </c>
      <c r="E28" s="681">
        <v>38484.148200000003</v>
      </c>
      <c r="F28" s="681">
        <v>144115.68400000001</v>
      </c>
      <c r="G28" s="681"/>
      <c r="H28" s="681">
        <v>0</v>
      </c>
      <c r="I28" s="683">
        <f t="shared" si="0"/>
        <v>10684632.838099997</v>
      </c>
      <c r="J28" s="560"/>
    </row>
    <row r="29" spans="1:10">
      <c r="A29" s="551">
        <v>23</v>
      </c>
      <c r="B29" s="559" t="s">
        <v>715</v>
      </c>
      <c r="C29" s="681">
        <v>2136725.6068000002</v>
      </c>
      <c r="D29" s="681">
        <v>162611259.6408999</v>
      </c>
      <c r="E29" s="681">
        <v>1431620.4717999999</v>
      </c>
      <c r="F29" s="681">
        <v>2879229.7981999973</v>
      </c>
      <c r="G29" s="681"/>
      <c r="H29" s="681">
        <v>0</v>
      </c>
      <c r="I29" s="683">
        <f t="shared" si="0"/>
        <v>160437134.97769988</v>
      </c>
      <c r="J29" s="560"/>
    </row>
    <row r="30" spans="1:10">
      <c r="A30" s="551">
        <v>24</v>
      </c>
      <c r="B30" s="559" t="s">
        <v>716</v>
      </c>
      <c r="C30" s="681">
        <v>2311223.9007999995</v>
      </c>
      <c r="D30" s="681">
        <v>42949349.017400004</v>
      </c>
      <c r="E30" s="681">
        <v>878333.37199999997</v>
      </c>
      <c r="F30" s="681">
        <v>751878.09920000017</v>
      </c>
      <c r="G30" s="681"/>
      <c r="H30" s="681">
        <v>0</v>
      </c>
      <c r="I30" s="683">
        <f t="shared" si="0"/>
        <v>43630361.446999997</v>
      </c>
      <c r="J30" s="560"/>
    </row>
    <row r="31" spans="1:10">
      <c r="A31" s="551">
        <v>25</v>
      </c>
      <c r="B31" s="559" t="s">
        <v>717</v>
      </c>
      <c r="C31" s="681">
        <v>51824.93</v>
      </c>
      <c r="D31" s="681">
        <v>9879087.0114999991</v>
      </c>
      <c r="E31" s="681">
        <v>31809.170000000002</v>
      </c>
      <c r="F31" s="681">
        <v>145975.58259999997</v>
      </c>
      <c r="G31" s="681"/>
      <c r="H31" s="681">
        <v>0</v>
      </c>
      <c r="I31" s="683">
        <f t="shared" si="0"/>
        <v>9753127.1888999995</v>
      </c>
      <c r="J31" s="560"/>
    </row>
    <row r="32" spans="1:10">
      <c r="A32" s="551">
        <v>26</v>
      </c>
      <c r="B32" s="559" t="s">
        <v>718</v>
      </c>
      <c r="C32" s="681">
        <v>2678053.6142000002</v>
      </c>
      <c r="D32" s="681">
        <v>63036461.794800028</v>
      </c>
      <c r="E32" s="681">
        <v>1084577.2713999997</v>
      </c>
      <c r="F32" s="681">
        <v>1217042.9279000002</v>
      </c>
      <c r="G32" s="681"/>
      <c r="H32" s="681">
        <v>223903.14569999999</v>
      </c>
      <c r="I32" s="683">
        <f t="shared" si="0"/>
        <v>63412895.209700033</v>
      </c>
      <c r="J32" s="560"/>
    </row>
    <row r="33" spans="1:10">
      <c r="A33" s="551">
        <v>27</v>
      </c>
      <c r="B33" s="552" t="s">
        <v>165</v>
      </c>
      <c r="C33" s="681">
        <v>279318.12123333337</v>
      </c>
      <c r="D33" s="681">
        <v>139801608.61306739</v>
      </c>
      <c r="E33" s="681">
        <v>123368.18000000001</v>
      </c>
      <c r="F33" s="681">
        <v>0</v>
      </c>
      <c r="G33" s="681"/>
      <c r="H33" s="681">
        <v>64400</v>
      </c>
      <c r="I33" s="683">
        <f t="shared" si="0"/>
        <v>139957558.55430073</v>
      </c>
      <c r="J33" s="560"/>
    </row>
    <row r="34" spans="1:10">
      <c r="A34" s="551">
        <v>28</v>
      </c>
      <c r="B34" s="561" t="s">
        <v>68</v>
      </c>
      <c r="C34" s="680">
        <f>SUM(C7:C33)</f>
        <v>52667007.624433324</v>
      </c>
      <c r="D34" s="680">
        <f t="shared" ref="D34:H34" si="1">SUM(D7:D33)</f>
        <v>1863065232.724067</v>
      </c>
      <c r="E34" s="680">
        <f t="shared" si="1"/>
        <v>24942901.006400008</v>
      </c>
      <c r="F34" s="680">
        <f t="shared" si="1"/>
        <v>22148495.274300002</v>
      </c>
      <c r="G34" s="680">
        <f t="shared" si="1"/>
        <v>0</v>
      </c>
      <c r="H34" s="680">
        <f t="shared" si="1"/>
        <v>4503089.2530000005</v>
      </c>
      <c r="I34" s="683">
        <f t="shared" si="0"/>
        <v>1868640844.0678</v>
      </c>
      <c r="J34" s="560"/>
    </row>
    <row r="35" spans="1:10">
      <c r="A35" s="560"/>
      <c r="B35" s="560"/>
      <c r="C35" s="560"/>
      <c r="D35" s="560"/>
      <c r="E35" s="560"/>
      <c r="F35" s="560"/>
      <c r="G35" s="560"/>
      <c r="H35" s="560"/>
      <c r="I35" s="560"/>
      <c r="J35" s="560"/>
    </row>
    <row r="36" spans="1:10">
      <c r="A36" s="560"/>
      <c r="B36" s="562"/>
      <c r="C36" s="560"/>
      <c r="D36" s="560"/>
      <c r="E36" s="560"/>
      <c r="F36" s="560"/>
      <c r="G36" s="560"/>
      <c r="H36" s="560"/>
      <c r="I36" s="560"/>
      <c r="J36" s="560"/>
    </row>
    <row r="37" spans="1:10">
      <c r="A37" s="560"/>
      <c r="B37" s="560"/>
      <c r="C37" s="560"/>
      <c r="D37" s="560"/>
      <c r="E37" s="560"/>
      <c r="F37" s="560"/>
      <c r="G37" s="560"/>
      <c r="H37" s="560"/>
      <c r="I37" s="560"/>
      <c r="J37" s="560"/>
    </row>
    <row r="38" spans="1:10">
      <c r="A38" s="560"/>
      <c r="B38" s="560"/>
      <c r="C38" s="560"/>
      <c r="D38" s="560"/>
      <c r="E38" s="560"/>
      <c r="F38" s="560"/>
      <c r="G38" s="560"/>
      <c r="H38" s="560"/>
      <c r="I38" s="560"/>
      <c r="J38" s="560"/>
    </row>
    <row r="39" spans="1:10">
      <c r="A39" s="560"/>
      <c r="B39" s="560"/>
      <c r="C39" s="560"/>
      <c r="D39" s="560"/>
      <c r="E39" s="560"/>
      <c r="F39" s="560"/>
      <c r="G39" s="560"/>
      <c r="H39" s="560"/>
      <c r="I39" s="560"/>
      <c r="J39" s="560"/>
    </row>
    <row r="40" spans="1:10">
      <c r="A40" s="560"/>
      <c r="B40" s="560"/>
      <c r="C40" s="560"/>
      <c r="D40" s="560"/>
      <c r="E40" s="560"/>
      <c r="F40" s="560"/>
      <c r="G40" s="560"/>
      <c r="H40" s="560"/>
      <c r="I40" s="560"/>
      <c r="J40" s="560"/>
    </row>
    <row r="41" spans="1:10">
      <c r="A41" s="560"/>
      <c r="B41" s="560"/>
      <c r="C41" s="560"/>
      <c r="D41" s="560"/>
      <c r="E41" s="560"/>
      <c r="F41" s="560"/>
      <c r="G41" s="560"/>
      <c r="H41" s="560"/>
      <c r="I41" s="560"/>
      <c r="J41" s="560"/>
    </row>
    <row r="42" spans="1:10">
      <c r="A42" s="563"/>
      <c r="B42" s="563"/>
      <c r="C42" s="560"/>
      <c r="D42" s="560"/>
      <c r="E42" s="560"/>
      <c r="F42" s="560"/>
      <c r="G42" s="560"/>
      <c r="H42" s="560"/>
      <c r="I42" s="560"/>
      <c r="J42" s="560"/>
    </row>
    <row r="43" spans="1:10">
      <c r="A43" s="563"/>
      <c r="B43" s="563"/>
      <c r="C43" s="560"/>
      <c r="D43" s="560"/>
      <c r="E43" s="560"/>
      <c r="F43" s="560"/>
      <c r="G43" s="560"/>
      <c r="H43" s="560"/>
      <c r="I43" s="560"/>
      <c r="J43" s="560"/>
    </row>
    <row r="44" spans="1:10">
      <c r="A44" s="560"/>
      <c r="B44" s="564"/>
      <c r="C44" s="560"/>
      <c r="D44" s="560"/>
      <c r="E44" s="560"/>
      <c r="F44" s="560"/>
      <c r="G44" s="560"/>
      <c r="H44" s="560"/>
      <c r="I44" s="560"/>
      <c r="J44" s="560"/>
    </row>
    <row r="45" spans="1:10">
      <c r="A45" s="560"/>
      <c r="B45" s="564"/>
      <c r="C45" s="560"/>
      <c r="D45" s="560"/>
      <c r="E45" s="560"/>
      <c r="F45" s="560"/>
      <c r="G45" s="560"/>
      <c r="H45" s="560"/>
      <c r="I45" s="560"/>
      <c r="J45" s="560"/>
    </row>
    <row r="46" spans="1:10">
      <c r="A46" s="560"/>
      <c r="B46" s="564"/>
      <c r="C46" s="560"/>
      <c r="D46" s="560"/>
      <c r="E46" s="560"/>
      <c r="F46" s="560"/>
      <c r="G46" s="560"/>
      <c r="H46" s="560"/>
      <c r="I46" s="560"/>
      <c r="J46" s="560"/>
    </row>
    <row r="47" spans="1:10">
      <c r="A47" s="560"/>
      <c r="B47" s="560"/>
      <c r="C47" s="560"/>
      <c r="D47" s="560"/>
      <c r="E47" s="560"/>
      <c r="F47" s="560"/>
      <c r="G47" s="560"/>
      <c r="H47" s="560"/>
      <c r="I47" s="560"/>
      <c r="J47" s="560"/>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5" zoomScaleNormal="85" workbookViewId="0">
      <selection activeCell="C6" sqref="C6:D19"/>
    </sheetView>
  </sheetViews>
  <sheetFormatPr defaultColWidth="9.140625" defaultRowHeight="12.75"/>
  <cols>
    <col min="1" max="1" width="11.85546875" style="536" bestFit="1" customWidth="1"/>
    <col min="2" max="2" width="108" style="536" bestFit="1" customWidth="1"/>
    <col min="3" max="3" width="35.5703125" style="536" customWidth="1"/>
    <col min="4" max="4" width="38.42578125" style="558" customWidth="1"/>
    <col min="5" max="16384" width="9.140625" style="536"/>
  </cols>
  <sheetData>
    <row r="1" spans="1:4" ht="13.5">
      <c r="A1" s="535" t="s">
        <v>188</v>
      </c>
      <c r="B1" s="451" t="str">
        <f>'1. key ratios'!B1</f>
        <v>ს.ს "პროკრედიტ ბანკი"</v>
      </c>
      <c r="D1" s="536"/>
    </row>
    <row r="2" spans="1:4">
      <c r="A2" s="537" t="s">
        <v>189</v>
      </c>
      <c r="B2" s="539">
        <f>'1. key ratios'!B2</f>
        <v>44469</v>
      </c>
      <c r="D2" s="536"/>
    </row>
    <row r="3" spans="1:4">
      <c r="A3" s="538" t="s">
        <v>719</v>
      </c>
      <c r="D3" s="536"/>
    </row>
    <row r="5" spans="1:4" ht="51">
      <c r="A5" s="795" t="s">
        <v>720</v>
      </c>
      <c r="B5" s="795"/>
      <c r="C5" s="565" t="s">
        <v>721</v>
      </c>
      <c r="D5" s="649" t="s">
        <v>722</v>
      </c>
    </row>
    <row r="6" spans="1:4">
      <c r="A6" s="566">
        <v>1</v>
      </c>
      <c r="B6" s="567" t="s">
        <v>723</v>
      </c>
      <c r="C6" s="680">
        <v>72108034.728799999</v>
      </c>
      <c r="D6" s="551"/>
    </row>
    <row r="7" spans="1:4">
      <c r="A7" s="568">
        <v>2</v>
      </c>
      <c r="B7" s="567" t="s">
        <v>724</v>
      </c>
      <c r="C7" s="680">
        <f>SUM(C8:C11)</f>
        <v>7118765.7105</v>
      </c>
      <c r="D7" s="551">
        <f>SUM(D8:D11)</f>
        <v>0</v>
      </c>
    </row>
    <row r="8" spans="1:4">
      <c r="A8" s="569">
        <v>2.1</v>
      </c>
      <c r="B8" s="570" t="s">
        <v>725</v>
      </c>
      <c r="C8" s="681">
        <v>3930966.1588999997</v>
      </c>
      <c r="D8" s="551"/>
    </row>
    <row r="9" spans="1:4">
      <c r="A9" s="569">
        <v>2.2000000000000002</v>
      </c>
      <c r="B9" s="570" t="s">
        <v>726</v>
      </c>
      <c r="C9" s="681">
        <v>3187799.5515999999</v>
      </c>
      <c r="D9" s="551"/>
    </row>
    <row r="10" spans="1:4">
      <c r="A10" s="569">
        <v>2.2999999999999998</v>
      </c>
      <c r="B10" s="570" t="s">
        <v>727</v>
      </c>
      <c r="C10" s="681">
        <v>0</v>
      </c>
      <c r="D10" s="551"/>
    </row>
    <row r="11" spans="1:4">
      <c r="A11" s="569">
        <v>2.4</v>
      </c>
      <c r="B11" s="570" t="s">
        <v>728</v>
      </c>
      <c r="C11" s="681">
        <v>0</v>
      </c>
      <c r="D11" s="551"/>
    </row>
    <row r="12" spans="1:4">
      <c r="A12" s="566">
        <v>3</v>
      </c>
      <c r="B12" s="567" t="s">
        <v>729</v>
      </c>
      <c r="C12" s="680">
        <f>SUM(C13:C18)</f>
        <v>32267429.1481</v>
      </c>
      <c r="D12" s="551">
        <f>SUM(D13:D18)</f>
        <v>0</v>
      </c>
    </row>
    <row r="13" spans="1:4">
      <c r="A13" s="569">
        <v>3.1</v>
      </c>
      <c r="B13" s="570" t="s">
        <v>730</v>
      </c>
      <c r="C13" s="681">
        <v>4438689.2529000007</v>
      </c>
      <c r="D13" s="551"/>
    </row>
    <row r="14" spans="1:4">
      <c r="A14" s="569">
        <v>3.2</v>
      </c>
      <c r="B14" s="570" t="s">
        <v>731</v>
      </c>
      <c r="C14" s="681">
        <v>3630004.679</v>
      </c>
      <c r="D14" s="551"/>
    </row>
    <row r="15" spans="1:4">
      <c r="A15" s="569">
        <v>3.3</v>
      </c>
      <c r="B15" s="570" t="s">
        <v>732</v>
      </c>
      <c r="C15" s="681">
        <v>2843803.5237000003</v>
      </c>
      <c r="D15" s="551"/>
    </row>
    <row r="16" spans="1:4">
      <c r="A16" s="569">
        <v>3.4</v>
      </c>
      <c r="B16" s="570" t="s">
        <v>733</v>
      </c>
      <c r="C16" s="681">
        <v>5544793.3237999994</v>
      </c>
      <c r="D16" s="551"/>
    </row>
    <row r="17" spans="1:4">
      <c r="A17" s="568">
        <v>3.5</v>
      </c>
      <c r="B17" s="570" t="s">
        <v>734</v>
      </c>
      <c r="C17" s="681">
        <v>887202.88870000001</v>
      </c>
      <c r="D17" s="551"/>
    </row>
    <row r="18" spans="1:4">
      <c r="A18" s="569">
        <v>3.6</v>
      </c>
      <c r="B18" s="570" t="s">
        <v>735</v>
      </c>
      <c r="C18" s="681">
        <v>14922935.48</v>
      </c>
      <c r="D18" s="551"/>
    </row>
    <row r="19" spans="1:4">
      <c r="A19" s="571">
        <v>4</v>
      </c>
      <c r="B19" s="567" t="s">
        <v>736</v>
      </c>
      <c r="C19" s="680">
        <f>C6+C7-C12</f>
        <v>46959371.291199997</v>
      </c>
      <c r="D19" s="543">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70" zoomScaleNormal="70" workbookViewId="0">
      <selection activeCell="C7" sqref="C7:C19"/>
    </sheetView>
  </sheetViews>
  <sheetFormatPr defaultColWidth="9.140625" defaultRowHeight="12.75"/>
  <cols>
    <col min="1" max="1" width="11.85546875" style="536" bestFit="1" customWidth="1"/>
    <col min="2" max="2" width="124.7109375" style="536" customWidth="1"/>
    <col min="3" max="3" width="21.5703125" style="536" customWidth="1"/>
    <col min="4" max="4" width="49.140625" style="558" customWidth="1"/>
    <col min="5" max="16384" width="9.140625" style="536"/>
  </cols>
  <sheetData>
    <row r="1" spans="1:4" ht="13.5">
      <c r="A1" s="535" t="s">
        <v>188</v>
      </c>
      <c r="B1" s="451" t="str">
        <f>'1. key ratios'!B1</f>
        <v>ს.ს "პროკრედიტ ბანკი"</v>
      </c>
      <c r="D1" s="536"/>
    </row>
    <row r="2" spans="1:4">
      <c r="A2" s="537" t="s">
        <v>189</v>
      </c>
      <c r="B2" s="539">
        <f>'1. key ratios'!B2</f>
        <v>44469</v>
      </c>
      <c r="D2" s="536"/>
    </row>
    <row r="3" spans="1:4">
      <c r="A3" s="538" t="s">
        <v>737</v>
      </c>
      <c r="D3" s="536"/>
    </row>
    <row r="4" spans="1:4">
      <c r="A4" s="538"/>
      <c r="D4" s="536"/>
    </row>
    <row r="5" spans="1:4" ht="15" customHeight="1">
      <c r="A5" s="796" t="s">
        <v>738</v>
      </c>
      <c r="B5" s="797"/>
      <c r="C5" s="786" t="s">
        <v>739</v>
      </c>
      <c r="D5" s="800" t="s">
        <v>740</v>
      </c>
    </row>
    <row r="6" spans="1:4">
      <c r="A6" s="798"/>
      <c r="B6" s="799"/>
      <c r="C6" s="789"/>
      <c r="D6" s="800"/>
    </row>
    <row r="7" spans="1:4">
      <c r="A7" s="561">
        <v>1</v>
      </c>
      <c r="B7" s="543" t="s">
        <v>741</v>
      </c>
      <c r="C7" s="680">
        <v>54833656.988300003</v>
      </c>
      <c r="D7" s="572"/>
    </row>
    <row r="8" spans="1:4">
      <c r="A8" s="552">
        <v>2</v>
      </c>
      <c r="B8" s="552" t="s">
        <v>742</v>
      </c>
      <c r="C8" s="681">
        <v>7247809.1586119998</v>
      </c>
      <c r="D8" s="572"/>
    </row>
    <row r="9" spans="1:4">
      <c r="A9" s="552">
        <v>3</v>
      </c>
      <c r="B9" s="573" t="s">
        <v>743</v>
      </c>
      <c r="C9" s="681">
        <v>1.6000121831893921E-5</v>
      </c>
      <c r="D9" s="572"/>
    </row>
    <row r="10" spans="1:4">
      <c r="A10" s="552">
        <v>4</v>
      </c>
      <c r="B10" s="552" t="s">
        <v>744</v>
      </c>
      <c r="C10" s="681">
        <f>SUM(C11:C18)</f>
        <v>9722628.6349309999</v>
      </c>
      <c r="D10" s="572"/>
    </row>
    <row r="11" spans="1:4">
      <c r="A11" s="552">
        <v>5</v>
      </c>
      <c r="B11" s="574" t="s">
        <v>745</v>
      </c>
      <c r="C11" s="681">
        <v>0</v>
      </c>
      <c r="D11" s="572"/>
    </row>
    <row r="12" spans="1:4">
      <c r="A12" s="552">
        <v>6</v>
      </c>
      <c r="B12" s="574" t="s">
        <v>746</v>
      </c>
      <c r="C12" s="681">
        <v>0</v>
      </c>
      <c r="D12" s="572"/>
    </row>
    <row r="13" spans="1:4">
      <c r="A13" s="552">
        <v>7</v>
      </c>
      <c r="B13" s="574" t="s">
        <v>747</v>
      </c>
      <c r="C13" s="681">
        <v>4310862.457799999</v>
      </c>
      <c r="D13" s="572"/>
    </row>
    <row r="14" spans="1:4">
      <c r="A14" s="552">
        <v>8</v>
      </c>
      <c r="B14" s="574" t="s">
        <v>748</v>
      </c>
      <c r="C14" s="681">
        <v>0</v>
      </c>
      <c r="D14" s="552"/>
    </row>
    <row r="15" spans="1:4">
      <c r="A15" s="552">
        <v>9</v>
      </c>
      <c r="B15" s="574" t="s">
        <v>749</v>
      </c>
      <c r="C15" s="681">
        <v>0</v>
      </c>
      <c r="D15" s="552"/>
    </row>
    <row r="16" spans="1:4">
      <c r="A16" s="552">
        <v>10</v>
      </c>
      <c r="B16" s="574" t="s">
        <v>750</v>
      </c>
      <c r="C16" s="681">
        <v>4438689.2529000007</v>
      </c>
      <c r="D16" s="572"/>
    </row>
    <row r="17" spans="1:4">
      <c r="A17" s="552">
        <v>11</v>
      </c>
      <c r="B17" s="574" t="s">
        <v>751</v>
      </c>
      <c r="C17" s="681">
        <v>0</v>
      </c>
      <c r="D17" s="552"/>
    </row>
    <row r="18" spans="1:4" ht="25.5">
      <c r="A18" s="552">
        <v>12</v>
      </c>
      <c r="B18" s="574" t="s">
        <v>752</v>
      </c>
      <c r="C18" s="681">
        <v>973076.92423100048</v>
      </c>
      <c r="D18" s="572"/>
    </row>
    <row r="19" spans="1:4">
      <c r="A19" s="561">
        <v>13</v>
      </c>
      <c r="B19" s="575" t="s">
        <v>753</v>
      </c>
      <c r="C19" s="680">
        <f>C7+C8+C9-C10</f>
        <v>52358837.511996999</v>
      </c>
      <c r="D19" s="576"/>
    </row>
    <row r="22" spans="1:4">
      <c r="B22" s="535"/>
    </row>
    <row r="23" spans="1:4">
      <c r="B23" s="537"/>
    </row>
    <row r="24" spans="1:4">
      <c r="B24" s="538"/>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topLeftCell="H1" zoomScale="85" zoomScaleNormal="85" workbookViewId="0">
      <selection activeCell="C8" sqref="C8:U29"/>
    </sheetView>
  </sheetViews>
  <sheetFormatPr defaultColWidth="9.140625" defaultRowHeight="12.75"/>
  <cols>
    <col min="1" max="1" width="11.85546875" style="536" bestFit="1" customWidth="1"/>
    <col min="2" max="2" width="49.7109375" style="536" customWidth="1"/>
    <col min="3" max="3" width="17.140625" style="536" bestFit="1" customWidth="1"/>
    <col min="4" max="5" width="22.28515625" style="536" customWidth="1"/>
    <col min="6" max="6" width="23.42578125" style="536" customWidth="1"/>
    <col min="7" max="14" width="22.28515625" style="536" customWidth="1"/>
    <col min="15" max="15" width="23.42578125" style="536" bestFit="1" customWidth="1"/>
    <col min="16" max="16" width="21.85546875" style="536" bestFit="1" customWidth="1"/>
    <col min="17" max="19" width="19.140625" style="536" bestFit="1" customWidth="1"/>
    <col min="20" max="20" width="16.140625" style="536" customWidth="1"/>
    <col min="21" max="21" width="13.7109375" style="536" bestFit="1" customWidth="1"/>
    <col min="22" max="22" width="20" style="536" customWidth="1"/>
    <col min="23" max="16384" width="9.140625" style="536"/>
  </cols>
  <sheetData>
    <row r="1" spans="1:22" ht="13.5">
      <c r="A1" s="535" t="s">
        <v>188</v>
      </c>
      <c r="B1" s="451" t="str">
        <f>'1. key ratios'!B1</f>
        <v>ს.ს "პროკრედიტ ბანკი"</v>
      </c>
    </row>
    <row r="2" spans="1:22">
      <c r="A2" s="537" t="s">
        <v>189</v>
      </c>
      <c r="B2" s="539">
        <f>'1. key ratios'!B2</f>
        <v>44469</v>
      </c>
      <c r="C2" s="547"/>
    </row>
    <row r="3" spans="1:22">
      <c r="A3" s="538" t="s">
        <v>754</v>
      </c>
    </row>
    <row r="5" spans="1:22" ht="15" customHeight="1">
      <c r="A5" s="786" t="s">
        <v>755</v>
      </c>
      <c r="B5" s="788"/>
      <c r="C5" s="803" t="s">
        <v>756</v>
      </c>
      <c r="D5" s="804"/>
      <c r="E5" s="804"/>
      <c r="F5" s="804"/>
      <c r="G5" s="804"/>
      <c r="H5" s="804"/>
      <c r="I5" s="804"/>
      <c r="J5" s="804"/>
      <c r="K5" s="804"/>
      <c r="L5" s="804"/>
      <c r="M5" s="804"/>
      <c r="N5" s="804"/>
      <c r="O5" s="804"/>
      <c r="P5" s="804"/>
      <c r="Q5" s="804"/>
      <c r="R5" s="804"/>
      <c r="S5" s="804"/>
      <c r="T5" s="804"/>
      <c r="U5" s="805"/>
      <c r="V5" s="577"/>
    </row>
    <row r="6" spans="1:22">
      <c r="A6" s="801"/>
      <c r="B6" s="802"/>
      <c r="C6" s="806" t="s">
        <v>68</v>
      </c>
      <c r="D6" s="808" t="s">
        <v>757</v>
      </c>
      <c r="E6" s="808"/>
      <c r="F6" s="809"/>
      <c r="G6" s="810" t="s">
        <v>758</v>
      </c>
      <c r="H6" s="811"/>
      <c r="I6" s="811"/>
      <c r="J6" s="811"/>
      <c r="K6" s="812"/>
      <c r="L6" s="578"/>
      <c r="M6" s="813" t="s">
        <v>759</v>
      </c>
      <c r="N6" s="813"/>
      <c r="O6" s="793"/>
      <c r="P6" s="793"/>
      <c r="Q6" s="793"/>
      <c r="R6" s="793"/>
      <c r="S6" s="793"/>
      <c r="T6" s="793"/>
      <c r="U6" s="793"/>
      <c r="V6" s="579"/>
    </row>
    <row r="7" spans="1:22" ht="25.5">
      <c r="A7" s="789"/>
      <c r="B7" s="791"/>
      <c r="C7" s="807"/>
      <c r="D7" s="580"/>
      <c r="E7" s="549" t="s">
        <v>760</v>
      </c>
      <c r="F7" s="654" t="s">
        <v>761</v>
      </c>
      <c r="G7" s="547"/>
      <c r="H7" s="654" t="s">
        <v>760</v>
      </c>
      <c r="I7" s="549" t="s">
        <v>787</v>
      </c>
      <c r="J7" s="549" t="s">
        <v>762</v>
      </c>
      <c r="K7" s="654" t="s">
        <v>763</v>
      </c>
      <c r="L7" s="581"/>
      <c r="M7" s="598" t="s">
        <v>764</v>
      </c>
      <c r="N7" s="549" t="s">
        <v>762</v>
      </c>
      <c r="O7" s="549" t="s">
        <v>765</v>
      </c>
      <c r="P7" s="549" t="s">
        <v>766</v>
      </c>
      <c r="Q7" s="549" t="s">
        <v>767</v>
      </c>
      <c r="R7" s="549" t="s">
        <v>768</v>
      </c>
      <c r="S7" s="549" t="s">
        <v>769</v>
      </c>
      <c r="T7" s="582" t="s">
        <v>770</v>
      </c>
      <c r="U7" s="549" t="s">
        <v>771</v>
      </c>
      <c r="V7" s="577"/>
    </row>
    <row r="8" spans="1:22">
      <c r="A8" s="583">
        <v>1</v>
      </c>
      <c r="B8" s="543" t="s">
        <v>772</v>
      </c>
      <c r="C8" s="680">
        <v>1366338827.1847003</v>
      </c>
      <c r="D8" s="681">
        <v>1221937183.3318996</v>
      </c>
      <c r="E8" s="681">
        <v>18371834.155400004</v>
      </c>
      <c r="F8" s="681">
        <v>0</v>
      </c>
      <c r="G8" s="681">
        <v>92042806.340800017</v>
      </c>
      <c r="H8" s="681">
        <v>8292683.5479999995</v>
      </c>
      <c r="I8" s="681">
        <v>537949.20440000005</v>
      </c>
      <c r="J8" s="681">
        <v>0</v>
      </c>
      <c r="K8" s="681">
        <v>0</v>
      </c>
      <c r="L8" s="681">
        <v>52358837.511999995</v>
      </c>
      <c r="M8" s="681">
        <v>5290822.7114000004</v>
      </c>
      <c r="N8" s="681">
        <v>597925.36599999992</v>
      </c>
      <c r="O8" s="681">
        <v>12840718.164599998</v>
      </c>
      <c r="P8" s="681">
        <v>3025239.9008000009</v>
      </c>
      <c r="Q8" s="681">
        <v>7576544.3227999993</v>
      </c>
      <c r="R8" s="681">
        <v>0</v>
      </c>
      <c r="S8" s="681">
        <v>0</v>
      </c>
      <c r="T8" s="681">
        <v>0</v>
      </c>
      <c r="U8" s="681">
        <v>5268628.7393999994</v>
      </c>
      <c r="V8" s="560"/>
    </row>
    <row r="9" spans="1:22">
      <c r="A9" s="551">
        <v>1.1000000000000001</v>
      </c>
      <c r="B9" s="584" t="s">
        <v>773</v>
      </c>
      <c r="C9" s="684"/>
      <c r="D9" s="681"/>
      <c r="E9" s="681"/>
      <c r="F9" s="681"/>
      <c r="G9" s="681"/>
      <c r="H9" s="681"/>
      <c r="I9" s="681"/>
      <c r="J9" s="681"/>
      <c r="K9" s="681"/>
      <c r="L9" s="681"/>
      <c r="M9" s="681"/>
      <c r="N9" s="681"/>
      <c r="O9" s="681"/>
      <c r="P9" s="681"/>
      <c r="Q9" s="681"/>
      <c r="R9" s="681"/>
      <c r="S9" s="681"/>
      <c r="T9" s="681"/>
      <c r="U9" s="681"/>
      <c r="V9" s="560"/>
    </row>
    <row r="10" spans="1:22">
      <c r="A10" s="551">
        <v>1.2</v>
      </c>
      <c r="B10" s="584" t="s">
        <v>774</v>
      </c>
      <c r="C10" s="684"/>
      <c r="D10" s="681"/>
      <c r="E10" s="681"/>
      <c r="F10" s="681"/>
      <c r="G10" s="681"/>
      <c r="H10" s="681"/>
      <c r="I10" s="681"/>
      <c r="J10" s="681"/>
      <c r="K10" s="681"/>
      <c r="L10" s="681"/>
      <c r="M10" s="681"/>
      <c r="N10" s="681"/>
      <c r="O10" s="681"/>
      <c r="P10" s="681"/>
      <c r="Q10" s="681"/>
      <c r="R10" s="681"/>
      <c r="S10" s="681"/>
      <c r="T10" s="681"/>
      <c r="U10" s="681"/>
      <c r="V10" s="560"/>
    </row>
    <row r="11" spans="1:22">
      <c r="A11" s="551">
        <v>1.3</v>
      </c>
      <c r="B11" s="584" t="s">
        <v>775</v>
      </c>
      <c r="C11" s="684"/>
      <c r="D11" s="681"/>
      <c r="E11" s="681"/>
      <c r="F11" s="681"/>
      <c r="G11" s="681"/>
      <c r="H11" s="681"/>
      <c r="I11" s="681"/>
      <c r="J11" s="681"/>
      <c r="K11" s="681"/>
      <c r="L11" s="681"/>
      <c r="M11" s="681"/>
      <c r="N11" s="681"/>
      <c r="O11" s="681"/>
      <c r="P11" s="681"/>
      <c r="Q11" s="681"/>
      <c r="R11" s="681"/>
      <c r="S11" s="681"/>
      <c r="T11" s="681"/>
      <c r="U11" s="681"/>
      <c r="V11" s="560"/>
    </row>
    <row r="12" spans="1:22">
      <c r="A12" s="551">
        <v>1.4</v>
      </c>
      <c r="B12" s="584" t="s">
        <v>776</v>
      </c>
      <c r="C12" s="684">
        <v>3994854.0597999999</v>
      </c>
      <c r="D12" s="681">
        <v>0</v>
      </c>
      <c r="E12" s="681">
        <v>190594.97659999999</v>
      </c>
      <c r="F12" s="681">
        <v>0</v>
      </c>
      <c r="G12" s="681">
        <v>0</v>
      </c>
      <c r="H12" s="681">
        <v>0</v>
      </c>
      <c r="I12" s="681">
        <v>0</v>
      </c>
      <c r="J12" s="681">
        <v>0</v>
      </c>
      <c r="K12" s="681">
        <v>0</v>
      </c>
      <c r="L12" s="681">
        <v>0</v>
      </c>
      <c r="M12" s="681">
        <v>0</v>
      </c>
      <c r="N12" s="681">
        <v>0</v>
      </c>
      <c r="O12" s="681">
        <v>0</v>
      </c>
      <c r="P12" s="681">
        <v>0</v>
      </c>
      <c r="Q12" s="681">
        <v>0</v>
      </c>
      <c r="R12" s="681">
        <v>0</v>
      </c>
      <c r="S12" s="681">
        <v>0</v>
      </c>
      <c r="T12" s="681">
        <v>0</v>
      </c>
      <c r="U12" s="681">
        <v>0</v>
      </c>
      <c r="V12" s="560"/>
    </row>
    <row r="13" spans="1:22">
      <c r="A13" s="551">
        <v>1.5</v>
      </c>
      <c r="B13" s="584" t="s">
        <v>777</v>
      </c>
      <c r="C13" s="684">
        <v>1155704741.3386004</v>
      </c>
      <c r="D13" s="681">
        <v>1053102265.3705996</v>
      </c>
      <c r="E13" s="681">
        <v>17626764.265500005</v>
      </c>
      <c r="F13" s="681">
        <v>0</v>
      </c>
      <c r="G13" s="681">
        <v>66831354.50780002</v>
      </c>
      <c r="H13" s="681">
        <v>6787216.3692999994</v>
      </c>
      <c r="I13" s="681">
        <v>0</v>
      </c>
      <c r="J13" s="681">
        <v>0</v>
      </c>
      <c r="K13" s="681">
        <v>0</v>
      </c>
      <c r="L13" s="681">
        <v>39765975.519999996</v>
      </c>
      <c r="M13" s="681">
        <v>3027762.2036000001</v>
      </c>
      <c r="N13" s="681">
        <v>369971.85729999992</v>
      </c>
      <c r="O13" s="681">
        <v>12566641.892299999</v>
      </c>
      <c r="P13" s="681">
        <v>2721011.5722000008</v>
      </c>
      <c r="Q13" s="681">
        <v>4271731.7193</v>
      </c>
      <c r="R13" s="681">
        <v>0</v>
      </c>
      <c r="S13" s="681">
        <v>0</v>
      </c>
      <c r="T13" s="681">
        <v>0</v>
      </c>
      <c r="U13" s="681">
        <v>3962772.5050999993</v>
      </c>
      <c r="V13" s="560"/>
    </row>
    <row r="14" spans="1:22">
      <c r="A14" s="551">
        <v>1.6</v>
      </c>
      <c r="B14" s="584" t="s">
        <v>778</v>
      </c>
      <c r="C14" s="684">
        <v>206639231.7863</v>
      </c>
      <c r="D14" s="681">
        <v>168834917.96129999</v>
      </c>
      <c r="E14" s="681">
        <v>554474.91330000001</v>
      </c>
      <c r="F14" s="681">
        <v>0</v>
      </c>
      <c r="G14" s="681">
        <v>25211451.832999997</v>
      </c>
      <c r="H14" s="681">
        <v>1505467.1787</v>
      </c>
      <c r="I14" s="681">
        <v>537949.20440000005</v>
      </c>
      <c r="J14" s="681">
        <v>0</v>
      </c>
      <c r="K14" s="681">
        <v>0</v>
      </c>
      <c r="L14" s="681">
        <v>12592861.991999999</v>
      </c>
      <c r="M14" s="681">
        <v>2263060.5078000003</v>
      </c>
      <c r="N14" s="681">
        <v>227953.50870000001</v>
      </c>
      <c r="O14" s="681">
        <v>274076.27229999995</v>
      </c>
      <c r="P14" s="681">
        <v>304228.32860000001</v>
      </c>
      <c r="Q14" s="681">
        <v>3304812.6034999997</v>
      </c>
      <c r="R14" s="681">
        <v>0</v>
      </c>
      <c r="S14" s="681">
        <v>0</v>
      </c>
      <c r="T14" s="681">
        <v>0</v>
      </c>
      <c r="U14" s="681">
        <v>1305856.2343000001</v>
      </c>
      <c r="V14" s="560"/>
    </row>
    <row r="15" spans="1:22">
      <c r="A15" s="583">
        <v>2</v>
      </c>
      <c r="B15" s="561" t="s">
        <v>779</v>
      </c>
      <c r="C15" s="680">
        <v>37872870.439999998</v>
      </c>
      <c r="D15" s="681">
        <v>37872870.439999998</v>
      </c>
      <c r="E15" s="681">
        <v>0</v>
      </c>
      <c r="F15" s="681">
        <v>0</v>
      </c>
      <c r="G15" s="681">
        <v>0</v>
      </c>
      <c r="H15" s="681">
        <v>0</v>
      </c>
      <c r="I15" s="681">
        <v>0</v>
      </c>
      <c r="J15" s="681">
        <v>0</v>
      </c>
      <c r="K15" s="681">
        <v>0</v>
      </c>
      <c r="L15" s="681">
        <v>0</v>
      </c>
      <c r="M15" s="681">
        <v>0</v>
      </c>
      <c r="N15" s="681">
        <v>0</v>
      </c>
      <c r="O15" s="681">
        <v>0</v>
      </c>
      <c r="P15" s="681">
        <v>0</v>
      </c>
      <c r="Q15" s="681">
        <v>0</v>
      </c>
      <c r="R15" s="681">
        <v>0</v>
      </c>
      <c r="S15" s="681">
        <v>0</v>
      </c>
      <c r="T15" s="681">
        <v>0</v>
      </c>
      <c r="U15" s="681">
        <v>0</v>
      </c>
      <c r="V15" s="560"/>
    </row>
    <row r="16" spans="1:22">
      <c r="A16" s="551">
        <v>2.1</v>
      </c>
      <c r="B16" s="584" t="s">
        <v>773</v>
      </c>
      <c r="C16" s="684">
        <v>11628860</v>
      </c>
      <c r="D16" s="681">
        <v>11628860</v>
      </c>
      <c r="E16" s="681"/>
      <c r="F16" s="681"/>
      <c r="G16" s="681"/>
      <c r="H16" s="681"/>
      <c r="I16" s="681"/>
      <c r="J16" s="681"/>
      <c r="K16" s="681"/>
      <c r="L16" s="681"/>
      <c r="M16" s="681"/>
      <c r="N16" s="681"/>
      <c r="O16" s="681"/>
      <c r="P16" s="681"/>
      <c r="Q16" s="681"/>
      <c r="R16" s="681"/>
      <c r="S16" s="681"/>
      <c r="T16" s="681"/>
      <c r="U16" s="681"/>
      <c r="V16" s="560"/>
    </row>
    <row r="17" spans="1:22">
      <c r="A17" s="551">
        <v>2.2000000000000002</v>
      </c>
      <c r="B17" s="584" t="s">
        <v>774</v>
      </c>
      <c r="C17" s="684">
        <v>26244010.439999998</v>
      </c>
      <c r="D17" s="681">
        <v>26244010.439999998</v>
      </c>
      <c r="E17" s="681"/>
      <c r="F17" s="681"/>
      <c r="G17" s="681"/>
      <c r="H17" s="681"/>
      <c r="I17" s="681"/>
      <c r="J17" s="681"/>
      <c r="K17" s="681"/>
      <c r="L17" s="681"/>
      <c r="M17" s="681"/>
      <c r="N17" s="681"/>
      <c r="O17" s="681"/>
      <c r="P17" s="681"/>
      <c r="Q17" s="681"/>
      <c r="R17" s="681"/>
      <c r="S17" s="681"/>
      <c r="T17" s="681"/>
      <c r="U17" s="681"/>
      <c r="V17" s="560"/>
    </row>
    <row r="18" spans="1:22">
      <c r="A18" s="551">
        <v>2.2999999999999998</v>
      </c>
      <c r="B18" s="584" t="s">
        <v>775</v>
      </c>
      <c r="C18" s="684"/>
      <c r="D18" s="681"/>
      <c r="E18" s="681"/>
      <c r="F18" s="681"/>
      <c r="G18" s="681"/>
      <c r="H18" s="681"/>
      <c r="I18" s="681"/>
      <c r="J18" s="681"/>
      <c r="K18" s="681"/>
      <c r="L18" s="681"/>
      <c r="M18" s="681"/>
      <c r="N18" s="681"/>
      <c r="O18" s="681"/>
      <c r="P18" s="681"/>
      <c r="Q18" s="681"/>
      <c r="R18" s="681"/>
      <c r="S18" s="681"/>
      <c r="T18" s="681"/>
      <c r="U18" s="681"/>
      <c r="V18" s="560"/>
    </row>
    <row r="19" spans="1:22">
      <c r="A19" s="551">
        <v>2.4</v>
      </c>
      <c r="B19" s="584" t="s">
        <v>776</v>
      </c>
      <c r="C19" s="684"/>
      <c r="D19" s="681"/>
      <c r="E19" s="681"/>
      <c r="F19" s="681"/>
      <c r="G19" s="681"/>
      <c r="H19" s="681"/>
      <c r="I19" s="681"/>
      <c r="J19" s="681"/>
      <c r="K19" s="681"/>
      <c r="L19" s="681"/>
      <c r="M19" s="681"/>
      <c r="N19" s="681"/>
      <c r="O19" s="681"/>
      <c r="P19" s="681"/>
      <c r="Q19" s="681"/>
      <c r="R19" s="681"/>
      <c r="S19" s="681"/>
      <c r="T19" s="681"/>
      <c r="U19" s="681"/>
      <c r="V19" s="560"/>
    </row>
    <row r="20" spans="1:22">
      <c r="A20" s="551">
        <v>2.5</v>
      </c>
      <c r="B20" s="584" t="s">
        <v>777</v>
      </c>
      <c r="C20" s="684"/>
      <c r="D20" s="681"/>
      <c r="E20" s="681"/>
      <c r="F20" s="681"/>
      <c r="G20" s="681"/>
      <c r="H20" s="681"/>
      <c r="I20" s="681"/>
      <c r="J20" s="681"/>
      <c r="K20" s="681"/>
      <c r="L20" s="681"/>
      <c r="M20" s="681"/>
      <c r="N20" s="681"/>
      <c r="O20" s="681"/>
      <c r="P20" s="681"/>
      <c r="Q20" s="681"/>
      <c r="R20" s="681"/>
      <c r="S20" s="681"/>
      <c r="T20" s="681"/>
      <c r="U20" s="681"/>
      <c r="V20" s="560"/>
    </row>
    <row r="21" spans="1:22">
      <c r="A21" s="551">
        <v>2.6</v>
      </c>
      <c r="B21" s="584" t="s">
        <v>778</v>
      </c>
      <c r="C21" s="684"/>
      <c r="D21" s="681"/>
      <c r="E21" s="681"/>
      <c r="F21" s="681"/>
      <c r="G21" s="681"/>
      <c r="H21" s="681"/>
      <c r="I21" s="681"/>
      <c r="J21" s="681"/>
      <c r="K21" s="681"/>
      <c r="L21" s="681"/>
      <c r="M21" s="681"/>
      <c r="N21" s="681"/>
      <c r="O21" s="681"/>
      <c r="P21" s="681"/>
      <c r="Q21" s="681"/>
      <c r="R21" s="681"/>
      <c r="S21" s="681"/>
      <c r="T21" s="681"/>
      <c r="U21" s="681"/>
      <c r="V21" s="560"/>
    </row>
    <row r="22" spans="1:22">
      <c r="A22" s="583">
        <v>3</v>
      </c>
      <c r="B22" s="543" t="s">
        <v>780</v>
      </c>
      <c r="C22" s="680">
        <v>162628511.45575795</v>
      </c>
      <c r="D22" s="681">
        <v>66798018.797077991</v>
      </c>
      <c r="E22" s="685"/>
      <c r="F22" s="685"/>
      <c r="G22" s="681">
        <v>324668.14760000003</v>
      </c>
      <c r="H22" s="685"/>
      <c r="I22" s="685"/>
      <c r="J22" s="685"/>
      <c r="K22" s="685"/>
      <c r="L22" s="681">
        <v>231087.2</v>
      </c>
      <c r="M22" s="685"/>
      <c r="N22" s="685"/>
      <c r="O22" s="685"/>
      <c r="P22" s="685"/>
      <c r="Q22" s="685"/>
      <c r="R22" s="685"/>
      <c r="S22" s="685"/>
      <c r="T22" s="685"/>
      <c r="U22" s="681">
        <v>0</v>
      </c>
      <c r="V22" s="560"/>
    </row>
    <row r="23" spans="1:22">
      <c r="A23" s="551">
        <v>3.1</v>
      </c>
      <c r="B23" s="584" t="s">
        <v>773</v>
      </c>
      <c r="C23" s="684"/>
      <c r="D23" s="681"/>
      <c r="E23" s="685"/>
      <c r="F23" s="685"/>
      <c r="G23" s="681"/>
      <c r="H23" s="685"/>
      <c r="I23" s="685"/>
      <c r="J23" s="685"/>
      <c r="K23" s="685"/>
      <c r="L23" s="681"/>
      <c r="M23" s="685"/>
      <c r="N23" s="685"/>
      <c r="O23" s="685"/>
      <c r="P23" s="685"/>
      <c r="Q23" s="685"/>
      <c r="R23" s="685"/>
      <c r="S23" s="685"/>
      <c r="T23" s="685"/>
      <c r="U23" s="681"/>
      <c r="V23" s="560"/>
    </row>
    <row r="24" spans="1:22">
      <c r="A24" s="551">
        <v>3.2</v>
      </c>
      <c r="B24" s="584" t="s">
        <v>774</v>
      </c>
      <c r="C24" s="684"/>
      <c r="D24" s="681"/>
      <c r="E24" s="685"/>
      <c r="F24" s="685"/>
      <c r="G24" s="681"/>
      <c r="H24" s="685"/>
      <c r="I24" s="685"/>
      <c r="J24" s="685"/>
      <c r="K24" s="685"/>
      <c r="L24" s="681"/>
      <c r="M24" s="685"/>
      <c r="N24" s="685"/>
      <c r="O24" s="685"/>
      <c r="P24" s="685"/>
      <c r="Q24" s="685"/>
      <c r="R24" s="685"/>
      <c r="S24" s="685"/>
      <c r="T24" s="685"/>
      <c r="U24" s="681"/>
      <c r="V24" s="560"/>
    </row>
    <row r="25" spans="1:22">
      <c r="A25" s="551">
        <v>3.3</v>
      </c>
      <c r="B25" s="584" t="s">
        <v>775</v>
      </c>
      <c r="C25" s="684"/>
      <c r="D25" s="681"/>
      <c r="E25" s="685"/>
      <c r="F25" s="685"/>
      <c r="G25" s="681"/>
      <c r="H25" s="685"/>
      <c r="I25" s="685"/>
      <c r="J25" s="685"/>
      <c r="K25" s="685"/>
      <c r="L25" s="681"/>
      <c r="M25" s="685"/>
      <c r="N25" s="685"/>
      <c r="O25" s="685"/>
      <c r="P25" s="685"/>
      <c r="Q25" s="685"/>
      <c r="R25" s="685"/>
      <c r="S25" s="685"/>
      <c r="T25" s="685"/>
      <c r="U25" s="681"/>
      <c r="V25" s="560"/>
    </row>
    <row r="26" spans="1:22">
      <c r="A26" s="551">
        <v>3.4</v>
      </c>
      <c r="B26" s="584" t="s">
        <v>776</v>
      </c>
      <c r="C26" s="684">
        <v>865524.44000000006</v>
      </c>
      <c r="D26" s="681">
        <v>355089.35999999993</v>
      </c>
      <c r="E26" s="685"/>
      <c r="F26" s="685"/>
      <c r="G26" s="681">
        <v>0</v>
      </c>
      <c r="H26" s="685"/>
      <c r="I26" s="685"/>
      <c r="J26" s="685"/>
      <c r="K26" s="685"/>
      <c r="L26" s="681">
        <v>0</v>
      </c>
      <c r="M26" s="685"/>
      <c r="N26" s="685"/>
      <c r="O26" s="685"/>
      <c r="P26" s="685"/>
      <c r="Q26" s="685"/>
      <c r="R26" s="685"/>
      <c r="S26" s="685"/>
      <c r="T26" s="685"/>
      <c r="U26" s="681">
        <v>0</v>
      </c>
      <c r="V26" s="560"/>
    </row>
    <row r="27" spans="1:22">
      <c r="A27" s="551">
        <v>3.5</v>
      </c>
      <c r="B27" s="584" t="s">
        <v>777</v>
      </c>
      <c r="C27" s="684">
        <v>160383889.16255295</v>
      </c>
      <c r="D27" s="681">
        <v>66438189.437077992</v>
      </c>
      <c r="E27" s="685"/>
      <c r="F27" s="685"/>
      <c r="G27" s="681">
        <v>324668.14760000003</v>
      </c>
      <c r="H27" s="685"/>
      <c r="I27" s="685"/>
      <c r="J27" s="685"/>
      <c r="K27" s="685"/>
      <c r="L27" s="681">
        <v>231087.2</v>
      </c>
      <c r="M27" s="685"/>
      <c r="N27" s="685"/>
      <c r="O27" s="685"/>
      <c r="P27" s="685"/>
      <c r="Q27" s="685"/>
      <c r="R27" s="685"/>
      <c r="S27" s="685"/>
      <c r="T27" s="685"/>
      <c r="U27" s="681">
        <v>0</v>
      </c>
      <c r="V27" s="560"/>
    </row>
    <row r="28" spans="1:22">
      <c r="A28" s="551">
        <v>3.6</v>
      </c>
      <c r="B28" s="584" t="s">
        <v>778</v>
      </c>
      <c r="C28" s="684">
        <v>1379097.8532050005</v>
      </c>
      <c r="D28" s="681">
        <v>4740</v>
      </c>
      <c r="E28" s="685"/>
      <c r="F28" s="685"/>
      <c r="G28" s="681">
        <v>0</v>
      </c>
      <c r="H28" s="685"/>
      <c r="I28" s="685"/>
      <c r="J28" s="685"/>
      <c r="K28" s="685"/>
      <c r="L28" s="681">
        <v>0</v>
      </c>
      <c r="M28" s="685"/>
      <c r="N28" s="685"/>
      <c r="O28" s="685"/>
      <c r="P28" s="685"/>
      <c r="Q28" s="685"/>
      <c r="R28" s="685"/>
      <c r="S28" s="685"/>
      <c r="T28" s="685"/>
      <c r="U28" s="681">
        <v>0</v>
      </c>
      <c r="V28" s="560"/>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opLeftCell="B1" zoomScale="86" zoomScaleNormal="86" workbookViewId="0">
      <selection activeCell="I35" sqref="H35:I35"/>
    </sheetView>
  </sheetViews>
  <sheetFormatPr defaultColWidth="9.140625" defaultRowHeight="12.75"/>
  <cols>
    <col min="1" max="1" width="11.85546875" style="536" bestFit="1" customWidth="1"/>
    <col min="2" max="2" width="90.28515625" style="536" bestFit="1" customWidth="1"/>
    <col min="3" max="3" width="20.140625" style="536" customWidth="1"/>
    <col min="4" max="4" width="22.28515625" style="536" customWidth="1"/>
    <col min="5" max="5" width="17.140625" style="536" customWidth="1"/>
    <col min="6" max="7" width="22.28515625" style="536" customWidth="1"/>
    <col min="8" max="8" width="17.140625" style="536" customWidth="1"/>
    <col min="9" max="14" width="22.28515625" style="536" customWidth="1"/>
    <col min="15" max="15" width="23.28515625" style="536" bestFit="1" customWidth="1"/>
    <col min="16" max="16" width="21.7109375" style="536" bestFit="1" customWidth="1"/>
    <col min="17" max="19" width="19" style="536" bestFit="1" customWidth="1"/>
    <col min="20" max="20" width="15.42578125" style="536" customWidth="1"/>
    <col min="21" max="21" width="20" style="536" customWidth="1"/>
    <col min="22" max="16384" width="9.140625" style="536"/>
  </cols>
  <sheetData>
    <row r="1" spans="1:21" ht="13.5">
      <c r="A1" s="535" t="s">
        <v>188</v>
      </c>
      <c r="B1" s="451" t="str">
        <f>'1. key ratios'!B1</f>
        <v>ს.ს "პროკრედიტ ბანკი"</v>
      </c>
    </row>
    <row r="2" spans="1:21">
      <c r="A2" s="537" t="s">
        <v>189</v>
      </c>
      <c r="B2" s="539">
        <f>'1. key ratios'!B2</f>
        <v>44469</v>
      </c>
    </row>
    <row r="3" spans="1:21">
      <c r="A3" s="538" t="s">
        <v>781</v>
      </c>
      <c r="C3" s="539"/>
    </row>
    <row r="4" spans="1:21">
      <c r="A4" s="538"/>
      <c r="B4" s="539"/>
      <c r="C4" s="539"/>
    </row>
    <row r="5" spans="1:21" s="558" customFormat="1" ht="13.5" customHeight="1">
      <c r="A5" s="814" t="s">
        <v>782</v>
      </c>
      <c r="B5" s="815"/>
      <c r="C5" s="820" t="s">
        <v>783</v>
      </c>
      <c r="D5" s="821"/>
      <c r="E5" s="821"/>
      <c r="F5" s="821"/>
      <c r="G5" s="821"/>
      <c r="H5" s="821"/>
      <c r="I5" s="821"/>
      <c r="J5" s="821"/>
      <c r="K5" s="821"/>
      <c r="L5" s="821"/>
      <c r="M5" s="821"/>
      <c r="N5" s="821"/>
      <c r="O5" s="821"/>
      <c r="P5" s="821"/>
      <c r="Q5" s="821"/>
      <c r="R5" s="821"/>
      <c r="S5" s="821"/>
      <c r="T5" s="822"/>
      <c r="U5" s="655"/>
    </row>
    <row r="6" spans="1:21" s="558" customFormat="1">
      <c r="A6" s="816"/>
      <c r="B6" s="817"/>
      <c r="C6" s="800" t="s">
        <v>68</v>
      </c>
      <c r="D6" s="820" t="s">
        <v>784</v>
      </c>
      <c r="E6" s="821"/>
      <c r="F6" s="822"/>
      <c r="G6" s="820" t="s">
        <v>785</v>
      </c>
      <c r="H6" s="821"/>
      <c r="I6" s="821"/>
      <c r="J6" s="821"/>
      <c r="K6" s="822"/>
      <c r="L6" s="823" t="s">
        <v>786</v>
      </c>
      <c r="M6" s="824"/>
      <c r="N6" s="824"/>
      <c r="O6" s="824"/>
      <c r="P6" s="824"/>
      <c r="Q6" s="824"/>
      <c r="R6" s="824"/>
      <c r="S6" s="824"/>
      <c r="T6" s="825"/>
      <c r="U6" s="650"/>
    </row>
    <row r="7" spans="1:21" s="558" customFormat="1" ht="25.5">
      <c r="A7" s="818"/>
      <c r="B7" s="819"/>
      <c r="C7" s="800"/>
      <c r="E7" s="598" t="s">
        <v>760</v>
      </c>
      <c r="F7" s="654" t="s">
        <v>761</v>
      </c>
      <c r="H7" s="598" t="s">
        <v>760</v>
      </c>
      <c r="I7" s="654" t="s">
        <v>787</v>
      </c>
      <c r="J7" s="654" t="s">
        <v>762</v>
      </c>
      <c r="K7" s="654" t="s">
        <v>763</v>
      </c>
      <c r="L7" s="656"/>
      <c r="M7" s="598" t="s">
        <v>764</v>
      </c>
      <c r="N7" s="654" t="s">
        <v>762</v>
      </c>
      <c r="O7" s="654" t="s">
        <v>765</v>
      </c>
      <c r="P7" s="654" t="s">
        <v>766</v>
      </c>
      <c r="Q7" s="654" t="s">
        <v>767</v>
      </c>
      <c r="R7" s="654" t="s">
        <v>768</v>
      </c>
      <c r="S7" s="654" t="s">
        <v>769</v>
      </c>
      <c r="T7" s="657" t="s">
        <v>770</v>
      </c>
      <c r="U7" s="655"/>
    </row>
    <row r="8" spans="1:21">
      <c r="A8" s="585">
        <v>1</v>
      </c>
      <c r="B8" s="575" t="s">
        <v>772</v>
      </c>
      <c r="C8" s="729">
        <v>1366338827.1847003</v>
      </c>
      <c r="D8" s="681">
        <v>1221937183.3318996</v>
      </c>
      <c r="E8" s="681">
        <v>18371834.155400004</v>
      </c>
      <c r="F8" s="681">
        <v>0</v>
      </c>
      <c r="G8" s="681">
        <v>92042806.340800017</v>
      </c>
      <c r="H8" s="681">
        <v>8292683.5479999995</v>
      </c>
      <c r="I8" s="681">
        <v>537949.20440000005</v>
      </c>
      <c r="J8" s="681">
        <v>0</v>
      </c>
      <c r="K8" s="681">
        <v>0</v>
      </c>
      <c r="L8" s="681">
        <v>52358837.511999995</v>
      </c>
      <c r="M8" s="681">
        <v>5290822.7114000004</v>
      </c>
      <c r="N8" s="681">
        <v>597925.36599999992</v>
      </c>
      <c r="O8" s="681">
        <v>12840718.164599998</v>
      </c>
      <c r="P8" s="681">
        <v>3025239.9007999999</v>
      </c>
      <c r="Q8" s="681">
        <v>7576544.3228000002</v>
      </c>
      <c r="R8" s="681">
        <v>0</v>
      </c>
      <c r="S8" s="681">
        <v>0</v>
      </c>
      <c r="T8" s="681">
        <v>0</v>
      </c>
      <c r="U8" s="560"/>
    </row>
    <row r="9" spans="1:21">
      <c r="A9" s="584">
        <v>1.1000000000000001</v>
      </c>
      <c r="B9" s="584" t="s">
        <v>788</v>
      </c>
      <c r="C9" s="684">
        <v>1358490239.9092987</v>
      </c>
      <c r="D9" s="681">
        <v>1214325712.922097</v>
      </c>
      <c r="E9" s="681">
        <v>18270423.565400001</v>
      </c>
      <c r="F9" s="681">
        <v>0</v>
      </c>
      <c r="G9" s="681">
        <v>91955432.67080003</v>
      </c>
      <c r="H9" s="681">
        <v>8288640.8580000009</v>
      </c>
      <c r="I9" s="681">
        <v>537949.20440000005</v>
      </c>
      <c r="J9" s="681">
        <v>0</v>
      </c>
      <c r="K9" s="681">
        <v>0</v>
      </c>
      <c r="L9" s="681">
        <v>52209094.316399977</v>
      </c>
      <c r="M9" s="681">
        <v>699931.15130000003</v>
      </c>
      <c r="N9" s="681">
        <v>553378.80599999998</v>
      </c>
      <c r="O9" s="681">
        <v>12801112.7546</v>
      </c>
      <c r="P9" s="681">
        <v>3025239.9007999995</v>
      </c>
      <c r="Q9" s="681">
        <v>7576544.3228000002</v>
      </c>
      <c r="R9" s="681">
        <v>0</v>
      </c>
      <c r="S9" s="681">
        <v>0</v>
      </c>
      <c r="T9" s="681">
        <v>0</v>
      </c>
      <c r="U9" s="560"/>
    </row>
    <row r="10" spans="1:21">
      <c r="A10" s="586" t="s">
        <v>251</v>
      </c>
      <c r="B10" s="586" t="s">
        <v>789</v>
      </c>
      <c r="C10" s="721">
        <v>1290948259.383899</v>
      </c>
      <c r="D10" s="681">
        <v>1147593732.3966987</v>
      </c>
      <c r="E10" s="681">
        <v>17579795.953600001</v>
      </c>
      <c r="F10" s="681">
        <v>0</v>
      </c>
      <c r="G10" s="681">
        <v>91755432.67080003</v>
      </c>
      <c r="H10" s="681">
        <v>8288640.8580000009</v>
      </c>
      <c r="I10" s="681">
        <v>537949.20440000005</v>
      </c>
      <c r="J10" s="681">
        <v>0</v>
      </c>
      <c r="K10" s="681">
        <v>0</v>
      </c>
      <c r="L10" s="681">
        <v>51599094.316399999</v>
      </c>
      <c r="M10" s="681">
        <v>699931.15130000003</v>
      </c>
      <c r="N10" s="681">
        <v>553378.80599999998</v>
      </c>
      <c r="O10" s="681">
        <v>12351112.7546</v>
      </c>
      <c r="P10" s="681">
        <v>3025239.9007999995</v>
      </c>
      <c r="Q10" s="681">
        <v>7576544.3227999993</v>
      </c>
      <c r="R10" s="681">
        <v>0</v>
      </c>
      <c r="S10" s="681">
        <v>0</v>
      </c>
      <c r="T10" s="681">
        <v>0</v>
      </c>
      <c r="U10" s="560"/>
    </row>
    <row r="11" spans="1:21">
      <c r="A11" s="587" t="s">
        <v>790</v>
      </c>
      <c r="B11" s="588" t="s">
        <v>791</v>
      </c>
      <c r="C11" s="722">
        <v>466411508.48910034</v>
      </c>
      <c r="D11" s="681">
        <v>396963053.67680007</v>
      </c>
      <c r="E11" s="681">
        <v>1680172.9478</v>
      </c>
      <c r="F11" s="681">
        <v>0</v>
      </c>
      <c r="G11" s="681">
        <v>48876033.205199987</v>
      </c>
      <c r="H11" s="681">
        <v>1715345.5865</v>
      </c>
      <c r="I11" s="681">
        <v>537949.20440000005</v>
      </c>
      <c r="J11" s="681">
        <v>0</v>
      </c>
      <c r="K11" s="681">
        <v>0</v>
      </c>
      <c r="L11" s="681">
        <v>20572421.607100017</v>
      </c>
      <c r="M11" s="681">
        <v>551323.56350000005</v>
      </c>
      <c r="N11" s="681">
        <v>206379.91870000001</v>
      </c>
      <c r="O11" s="681">
        <v>4042556.9246</v>
      </c>
      <c r="P11" s="681">
        <v>907953.11580000003</v>
      </c>
      <c r="Q11" s="681">
        <v>2170257.5379000003</v>
      </c>
      <c r="R11" s="681">
        <v>0</v>
      </c>
      <c r="S11" s="681">
        <v>0</v>
      </c>
      <c r="T11" s="681">
        <v>0</v>
      </c>
      <c r="U11" s="560"/>
    </row>
    <row r="12" spans="1:21">
      <c r="A12" s="587" t="s">
        <v>792</v>
      </c>
      <c r="B12" s="588" t="s">
        <v>793</v>
      </c>
      <c r="C12" s="722">
        <v>176480692.18130013</v>
      </c>
      <c r="D12" s="681">
        <v>154822333.73790008</v>
      </c>
      <c r="E12" s="681">
        <v>582619.58649999998</v>
      </c>
      <c r="F12" s="681">
        <v>0</v>
      </c>
      <c r="G12" s="681">
        <v>15513576.949699996</v>
      </c>
      <c r="H12" s="681">
        <v>571155.75340000005</v>
      </c>
      <c r="I12" s="681">
        <v>0</v>
      </c>
      <c r="J12" s="681">
        <v>0</v>
      </c>
      <c r="K12" s="681">
        <v>0</v>
      </c>
      <c r="L12" s="681">
        <v>6144781.4936999995</v>
      </c>
      <c r="M12" s="681">
        <v>148607.58780000001</v>
      </c>
      <c r="N12" s="681">
        <v>346998.8873</v>
      </c>
      <c r="O12" s="681">
        <v>0</v>
      </c>
      <c r="P12" s="681">
        <v>0</v>
      </c>
      <c r="Q12" s="681">
        <v>2886312.5129999998</v>
      </c>
      <c r="R12" s="681">
        <v>0</v>
      </c>
      <c r="S12" s="681">
        <v>0</v>
      </c>
      <c r="T12" s="681">
        <v>0</v>
      </c>
      <c r="U12" s="560"/>
    </row>
    <row r="13" spans="1:21">
      <c r="A13" s="587" t="s">
        <v>794</v>
      </c>
      <c r="B13" s="588" t="s">
        <v>795</v>
      </c>
      <c r="C13" s="722">
        <v>153219837.16269994</v>
      </c>
      <c r="D13" s="681">
        <v>145633664.40379989</v>
      </c>
      <c r="E13" s="681">
        <v>2753178.7111000004</v>
      </c>
      <c r="F13" s="681">
        <v>0</v>
      </c>
      <c r="G13" s="681">
        <v>5352303.8068000004</v>
      </c>
      <c r="H13" s="681">
        <v>120136.0834</v>
      </c>
      <c r="I13" s="681">
        <v>0</v>
      </c>
      <c r="J13" s="681">
        <v>0</v>
      </c>
      <c r="K13" s="681">
        <v>0</v>
      </c>
      <c r="L13" s="681">
        <v>2233868.9520999999</v>
      </c>
      <c r="M13" s="681">
        <v>0</v>
      </c>
      <c r="N13" s="681">
        <v>0</v>
      </c>
      <c r="O13" s="681">
        <v>0</v>
      </c>
      <c r="P13" s="681">
        <v>0</v>
      </c>
      <c r="Q13" s="681">
        <v>0</v>
      </c>
      <c r="R13" s="681">
        <v>0</v>
      </c>
      <c r="S13" s="681">
        <v>0</v>
      </c>
      <c r="T13" s="681">
        <v>0</v>
      </c>
      <c r="U13" s="560"/>
    </row>
    <row r="14" spans="1:21">
      <c r="A14" s="587" t="s">
        <v>796</v>
      </c>
      <c r="B14" s="588" t="s">
        <v>797</v>
      </c>
      <c r="C14" s="722">
        <v>494836221.55080003</v>
      </c>
      <c r="D14" s="681">
        <v>450174680.57819992</v>
      </c>
      <c r="E14" s="681">
        <v>12563824.7082</v>
      </c>
      <c r="F14" s="681">
        <v>0</v>
      </c>
      <c r="G14" s="681">
        <v>22013518.709099997</v>
      </c>
      <c r="H14" s="681">
        <v>5882003.4347000001</v>
      </c>
      <c r="I14" s="681">
        <v>0</v>
      </c>
      <c r="J14" s="681">
        <v>0</v>
      </c>
      <c r="K14" s="681">
        <v>0</v>
      </c>
      <c r="L14" s="681">
        <v>22648022.263500001</v>
      </c>
      <c r="M14" s="681">
        <v>0</v>
      </c>
      <c r="N14" s="681">
        <v>0</v>
      </c>
      <c r="O14" s="681">
        <v>8308555.8300000001</v>
      </c>
      <c r="P14" s="681">
        <v>2117286.7849999997</v>
      </c>
      <c r="Q14" s="681">
        <v>2519974.2718999996</v>
      </c>
      <c r="R14" s="681">
        <v>0</v>
      </c>
      <c r="S14" s="681">
        <v>0</v>
      </c>
      <c r="T14" s="681">
        <v>0</v>
      </c>
      <c r="U14" s="560"/>
    </row>
    <row r="15" spans="1:21">
      <c r="A15" s="589">
        <v>1.2</v>
      </c>
      <c r="B15" s="590" t="s">
        <v>798</v>
      </c>
      <c r="C15" s="723">
        <v>53145972.994999997</v>
      </c>
      <c r="D15" s="681">
        <v>24286514.17549995</v>
      </c>
      <c r="E15" s="681">
        <v>365408.47010000004</v>
      </c>
      <c r="F15" s="681">
        <v>0</v>
      </c>
      <c r="G15" s="681">
        <v>9195543.2585999984</v>
      </c>
      <c r="H15" s="681">
        <v>828864.08530000004</v>
      </c>
      <c r="I15" s="681">
        <v>53794.920299999998</v>
      </c>
      <c r="J15" s="681">
        <v>0</v>
      </c>
      <c r="K15" s="681">
        <v>0</v>
      </c>
      <c r="L15" s="681">
        <v>19663915.56090001</v>
      </c>
      <c r="M15" s="681">
        <v>209979.34530000002</v>
      </c>
      <c r="N15" s="681">
        <v>184575.80829999998</v>
      </c>
      <c r="O15" s="681">
        <v>4513038.5859999992</v>
      </c>
      <c r="P15" s="681">
        <v>2097611.679</v>
      </c>
      <c r="Q15" s="681">
        <v>4245264.4374000002</v>
      </c>
      <c r="R15" s="681">
        <v>0</v>
      </c>
      <c r="S15" s="681">
        <v>0</v>
      </c>
      <c r="T15" s="681">
        <v>0</v>
      </c>
      <c r="U15" s="560"/>
    </row>
    <row r="16" spans="1:21">
      <c r="A16" s="591">
        <v>1.3</v>
      </c>
      <c r="B16" s="590" t="s">
        <v>799</v>
      </c>
      <c r="C16" s="724"/>
      <c r="D16" s="724"/>
      <c r="E16" s="724"/>
      <c r="F16" s="724"/>
      <c r="G16" s="724"/>
      <c r="H16" s="724"/>
      <c r="I16" s="724"/>
      <c r="J16" s="724"/>
      <c r="K16" s="724"/>
      <c r="L16" s="724"/>
      <c r="M16" s="724"/>
      <c r="N16" s="724"/>
      <c r="O16" s="724"/>
      <c r="P16" s="724"/>
      <c r="Q16" s="724"/>
      <c r="R16" s="724"/>
      <c r="S16" s="724"/>
      <c r="T16" s="724"/>
      <c r="U16" s="560"/>
    </row>
    <row r="17" spans="1:21" s="558" customFormat="1" ht="25.5">
      <c r="A17" s="592" t="s">
        <v>800</v>
      </c>
      <c r="B17" s="593" t="s">
        <v>801</v>
      </c>
      <c r="C17" s="725">
        <v>1271669469.9732006</v>
      </c>
      <c r="D17" s="682">
        <v>1132490267.0061984</v>
      </c>
      <c r="E17" s="682">
        <v>17557478.539099999</v>
      </c>
      <c r="F17" s="682">
        <v>0</v>
      </c>
      <c r="G17" s="682">
        <v>90418877.310000017</v>
      </c>
      <c r="H17" s="682">
        <v>7872750.3049999997</v>
      </c>
      <c r="I17" s="682">
        <v>537949.20440000005</v>
      </c>
      <c r="J17" s="682">
        <v>0</v>
      </c>
      <c r="K17" s="682">
        <v>0</v>
      </c>
      <c r="L17" s="682">
        <v>48760325.656999983</v>
      </c>
      <c r="M17" s="682">
        <v>699931.15130000003</v>
      </c>
      <c r="N17" s="682">
        <v>553378.80599999998</v>
      </c>
      <c r="O17" s="682">
        <v>11348988.1205</v>
      </c>
      <c r="P17" s="682">
        <v>1805729.2442000001</v>
      </c>
      <c r="Q17" s="682">
        <v>7108866.6558999997</v>
      </c>
      <c r="R17" s="682">
        <v>0</v>
      </c>
      <c r="S17" s="682">
        <v>0</v>
      </c>
      <c r="T17" s="682">
        <v>0</v>
      </c>
      <c r="U17" s="564"/>
    </row>
    <row r="18" spans="1:21" s="558" customFormat="1" ht="25.5">
      <c r="A18" s="594" t="s">
        <v>802</v>
      </c>
      <c r="B18" s="594" t="s">
        <v>803</v>
      </c>
      <c r="C18" s="726">
        <v>1081272760.1441989</v>
      </c>
      <c r="D18" s="682">
        <v>959381063.24509871</v>
      </c>
      <c r="E18" s="682">
        <v>7768327.3531000018</v>
      </c>
      <c r="F18" s="682">
        <v>0</v>
      </c>
      <c r="G18" s="682">
        <v>81979224.982199997</v>
      </c>
      <c r="H18" s="682">
        <v>4983902.3755000001</v>
      </c>
      <c r="I18" s="682">
        <v>537949.20440000005</v>
      </c>
      <c r="J18" s="682">
        <v>0</v>
      </c>
      <c r="K18" s="682">
        <v>0</v>
      </c>
      <c r="L18" s="682">
        <v>39912471.916899987</v>
      </c>
      <c r="M18" s="682">
        <v>699931.15130000003</v>
      </c>
      <c r="N18" s="682">
        <v>553378.80599999998</v>
      </c>
      <c r="O18" s="682">
        <v>6245334.9513999997</v>
      </c>
      <c r="P18" s="682">
        <v>1437094.7895000004</v>
      </c>
      <c r="Q18" s="682">
        <v>6427222.5723000001</v>
      </c>
      <c r="R18" s="682">
        <v>0</v>
      </c>
      <c r="S18" s="682">
        <v>0</v>
      </c>
      <c r="T18" s="682">
        <v>0</v>
      </c>
      <c r="U18" s="564"/>
    </row>
    <row r="19" spans="1:21" s="558" customFormat="1">
      <c r="A19" s="592" t="s">
        <v>804</v>
      </c>
      <c r="B19" s="595" t="s">
        <v>805</v>
      </c>
      <c r="C19" s="727">
        <v>86820769.936098099</v>
      </c>
      <c r="D19" s="682">
        <v>81835445.915898561</v>
      </c>
      <c r="E19" s="682">
        <v>712945.02630000189</v>
      </c>
      <c r="F19" s="682">
        <v>0</v>
      </c>
      <c r="G19" s="682">
        <v>1536555.3608000129</v>
      </c>
      <c r="H19" s="682">
        <v>415890.55300000124</v>
      </c>
      <c r="I19" s="682">
        <v>0</v>
      </c>
      <c r="J19" s="682">
        <v>0</v>
      </c>
      <c r="K19" s="682">
        <v>0</v>
      </c>
      <c r="L19" s="682">
        <v>3448768.6593999937</v>
      </c>
      <c r="M19" s="682">
        <v>0</v>
      </c>
      <c r="N19" s="682">
        <v>0</v>
      </c>
      <c r="O19" s="682">
        <v>1452124.6340999994</v>
      </c>
      <c r="P19" s="682">
        <v>1219510.6565999994</v>
      </c>
      <c r="Q19" s="682">
        <v>467677.66690000053</v>
      </c>
      <c r="R19" s="682">
        <v>0</v>
      </c>
      <c r="S19" s="682">
        <v>0</v>
      </c>
      <c r="T19" s="682">
        <v>0</v>
      </c>
      <c r="U19" s="564"/>
    </row>
    <row r="20" spans="1:21" s="558" customFormat="1">
      <c r="A20" s="594" t="s">
        <v>806</v>
      </c>
      <c r="B20" s="594" t="s">
        <v>807</v>
      </c>
      <c r="C20" s="726">
        <v>209675499.23970008</v>
      </c>
      <c r="D20" s="682">
        <v>188212669.1516</v>
      </c>
      <c r="E20" s="682">
        <v>9811468.6004999988</v>
      </c>
      <c r="F20" s="682">
        <v>0</v>
      </c>
      <c r="G20" s="682">
        <v>9776207.6886000335</v>
      </c>
      <c r="H20" s="682">
        <v>3304738.4825000009</v>
      </c>
      <c r="I20" s="682">
        <v>0</v>
      </c>
      <c r="J20" s="682">
        <v>0</v>
      </c>
      <c r="K20" s="682">
        <v>0</v>
      </c>
      <c r="L20" s="682">
        <v>11686622.399500012</v>
      </c>
      <c r="M20" s="682">
        <v>0</v>
      </c>
      <c r="N20" s="682">
        <v>0</v>
      </c>
      <c r="O20" s="682">
        <v>6105777.8032</v>
      </c>
      <c r="P20" s="682">
        <v>1588145.1112999991</v>
      </c>
      <c r="Q20" s="682">
        <v>1149321.7504999992</v>
      </c>
      <c r="R20" s="682">
        <v>0</v>
      </c>
      <c r="S20" s="682">
        <v>0</v>
      </c>
      <c r="T20" s="682">
        <v>0</v>
      </c>
      <c r="U20" s="564"/>
    </row>
    <row r="21" spans="1:21" s="558" customFormat="1">
      <c r="A21" s="596">
        <v>1.4</v>
      </c>
      <c r="B21" s="637" t="s">
        <v>939</v>
      </c>
      <c r="C21" s="728">
        <v>9495654.6400000006</v>
      </c>
      <c r="D21" s="682">
        <v>9495654.6400000006</v>
      </c>
      <c r="E21" s="682">
        <v>0</v>
      </c>
      <c r="F21" s="682">
        <v>0</v>
      </c>
      <c r="G21" s="682">
        <v>0</v>
      </c>
      <c r="H21" s="682">
        <v>0</v>
      </c>
      <c r="I21" s="682">
        <v>0</v>
      </c>
      <c r="J21" s="682">
        <v>0</v>
      </c>
      <c r="K21" s="682">
        <v>0</v>
      </c>
      <c r="L21" s="682">
        <v>0</v>
      </c>
      <c r="M21" s="682">
        <v>0</v>
      </c>
      <c r="N21" s="682">
        <v>0</v>
      </c>
      <c r="O21" s="682">
        <v>0</v>
      </c>
      <c r="P21" s="682">
        <v>0</v>
      </c>
      <c r="Q21" s="682">
        <v>0</v>
      </c>
      <c r="R21" s="682">
        <v>0</v>
      </c>
      <c r="S21" s="682">
        <v>0</v>
      </c>
      <c r="T21" s="682">
        <v>0</v>
      </c>
      <c r="U21" s="564"/>
    </row>
    <row r="22" spans="1:21" s="558" customFormat="1">
      <c r="A22" s="596">
        <v>1.5</v>
      </c>
      <c r="B22" s="637" t="s">
        <v>940</v>
      </c>
      <c r="C22" s="728">
        <v>133103551.17920011</v>
      </c>
      <c r="D22" s="682">
        <v>114914320.14120008</v>
      </c>
      <c r="E22" s="682">
        <v>1275995.8579000002</v>
      </c>
      <c r="F22" s="682">
        <v>0</v>
      </c>
      <c r="G22" s="682">
        <v>8828246.6889000013</v>
      </c>
      <c r="H22" s="682">
        <v>2888847.9295000001</v>
      </c>
      <c r="I22" s="682">
        <v>0</v>
      </c>
      <c r="J22" s="682">
        <v>0</v>
      </c>
      <c r="K22" s="682">
        <v>0</v>
      </c>
      <c r="L22" s="682">
        <v>9360984.3491000012</v>
      </c>
      <c r="M22" s="682">
        <v>0</v>
      </c>
      <c r="N22" s="682">
        <v>0</v>
      </c>
      <c r="O22" s="682">
        <v>5103653.1691000005</v>
      </c>
      <c r="P22" s="682">
        <v>242161.05470000001</v>
      </c>
      <c r="Q22" s="682">
        <v>681644.08360000001</v>
      </c>
      <c r="R22" s="682">
        <v>0</v>
      </c>
      <c r="S22" s="682">
        <v>0</v>
      </c>
      <c r="T22" s="682">
        <v>0</v>
      </c>
      <c r="U22" s="564"/>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topLeftCell="A5" zoomScale="85" zoomScaleNormal="85" workbookViewId="0">
      <selection activeCell="C7" sqref="C7:O33"/>
    </sheetView>
  </sheetViews>
  <sheetFormatPr defaultColWidth="9.140625" defaultRowHeight="12.75"/>
  <cols>
    <col min="1" max="1" width="11.85546875" style="536" bestFit="1" customWidth="1"/>
    <col min="2" max="2" width="61.5703125" style="536" bestFit="1" customWidth="1"/>
    <col min="3" max="3" width="16.140625" style="536" bestFit="1" customWidth="1"/>
    <col min="4" max="4" width="16.5703125" style="536" bestFit="1" customWidth="1"/>
    <col min="5" max="5" width="14.7109375" style="536" bestFit="1" customWidth="1"/>
    <col min="6" max="6" width="18" style="601" bestFit="1" customWidth="1"/>
    <col min="7" max="7" width="13.42578125" style="601" bestFit="1" customWidth="1"/>
    <col min="8" max="9" width="13.7109375" style="536" bestFit="1" customWidth="1"/>
    <col min="10" max="10" width="14.85546875" style="601" bestFit="1" customWidth="1"/>
    <col min="11" max="11" width="13.85546875" style="601" bestFit="1" customWidth="1"/>
    <col min="12" max="12" width="18" style="601" bestFit="1" customWidth="1"/>
    <col min="13" max="13" width="12.140625" style="601" bestFit="1" customWidth="1"/>
    <col min="14" max="14" width="12.85546875" style="601" bestFit="1" customWidth="1"/>
    <col min="15" max="15" width="18.85546875" style="536" bestFit="1" customWidth="1"/>
    <col min="16" max="16384" width="9.140625" style="536"/>
  </cols>
  <sheetData>
    <row r="1" spans="1:15" ht="13.5">
      <c r="A1" s="535" t="s">
        <v>188</v>
      </c>
      <c r="B1" s="451" t="str">
        <f>'1. key ratios'!B1</f>
        <v>ს.ს "პროკრედიტ ბანკი"</v>
      </c>
      <c r="F1" s="536"/>
      <c r="G1" s="536"/>
      <c r="J1" s="536"/>
      <c r="K1" s="536"/>
      <c r="L1" s="536"/>
      <c r="M1" s="536"/>
      <c r="N1" s="536"/>
    </row>
    <row r="2" spans="1:15">
      <c r="A2" s="537" t="s">
        <v>189</v>
      </c>
      <c r="B2" s="539">
        <f>'1. key ratios'!B2</f>
        <v>44469</v>
      </c>
      <c r="F2" s="536"/>
      <c r="G2" s="536"/>
      <c r="J2" s="536"/>
      <c r="K2" s="536"/>
      <c r="L2" s="536"/>
      <c r="M2" s="536"/>
      <c r="N2" s="536"/>
    </row>
    <row r="3" spans="1:15">
      <c r="A3" s="538" t="s">
        <v>810</v>
      </c>
      <c r="F3" s="536"/>
      <c r="G3" s="536"/>
      <c r="J3" s="536"/>
      <c r="K3" s="536"/>
      <c r="L3" s="536"/>
      <c r="M3" s="536"/>
      <c r="N3" s="536"/>
    </row>
    <row r="4" spans="1:15">
      <c r="F4" s="536"/>
      <c r="G4" s="536"/>
      <c r="J4" s="536"/>
      <c r="K4" s="536"/>
      <c r="L4" s="536"/>
      <c r="M4" s="536"/>
      <c r="N4" s="536"/>
    </row>
    <row r="5" spans="1:15" ht="37.5" customHeight="1">
      <c r="A5" s="780" t="s">
        <v>811</v>
      </c>
      <c r="B5" s="781"/>
      <c r="C5" s="826" t="s">
        <v>812</v>
      </c>
      <c r="D5" s="827"/>
      <c r="E5" s="827"/>
      <c r="F5" s="827"/>
      <c r="G5" s="827"/>
      <c r="H5" s="828"/>
      <c r="I5" s="829" t="s">
        <v>813</v>
      </c>
      <c r="J5" s="830"/>
      <c r="K5" s="830"/>
      <c r="L5" s="830"/>
      <c r="M5" s="830"/>
      <c r="N5" s="831"/>
      <c r="O5" s="832" t="s">
        <v>683</v>
      </c>
    </row>
    <row r="6" spans="1:15" ht="39.6" customHeight="1">
      <c r="A6" s="784"/>
      <c r="B6" s="785"/>
      <c r="C6" s="597"/>
      <c r="D6" s="598" t="s">
        <v>814</v>
      </c>
      <c r="E6" s="598" t="s">
        <v>815</v>
      </c>
      <c r="F6" s="598" t="s">
        <v>816</v>
      </c>
      <c r="G6" s="598" t="s">
        <v>817</v>
      </c>
      <c r="H6" s="598" t="s">
        <v>818</v>
      </c>
      <c r="I6" s="599"/>
      <c r="J6" s="598" t="s">
        <v>814</v>
      </c>
      <c r="K6" s="598" t="s">
        <v>815</v>
      </c>
      <c r="L6" s="598" t="s">
        <v>816</v>
      </c>
      <c r="M6" s="598" t="s">
        <v>817</v>
      </c>
      <c r="N6" s="598" t="s">
        <v>818</v>
      </c>
      <c r="O6" s="833"/>
    </row>
    <row r="7" spans="1:15" ht="18">
      <c r="A7" s="551">
        <v>1</v>
      </c>
      <c r="B7" s="559" t="s">
        <v>693</v>
      </c>
      <c r="C7" s="686">
        <v>1182872.5666999999</v>
      </c>
      <c r="D7" s="681">
        <v>1182872.5666999999</v>
      </c>
      <c r="E7" s="681">
        <v>0</v>
      </c>
      <c r="F7" s="687">
        <v>0</v>
      </c>
      <c r="G7" s="687">
        <v>0</v>
      </c>
      <c r="H7" s="681">
        <v>0</v>
      </c>
      <c r="I7" s="681">
        <v>23657.451399999994</v>
      </c>
      <c r="J7" s="681">
        <v>23657.451399999994</v>
      </c>
      <c r="K7" s="687">
        <v>0</v>
      </c>
      <c r="L7" s="687">
        <v>0</v>
      </c>
      <c r="M7" s="687">
        <v>0</v>
      </c>
      <c r="N7" s="687">
        <v>0</v>
      </c>
      <c r="O7" s="551"/>
    </row>
    <row r="8" spans="1:15">
      <c r="A8" s="551">
        <v>2</v>
      </c>
      <c r="B8" s="559" t="s">
        <v>694</v>
      </c>
      <c r="C8" s="686">
        <v>3994854.0597999999</v>
      </c>
      <c r="D8" s="681">
        <v>3959836.9498000005</v>
      </c>
      <c r="E8" s="681">
        <v>35017.11</v>
      </c>
      <c r="F8" s="688">
        <v>0</v>
      </c>
      <c r="G8" s="688">
        <v>0</v>
      </c>
      <c r="H8" s="681">
        <v>0</v>
      </c>
      <c r="I8" s="681">
        <v>82698.450000000012</v>
      </c>
      <c r="J8" s="688">
        <v>79196.739000000001</v>
      </c>
      <c r="K8" s="688">
        <v>3501.7110000000002</v>
      </c>
      <c r="L8" s="688">
        <v>0</v>
      </c>
      <c r="M8" s="688">
        <v>0</v>
      </c>
      <c r="N8" s="688">
        <v>0</v>
      </c>
      <c r="O8" s="551"/>
    </row>
    <row r="9" spans="1:15">
      <c r="A9" s="551">
        <v>3</v>
      </c>
      <c r="B9" s="559" t="s">
        <v>695</v>
      </c>
      <c r="C9" s="686">
        <v>0</v>
      </c>
      <c r="D9" s="681">
        <v>0</v>
      </c>
      <c r="E9" s="681">
        <v>0</v>
      </c>
      <c r="F9" s="689">
        <v>0</v>
      </c>
      <c r="G9" s="689">
        <v>0</v>
      </c>
      <c r="H9" s="681">
        <v>0</v>
      </c>
      <c r="I9" s="681">
        <v>0</v>
      </c>
      <c r="J9" s="689">
        <v>0</v>
      </c>
      <c r="K9" s="689">
        <v>0</v>
      </c>
      <c r="L9" s="689">
        <v>0</v>
      </c>
      <c r="M9" s="689">
        <v>0</v>
      </c>
      <c r="N9" s="689">
        <v>0</v>
      </c>
      <c r="O9" s="551"/>
    </row>
    <row r="10" spans="1:15">
      <c r="A10" s="551">
        <v>4</v>
      </c>
      <c r="B10" s="559" t="s">
        <v>696</v>
      </c>
      <c r="C10" s="686">
        <v>27360704.835500006</v>
      </c>
      <c r="D10" s="681">
        <v>27360704.835500006</v>
      </c>
      <c r="E10" s="681">
        <v>0</v>
      </c>
      <c r="F10" s="689">
        <v>0</v>
      </c>
      <c r="G10" s="689">
        <v>0</v>
      </c>
      <c r="H10" s="681">
        <v>0</v>
      </c>
      <c r="I10" s="681">
        <v>534757.35399999993</v>
      </c>
      <c r="J10" s="689">
        <v>534757.35399999993</v>
      </c>
      <c r="K10" s="689">
        <v>0</v>
      </c>
      <c r="L10" s="689">
        <v>0</v>
      </c>
      <c r="M10" s="689">
        <v>0</v>
      </c>
      <c r="N10" s="689">
        <v>0</v>
      </c>
      <c r="O10" s="551"/>
    </row>
    <row r="11" spans="1:15">
      <c r="A11" s="551">
        <v>5</v>
      </c>
      <c r="B11" s="559" t="s">
        <v>697</v>
      </c>
      <c r="C11" s="686">
        <v>125504064.90580007</v>
      </c>
      <c r="D11" s="681">
        <v>119453237.20900008</v>
      </c>
      <c r="E11" s="681">
        <v>5534451.1694999989</v>
      </c>
      <c r="F11" s="689">
        <v>516376.52730000002</v>
      </c>
      <c r="G11" s="689">
        <v>0</v>
      </c>
      <c r="H11" s="681">
        <v>0</v>
      </c>
      <c r="I11" s="681">
        <v>3072043.7394000008</v>
      </c>
      <c r="J11" s="689">
        <v>2363685.6641000006</v>
      </c>
      <c r="K11" s="689">
        <v>553445.1170999998</v>
      </c>
      <c r="L11" s="689">
        <v>154912.95819999999</v>
      </c>
      <c r="M11" s="689">
        <v>0</v>
      </c>
      <c r="N11" s="689">
        <v>0</v>
      </c>
      <c r="O11" s="551"/>
    </row>
    <row r="12" spans="1:15">
      <c r="A12" s="551">
        <v>6</v>
      </c>
      <c r="B12" s="559" t="s">
        <v>698</v>
      </c>
      <c r="C12" s="686">
        <v>73436147.620800003</v>
      </c>
      <c r="D12" s="681">
        <v>72081235.415600002</v>
      </c>
      <c r="E12" s="681">
        <v>584175.85420000006</v>
      </c>
      <c r="F12" s="689">
        <v>770736.35100000002</v>
      </c>
      <c r="G12" s="689">
        <v>0</v>
      </c>
      <c r="H12" s="681">
        <v>0</v>
      </c>
      <c r="I12" s="681">
        <v>1648446.6837000004</v>
      </c>
      <c r="J12" s="689">
        <v>1358808.1927999998</v>
      </c>
      <c r="K12" s="689">
        <v>58417.585500000008</v>
      </c>
      <c r="L12" s="689">
        <v>231220.90539999999</v>
      </c>
      <c r="M12" s="689">
        <v>0</v>
      </c>
      <c r="N12" s="689">
        <v>0</v>
      </c>
      <c r="O12" s="551"/>
    </row>
    <row r="13" spans="1:15">
      <c r="A13" s="551">
        <v>7</v>
      </c>
      <c r="B13" s="559" t="s">
        <v>699</v>
      </c>
      <c r="C13" s="686">
        <v>110731541.8159</v>
      </c>
      <c r="D13" s="681">
        <v>104892583.0899</v>
      </c>
      <c r="E13" s="681">
        <v>3658890.6373999999</v>
      </c>
      <c r="F13" s="689">
        <v>694626.91989999998</v>
      </c>
      <c r="G13" s="689">
        <v>0</v>
      </c>
      <c r="H13" s="681">
        <v>1485441.1687</v>
      </c>
      <c r="I13" s="681">
        <v>3929635.6380999996</v>
      </c>
      <c r="J13" s="689">
        <v>1869917.3297000006</v>
      </c>
      <c r="K13" s="689">
        <v>365889.0637</v>
      </c>
      <c r="L13" s="689">
        <v>208388.076</v>
      </c>
      <c r="M13" s="689">
        <v>0</v>
      </c>
      <c r="N13" s="689">
        <v>1485441.1687</v>
      </c>
      <c r="O13" s="551"/>
    </row>
    <row r="14" spans="1:15">
      <c r="A14" s="551">
        <v>8</v>
      </c>
      <c r="B14" s="559" t="s">
        <v>700</v>
      </c>
      <c r="C14" s="686">
        <v>108226268.15649994</v>
      </c>
      <c r="D14" s="681">
        <v>102720372.46419995</v>
      </c>
      <c r="E14" s="681">
        <v>3344544.8073999998</v>
      </c>
      <c r="F14" s="689">
        <v>1029355.4806</v>
      </c>
      <c r="G14" s="689">
        <v>0</v>
      </c>
      <c r="H14" s="681">
        <v>1131995.4043000001</v>
      </c>
      <c r="I14" s="681">
        <v>3491257.3706</v>
      </c>
      <c r="J14" s="689">
        <v>1716000.8416000009</v>
      </c>
      <c r="K14" s="689">
        <v>334454.48059999995</v>
      </c>
      <c r="L14" s="689">
        <v>308806.64409999998</v>
      </c>
      <c r="M14" s="689">
        <v>0</v>
      </c>
      <c r="N14" s="689">
        <v>1131995.4043000001</v>
      </c>
      <c r="O14" s="551"/>
    </row>
    <row r="15" spans="1:15">
      <c r="A15" s="551">
        <v>9</v>
      </c>
      <c r="B15" s="559" t="s">
        <v>701</v>
      </c>
      <c r="C15" s="686">
        <v>135473571.21759999</v>
      </c>
      <c r="D15" s="681">
        <v>115519198.84750001</v>
      </c>
      <c r="E15" s="681">
        <v>7588332.3383999998</v>
      </c>
      <c r="F15" s="689">
        <v>10883265.234299999</v>
      </c>
      <c r="G15" s="689">
        <v>0</v>
      </c>
      <c r="H15" s="681">
        <v>1482774.7973999998</v>
      </c>
      <c r="I15" s="681">
        <v>5701770.4891999988</v>
      </c>
      <c r="J15" s="689">
        <v>2016523.4910000006</v>
      </c>
      <c r="K15" s="689">
        <v>392298.92359999998</v>
      </c>
      <c r="L15" s="689">
        <v>2299573.7619999996</v>
      </c>
      <c r="M15" s="689">
        <v>0</v>
      </c>
      <c r="N15" s="689">
        <v>993374.31259999995</v>
      </c>
      <c r="O15" s="551"/>
    </row>
    <row r="16" spans="1:15">
      <c r="A16" s="551">
        <v>10</v>
      </c>
      <c r="B16" s="559" t="s">
        <v>702</v>
      </c>
      <c r="C16" s="686">
        <v>91162682.659899965</v>
      </c>
      <c r="D16" s="681">
        <v>91014820.30869998</v>
      </c>
      <c r="E16" s="681">
        <v>147862.3512</v>
      </c>
      <c r="F16" s="689">
        <v>0</v>
      </c>
      <c r="G16" s="689">
        <v>0</v>
      </c>
      <c r="H16" s="681">
        <v>0</v>
      </c>
      <c r="I16" s="681">
        <v>1517592.5927999995</v>
      </c>
      <c r="J16" s="689">
        <v>1502806.3576999996</v>
      </c>
      <c r="K16" s="689">
        <v>14786.2351</v>
      </c>
      <c r="L16" s="689">
        <v>0</v>
      </c>
      <c r="M16" s="689">
        <v>0</v>
      </c>
      <c r="N16" s="689">
        <v>0</v>
      </c>
      <c r="O16" s="551"/>
    </row>
    <row r="17" spans="1:15">
      <c r="A17" s="551">
        <v>11</v>
      </c>
      <c r="B17" s="559" t="s">
        <v>703</v>
      </c>
      <c r="C17" s="686">
        <v>14271276.307500001</v>
      </c>
      <c r="D17" s="681">
        <v>13813786.845000001</v>
      </c>
      <c r="E17" s="681">
        <v>176666.64480000001</v>
      </c>
      <c r="F17" s="689">
        <v>280822.81770000001</v>
      </c>
      <c r="G17" s="689">
        <v>0</v>
      </c>
      <c r="H17" s="681">
        <v>0</v>
      </c>
      <c r="I17" s="681">
        <v>341834.31699999998</v>
      </c>
      <c r="J17" s="689">
        <v>239920.80720000004</v>
      </c>
      <c r="K17" s="689">
        <v>17666.664499999999</v>
      </c>
      <c r="L17" s="689">
        <v>84246.845300000001</v>
      </c>
      <c r="M17" s="689">
        <v>0</v>
      </c>
      <c r="N17" s="689">
        <v>0</v>
      </c>
      <c r="O17" s="551"/>
    </row>
    <row r="18" spans="1:15">
      <c r="A18" s="551">
        <v>12</v>
      </c>
      <c r="B18" s="559" t="s">
        <v>704</v>
      </c>
      <c r="C18" s="686">
        <v>84727778.365399987</v>
      </c>
      <c r="D18" s="681">
        <v>78760309.594499975</v>
      </c>
      <c r="E18" s="681">
        <v>1021441.3015999999</v>
      </c>
      <c r="F18" s="689">
        <v>4159816.7507000002</v>
      </c>
      <c r="G18" s="689">
        <v>0</v>
      </c>
      <c r="H18" s="681">
        <v>786210.71860000002</v>
      </c>
      <c r="I18" s="681">
        <v>3319453.6164000025</v>
      </c>
      <c r="J18" s="689">
        <v>1439210.5500000007</v>
      </c>
      <c r="K18" s="689">
        <v>102144.13010000002</v>
      </c>
      <c r="L18" s="689">
        <v>1219405.0424000002</v>
      </c>
      <c r="M18" s="689">
        <v>0</v>
      </c>
      <c r="N18" s="689">
        <v>558693.89390000002</v>
      </c>
      <c r="O18" s="551"/>
    </row>
    <row r="19" spans="1:15">
      <c r="A19" s="551">
        <v>13</v>
      </c>
      <c r="B19" s="559" t="s">
        <v>705</v>
      </c>
      <c r="C19" s="686">
        <v>70174407.634900004</v>
      </c>
      <c r="D19" s="681">
        <v>67095250.760199979</v>
      </c>
      <c r="E19" s="681">
        <v>2834206.5350000001</v>
      </c>
      <c r="F19" s="689">
        <v>244950.33970000001</v>
      </c>
      <c r="G19" s="689">
        <v>0</v>
      </c>
      <c r="H19" s="681">
        <v>0</v>
      </c>
      <c r="I19" s="681">
        <v>1471922.2396999991</v>
      </c>
      <c r="J19" s="689">
        <v>1115016.4842999999</v>
      </c>
      <c r="K19" s="689">
        <v>283420.65350000001</v>
      </c>
      <c r="L19" s="689">
        <v>73485.101899999994</v>
      </c>
      <c r="M19" s="689">
        <v>0</v>
      </c>
      <c r="N19" s="689">
        <v>0</v>
      </c>
      <c r="O19" s="551"/>
    </row>
    <row r="20" spans="1:15">
      <c r="A20" s="551">
        <v>14</v>
      </c>
      <c r="B20" s="559" t="s">
        <v>706</v>
      </c>
      <c r="C20" s="686">
        <v>108294612.18329994</v>
      </c>
      <c r="D20" s="681">
        <v>37247247.226900004</v>
      </c>
      <c r="E20" s="681">
        <v>54058159.253299989</v>
      </c>
      <c r="F20" s="689">
        <v>16989205.7031</v>
      </c>
      <c r="G20" s="689">
        <v>0</v>
      </c>
      <c r="H20" s="681">
        <v>0</v>
      </c>
      <c r="I20" s="681">
        <v>9353093.7616000008</v>
      </c>
      <c r="J20" s="689">
        <v>673250.39989999996</v>
      </c>
      <c r="K20" s="689">
        <v>4917734.4994999999</v>
      </c>
      <c r="L20" s="689">
        <v>3762108.8622000003</v>
      </c>
      <c r="M20" s="689">
        <v>0</v>
      </c>
      <c r="N20" s="689">
        <v>0</v>
      </c>
      <c r="O20" s="551"/>
    </row>
    <row r="21" spans="1:15">
      <c r="A21" s="551">
        <v>15</v>
      </c>
      <c r="B21" s="559" t="s">
        <v>707</v>
      </c>
      <c r="C21" s="686">
        <v>15307171.296299996</v>
      </c>
      <c r="D21" s="681">
        <v>12377188.3836</v>
      </c>
      <c r="E21" s="681">
        <v>1703568.8332000005</v>
      </c>
      <c r="F21" s="689">
        <v>1016021.7999999999</v>
      </c>
      <c r="G21" s="689">
        <v>210392.2795</v>
      </c>
      <c r="H21" s="681">
        <v>0</v>
      </c>
      <c r="I21" s="681">
        <v>737872.58319999988</v>
      </c>
      <c r="J21" s="689">
        <v>236266.84160000001</v>
      </c>
      <c r="K21" s="689">
        <v>154776.87880000001</v>
      </c>
      <c r="L21" s="689">
        <v>241632.723</v>
      </c>
      <c r="M21" s="689">
        <v>105196.1398</v>
      </c>
      <c r="N21" s="689">
        <v>0</v>
      </c>
      <c r="O21" s="551"/>
    </row>
    <row r="22" spans="1:15">
      <c r="A22" s="551">
        <v>16</v>
      </c>
      <c r="B22" s="559" t="s">
        <v>708</v>
      </c>
      <c r="C22" s="686">
        <v>2002914.2017999999</v>
      </c>
      <c r="D22" s="681">
        <v>2002914.2017999999</v>
      </c>
      <c r="E22" s="681">
        <v>0</v>
      </c>
      <c r="F22" s="689">
        <v>0</v>
      </c>
      <c r="G22" s="689">
        <v>0</v>
      </c>
      <c r="H22" s="681">
        <v>0</v>
      </c>
      <c r="I22" s="681">
        <v>38583.091399999998</v>
      </c>
      <c r="J22" s="689">
        <v>38583.091399999998</v>
      </c>
      <c r="K22" s="689">
        <v>0</v>
      </c>
      <c r="L22" s="689">
        <v>0</v>
      </c>
      <c r="M22" s="689">
        <v>0</v>
      </c>
      <c r="N22" s="689">
        <v>0</v>
      </c>
      <c r="O22" s="551"/>
    </row>
    <row r="23" spans="1:15">
      <c r="A23" s="551">
        <v>17</v>
      </c>
      <c r="B23" s="559" t="s">
        <v>709</v>
      </c>
      <c r="C23" s="686">
        <v>233723.8175</v>
      </c>
      <c r="D23" s="681">
        <v>149999.01999999999</v>
      </c>
      <c r="E23" s="681">
        <v>83724.797500000001</v>
      </c>
      <c r="F23" s="689">
        <v>0</v>
      </c>
      <c r="G23" s="689">
        <v>0</v>
      </c>
      <c r="H23" s="681">
        <v>0</v>
      </c>
      <c r="I23" s="681">
        <v>11372.4602</v>
      </c>
      <c r="J23" s="689">
        <v>2999.9803999999999</v>
      </c>
      <c r="K23" s="689">
        <v>8372.4797999999992</v>
      </c>
      <c r="L23" s="689">
        <v>0</v>
      </c>
      <c r="M23" s="689">
        <v>0</v>
      </c>
      <c r="N23" s="689">
        <v>0</v>
      </c>
      <c r="O23" s="551"/>
    </row>
    <row r="24" spans="1:15">
      <c r="A24" s="551">
        <v>18</v>
      </c>
      <c r="B24" s="559" t="s">
        <v>710</v>
      </c>
      <c r="C24" s="686">
        <v>9298064.4035999998</v>
      </c>
      <c r="D24" s="681">
        <v>9298064.4035999998</v>
      </c>
      <c r="E24" s="681">
        <v>0</v>
      </c>
      <c r="F24" s="689">
        <v>0</v>
      </c>
      <c r="G24" s="689">
        <v>0</v>
      </c>
      <c r="H24" s="681">
        <v>0</v>
      </c>
      <c r="I24" s="681">
        <v>181761.28809999998</v>
      </c>
      <c r="J24" s="689">
        <v>181761.28809999998</v>
      </c>
      <c r="K24" s="689">
        <v>0</v>
      </c>
      <c r="L24" s="689">
        <v>0</v>
      </c>
      <c r="M24" s="689">
        <v>0</v>
      </c>
      <c r="N24" s="689">
        <v>0</v>
      </c>
      <c r="O24" s="551"/>
    </row>
    <row r="25" spans="1:15">
      <c r="A25" s="551">
        <v>19</v>
      </c>
      <c r="B25" s="559" t="s">
        <v>711</v>
      </c>
      <c r="C25" s="686">
        <v>4160113.5896999999</v>
      </c>
      <c r="D25" s="681">
        <v>4160113.5896999999</v>
      </c>
      <c r="E25" s="681">
        <v>0</v>
      </c>
      <c r="F25" s="689">
        <v>0</v>
      </c>
      <c r="G25" s="689">
        <v>0</v>
      </c>
      <c r="H25" s="681">
        <v>0</v>
      </c>
      <c r="I25" s="681">
        <v>83202.271800000002</v>
      </c>
      <c r="J25" s="689">
        <v>83202.271800000002</v>
      </c>
      <c r="K25" s="689">
        <v>0</v>
      </c>
      <c r="L25" s="689">
        <v>0</v>
      </c>
      <c r="M25" s="689">
        <v>0</v>
      </c>
      <c r="N25" s="689">
        <v>0</v>
      </c>
      <c r="O25" s="551"/>
    </row>
    <row r="26" spans="1:15">
      <c r="A26" s="551">
        <v>20</v>
      </c>
      <c r="B26" s="559" t="s">
        <v>712</v>
      </c>
      <c r="C26" s="686">
        <v>30092703.074600011</v>
      </c>
      <c r="D26" s="681">
        <v>27303161.46340001</v>
      </c>
      <c r="E26" s="681">
        <v>653597.43779999996</v>
      </c>
      <c r="F26" s="689">
        <v>2135944.1734000002</v>
      </c>
      <c r="G26" s="689">
        <v>0</v>
      </c>
      <c r="H26" s="681">
        <v>0</v>
      </c>
      <c r="I26" s="681">
        <v>1206414.5722000001</v>
      </c>
      <c r="J26" s="689">
        <v>500271.57640000008</v>
      </c>
      <c r="K26" s="689">
        <v>65359.743799999997</v>
      </c>
      <c r="L26" s="689">
        <v>640783.25199999998</v>
      </c>
      <c r="M26" s="689">
        <v>0</v>
      </c>
      <c r="N26" s="689">
        <v>0</v>
      </c>
      <c r="O26" s="551"/>
    </row>
    <row r="27" spans="1:15">
      <c r="A27" s="551">
        <v>21</v>
      </c>
      <c r="B27" s="559" t="s">
        <v>713</v>
      </c>
      <c r="C27" s="686">
        <v>56074043.594500005</v>
      </c>
      <c r="D27" s="681">
        <v>54223099.037900001</v>
      </c>
      <c r="E27" s="681">
        <v>459019.76260000002</v>
      </c>
      <c r="F27" s="689">
        <v>422074.2696</v>
      </c>
      <c r="G27" s="689">
        <v>881928.09039999999</v>
      </c>
      <c r="H27" s="681">
        <v>87922.433999999994</v>
      </c>
      <c r="I27" s="681">
        <v>1617591.6046</v>
      </c>
      <c r="J27" s="689">
        <v>1034416.4700000003</v>
      </c>
      <c r="K27" s="689">
        <v>45901.976300000002</v>
      </c>
      <c r="L27" s="689">
        <v>126622.28090000001</v>
      </c>
      <c r="M27" s="689">
        <v>322728.44339999999</v>
      </c>
      <c r="N27" s="689">
        <v>87922.433999999994</v>
      </c>
      <c r="O27" s="551"/>
    </row>
    <row r="28" spans="1:15">
      <c r="A28" s="551">
        <v>22</v>
      </c>
      <c r="B28" s="559" t="s">
        <v>714</v>
      </c>
      <c r="C28" s="686">
        <v>10600473.819599999</v>
      </c>
      <c r="D28" s="681">
        <v>10215633.7777</v>
      </c>
      <c r="E28" s="681">
        <v>384839.88189999998</v>
      </c>
      <c r="F28" s="689">
        <v>0</v>
      </c>
      <c r="G28" s="689">
        <v>0</v>
      </c>
      <c r="H28" s="681">
        <v>0.16</v>
      </c>
      <c r="I28" s="681">
        <v>182599.83220000003</v>
      </c>
      <c r="J28" s="689">
        <v>144115.68400000001</v>
      </c>
      <c r="K28" s="689">
        <v>38483.9882</v>
      </c>
      <c r="L28" s="689">
        <v>0</v>
      </c>
      <c r="M28" s="689">
        <v>0</v>
      </c>
      <c r="N28" s="689">
        <v>0.16</v>
      </c>
      <c r="O28" s="551"/>
    </row>
    <row r="29" spans="1:15">
      <c r="A29" s="551">
        <v>23</v>
      </c>
      <c r="B29" s="559" t="s">
        <v>715</v>
      </c>
      <c r="C29" s="686">
        <v>164042195.80920002</v>
      </c>
      <c r="D29" s="681">
        <v>155911238.57370004</v>
      </c>
      <c r="E29" s="681">
        <v>5994231.6287000002</v>
      </c>
      <c r="F29" s="689">
        <v>1562537.3011</v>
      </c>
      <c r="G29" s="689">
        <v>404582.23</v>
      </c>
      <c r="H29" s="681">
        <v>169606.07569999999</v>
      </c>
      <c r="I29" s="681">
        <v>4310850.2699999968</v>
      </c>
      <c r="J29" s="689">
        <v>2879229.7981999973</v>
      </c>
      <c r="K29" s="689">
        <v>590962.09080000001</v>
      </c>
      <c r="L29" s="689">
        <v>468761.19030000002</v>
      </c>
      <c r="M29" s="689">
        <v>202291.11499999999</v>
      </c>
      <c r="N29" s="689">
        <v>169606.07569999999</v>
      </c>
      <c r="O29" s="551"/>
    </row>
    <row r="30" spans="1:15">
      <c r="A30" s="551">
        <v>24</v>
      </c>
      <c r="B30" s="559" t="s">
        <v>716</v>
      </c>
      <c r="C30" s="686">
        <v>44809275.201899998</v>
      </c>
      <c r="D30" s="681">
        <v>40648389.286200002</v>
      </c>
      <c r="E30" s="681">
        <v>1849662.0149000001</v>
      </c>
      <c r="F30" s="689">
        <v>2311223.9007999995</v>
      </c>
      <c r="G30" s="689">
        <v>0</v>
      </c>
      <c r="H30" s="681">
        <v>0</v>
      </c>
      <c r="I30" s="681">
        <v>1630211.4711999996</v>
      </c>
      <c r="J30" s="689">
        <v>751878.09920000017</v>
      </c>
      <c r="K30" s="689">
        <v>184966.2016</v>
      </c>
      <c r="L30" s="689">
        <v>693367.17039999994</v>
      </c>
      <c r="M30" s="689">
        <v>0</v>
      </c>
      <c r="N30" s="689">
        <v>0</v>
      </c>
      <c r="O30" s="551"/>
    </row>
    <row r="31" spans="1:15">
      <c r="A31" s="551">
        <v>25</v>
      </c>
      <c r="B31" s="559" t="s">
        <v>717</v>
      </c>
      <c r="C31" s="686">
        <v>9879368.9944999982</v>
      </c>
      <c r="D31" s="681">
        <v>9693779.1345000006</v>
      </c>
      <c r="E31" s="681">
        <v>162616.89000000001</v>
      </c>
      <c r="F31" s="689">
        <v>22972.97</v>
      </c>
      <c r="G31" s="689">
        <v>0</v>
      </c>
      <c r="H31" s="681">
        <v>0</v>
      </c>
      <c r="I31" s="681">
        <v>169129.16259999992</v>
      </c>
      <c r="J31" s="689">
        <v>145975.58259999997</v>
      </c>
      <c r="K31" s="689">
        <v>16261.689</v>
      </c>
      <c r="L31" s="689">
        <v>6891.8909999999996</v>
      </c>
      <c r="M31" s="689">
        <v>0</v>
      </c>
      <c r="N31" s="689">
        <v>0</v>
      </c>
      <c r="O31" s="551"/>
    </row>
    <row r="32" spans="1:15">
      <c r="A32" s="551">
        <v>26</v>
      </c>
      <c r="B32" s="559" t="s">
        <v>819</v>
      </c>
      <c r="C32" s="686">
        <v>65297997.051899999</v>
      </c>
      <c r="D32" s="681">
        <v>60852146.346299984</v>
      </c>
      <c r="E32" s="681">
        <v>1767797.0914000003</v>
      </c>
      <c r="F32" s="689">
        <v>2467841.1768999998</v>
      </c>
      <c r="G32" s="689">
        <v>85534.45659999999</v>
      </c>
      <c r="H32" s="681">
        <v>124677.9807</v>
      </c>
      <c r="I32" s="681">
        <v>2301620.1992999972</v>
      </c>
      <c r="J32" s="689">
        <v>1217042.9279000002</v>
      </c>
      <c r="K32" s="689">
        <v>176779.70910000001</v>
      </c>
      <c r="L32" s="689">
        <v>740352.35320000001</v>
      </c>
      <c r="M32" s="689">
        <v>42767.2284</v>
      </c>
      <c r="N32" s="689">
        <v>124677.9807</v>
      </c>
      <c r="O32" s="551"/>
    </row>
    <row r="33" spans="1:15">
      <c r="A33" s="551">
        <v>27</v>
      </c>
      <c r="B33" s="600" t="s">
        <v>68</v>
      </c>
      <c r="C33" s="690">
        <v>1366338827.1846998</v>
      </c>
      <c r="D33" s="680">
        <v>1221937183.3318999</v>
      </c>
      <c r="E33" s="680">
        <v>92042806.340800002</v>
      </c>
      <c r="F33" s="691">
        <v>45507771.716099985</v>
      </c>
      <c r="G33" s="691">
        <v>1582437.0564999999</v>
      </c>
      <c r="H33" s="680">
        <v>5268628.7394000003</v>
      </c>
      <c r="I33" s="692">
        <v>46959372.51069998</v>
      </c>
      <c r="J33" s="691">
        <v>22148495.274300002</v>
      </c>
      <c r="K33" s="691">
        <v>8325623.8215999994</v>
      </c>
      <c r="L33" s="691">
        <v>11260559.058300002</v>
      </c>
      <c r="M33" s="691">
        <v>672982.92660000001</v>
      </c>
      <c r="N33" s="691">
        <v>4551711.4298999999</v>
      </c>
      <c r="O33" s="551"/>
    </row>
    <row r="34" spans="1:15">
      <c r="A34" s="560"/>
      <c r="B34" s="560"/>
      <c r="C34" s="560"/>
      <c r="D34" s="560"/>
      <c r="E34" s="560"/>
      <c r="H34" s="560"/>
      <c r="I34" s="560"/>
      <c r="O34" s="560"/>
    </row>
    <row r="35" spans="1:15">
      <c r="A35" s="560"/>
      <c r="B35" s="562"/>
      <c r="C35" s="562"/>
      <c r="D35" s="560"/>
      <c r="E35" s="560"/>
      <c r="H35" s="560"/>
      <c r="I35" s="560"/>
      <c r="O35" s="560"/>
    </row>
    <row r="36" spans="1:15">
      <c r="A36" s="560"/>
      <c r="B36" s="560"/>
      <c r="C36" s="560"/>
      <c r="D36" s="560"/>
      <c r="E36" s="560"/>
      <c r="H36" s="560"/>
      <c r="I36" s="560"/>
      <c r="O36" s="560"/>
    </row>
    <row r="37" spans="1:15">
      <c r="A37" s="560"/>
      <c r="B37" s="560"/>
      <c r="C37" s="560"/>
      <c r="D37" s="560"/>
      <c r="E37" s="560"/>
      <c r="H37" s="560"/>
      <c r="I37" s="560"/>
      <c r="O37" s="560"/>
    </row>
    <row r="38" spans="1:15">
      <c r="A38" s="560"/>
      <c r="B38" s="560"/>
      <c r="C38" s="560"/>
      <c r="D38" s="560"/>
      <c r="E38" s="560"/>
      <c r="H38" s="560"/>
      <c r="I38" s="560"/>
      <c r="O38" s="560"/>
    </row>
    <row r="39" spans="1:15">
      <c r="A39" s="560"/>
      <c r="B39" s="560"/>
      <c r="C39" s="560"/>
      <c r="D39" s="560"/>
      <c r="E39" s="560"/>
      <c r="H39" s="560"/>
      <c r="I39" s="560"/>
      <c r="O39" s="560"/>
    </row>
    <row r="40" spans="1:15">
      <c r="A40" s="560"/>
      <c r="B40" s="560"/>
      <c r="C40" s="560"/>
      <c r="D40" s="560"/>
      <c r="E40" s="560"/>
      <c r="H40" s="560"/>
      <c r="I40" s="560"/>
      <c r="O40" s="560"/>
    </row>
    <row r="41" spans="1:15">
      <c r="A41" s="563"/>
      <c r="B41" s="563"/>
      <c r="C41" s="563"/>
      <c r="D41" s="560"/>
      <c r="E41" s="560"/>
      <c r="H41" s="560"/>
      <c r="I41" s="560"/>
      <c r="O41" s="560"/>
    </row>
    <row r="42" spans="1:15">
      <c r="A42" s="563"/>
      <c r="B42" s="563"/>
      <c r="C42" s="563"/>
      <c r="D42" s="560"/>
      <c r="E42" s="560"/>
      <c r="H42" s="560"/>
      <c r="I42" s="560"/>
      <c r="O42" s="560"/>
    </row>
    <row r="43" spans="1:15">
      <c r="A43" s="560"/>
      <c r="B43" s="564"/>
      <c r="C43" s="564"/>
      <c r="D43" s="560"/>
      <c r="E43" s="560"/>
      <c r="H43" s="560"/>
      <c r="I43" s="560"/>
      <c r="O43" s="560"/>
    </row>
    <row r="44" spans="1:15">
      <c r="A44" s="560"/>
      <c r="B44" s="564"/>
      <c r="C44" s="564"/>
      <c r="D44" s="560"/>
      <c r="E44" s="560"/>
      <c r="H44" s="560"/>
      <c r="I44" s="560"/>
      <c r="O44" s="560"/>
    </row>
    <row r="45" spans="1:15">
      <c r="A45" s="560"/>
      <c r="B45" s="564"/>
      <c r="C45" s="564"/>
      <c r="D45" s="560"/>
      <c r="E45" s="560"/>
      <c r="H45" s="560"/>
      <c r="I45" s="560"/>
      <c r="O45" s="560"/>
    </row>
    <row r="46" spans="1:15">
      <c r="A46" s="560"/>
      <c r="B46" s="560"/>
      <c r="C46" s="560"/>
      <c r="D46" s="560"/>
      <c r="E46" s="560"/>
      <c r="H46" s="560"/>
      <c r="I46" s="560"/>
      <c r="O46" s="560"/>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85" zoomScaleNormal="85" workbookViewId="0">
      <selection activeCell="C6" sqref="C6:K11"/>
    </sheetView>
  </sheetViews>
  <sheetFormatPr defaultColWidth="8.7109375" defaultRowHeight="12"/>
  <cols>
    <col min="1" max="1" width="11.85546875" style="602" bestFit="1" customWidth="1"/>
    <col min="2" max="2" width="80.140625" style="602" customWidth="1"/>
    <col min="3" max="11" width="28.28515625" style="602" customWidth="1"/>
    <col min="12" max="16384" width="8.7109375" style="602"/>
  </cols>
  <sheetData>
    <row r="1" spans="1:11" s="536" customFormat="1" ht="13.5">
      <c r="A1" s="535" t="s">
        <v>188</v>
      </c>
      <c r="B1" s="451" t="str">
        <f>'1. key ratios'!B1</f>
        <v>ს.ს "პროკრედიტ ბანკი"</v>
      </c>
    </row>
    <row r="2" spans="1:11" s="536" customFormat="1" ht="12.75">
      <c r="A2" s="537" t="s">
        <v>189</v>
      </c>
      <c r="B2" s="539">
        <f>'1. key ratios'!B2</f>
        <v>44469</v>
      </c>
    </row>
    <row r="3" spans="1:11" s="536" customFormat="1" ht="12.75">
      <c r="A3" s="538" t="s">
        <v>820</v>
      </c>
    </row>
    <row r="4" spans="1:11">
      <c r="C4" s="603" t="s">
        <v>670</v>
      </c>
      <c r="D4" s="603" t="s">
        <v>671</v>
      </c>
      <c r="E4" s="603" t="s">
        <v>672</v>
      </c>
      <c r="F4" s="603" t="s">
        <v>673</v>
      </c>
      <c r="G4" s="603" t="s">
        <v>674</v>
      </c>
      <c r="H4" s="603" t="s">
        <v>675</v>
      </c>
      <c r="I4" s="603" t="s">
        <v>676</v>
      </c>
      <c r="J4" s="603" t="s">
        <v>677</v>
      </c>
      <c r="K4" s="603" t="s">
        <v>678</v>
      </c>
    </row>
    <row r="5" spans="1:11" ht="104.1" customHeight="1">
      <c r="A5" s="834" t="s">
        <v>821</v>
      </c>
      <c r="B5" s="835"/>
      <c r="C5" s="540" t="s">
        <v>822</v>
      </c>
      <c r="D5" s="540" t="s">
        <v>808</v>
      </c>
      <c r="E5" s="540" t="s">
        <v>809</v>
      </c>
      <c r="F5" s="540" t="s">
        <v>823</v>
      </c>
      <c r="G5" s="540" t="s">
        <v>824</v>
      </c>
      <c r="H5" s="540" t="s">
        <v>825</v>
      </c>
      <c r="I5" s="540" t="s">
        <v>826</v>
      </c>
      <c r="J5" s="540" t="s">
        <v>827</v>
      </c>
      <c r="K5" s="540" t="s">
        <v>828</v>
      </c>
    </row>
    <row r="6" spans="1:11" ht="12.75">
      <c r="A6" s="551">
        <v>1</v>
      </c>
      <c r="B6" s="551" t="s">
        <v>829</v>
      </c>
      <c r="C6" s="681">
        <v>7388895.6857000003</v>
      </c>
      <c r="D6" s="681">
        <v>9495654.6400000006</v>
      </c>
      <c r="E6" s="681">
        <v>132894920.17900006</v>
      </c>
      <c r="F6" s="681">
        <v>0</v>
      </c>
      <c r="G6" s="681">
        <v>1066293903.0269985</v>
      </c>
      <c r="H6" s="681">
        <v>1742170.65</v>
      </c>
      <c r="I6" s="681">
        <v>53932159.740500063</v>
      </c>
      <c r="J6" s="681">
        <v>69213777.570000052</v>
      </c>
      <c r="K6" s="681">
        <v>25377345.692501187</v>
      </c>
    </row>
    <row r="7" spans="1:11" ht="12.75">
      <c r="A7" s="551">
        <v>2</v>
      </c>
      <c r="B7" s="552" t="s">
        <v>830</v>
      </c>
      <c r="C7" s="681"/>
      <c r="D7" s="681"/>
      <c r="E7" s="681"/>
      <c r="F7" s="681"/>
      <c r="G7" s="681"/>
      <c r="H7" s="681"/>
      <c r="I7" s="681"/>
      <c r="J7" s="681"/>
      <c r="K7" s="681"/>
    </row>
    <row r="8" spans="1:11" ht="12.75">
      <c r="A8" s="551">
        <v>3</v>
      </c>
      <c r="B8" s="552" t="s">
        <v>780</v>
      </c>
      <c r="C8" s="681">
        <v>2602025.1473999997</v>
      </c>
      <c r="D8" s="681"/>
      <c r="E8" s="681">
        <v>0</v>
      </c>
      <c r="F8" s="681"/>
      <c r="G8" s="681">
        <v>47821333.443813942</v>
      </c>
      <c r="H8" s="681"/>
      <c r="I8" s="681">
        <v>9857941.9327620063</v>
      </c>
      <c r="J8" s="681">
        <v>21038853.151096996</v>
      </c>
      <c r="K8" s="681">
        <v>81308357.780685008</v>
      </c>
    </row>
    <row r="9" spans="1:11" ht="12.75">
      <c r="A9" s="551">
        <v>4</v>
      </c>
      <c r="B9" s="584" t="s">
        <v>831</v>
      </c>
      <c r="C9" s="681">
        <v>0</v>
      </c>
      <c r="D9" s="681">
        <v>0</v>
      </c>
      <c r="E9" s="681">
        <v>9360984.3491000012</v>
      </c>
      <c r="F9" s="681">
        <v>0</v>
      </c>
      <c r="G9" s="681">
        <v>38394523.609500021</v>
      </c>
      <c r="H9" s="681">
        <v>0</v>
      </c>
      <c r="I9" s="681">
        <v>1009182.6651</v>
      </c>
      <c r="J9" s="681">
        <v>2768282.7249999996</v>
      </c>
      <c r="K9" s="681">
        <v>825864.16329997312</v>
      </c>
    </row>
    <row r="10" spans="1:11" ht="12.75">
      <c r="A10" s="551">
        <v>5</v>
      </c>
      <c r="B10" s="604" t="s">
        <v>832</v>
      </c>
      <c r="C10" s="681"/>
      <c r="D10" s="681"/>
      <c r="E10" s="681"/>
      <c r="F10" s="681"/>
      <c r="G10" s="681"/>
      <c r="H10" s="681"/>
      <c r="I10" s="681"/>
      <c r="J10" s="681"/>
      <c r="K10" s="681"/>
    </row>
    <row r="11" spans="1:11" ht="12.75">
      <c r="A11" s="551">
        <v>6</v>
      </c>
      <c r="B11" s="604" t="s">
        <v>833</v>
      </c>
      <c r="C11" s="681">
        <v>0</v>
      </c>
      <c r="D11" s="681"/>
      <c r="E11" s="681">
        <v>0</v>
      </c>
      <c r="F11" s="681"/>
      <c r="G11" s="681">
        <v>231087.2</v>
      </c>
      <c r="H11" s="681"/>
      <c r="I11" s="681">
        <v>0</v>
      </c>
      <c r="J11" s="681"/>
      <c r="K11" s="681">
        <v>0</v>
      </c>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workbookViewId="0">
      <selection activeCell="S23" sqref="S23"/>
    </sheetView>
  </sheetViews>
  <sheetFormatPr defaultRowHeight="15"/>
  <cols>
    <col min="1" max="1" width="10" bestFit="1" customWidth="1"/>
    <col min="2" max="2" width="71.7109375" customWidth="1"/>
    <col min="3" max="3" width="12.85546875" bestFit="1" customWidth="1"/>
    <col min="4" max="4" width="12.5703125" bestFit="1" customWidth="1"/>
    <col min="5" max="5" width="11.5703125" bestFit="1" customWidth="1"/>
    <col min="6" max="6" width="15.140625" bestFit="1" customWidth="1"/>
    <col min="7" max="8" width="9.85546875" bestFit="1" customWidth="1"/>
    <col min="9" max="9" width="11.140625" bestFit="1" customWidth="1"/>
    <col min="10" max="10" width="12.5703125" bestFit="1" customWidth="1"/>
    <col min="11" max="11" width="11.5703125" bestFit="1" customWidth="1"/>
    <col min="12" max="12" width="15.140625" bestFit="1" customWidth="1"/>
    <col min="13" max="14" width="9.85546875" bestFit="1" customWidth="1"/>
    <col min="15" max="15" width="16.7109375" bestFit="1" customWidth="1"/>
    <col min="16" max="16" width="33.7109375" bestFit="1" customWidth="1"/>
    <col min="17" max="17" width="33.140625" customWidth="1"/>
    <col min="18" max="18" width="37.140625" bestFit="1" customWidth="1"/>
    <col min="19" max="19" width="32.140625" bestFit="1" customWidth="1"/>
  </cols>
  <sheetData>
    <row r="1" spans="1:19">
      <c r="A1" s="535" t="s">
        <v>188</v>
      </c>
      <c r="B1" s="451" t="str">
        <f>'1. key ratios'!B1</f>
        <v>ს.ს "პროკრედიტ ბანკი"</v>
      </c>
    </row>
    <row r="2" spans="1:19">
      <c r="A2" s="537" t="s">
        <v>189</v>
      </c>
      <c r="B2" s="539">
        <f>'1. key ratios'!B2</f>
        <v>44469</v>
      </c>
    </row>
    <row r="3" spans="1:19">
      <c r="A3" s="538" t="s">
        <v>962</v>
      </c>
      <c r="B3" s="536"/>
    </row>
    <row r="4" spans="1:19">
      <c r="A4" s="538"/>
      <c r="B4" s="536"/>
    </row>
    <row r="5" spans="1:19" ht="24" customHeight="1">
      <c r="A5" s="836" t="s">
        <v>994</v>
      </c>
      <c r="B5" s="836"/>
      <c r="C5" s="838" t="s">
        <v>783</v>
      </c>
      <c r="D5" s="838"/>
      <c r="E5" s="838"/>
      <c r="F5" s="838"/>
      <c r="G5" s="838"/>
      <c r="H5" s="838"/>
      <c r="I5" s="838" t="s">
        <v>1004</v>
      </c>
      <c r="J5" s="838"/>
      <c r="K5" s="838"/>
      <c r="L5" s="838"/>
      <c r="M5" s="838"/>
      <c r="N5" s="838"/>
      <c r="O5" s="837" t="s">
        <v>988</v>
      </c>
      <c r="P5" s="837" t="s">
        <v>999</v>
      </c>
      <c r="Q5" s="837" t="s">
        <v>998</v>
      </c>
      <c r="R5" s="837" t="s">
        <v>1003</v>
      </c>
      <c r="S5" s="837" t="s">
        <v>989</v>
      </c>
    </row>
    <row r="6" spans="1:19" ht="36" customHeight="1">
      <c r="A6" s="836"/>
      <c r="B6" s="836"/>
      <c r="C6" s="674"/>
      <c r="D6" s="598" t="s">
        <v>814</v>
      </c>
      <c r="E6" s="598" t="s">
        <v>815</v>
      </c>
      <c r="F6" s="598" t="s">
        <v>816</v>
      </c>
      <c r="G6" s="598" t="s">
        <v>817</v>
      </c>
      <c r="H6" s="598" t="s">
        <v>818</v>
      </c>
      <c r="I6" s="674"/>
      <c r="J6" s="598" t="s">
        <v>814</v>
      </c>
      <c r="K6" s="598" t="s">
        <v>815</v>
      </c>
      <c r="L6" s="598" t="s">
        <v>816</v>
      </c>
      <c r="M6" s="598" t="s">
        <v>817</v>
      </c>
      <c r="N6" s="598" t="s">
        <v>818</v>
      </c>
      <c r="O6" s="837"/>
      <c r="P6" s="837"/>
      <c r="Q6" s="837"/>
      <c r="R6" s="837"/>
      <c r="S6" s="837"/>
    </row>
    <row r="7" spans="1:19">
      <c r="A7" s="664">
        <v>1</v>
      </c>
      <c r="B7" s="665" t="s">
        <v>963</v>
      </c>
      <c r="C7" s="693">
        <v>887524.21490000002</v>
      </c>
      <c r="D7" s="693">
        <v>887524.21490000002</v>
      </c>
      <c r="E7" s="693">
        <v>0</v>
      </c>
      <c r="F7" s="693">
        <v>0</v>
      </c>
      <c r="G7" s="693">
        <v>0</v>
      </c>
      <c r="H7" s="693">
        <v>0</v>
      </c>
      <c r="I7" s="693">
        <v>17750.484199999999</v>
      </c>
      <c r="J7" s="693">
        <v>17750.484199999999</v>
      </c>
      <c r="K7" s="693">
        <v>0</v>
      </c>
      <c r="L7" s="693">
        <v>0</v>
      </c>
      <c r="M7" s="693">
        <v>0</v>
      </c>
      <c r="N7" s="693">
        <v>0</v>
      </c>
      <c r="O7" s="693">
        <v>32</v>
      </c>
      <c r="P7" s="695">
        <v>0.14499999999999999</v>
      </c>
      <c r="Q7" s="695">
        <v>0.1676</v>
      </c>
      <c r="R7" s="695">
        <v>0.12139999999999999</v>
      </c>
      <c r="S7" s="693">
        <v>35.484699999999997</v>
      </c>
    </row>
    <row r="8" spans="1:19">
      <c r="A8" s="664">
        <v>2</v>
      </c>
      <c r="B8" s="666" t="s">
        <v>964</v>
      </c>
      <c r="C8" s="693">
        <v>2902502.2900999999</v>
      </c>
      <c r="D8" s="693">
        <v>2427515.1634</v>
      </c>
      <c r="E8" s="693">
        <v>170500.59029999998</v>
      </c>
      <c r="F8" s="693">
        <v>299462.20640000002</v>
      </c>
      <c r="G8" s="693">
        <v>0</v>
      </c>
      <c r="H8" s="693">
        <v>5024.33</v>
      </c>
      <c r="I8" s="693">
        <v>160463.35389999999</v>
      </c>
      <c r="J8" s="693">
        <v>48549.353899999987</v>
      </c>
      <c r="K8" s="693">
        <v>17051</v>
      </c>
      <c r="L8" s="693">
        <v>89839</v>
      </c>
      <c r="M8" s="693">
        <v>0</v>
      </c>
      <c r="N8" s="693">
        <v>5024</v>
      </c>
      <c r="O8" s="693">
        <v>146</v>
      </c>
      <c r="P8" s="695">
        <v>9.4399999999999998E-2</v>
      </c>
      <c r="Q8" s="695">
        <v>0.1057</v>
      </c>
      <c r="R8" s="695">
        <v>0.1186</v>
      </c>
      <c r="S8" s="693">
        <v>28.302299999999999</v>
      </c>
    </row>
    <row r="9" spans="1:19">
      <c r="A9" s="664">
        <v>3</v>
      </c>
      <c r="B9" s="666" t="s">
        <v>965</v>
      </c>
      <c r="C9" s="693"/>
      <c r="D9" s="693"/>
      <c r="E9" s="693"/>
      <c r="F9" s="693"/>
      <c r="G9" s="693"/>
      <c r="H9" s="693"/>
      <c r="I9" s="693"/>
      <c r="J9" s="693"/>
      <c r="K9" s="693"/>
      <c r="L9" s="693"/>
      <c r="M9" s="693"/>
      <c r="N9" s="693"/>
      <c r="O9" s="693"/>
      <c r="P9" s="695"/>
      <c r="Q9" s="695"/>
      <c r="R9" s="695"/>
      <c r="S9" s="693"/>
    </row>
    <row r="10" spans="1:19">
      <c r="A10" s="664">
        <v>4</v>
      </c>
      <c r="B10" s="666" t="s">
        <v>966</v>
      </c>
      <c r="C10" s="693"/>
      <c r="D10" s="693"/>
      <c r="E10" s="693"/>
      <c r="F10" s="693"/>
      <c r="G10" s="693"/>
      <c r="H10" s="693"/>
      <c r="I10" s="693"/>
      <c r="J10" s="693"/>
      <c r="K10" s="693"/>
      <c r="L10" s="693"/>
      <c r="M10" s="693"/>
      <c r="N10" s="693"/>
      <c r="O10" s="693"/>
      <c r="P10" s="695"/>
      <c r="Q10" s="695"/>
      <c r="R10" s="695"/>
      <c r="S10" s="693"/>
    </row>
    <row r="11" spans="1:19">
      <c r="A11" s="664">
        <v>5</v>
      </c>
      <c r="B11" s="666" t="s">
        <v>967</v>
      </c>
      <c r="C11" s="693">
        <v>1223459.7340000002</v>
      </c>
      <c r="D11" s="693">
        <v>1152079.6414000001</v>
      </c>
      <c r="E11" s="693">
        <v>48788.5</v>
      </c>
      <c r="F11" s="693">
        <v>13533.61</v>
      </c>
      <c r="G11" s="693">
        <v>6000.6605</v>
      </c>
      <c r="H11" s="693">
        <v>3057.3220999999999</v>
      </c>
      <c r="I11" s="693">
        <v>38038.178100000005</v>
      </c>
      <c r="J11" s="693">
        <v>23042.178100000005</v>
      </c>
      <c r="K11" s="693">
        <v>4879</v>
      </c>
      <c r="L11" s="693">
        <v>4060</v>
      </c>
      <c r="M11" s="693">
        <v>3000</v>
      </c>
      <c r="N11" s="693">
        <v>3057</v>
      </c>
      <c r="O11" s="693">
        <v>522</v>
      </c>
      <c r="P11" s="695">
        <v>0.14499999999999999</v>
      </c>
      <c r="Q11" s="695">
        <v>0.155</v>
      </c>
      <c r="R11" s="695">
        <v>0.1275</v>
      </c>
      <c r="S11" s="693">
        <v>178.27369999999999</v>
      </c>
    </row>
    <row r="12" spans="1:19">
      <c r="A12" s="664">
        <v>6</v>
      </c>
      <c r="B12" s="666" t="s">
        <v>968</v>
      </c>
      <c r="C12" s="693">
        <v>138.06</v>
      </c>
      <c r="D12" s="693">
        <v>30.43</v>
      </c>
      <c r="E12" s="693">
        <v>107.63</v>
      </c>
      <c r="F12" s="693">
        <v>0</v>
      </c>
      <c r="G12" s="693">
        <v>0</v>
      </c>
      <c r="H12" s="693">
        <v>0</v>
      </c>
      <c r="I12" s="693">
        <v>11.371600000000001</v>
      </c>
      <c r="J12" s="693">
        <v>0.37160000000000082</v>
      </c>
      <c r="K12" s="693">
        <v>11</v>
      </c>
      <c r="L12" s="693">
        <v>0</v>
      </c>
      <c r="M12" s="693">
        <v>0</v>
      </c>
      <c r="N12" s="693">
        <v>0</v>
      </c>
      <c r="O12" s="693">
        <v>2</v>
      </c>
      <c r="P12" s="695">
        <v>0</v>
      </c>
      <c r="Q12" s="695">
        <v>0</v>
      </c>
      <c r="R12" s="695">
        <v>0.28000000000000003</v>
      </c>
      <c r="S12" s="693"/>
    </row>
    <row r="13" spans="1:19">
      <c r="A13" s="664">
        <v>7</v>
      </c>
      <c r="B13" s="666" t="s">
        <v>969</v>
      </c>
      <c r="C13" s="693">
        <v>101159667.43170002</v>
      </c>
      <c r="D13" s="693">
        <v>93406846.74150002</v>
      </c>
      <c r="E13" s="693">
        <v>3932199.284</v>
      </c>
      <c r="F13" s="693">
        <v>3409074.5120000001</v>
      </c>
      <c r="G13" s="693">
        <v>289926.07560000004</v>
      </c>
      <c r="H13" s="693">
        <v>121620.8186</v>
      </c>
      <c r="I13" s="693">
        <v>3550663.0490999999</v>
      </c>
      <c r="J13" s="693">
        <v>1868137.0490999999</v>
      </c>
      <c r="K13" s="693">
        <v>393220</v>
      </c>
      <c r="L13" s="693">
        <v>1022722</v>
      </c>
      <c r="M13" s="693">
        <v>144963</v>
      </c>
      <c r="N13" s="693">
        <v>121621</v>
      </c>
      <c r="O13" s="693">
        <v>708</v>
      </c>
      <c r="P13" s="695">
        <v>4.82E-2</v>
      </c>
      <c r="Q13" s="695">
        <v>5.5399999999999998E-2</v>
      </c>
      <c r="R13" s="695">
        <v>6.7900000000000002E-2</v>
      </c>
      <c r="S13" s="693">
        <v>108.1151</v>
      </c>
    </row>
    <row r="14" spans="1:19">
      <c r="A14" s="664">
        <v>7.1</v>
      </c>
      <c r="B14" s="667" t="s">
        <v>970</v>
      </c>
      <c r="C14" s="693">
        <v>88246431.460900009</v>
      </c>
      <c r="D14" s="693">
        <v>81127941.766600013</v>
      </c>
      <c r="E14" s="693">
        <v>3549426.9534999998</v>
      </c>
      <c r="F14" s="693">
        <v>3157515.8466000003</v>
      </c>
      <c r="G14" s="693">
        <v>289926.07560000004</v>
      </c>
      <c r="H14" s="693">
        <v>121620.8186</v>
      </c>
      <c r="I14" s="693">
        <v>3191340.1203000001</v>
      </c>
      <c r="J14" s="693">
        <v>1622559.1203000001</v>
      </c>
      <c r="K14" s="693">
        <v>354943</v>
      </c>
      <c r="L14" s="693">
        <v>947254</v>
      </c>
      <c r="M14" s="693">
        <v>144963</v>
      </c>
      <c r="N14" s="693">
        <v>121621</v>
      </c>
      <c r="O14" s="693">
        <v>559</v>
      </c>
      <c r="P14" s="695">
        <v>4.6199999999999998E-2</v>
      </c>
      <c r="Q14" s="695">
        <v>5.3100000000000001E-2</v>
      </c>
      <c r="R14" s="695">
        <v>6.7699999999999996E-2</v>
      </c>
      <c r="S14" s="693">
        <v>109.0402</v>
      </c>
    </row>
    <row r="15" spans="1:19" ht="25.5">
      <c r="A15" s="664">
        <v>7.2</v>
      </c>
      <c r="B15" s="667" t="s">
        <v>971</v>
      </c>
      <c r="C15" s="693">
        <v>8234123.9758000001</v>
      </c>
      <c r="D15" s="693">
        <v>7963355.6372999996</v>
      </c>
      <c r="E15" s="693">
        <v>111221.1139</v>
      </c>
      <c r="F15" s="693">
        <v>159547.22459999999</v>
      </c>
      <c r="G15" s="693">
        <v>0</v>
      </c>
      <c r="H15" s="693">
        <v>0</v>
      </c>
      <c r="I15" s="693">
        <v>218253.38930000001</v>
      </c>
      <c r="J15" s="693">
        <v>159267.38930000001</v>
      </c>
      <c r="K15" s="693">
        <v>11122</v>
      </c>
      <c r="L15" s="693">
        <v>47864</v>
      </c>
      <c r="M15" s="693">
        <v>0</v>
      </c>
      <c r="N15" s="693">
        <v>0</v>
      </c>
      <c r="O15" s="693">
        <v>56</v>
      </c>
      <c r="P15" s="695"/>
      <c r="Q15" s="695"/>
      <c r="R15" s="695">
        <v>6.3200000000000006E-2</v>
      </c>
      <c r="S15" s="693">
        <v>101.40179999999999</v>
      </c>
    </row>
    <row r="16" spans="1:19">
      <c r="A16" s="664">
        <v>7.3</v>
      </c>
      <c r="B16" s="667" t="s">
        <v>972</v>
      </c>
      <c r="C16" s="693">
        <v>4679111.9950000001</v>
      </c>
      <c r="D16" s="693">
        <v>4315549.3376000002</v>
      </c>
      <c r="E16" s="693">
        <v>271551.21659999999</v>
      </c>
      <c r="F16" s="693">
        <v>92011.440799999997</v>
      </c>
      <c r="G16" s="693">
        <v>0</v>
      </c>
      <c r="H16" s="693">
        <v>0</v>
      </c>
      <c r="I16" s="693">
        <v>141069.53950000001</v>
      </c>
      <c r="J16" s="693">
        <v>86310.539500000014</v>
      </c>
      <c r="K16" s="693">
        <v>27155</v>
      </c>
      <c r="L16" s="693">
        <v>27604</v>
      </c>
      <c r="M16" s="693">
        <v>0</v>
      </c>
      <c r="N16" s="693">
        <v>0</v>
      </c>
      <c r="O16" s="693">
        <v>93</v>
      </c>
      <c r="P16" s="695">
        <v>0.11459999999999999</v>
      </c>
      <c r="Q16" s="695">
        <v>0.13170000000000001</v>
      </c>
      <c r="R16" s="695">
        <v>7.9699999999999993E-2</v>
      </c>
      <c r="S16" s="693">
        <v>102.4824</v>
      </c>
    </row>
    <row r="17" spans="1:19">
      <c r="A17" s="664">
        <v>8</v>
      </c>
      <c r="B17" s="666" t="s">
        <v>973</v>
      </c>
      <c r="C17" s="693"/>
      <c r="D17" s="693"/>
      <c r="E17" s="693"/>
      <c r="F17" s="693"/>
      <c r="G17" s="693"/>
      <c r="H17" s="693"/>
      <c r="I17" s="693"/>
      <c r="J17" s="693"/>
      <c r="K17" s="693"/>
      <c r="L17" s="693"/>
      <c r="M17" s="693"/>
      <c r="N17" s="693"/>
      <c r="O17" s="693"/>
      <c r="P17" s="695"/>
      <c r="Q17" s="695"/>
      <c r="R17" s="695"/>
      <c r="S17" s="693"/>
    </row>
    <row r="18" spans="1:19">
      <c r="A18" s="668">
        <v>9</v>
      </c>
      <c r="B18" s="669" t="s">
        <v>974</v>
      </c>
      <c r="C18" s="694"/>
      <c r="D18" s="694"/>
      <c r="E18" s="694"/>
      <c r="F18" s="694"/>
      <c r="G18" s="694"/>
      <c r="H18" s="694"/>
      <c r="I18" s="694"/>
      <c r="J18" s="694"/>
      <c r="K18" s="694"/>
      <c r="L18" s="694"/>
      <c r="M18" s="694"/>
      <c r="N18" s="694"/>
      <c r="O18" s="694"/>
      <c r="P18" s="696"/>
      <c r="Q18" s="696"/>
      <c r="R18" s="696"/>
      <c r="S18" s="694"/>
    </row>
    <row r="19" spans="1:19">
      <c r="A19" s="670">
        <v>10</v>
      </c>
      <c r="B19" s="671" t="s">
        <v>995</v>
      </c>
      <c r="C19" s="693">
        <v>106173291.73070002</v>
      </c>
      <c r="D19" s="693">
        <v>97873996.191200018</v>
      </c>
      <c r="E19" s="693">
        <v>4151596.0043000001</v>
      </c>
      <c r="F19" s="693">
        <v>3722070.3284</v>
      </c>
      <c r="G19" s="693">
        <v>295926.73610000004</v>
      </c>
      <c r="H19" s="693">
        <v>129702.47070000001</v>
      </c>
      <c r="I19" s="693">
        <v>3766926.4369000001</v>
      </c>
      <c r="J19" s="693">
        <v>1957479.4368999999</v>
      </c>
      <c r="K19" s="693">
        <v>415161</v>
      </c>
      <c r="L19" s="693">
        <v>1116621</v>
      </c>
      <c r="M19" s="693">
        <v>147963</v>
      </c>
      <c r="N19" s="693">
        <v>129702</v>
      </c>
      <c r="O19" s="693">
        <v>1410</v>
      </c>
      <c r="P19" s="695">
        <v>5.4100000000000002E-2</v>
      </c>
      <c r="Q19" s="695">
        <v>6.1899999999999997E-2</v>
      </c>
      <c r="R19" s="695">
        <v>7.0400000000000004E-2</v>
      </c>
      <c r="S19" s="693">
        <v>104.95805022920972</v>
      </c>
    </row>
    <row r="20" spans="1:19" ht="25.5">
      <c r="A20" s="719">
        <v>10.1</v>
      </c>
      <c r="B20" s="667" t="s">
        <v>1002</v>
      </c>
      <c r="C20" s="718"/>
      <c r="D20" s="718"/>
      <c r="E20" s="718"/>
      <c r="F20" s="718"/>
      <c r="G20" s="718"/>
      <c r="H20" s="718"/>
      <c r="I20" s="718"/>
      <c r="J20" s="718"/>
      <c r="K20" s="718"/>
      <c r="L20" s="718"/>
      <c r="M20" s="718"/>
      <c r="N20" s="718"/>
      <c r="O20" s="718"/>
      <c r="P20" s="718"/>
      <c r="Q20" s="718"/>
      <c r="R20" s="718"/>
      <c r="S20" s="718"/>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24" activePane="bottomRight" state="frozen"/>
      <selection pane="topRight" activeCell="B1" sqref="B1"/>
      <selection pane="bottomLeft" activeCell="A5" sqref="A5"/>
      <selection pane="bottomRight" activeCell="C7" sqref="C7:H4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188</v>
      </c>
      <c r="B1" s="352" t="str">
        <f>'1. key ratios'!B1</f>
        <v>ს.ს "პროკრედიტ ბანკი"</v>
      </c>
    </row>
    <row r="2" spans="1:8" ht="15.75">
      <c r="A2" s="18" t="s">
        <v>189</v>
      </c>
      <c r="B2" s="488">
        <f>'1. key ratios'!B2</f>
        <v>44469</v>
      </c>
    </row>
    <row r="3" spans="1:8" ht="15.75">
      <c r="A3" s="18"/>
    </row>
    <row r="4" spans="1:8" ht="16.5" thickBot="1">
      <c r="A4" s="32" t="s">
        <v>405</v>
      </c>
      <c r="B4" s="72" t="s">
        <v>243</v>
      </c>
      <c r="C4" s="32"/>
      <c r="D4" s="33"/>
      <c r="E4" s="33"/>
      <c r="F4" s="34"/>
      <c r="G4" s="34"/>
      <c r="H4" s="35" t="s">
        <v>93</v>
      </c>
    </row>
    <row r="5" spans="1:8" ht="15.75">
      <c r="A5" s="36"/>
      <c r="B5" s="37"/>
      <c r="C5" s="732" t="s">
        <v>194</v>
      </c>
      <c r="D5" s="733"/>
      <c r="E5" s="734"/>
      <c r="F5" s="732" t="s">
        <v>195</v>
      </c>
      <c r="G5" s="733"/>
      <c r="H5" s="735"/>
    </row>
    <row r="6" spans="1:8" ht="15.75">
      <c r="A6" s="38" t="s">
        <v>26</v>
      </c>
      <c r="B6" s="39" t="s">
        <v>153</v>
      </c>
      <c r="C6" s="40" t="s">
        <v>27</v>
      </c>
      <c r="D6" s="40" t="s">
        <v>94</v>
      </c>
      <c r="E6" s="40" t="s">
        <v>68</v>
      </c>
      <c r="F6" s="40" t="s">
        <v>27</v>
      </c>
      <c r="G6" s="40" t="s">
        <v>94</v>
      </c>
      <c r="H6" s="41" t="s">
        <v>68</v>
      </c>
    </row>
    <row r="7" spans="1:8" ht="15.75">
      <c r="A7" s="38">
        <v>1</v>
      </c>
      <c r="B7" s="42" t="s">
        <v>154</v>
      </c>
      <c r="C7" s="245">
        <v>16450495.689999999</v>
      </c>
      <c r="D7" s="245">
        <v>29944992.609999999</v>
      </c>
      <c r="E7" s="246">
        <v>46395488.299999997</v>
      </c>
      <c r="F7" s="247">
        <v>19290730.550000001</v>
      </c>
      <c r="G7" s="248">
        <v>21760896.399999999</v>
      </c>
      <c r="H7" s="249">
        <v>41051626.950000003</v>
      </c>
    </row>
    <row r="8" spans="1:8" ht="15.75">
      <c r="A8" s="38">
        <v>2</v>
      </c>
      <c r="B8" s="42" t="s">
        <v>155</v>
      </c>
      <c r="C8" s="245">
        <v>36812707.450000003</v>
      </c>
      <c r="D8" s="245">
        <v>200643701.88</v>
      </c>
      <c r="E8" s="246">
        <v>237456409.32999998</v>
      </c>
      <c r="F8" s="247">
        <v>4868435.9800000004</v>
      </c>
      <c r="G8" s="248">
        <v>186830563.41</v>
      </c>
      <c r="H8" s="249">
        <v>191698999.38999999</v>
      </c>
    </row>
    <row r="9" spans="1:8" ht="15.75">
      <c r="A9" s="38">
        <v>3</v>
      </c>
      <c r="B9" s="42" t="s">
        <v>156</v>
      </c>
      <c r="C9" s="245">
        <v>3957.09</v>
      </c>
      <c r="D9" s="245">
        <v>125658610.39999999</v>
      </c>
      <c r="E9" s="246">
        <v>125662567.48999999</v>
      </c>
      <c r="F9" s="247">
        <v>25391741.989999998</v>
      </c>
      <c r="G9" s="248">
        <v>89627978</v>
      </c>
      <c r="H9" s="249">
        <v>115019719.98999999</v>
      </c>
    </row>
    <row r="10" spans="1:8" ht="15.75">
      <c r="A10" s="38">
        <v>4</v>
      </c>
      <c r="B10" s="42" t="s">
        <v>185</v>
      </c>
      <c r="C10" s="245">
        <v>0</v>
      </c>
      <c r="D10" s="245">
        <v>0</v>
      </c>
      <c r="E10" s="246">
        <v>0</v>
      </c>
      <c r="F10" s="247">
        <v>0</v>
      </c>
      <c r="G10" s="248">
        <v>0</v>
      </c>
      <c r="H10" s="249">
        <v>0</v>
      </c>
    </row>
    <row r="11" spans="1:8" ht="15.75">
      <c r="A11" s="38">
        <v>5</v>
      </c>
      <c r="B11" s="42" t="s">
        <v>157</v>
      </c>
      <c r="C11" s="245">
        <v>37872870.439999998</v>
      </c>
      <c r="D11" s="245">
        <v>0</v>
      </c>
      <c r="E11" s="246">
        <v>37872870.439999998</v>
      </c>
      <c r="F11" s="247">
        <v>60689782.900000006</v>
      </c>
      <c r="G11" s="248">
        <v>0</v>
      </c>
      <c r="H11" s="249">
        <v>60689782.900000006</v>
      </c>
    </row>
    <row r="12" spans="1:8" ht="15.75">
      <c r="A12" s="38">
        <v>6.1</v>
      </c>
      <c r="B12" s="43" t="s">
        <v>158</v>
      </c>
      <c r="C12" s="245">
        <v>379725394.55999994</v>
      </c>
      <c r="D12" s="245">
        <v>986613432.61000013</v>
      </c>
      <c r="E12" s="246">
        <v>1366338827.1700001</v>
      </c>
      <c r="F12" s="247">
        <v>297874147.49000001</v>
      </c>
      <c r="G12" s="248">
        <v>1009917475.3929001</v>
      </c>
      <c r="H12" s="249">
        <v>1307791622.8829002</v>
      </c>
    </row>
    <row r="13" spans="1:8" ht="15.75">
      <c r="A13" s="38">
        <v>6.2</v>
      </c>
      <c r="B13" s="43" t="s">
        <v>159</v>
      </c>
      <c r="C13" s="245">
        <v>-10610308.950000001</v>
      </c>
      <c r="D13" s="245">
        <v>-36349062.340000004</v>
      </c>
      <c r="E13" s="246">
        <v>-46959371.290000007</v>
      </c>
      <c r="F13" s="247">
        <v>-15232019.4974201</v>
      </c>
      <c r="G13" s="248">
        <v>-57942123.939291798</v>
      </c>
      <c r="H13" s="249">
        <v>-73174143.436711892</v>
      </c>
    </row>
    <row r="14" spans="1:8" ht="15.75">
      <c r="A14" s="38">
        <v>6</v>
      </c>
      <c r="B14" s="42" t="s">
        <v>160</v>
      </c>
      <c r="C14" s="246">
        <v>369115085.60999995</v>
      </c>
      <c r="D14" s="246">
        <v>950264370.2700001</v>
      </c>
      <c r="E14" s="246">
        <v>1319379455.8800001</v>
      </c>
      <c r="F14" s="246">
        <v>282642127.99257994</v>
      </c>
      <c r="G14" s="246">
        <v>951975351.45360827</v>
      </c>
      <c r="H14" s="249">
        <v>1234617479.4461882</v>
      </c>
    </row>
    <row r="15" spans="1:8" ht="15.75">
      <c r="A15" s="38">
        <v>7</v>
      </c>
      <c r="B15" s="42" t="s">
        <v>161</v>
      </c>
      <c r="C15" s="245">
        <v>3173348.8</v>
      </c>
      <c r="D15" s="245">
        <v>3478728.8300000005</v>
      </c>
      <c r="E15" s="246">
        <v>6652077.6300000008</v>
      </c>
      <c r="F15" s="247">
        <v>3636912.22</v>
      </c>
      <c r="G15" s="248">
        <v>8038647.2200000007</v>
      </c>
      <c r="H15" s="249">
        <v>11675559.440000001</v>
      </c>
    </row>
    <row r="16" spans="1:8" ht="15.75">
      <c r="A16" s="38">
        <v>8</v>
      </c>
      <c r="B16" s="42" t="s">
        <v>162</v>
      </c>
      <c r="C16" s="245">
        <v>101384.04</v>
      </c>
      <c r="D16" s="245" t="s">
        <v>1009</v>
      </c>
      <c r="E16" s="246">
        <v>101384.04</v>
      </c>
      <c r="F16" s="247">
        <v>189576.5</v>
      </c>
      <c r="G16" s="248" t="s">
        <v>1009</v>
      </c>
      <c r="H16" s="249">
        <v>189576.5</v>
      </c>
    </row>
    <row r="17" spans="1:8" ht="15.75">
      <c r="A17" s="38">
        <v>9</v>
      </c>
      <c r="B17" s="42" t="s">
        <v>163</v>
      </c>
      <c r="C17" s="245">
        <v>6298572.1799999997</v>
      </c>
      <c r="D17" s="245">
        <v>60074.85</v>
      </c>
      <c r="E17" s="246">
        <v>6358647.0299999993</v>
      </c>
      <c r="F17" s="247">
        <v>6298572.1799999997</v>
      </c>
      <c r="G17" s="248">
        <v>63384.75</v>
      </c>
      <c r="H17" s="249">
        <v>6361956.9299999997</v>
      </c>
    </row>
    <row r="18" spans="1:8" ht="15.75">
      <c r="A18" s="38">
        <v>10</v>
      </c>
      <c r="B18" s="42" t="s">
        <v>164</v>
      </c>
      <c r="C18" s="245">
        <v>52020756.600000001</v>
      </c>
      <c r="D18" s="245" t="s">
        <v>1009</v>
      </c>
      <c r="E18" s="246">
        <v>52020756.600000001</v>
      </c>
      <c r="F18" s="247">
        <v>55917209.979999997</v>
      </c>
      <c r="G18" s="248" t="s">
        <v>1009</v>
      </c>
      <c r="H18" s="249">
        <v>55917209.979999997</v>
      </c>
    </row>
    <row r="19" spans="1:8" ht="15.75">
      <c r="A19" s="38">
        <v>11</v>
      </c>
      <c r="B19" s="42" t="s">
        <v>165</v>
      </c>
      <c r="C19" s="245">
        <v>12642863.59</v>
      </c>
      <c r="D19" s="245">
        <v>24098323.741500001</v>
      </c>
      <c r="E19" s="246">
        <v>36741187.331500001</v>
      </c>
      <c r="F19" s="247">
        <v>16173696.879999999</v>
      </c>
      <c r="G19" s="248">
        <v>10499084.720000001</v>
      </c>
      <c r="H19" s="249">
        <v>26672781.600000001</v>
      </c>
    </row>
    <row r="20" spans="1:8" ht="15.75">
      <c r="A20" s="38">
        <v>12</v>
      </c>
      <c r="B20" s="44" t="s">
        <v>166</v>
      </c>
      <c r="C20" s="246">
        <v>534492041.49000001</v>
      </c>
      <c r="D20" s="246">
        <v>1334148802.5814998</v>
      </c>
      <c r="E20" s="246">
        <v>1868640844.0714998</v>
      </c>
      <c r="F20" s="246">
        <v>475098787.17258</v>
      </c>
      <c r="G20" s="246">
        <v>1268795905.9536083</v>
      </c>
      <c r="H20" s="249">
        <v>1743894693.1261883</v>
      </c>
    </row>
    <row r="21" spans="1:8" ht="15.75">
      <c r="A21" s="38"/>
      <c r="B21" s="39" t="s">
        <v>183</v>
      </c>
      <c r="C21" s="250"/>
      <c r="D21" s="250"/>
      <c r="E21" s="250">
        <v>0</v>
      </c>
      <c r="F21" s="251"/>
      <c r="G21" s="252"/>
      <c r="H21" s="253">
        <v>0</v>
      </c>
    </row>
    <row r="22" spans="1:8" ht="15.75">
      <c r="A22" s="38">
        <v>13</v>
      </c>
      <c r="B22" s="42" t="s">
        <v>167</v>
      </c>
      <c r="C22" s="245">
        <v>0</v>
      </c>
      <c r="D22" s="245">
        <v>0</v>
      </c>
      <c r="E22" s="246">
        <v>0</v>
      </c>
      <c r="F22" s="247">
        <v>0</v>
      </c>
      <c r="G22" s="248">
        <v>0</v>
      </c>
      <c r="H22" s="249">
        <v>0</v>
      </c>
    </row>
    <row r="23" spans="1:8" ht="15.75">
      <c r="A23" s="38">
        <v>14</v>
      </c>
      <c r="B23" s="42" t="s">
        <v>168</v>
      </c>
      <c r="C23" s="245">
        <v>113810069.21000001</v>
      </c>
      <c r="D23" s="245">
        <v>188375026.28</v>
      </c>
      <c r="E23" s="246">
        <v>302185095.49000001</v>
      </c>
      <c r="F23" s="247">
        <v>101979007.94999999</v>
      </c>
      <c r="G23" s="248">
        <v>159809522.31</v>
      </c>
      <c r="H23" s="249">
        <v>261788530.25999999</v>
      </c>
    </row>
    <row r="24" spans="1:8" ht="15.75">
      <c r="A24" s="38">
        <v>15</v>
      </c>
      <c r="B24" s="42" t="s">
        <v>169</v>
      </c>
      <c r="C24" s="245">
        <v>62031975.650000006</v>
      </c>
      <c r="D24" s="245">
        <v>299000723.40999997</v>
      </c>
      <c r="E24" s="246">
        <v>361032699.05999994</v>
      </c>
      <c r="F24" s="247">
        <v>75734650.909999996</v>
      </c>
      <c r="G24" s="248">
        <v>253080805.95169997</v>
      </c>
      <c r="H24" s="249">
        <v>328815456.86169994</v>
      </c>
    </row>
    <row r="25" spans="1:8" ht="15.75">
      <c r="A25" s="38">
        <v>16</v>
      </c>
      <c r="B25" s="42" t="s">
        <v>170</v>
      </c>
      <c r="C25" s="245">
        <v>45820663.240000002</v>
      </c>
      <c r="D25" s="245">
        <v>293779456.71000004</v>
      </c>
      <c r="E25" s="246">
        <v>339600119.95000005</v>
      </c>
      <c r="F25" s="247">
        <v>37806249.120000005</v>
      </c>
      <c r="G25" s="248">
        <v>296846563.75</v>
      </c>
      <c r="H25" s="249">
        <v>334652812.87</v>
      </c>
    </row>
    <row r="26" spans="1:8" ht="15.75">
      <c r="A26" s="38">
        <v>17</v>
      </c>
      <c r="B26" s="42" t="s">
        <v>171</v>
      </c>
      <c r="C26" s="250"/>
      <c r="D26" s="250"/>
      <c r="E26" s="246">
        <v>0</v>
      </c>
      <c r="F26" s="251"/>
      <c r="G26" s="252"/>
      <c r="H26" s="249">
        <v>0</v>
      </c>
    </row>
    <row r="27" spans="1:8" ht="15.75">
      <c r="A27" s="38">
        <v>18</v>
      </c>
      <c r="B27" s="42" t="s">
        <v>172</v>
      </c>
      <c r="C27" s="245">
        <v>17493919</v>
      </c>
      <c r="D27" s="245">
        <v>496741491.38137007</v>
      </c>
      <c r="E27" s="246">
        <v>514235410.38137007</v>
      </c>
      <c r="F27" s="247">
        <v>26240878.5</v>
      </c>
      <c r="G27" s="248">
        <v>504161618.26167023</v>
      </c>
      <c r="H27" s="249">
        <v>530402496.76167023</v>
      </c>
    </row>
    <row r="28" spans="1:8" ht="15.75">
      <c r="A28" s="38">
        <v>19</v>
      </c>
      <c r="B28" s="42" t="s">
        <v>173</v>
      </c>
      <c r="C28" s="245">
        <v>662493.63</v>
      </c>
      <c r="D28" s="245">
        <v>8213864.1299999999</v>
      </c>
      <c r="E28" s="246">
        <v>8876357.7599999998</v>
      </c>
      <c r="F28" s="247">
        <v>1259373.9400000002</v>
      </c>
      <c r="G28" s="248">
        <v>9896933.3800000008</v>
      </c>
      <c r="H28" s="249">
        <v>11156307.32</v>
      </c>
    </row>
    <row r="29" spans="1:8" ht="15.75">
      <c r="A29" s="38">
        <v>20</v>
      </c>
      <c r="B29" s="42" t="s">
        <v>95</v>
      </c>
      <c r="C29" s="245">
        <v>33439217.829999998</v>
      </c>
      <c r="D29" s="245">
        <v>8518848.1500000004</v>
      </c>
      <c r="E29" s="246">
        <v>41958065.979999997</v>
      </c>
      <c r="F29" s="247">
        <v>17895000.34</v>
      </c>
      <c r="G29" s="248">
        <v>13373436.940000001</v>
      </c>
      <c r="H29" s="249">
        <v>31268437.280000001</v>
      </c>
    </row>
    <row r="30" spans="1:8" ht="15.75">
      <c r="A30" s="38">
        <v>21</v>
      </c>
      <c r="B30" s="42" t="s">
        <v>174</v>
      </c>
      <c r="C30" s="245">
        <v>0</v>
      </c>
      <c r="D30" s="245">
        <v>49432500</v>
      </c>
      <c r="E30" s="246">
        <v>49432500</v>
      </c>
      <c r="F30" s="247">
        <v>0</v>
      </c>
      <c r="G30" s="248">
        <v>52085500</v>
      </c>
      <c r="H30" s="249">
        <v>52085500</v>
      </c>
    </row>
    <row r="31" spans="1:8" ht="15.75">
      <c r="A31" s="38">
        <v>22</v>
      </c>
      <c r="B31" s="44" t="s">
        <v>175</v>
      </c>
      <c r="C31" s="246">
        <v>273258338.56</v>
      </c>
      <c r="D31" s="246">
        <v>1344061910.0613704</v>
      </c>
      <c r="E31" s="246">
        <v>1617320248.6213703</v>
      </c>
      <c r="F31" s="246">
        <v>260915160.75999999</v>
      </c>
      <c r="G31" s="246">
        <v>1289254380.5933704</v>
      </c>
      <c r="H31" s="249">
        <v>1550169541.3533704</v>
      </c>
    </row>
    <row r="32" spans="1:8" ht="15.75">
      <c r="A32" s="38"/>
      <c r="B32" s="39" t="s">
        <v>184</v>
      </c>
      <c r="C32" s="250"/>
      <c r="D32" s="250"/>
      <c r="E32" s="245">
        <v>0</v>
      </c>
      <c r="F32" s="251"/>
      <c r="G32" s="252"/>
      <c r="H32" s="253">
        <v>0</v>
      </c>
    </row>
    <row r="33" spans="1:8" ht="15.75">
      <c r="A33" s="38">
        <v>23</v>
      </c>
      <c r="B33" s="42" t="s">
        <v>176</v>
      </c>
      <c r="C33" s="245">
        <v>100351374.99000001</v>
      </c>
      <c r="D33" s="250" t="s">
        <v>1009</v>
      </c>
      <c r="E33" s="246">
        <v>100351374.99000001</v>
      </c>
      <c r="F33" s="247">
        <v>100351374.99000001</v>
      </c>
      <c r="G33" s="252" t="s">
        <v>1009</v>
      </c>
      <c r="H33" s="249">
        <v>100351374.99000001</v>
      </c>
    </row>
    <row r="34" spans="1:8" ht="15.75">
      <c r="A34" s="38">
        <v>24</v>
      </c>
      <c r="B34" s="42" t="s">
        <v>177</v>
      </c>
      <c r="C34" s="245">
        <v>0</v>
      </c>
      <c r="D34" s="250" t="s">
        <v>1009</v>
      </c>
      <c r="E34" s="246">
        <v>0</v>
      </c>
      <c r="F34" s="247">
        <v>0</v>
      </c>
      <c r="G34" s="252" t="s">
        <v>1009</v>
      </c>
      <c r="H34" s="249">
        <v>0</v>
      </c>
    </row>
    <row r="35" spans="1:8" ht="15.75">
      <c r="A35" s="38">
        <v>25</v>
      </c>
      <c r="B35" s="43" t="s">
        <v>178</v>
      </c>
      <c r="C35" s="245">
        <v>0</v>
      </c>
      <c r="D35" s="250" t="s">
        <v>1009</v>
      </c>
      <c r="E35" s="246">
        <v>0</v>
      </c>
      <c r="F35" s="247">
        <v>0</v>
      </c>
      <c r="G35" s="252" t="s">
        <v>1009</v>
      </c>
      <c r="H35" s="249">
        <v>0</v>
      </c>
    </row>
    <row r="36" spans="1:8" ht="15.75">
      <c r="A36" s="38">
        <v>26</v>
      </c>
      <c r="B36" s="42" t="s">
        <v>179</v>
      </c>
      <c r="C36" s="245">
        <v>51324298.829999998</v>
      </c>
      <c r="D36" s="250" t="s">
        <v>1009</v>
      </c>
      <c r="E36" s="246">
        <v>51324298.829999998</v>
      </c>
      <c r="F36" s="247">
        <v>51324298.829999998</v>
      </c>
      <c r="G36" s="252" t="s">
        <v>1009</v>
      </c>
      <c r="H36" s="249">
        <v>51324298.829999998</v>
      </c>
    </row>
    <row r="37" spans="1:8" ht="15.75">
      <c r="A37" s="38">
        <v>27</v>
      </c>
      <c r="B37" s="42" t="s">
        <v>180</v>
      </c>
      <c r="C37" s="245">
        <v>0</v>
      </c>
      <c r="D37" s="250" t="s">
        <v>1009</v>
      </c>
      <c r="E37" s="246">
        <v>0</v>
      </c>
      <c r="F37" s="247">
        <v>0</v>
      </c>
      <c r="G37" s="252" t="s">
        <v>1009</v>
      </c>
      <c r="H37" s="249">
        <v>0</v>
      </c>
    </row>
    <row r="38" spans="1:8" ht="15.75">
      <c r="A38" s="38">
        <v>28</v>
      </c>
      <c r="B38" s="42" t="s">
        <v>181</v>
      </c>
      <c r="C38" s="245">
        <v>99644921.506799996</v>
      </c>
      <c r="D38" s="250" t="s">
        <v>1009</v>
      </c>
      <c r="E38" s="246">
        <v>99644921.506799996</v>
      </c>
      <c r="F38" s="247">
        <v>42049477.936300009</v>
      </c>
      <c r="G38" s="252" t="s">
        <v>1009</v>
      </c>
      <c r="H38" s="249">
        <v>42049477.936300009</v>
      </c>
    </row>
    <row r="39" spans="1:8" ht="15.75">
      <c r="A39" s="38">
        <v>29</v>
      </c>
      <c r="B39" s="42" t="s">
        <v>196</v>
      </c>
      <c r="C39" s="245">
        <v>0</v>
      </c>
      <c r="D39" s="250" t="s">
        <v>1009</v>
      </c>
      <c r="E39" s="246">
        <v>0</v>
      </c>
      <c r="F39" s="247">
        <v>0</v>
      </c>
      <c r="G39" s="252" t="s">
        <v>1009</v>
      </c>
      <c r="H39" s="249">
        <v>0</v>
      </c>
    </row>
    <row r="40" spans="1:8" ht="15.75">
      <c r="A40" s="38">
        <v>30</v>
      </c>
      <c r="B40" s="44" t="s">
        <v>182</v>
      </c>
      <c r="C40" s="245">
        <v>251320595.32679999</v>
      </c>
      <c r="D40" s="250" t="s">
        <v>1009</v>
      </c>
      <c r="E40" s="246">
        <v>251320595.32679999</v>
      </c>
      <c r="F40" s="247">
        <v>193725151.7563</v>
      </c>
      <c r="G40" s="252" t="s">
        <v>1009</v>
      </c>
      <c r="H40" s="249">
        <v>193725151.7563</v>
      </c>
    </row>
    <row r="41" spans="1:8" ht="16.5" thickBot="1">
      <c r="A41" s="45">
        <v>31</v>
      </c>
      <c r="B41" s="46" t="s">
        <v>197</v>
      </c>
      <c r="C41" s="254">
        <v>524578933.88679999</v>
      </c>
      <c r="D41" s="254">
        <v>1344061910.0613704</v>
      </c>
      <c r="E41" s="254">
        <v>1868640843.9481704</v>
      </c>
      <c r="F41" s="254">
        <v>454640312.51629996</v>
      </c>
      <c r="G41" s="254">
        <v>1289254380.5933704</v>
      </c>
      <c r="H41" s="255">
        <v>1743894693.1096704</v>
      </c>
    </row>
    <row r="43" spans="1:8">
      <c r="B43" s="4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topLeftCell="A210" zoomScale="85" zoomScaleNormal="85" workbookViewId="0">
      <selection activeCell="C239" sqref="C239"/>
    </sheetView>
  </sheetViews>
  <sheetFormatPr defaultColWidth="43.5703125" defaultRowHeight="11.25"/>
  <cols>
    <col min="1" max="1" width="6.7109375" style="235" customWidth="1"/>
    <col min="2" max="2" width="66.140625" style="236" customWidth="1"/>
    <col min="3" max="3" width="131.42578125" style="237" customWidth="1"/>
    <col min="4" max="5" width="10.28515625" style="228" customWidth="1"/>
    <col min="6" max="16384" width="43.5703125" style="228"/>
  </cols>
  <sheetData>
    <row r="1" spans="1:3" ht="12.75" thickTop="1" thickBot="1">
      <c r="A1" s="845" t="s">
        <v>325</v>
      </c>
      <c r="B1" s="846"/>
      <c r="C1" s="847"/>
    </row>
    <row r="2" spans="1:3" ht="26.25" customHeight="1">
      <c r="A2" s="605"/>
      <c r="B2" s="848" t="s">
        <v>326</v>
      </c>
      <c r="C2" s="848"/>
    </row>
    <row r="3" spans="1:3" s="233" customFormat="1" ht="11.25" customHeight="1">
      <c r="A3" s="232"/>
      <c r="B3" s="848" t="s">
        <v>418</v>
      </c>
      <c r="C3" s="848"/>
    </row>
    <row r="4" spans="1:3" ht="12" customHeight="1" thickBot="1">
      <c r="A4" s="849" t="s">
        <v>422</v>
      </c>
      <c r="B4" s="850"/>
      <c r="C4" s="851"/>
    </row>
    <row r="5" spans="1:3" ht="12" thickTop="1">
      <c r="A5" s="229"/>
      <c r="B5" s="852" t="s">
        <v>327</v>
      </c>
      <c r="C5" s="853"/>
    </row>
    <row r="6" spans="1:3">
      <c r="A6" s="605"/>
      <c r="B6" s="839" t="s">
        <v>419</v>
      </c>
      <c r="C6" s="840"/>
    </row>
    <row r="7" spans="1:3">
      <c r="A7" s="605"/>
      <c r="B7" s="839" t="s">
        <v>328</v>
      </c>
      <c r="C7" s="840"/>
    </row>
    <row r="8" spans="1:3">
      <c r="A8" s="605"/>
      <c r="B8" s="839" t="s">
        <v>420</v>
      </c>
      <c r="C8" s="840"/>
    </row>
    <row r="9" spans="1:3">
      <c r="A9" s="605"/>
      <c r="B9" s="841" t="s">
        <v>421</v>
      </c>
      <c r="C9" s="842"/>
    </row>
    <row r="10" spans="1:3">
      <c r="A10" s="605"/>
      <c r="B10" s="843" t="s">
        <v>329</v>
      </c>
      <c r="C10" s="844" t="s">
        <v>329</v>
      </c>
    </row>
    <row r="11" spans="1:3">
      <c r="A11" s="605"/>
      <c r="B11" s="843" t="s">
        <v>330</v>
      </c>
      <c r="C11" s="844" t="s">
        <v>330</v>
      </c>
    </row>
    <row r="12" spans="1:3">
      <c r="A12" s="605"/>
      <c r="B12" s="843" t="s">
        <v>331</v>
      </c>
      <c r="C12" s="844" t="s">
        <v>331</v>
      </c>
    </row>
    <row r="13" spans="1:3">
      <c r="A13" s="605"/>
      <c r="B13" s="843" t="s">
        <v>332</v>
      </c>
      <c r="C13" s="844" t="s">
        <v>332</v>
      </c>
    </row>
    <row r="14" spans="1:3">
      <c r="A14" s="605"/>
      <c r="B14" s="843" t="s">
        <v>333</v>
      </c>
      <c r="C14" s="844" t="s">
        <v>333</v>
      </c>
    </row>
    <row r="15" spans="1:3" ht="21.75" customHeight="1">
      <c r="A15" s="605"/>
      <c r="B15" s="843" t="s">
        <v>334</v>
      </c>
      <c r="C15" s="844" t="s">
        <v>334</v>
      </c>
    </row>
    <row r="16" spans="1:3">
      <c r="A16" s="605"/>
      <c r="B16" s="843" t="s">
        <v>335</v>
      </c>
      <c r="C16" s="844" t="s">
        <v>336</v>
      </c>
    </row>
    <row r="17" spans="1:3">
      <c r="A17" s="605"/>
      <c r="B17" s="843" t="s">
        <v>337</v>
      </c>
      <c r="C17" s="844" t="s">
        <v>338</v>
      </c>
    </row>
    <row r="18" spans="1:3">
      <c r="A18" s="605"/>
      <c r="B18" s="843" t="s">
        <v>339</v>
      </c>
      <c r="C18" s="844" t="s">
        <v>340</v>
      </c>
    </row>
    <row r="19" spans="1:3">
      <c r="A19" s="605"/>
      <c r="B19" s="843" t="s">
        <v>341</v>
      </c>
      <c r="C19" s="844" t="s">
        <v>341</v>
      </c>
    </row>
    <row r="20" spans="1:3">
      <c r="A20" s="605"/>
      <c r="B20" s="843" t="s">
        <v>342</v>
      </c>
      <c r="C20" s="844" t="s">
        <v>342</v>
      </c>
    </row>
    <row r="21" spans="1:3">
      <c r="A21" s="605"/>
      <c r="B21" s="843" t="s">
        <v>343</v>
      </c>
      <c r="C21" s="844" t="s">
        <v>343</v>
      </c>
    </row>
    <row r="22" spans="1:3" ht="23.25" customHeight="1">
      <c r="A22" s="605"/>
      <c r="B22" s="843" t="s">
        <v>344</v>
      </c>
      <c r="C22" s="844" t="s">
        <v>345</v>
      </c>
    </row>
    <row r="23" spans="1:3">
      <c r="A23" s="605"/>
      <c r="B23" s="843" t="s">
        <v>346</v>
      </c>
      <c r="C23" s="844" t="s">
        <v>346</v>
      </c>
    </row>
    <row r="24" spans="1:3">
      <c r="A24" s="605"/>
      <c r="B24" s="843" t="s">
        <v>347</v>
      </c>
      <c r="C24" s="844" t="s">
        <v>348</v>
      </c>
    </row>
    <row r="25" spans="1:3" ht="12" thickBot="1">
      <c r="A25" s="230"/>
      <c r="B25" s="856" t="s">
        <v>349</v>
      </c>
      <c r="C25" s="857"/>
    </row>
    <row r="26" spans="1:3" ht="12.75" thickTop="1" thickBot="1">
      <c r="A26" s="849" t="s">
        <v>432</v>
      </c>
      <c r="B26" s="850"/>
      <c r="C26" s="851"/>
    </row>
    <row r="27" spans="1:3" ht="12.75" thickTop="1" thickBot="1">
      <c r="A27" s="231"/>
      <c r="B27" s="858" t="s">
        <v>350</v>
      </c>
      <c r="C27" s="859"/>
    </row>
    <row r="28" spans="1:3" ht="12.75" thickTop="1" thickBot="1">
      <c r="A28" s="849" t="s">
        <v>423</v>
      </c>
      <c r="B28" s="850"/>
      <c r="C28" s="851"/>
    </row>
    <row r="29" spans="1:3" ht="12" thickTop="1">
      <c r="A29" s="229"/>
      <c r="B29" s="860" t="s">
        <v>351</v>
      </c>
      <c r="C29" s="861" t="s">
        <v>352</v>
      </c>
    </row>
    <row r="30" spans="1:3">
      <c r="A30" s="605"/>
      <c r="B30" s="854" t="s">
        <v>353</v>
      </c>
      <c r="C30" s="855" t="s">
        <v>354</v>
      </c>
    </row>
    <row r="31" spans="1:3">
      <c r="A31" s="605"/>
      <c r="B31" s="854" t="s">
        <v>355</v>
      </c>
      <c r="C31" s="855" t="s">
        <v>356</v>
      </c>
    </row>
    <row r="32" spans="1:3">
      <c r="A32" s="605"/>
      <c r="B32" s="854" t="s">
        <v>357</v>
      </c>
      <c r="C32" s="855" t="s">
        <v>358</v>
      </c>
    </row>
    <row r="33" spans="1:3">
      <c r="A33" s="605"/>
      <c r="B33" s="854" t="s">
        <v>359</v>
      </c>
      <c r="C33" s="855" t="s">
        <v>360</v>
      </c>
    </row>
    <row r="34" spans="1:3">
      <c r="A34" s="605"/>
      <c r="B34" s="854" t="s">
        <v>361</v>
      </c>
      <c r="C34" s="855" t="s">
        <v>362</v>
      </c>
    </row>
    <row r="35" spans="1:3" ht="23.25" customHeight="1">
      <c r="A35" s="605"/>
      <c r="B35" s="854" t="s">
        <v>363</v>
      </c>
      <c r="C35" s="855" t="s">
        <v>364</v>
      </c>
    </row>
    <row r="36" spans="1:3" ht="24" customHeight="1">
      <c r="A36" s="605"/>
      <c r="B36" s="854" t="s">
        <v>365</v>
      </c>
      <c r="C36" s="855" t="s">
        <v>366</v>
      </c>
    </row>
    <row r="37" spans="1:3" ht="24.75" customHeight="1">
      <c r="A37" s="605"/>
      <c r="B37" s="854" t="s">
        <v>367</v>
      </c>
      <c r="C37" s="855" t="s">
        <v>368</v>
      </c>
    </row>
    <row r="38" spans="1:3" ht="23.25" customHeight="1">
      <c r="A38" s="605"/>
      <c r="B38" s="854" t="s">
        <v>424</v>
      </c>
      <c r="C38" s="855" t="s">
        <v>369</v>
      </c>
    </row>
    <row r="39" spans="1:3" ht="39.75" customHeight="1">
      <c r="A39" s="605"/>
      <c r="B39" s="843" t="s">
        <v>438</v>
      </c>
      <c r="C39" s="844" t="s">
        <v>370</v>
      </c>
    </row>
    <row r="40" spans="1:3" ht="12" customHeight="1">
      <c r="A40" s="605"/>
      <c r="B40" s="854" t="s">
        <v>371</v>
      </c>
      <c r="C40" s="855" t="s">
        <v>372</v>
      </c>
    </row>
    <row r="41" spans="1:3" ht="27" customHeight="1" thickBot="1">
      <c r="A41" s="230"/>
      <c r="B41" s="864" t="s">
        <v>373</v>
      </c>
      <c r="C41" s="865" t="s">
        <v>374</v>
      </c>
    </row>
    <row r="42" spans="1:3" ht="12.75" thickTop="1" thickBot="1">
      <c r="A42" s="849" t="s">
        <v>425</v>
      </c>
      <c r="B42" s="850"/>
      <c r="C42" s="851"/>
    </row>
    <row r="43" spans="1:3" ht="12" thickTop="1">
      <c r="A43" s="229"/>
      <c r="B43" s="852" t="s">
        <v>461</v>
      </c>
      <c r="C43" s="853" t="s">
        <v>375</v>
      </c>
    </row>
    <row r="44" spans="1:3">
      <c r="A44" s="605"/>
      <c r="B44" s="839" t="s">
        <v>460</v>
      </c>
      <c r="C44" s="840"/>
    </row>
    <row r="45" spans="1:3" ht="23.25" customHeight="1" thickBot="1">
      <c r="A45" s="230"/>
      <c r="B45" s="862" t="s">
        <v>376</v>
      </c>
      <c r="C45" s="863" t="s">
        <v>377</v>
      </c>
    </row>
    <row r="46" spans="1:3" ht="11.25" customHeight="1" thickTop="1" thickBot="1">
      <c r="A46" s="849" t="s">
        <v>426</v>
      </c>
      <c r="B46" s="850"/>
      <c r="C46" s="851"/>
    </row>
    <row r="47" spans="1:3" ht="26.25" customHeight="1" thickTop="1">
      <c r="A47" s="605"/>
      <c r="B47" s="839" t="s">
        <v>427</v>
      </c>
      <c r="C47" s="840"/>
    </row>
    <row r="48" spans="1:3" ht="12" thickBot="1">
      <c r="A48" s="849" t="s">
        <v>428</v>
      </c>
      <c r="B48" s="850"/>
      <c r="C48" s="851"/>
    </row>
    <row r="49" spans="1:3" ht="12" thickTop="1">
      <c r="A49" s="229"/>
      <c r="B49" s="852" t="s">
        <v>378</v>
      </c>
      <c r="C49" s="853" t="s">
        <v>378</v>
      </c>
    </row>
    <row r="50" spans="1:3" ht="11.25" customHeight="1">
      <c r="A50" s="605"/>
      <c r="B50" s="839" t="s">
        <v>379</v>
      </c>
      <c r="C50" s="840" t="s">
        <v>379</v>
      </c>
    </row>
    <row r="51" spans="1:3">
      <c r="A51" s="605"/>
      <c r="B51" s="839" t="s">
        <v>380</v>
      </c>
      <c r="C51" s="840" t="s">
        <v>380</v>
      </c>
    </row>
    <row r="52" spans="1:3" ht="11.25" customHeight="1">
      <c r="A52" s="605"/>
      <c r="B52" s="839" t="s">
        <v>487</v>
      </c>
      <c r="C52" s="840" t="s">
        <v>381</v>
      </c>
    </row>
    <row r="53" spans="1:3" ht="33.6" customHeight="1">
      <c r="A53" s="605"/>
      <c r="B53" s="839" t="s">
        <v>382</v>
      </c>
      <c r="C53" s="840" t="s">
        <v>382</v>
      </c>
    </row>
    <row r="54" spans="1:3" ht="11.25" customHeight="1">
      <c r="A54" s="605"/>
      <c r="B54" s="839" t="s">
        <v>481</v>
      </c>
      <c r="C54" s="840" t="s">
        <v>383</v>
      </c>
    </row>
    <row r="55" spans="1:3" ht="11.25" customHeight="1" thickBot="1">
      <c r="A55" s="849" t="s">
        <v>429</v>
      </c>
      <c r="B55" s="850"/>
      <c r="C55" s="851"/>
    </row>
    <row r="56" spans="1:3" ht="12" thickTop="1">
      <c r="A56" s="229"/>
      <c r="B56" s="852" t="s">
        <v>378</v>
      </c>
      <c r="C56" s="853" t="s">
        <v>378</v>
      </c>
    </row>
    <row r="57" spans="1:3">
      <c r="A57" s="605"/>
      <c r="B57" s="839" t="s">
        <v>384</v>
      </c>
      <c r="C57" s="840" t="s">
        <v>384</v>
      </c>
    </row>
    <row r="58" spans="1:3">
      <c r="A58" s="605"/>
      <c r="B58" s="839" t="s">
        <v>435</v>
      </c>
      <c r="C58" s="840" t="s">
        <v>385</v>
      </c>
    </row>
    <row r="59" spans="1:3">
      <c r="A59" s="605"/>
      <c r="B59" s="839" t="s">
        <v>386</v>
      </c>
      <c r="C59" s="840" t="s">
        <v>386</v>
      </c>
    </row>
    <row r="60" spans="1:3">
      <c r="A60" s="605"/>
      <c r="B60" s="839" t="s">
        <v>387</v>
      </c>
      <c r="C60" s="840" t="s">
        <v>387</v>
      </c>
    </row>
    <row r="61" spans="1:3">
      <c r="A61" s="605"/>
      <c r="B61" s="839" t="s">
        <v>388</v>
      </c>
      <c r="C61" s="840" t="s">
        <v>388</v>
      </c>
    </row>
    <row r="62" spans="1:3">
      <c r="A62" s="605"/>
      <c r="B62" s="839" t="s">
        <v>436</v>
      </c>
      <c r="C62" s="840" t="s">
        <v>389</v>
      </c>
    </row>
    <row r="63" spans="1:3">
      <c r="A63" s="605"/>
      <c r="B63" s="839" t="s">
        <v>390</v>
      </c>
      <c r="C63" s="840" t="s">
        <v>390</v>
      </c>
    </row>
    <row r="64" spans="1:3" ht="12" thickBot="1">
      <c r="A64" s="230"/>
      <c r="B64" s="862" t="s">
        <v>391</v>
      </c>
      <c r="C64" s="863" t="s">
        <v>391</v>
      </c>
    </row>
    <row r="65" spans="1:3" ht="11.25" customHeight="1" thickTop="1">
      <c r="A65" s="868" t="s">
        <v>430</v>
      </c>
      <c r="B65" s="869"/>
      <c r="C65" s="870"/>
    </row>
    <row r="66" spans="1:3" ht="12" thickBot="1">
      <c r="A66" s="230"/>
      <c r="B66" s="862" t="s">
        <v>392</v>
      </c>
      <c r="C66" s="863" t="s">
        <v>392</v>
      </c>
    </row>
    <row r="67" spans="1:3" ht="11.25" customHeight="1" thickTop="1" thickBot="1">
      <c r="A67" s="849" t="s">
        <v>431</v>
      </c>
      <c r="B67" s="850"/>
      <c r="C67" s="851"/>
    </row>
    <row r="68" spans="1:3" ht="12" thickTop="1">
      <c r="A68" s="229"/>
      <c r="B68" s="852" t="s">
        <v>393</v>
      </c>
      <c r="C68" s="853" t="s">
        <v>393</v>
      </c>
    </row>
    <row r="69" spans="1:3">
      <c r="A69" s="605"/>
      <c r="B69" s="839" t="s">
        <v>394</v>
      </c>
      <c r="C69" s="840" t="s">
        <v>394</v>
      </c>
    </row>
    <row r="70" spans="1:3">
      <c r="A70" s="605"/>
      <c r="B70" s="839" t="s">
        <v>395</v>
      </c>
      <c r="C70" s="840" t="s">
        <v>395</v>
      </c>
    </row>
    <row r="71" spans="1:3" ht="54.95" customHeight="1">
      <c r="A71" s="605"/>
      <c r="B71" s="866" t="s">
        <v>960</v>
      </c>
      <c r="C71" s="867" t="s">
        <v>396</v>
      </c>
    </row>
    <row r="72" spans="1:3" ht="33.75" customHeight="1">
      <c r="A72" s="605"/>
      <c r="B72" s="866" t="s">
        <v>440</v>
      </c>
      <c r="C72" s="867" t="s">
        <v>397</v>
      </c>
    </row>
    <row r="73" spans="1:3" ht="15.75" customHeight="1">
      <c r="A73" s="605"/>
      <c r="B73" s="866" t="s">
        <v>437</v>
      </c>
      <c r="C73" s="867" t="s">
        <v>398</v>
      </c>
    </row>
    <row r="74" spans="1:3">
      <c r="A74" s="605"/>
      <c r="B74" s="839" t="s">
        <v>399</v>
      </c>
      <c r="C74" s="840" t="s">
        <v>399</v>
      </c>
    </row>
    <row r="75" spans="1:3" ht="12" thickBot="1">
      <c r="A75" s="230"/>
      <c r="B75" s="862" t="s">
        <v>400</v>
      </c>
      <c r="C75" s="863" t="s">
        <v>400</v>
      </c>
    </row>
    <row r="76" spans="1:3" ht="12" thickTop="1">
      <c r="A76" s="868" t="s">
        <v>464</v>
      </c>
      <c r="B76" s="869"/>
      <c r="C76" s="870"/>
    </row>
    <row r="77" spans="1:3">
      <c r="A77" s="605"/>
      <c r="B77" s="839" t="s">
        <v>392</v>
      </c>
      <c r="C77" s="840"/>
    </row>
    <row r="78" spans="1:3">
      <c r="A78" s="605"/>
      <c r="B78" s="839" t="s">
        <v>462</v>
      </c>
      <c r="C78" s="840"/>
    </row>
    <row r="79" spans="1:3">
      <c r="A79" s="605"/>
      <c r="B79" s="839" t="s">
        <v>463</v>
      </c>
      <c r="C79" s="840"/>
    </row>
    <row r="80" spans="1:3">
      <c r="A80" s="868" t="s">
        <v>465</v>
      </c>
      <c r="B80" s="869"/>
      <c r="C80" s="870"/>
    </row>
    <row r="81" spans="1:3">
      <c r="A81" s="605"/>
      <c r="B81" s="839" t="s">
        <v>392</v>
      </c>
      <c r="C81" s="840"/>
    </row>
    <row r="82" spans="1:3">
      <c r="A82" s="605"/>
      <c r="B82" s="839" t="s">
        <v>466</v>
      </c>
      <c r="C82" s="840"/>
    </row>
    <row r="83" spans="1:3" ht="76.5" customHeight="1">
      <c r="A83" s="605"/>
      <c r="B83" s="839" t="s">
        <v>480</v>
      </c>
      <c r="C83" s="840"/>
    </row>
    <row r="84" spans="1:3" ht="53.25" customHeight="1">
      <c r="A84" s="605"/>
      <c r="B84" s="839" t="s">
        <v>479</v>
      </c>
      <c r="C84" s="840"/>
    </row>
    <row r="85" spans="1:3">
      <c r="A85" s="605"/>
      <c r="B85" s="839" t="s">
        <v>467</v>
      </c>
      <c r="C85" s="840"/>
    </row>
    <row r="86" spans="1:3">
      <c r="A86" s="605"/>
      <c r="B86" s="839" t="s">
        <v>468</v>
      </c>
      <c r="C86" s="840"/>
    </row>
    <row r="87" spans="1:3">
      <c r="A87" s="605"/>
      <c r="B87" s="839" t="s">
        <v>469</v>
      </c>
      <c r="C87" s="840"/>
    </row>
    <row r="88" spans="1:3">
      <c r="A88" s="868" t="s">
        <v>470</v>
      </c>
      <c r="B88" s="869"/>
      <c r="C88" s="870"/>
    </row>
    <row r="89" spans="1:3">
      <c r="A89" s="605"/>
      <c r="B89" s="839" t="s">
        <v>392</v>
      </c>
      <c r="C89" s="840"/>
    </row>
    <row r="90" spans="1:3">
      <c r="A90" s="605"/>
      <c r="B90" s="839" t="s">
        <v>472</v>
      </c>
      <c r="C90" s="840"/>
    </row>
    <row r="91" spans="1:3" ht="12" customHeight="1">
      <c r="A91" s="605"/>
      <c r="B91" s="839" t="s">
        <v>473</v>
      </c>
      <c r="C91" s="840"/>
    </row>
    <row r="92" spans="1:3">
      <c r="A92" s="605"/>
      <c r="B92" s="839" t="s">
        <v>474</v>
      </c>
      <c r="C92" s="840"/>
    </row>
    <row r="93" spans="1:3" ht="24.75" customHeight="1">
      <c r="A93" s="605"/>
      <c r="B93" s="871" t="s">
        <v>515</v>
      </c>
      <c r="C93" s="872"/>
    </row>
    <row r="94" spans="1:3" ht="24" customHeight="1">
      <c r="A94" s="605"/>
      <c r="B94" s="871" t="s">
        <v>516</v>
      </c>
      <c r="C94" s="872"/>
    </row>
    <row r="95" spans="1:3" ht="13.5" customHeight="1">
      <c r="A95" s="605"/>
      <c r="B95" s="854" t="s">
        <v>475</v>
      </c>
      <c r="C95" s="855"/>
    </row>
    <row r="96" spans="1:3" ht="11.25" customHeight="1" thickBot="1">
      <c r="A96" s="873" t="s">
        <v>511</v>
      </c>
      <c r="B96" s="874"/>
      <c r="C96" s="875"/>
    </row>
    <row r="97" spans="1:3" ht="12.75" thickTop="1" thickBot="1">
      <c r="A97" s="882" t="s">
        <v>401</v>
      </c>
      <c r="B97" s="882"/>
      <c r="C97" s="882"/>
    </row>
    <row r="98" spans="1:3">
      <c r="A98" s="355">
        <v>2</v>
      </c>
      <c r="B98" s="532" t="s">
        <v>491</v>
      </c>
      <c r="C98" s="532" t="s">
        <v>512</v>
      </c>
    </row>
    <row r="99" spans="1:3">
      <c r="A99" s="234">
        <v>3</v>
      </c>
      <c r="B99" s="533" t="s">
        <v>492</v>
      </c>
      <c r="C99" s="534" t="s">
        <v>513</v>
      </c>
    </row>
    <row r="100" spans="1:3">
      <c r="A100" s="234">
        <v>4</v>
      </c>
      <c r="B100" s="533" t="s">
        <v>493</v>
      </c>
      <c r="C100" s="534" t="s">
        <v>517</v>
      </c>
    </row>
    <row r="101" spans="1:3" ht="11.25" customHeight="1">
      <c r="A101" s="234">
        <v>5</v>
      </c>
      <c r="B101" s="533" t="s">
        <v>494</v>
      </c>
      <c r="C101" s="534" t="s">
        <v>514</v>
      </c>
    </row>
    <row r="102" spans="1:3" ht="12" customHeight="1">
      <c r="A102" s="234">
        <v>6</v>
      </c>
      <c r="B102" s="533" t="s">
        <v>509</v>
      </c>
      <c r="C102" s="534" t="s">
        <v>495</v>
      </c>
    </row>
    <row r="103" spans="1:3" ht="12" customHeight="1">
      <c r="A103" s="234">
        <v>7</v>
      </c>
      <c r="B103" s="533" t="s">
        <v>496</v>
      </c>
      <c r="C103" s="534" t="s">
        <v>510</v>
      </c>
    </row>
    <row r="104" spans="1:3">
      <c r="A104" s="234">
        <v>8</v>
      </c>
      <c r="B104" s="533" t="s">
        <v>501</v>
      </c>
      <c r="C104" s="534" t="s">
        <v>521</v>
      </c>
    </row>
    <row r="105" spans="1:3" ht="11.25" customHeight="1">
      <c r="A105" s="868" t="s">
        <v>476</v>
      </c>
      <c r="B105" s="869"/>
      <c r="C105" s="870"/>
    </row>
    <row r="106" spans="1:3" ht="12" customHeight="1">
      <c r="A106" s="605"/>
      <c r="B106" s="839" t="s">
        <v>392</v>
      </c>
      <c r="C106" s="840"/>
    </row>
    <row r="107" spans="1:3">
      <c r="A107" s="868" t="s">
        <v>657</v>
      </c>
      <c r="B107" s="869"/>
      <c r="C107" s="870"/>
    </row>
    <row r="108" spans="1:3" ht="12" customHeight="1">
      <c r="A108" s="605"/>
      <c r="B108" s="839" t="s">
        <v>659</v>
      </c>
      <c r="C108" s="840"/>
    </row>
    <row r="109" spans="1:3">
      <c r="A109" s="605"/>
      <c r="B109" s="839" t="s">
        <v>660</v>
      </c>
      <c r="C109" s="840"/>
    </row>
    <row r="110" spans="1:3">
      <c r="A110" s="605"/>
      <c r="B110" s="839" t="s">
        <v>658</v>
      </c>
      <c r="C110" s="840"/>
    </row>
    <row r="111" spans="1:3">
      <c r="A111" s="876" t="s">
        <v>946</v>
      </c>
      <c r="B111" s="876"/>
      <c r="C111" s="876"/>
    </row>
    <row r="112" spans="1:3">
      <c r="A112" s="877" t="s">
        <v>325</v>
      </c>
      <c r="B112" s="877"/>
      <c r="C112" s="877"/>
    </row>
    <row r="113" spans="1:3">
      <c r="A113" s="606">
        <v>1</v>
      </c>
      <c r="B113" s="878" t="s">
        <v>834</v>
      </c>
      <c r="C113" s="879"/>
    </row>
    <row r="114" spans="1:3">
      <c r="A114" s="606">
        <v>2</v>
      </c>
      <c r="B114" s="880" t="s">
        <v>835</v>
      </c>
      <c r="C114" s="881"/>
    </row>
    <row r="115" spans="1:3">
      <c r="A115" s="606">
        <v>3</v>
      </c>
      <c r="B115" s="878" t="s">
        <v>836</v>
      </c>
      <c r="C115" s="879"/>
    </row>
    <row r="116" spans="1:3">
      <c r="A116" s="606">
        <v>4</v>
      </c>
      <c r="B116" s="878" t="s">
        <v>837</v>
      </c>
      <c r="C116" s="879"/>
    </row>
    <row r="117" spans="1:3">
      <c r="A117" s="606">
        <v>5</v>
      </c>
      <c r="B117" s="878" t="s">
        <v>838</v>
      </c>
      <c r="C117" s="879"/>
    </row>
    <row r="118" spans="1:3" ht="55.5" customHeight="1">
      <c r="A118" s="606">
        <v>6</v>
      </c>
      <c r="B118" s="878" t="s">
        <v>947</v>
      </c>
      <c r="C118" s="879"/>
    </row>
    <row r="119" spans="1:3" ht="22.5">
      <c r="A119" s="606">
        <v>6.01</v>
      </c>
      <c r="B119" s="607" t="s">
        <v>693</v>
      </c>
      <c r="C119" s="648" t="s">
        <v>948</v>
      </c>
    </row>
    <row r="120" spans="1:3" ht="33.75">
      <c r="A120" s="606">
        <v>6.02</v>
      </c>
      <c r="B120" s="607" t="s">
        <v>694</v>
      </c>
      <c r="C120" s="658" t="s">
        <v>954</v>
      </c>
    </row>
    <row r="121" spans="1:3">
      <c r="A121" s="606">
        <v>6.03</v>
      </c>
      <c r="B121" s="612" t="s">
        <v>695</v>
      </c>
      <c r="C121" s="612" t="s">
        <v>839</v>
      </c>
    </row>
    <row r="122" spans="1:3">
      <c r="A122" s="606">
        <v>6.04</v>
      </c>
      <c r="B122" s="607" t="s">
        <v>696</v>
      </c>
      <c r="C122" s="608" t="s">
        <v>840</v>
      </c>
    </row>
    <row r="123" spans="1:3">
      <c r="A123" s="606">
        <v>6.05</v>
      </c>
      <c r="B123" s="607" t="s">
        <v>697</v>
      </c>
      <c r="C123" s="608" t="s">
        <v>841</v>
      </c>
    </row>
    <row r="124" spans="1:3" ht="22.5">
      <c r="A124" s="606">
        <v>6.06</v>
      </c>
      <c r="B124" s="607" t="s">
        <v>698</v>
      </c>
      <c r="C124" s="608" t="s">
        <v>842</v>
      </c>
    </row>
    <row r="125" spans="1:3">
      <c r="A125" s="606">
        <v>6.07</v>
      </c>
      <c r="B125" s="609" t="s">
        <v>699</v>
      </c>
      <c r="C125" s="608" t="s">
        <v>843</v>
      </c>
    </row>
    <row r="126" spans="1:3" ht="22.5">
      <c r="A126" s="606">
        <v>6.08</v>
      </c>
      <c r="B126" s="607" t="s">
        <v>700</v>
      </c>
      <c r="C126" s="608" t="s">
        <v>844</v>
      </c>
    </row>
    <row r="127" spans="1:3" ht="22.5">
      <c r="A127" s="606">
        <v>6.09</v>
      </c>
      <c r="B127" s="610" t="s">
        <v>701</v>
      </c>
      <c r="C127" s="608" t="s">
        <v>845</v>
      </c>
    </row>
    <row r="128" spans="1:3">
      <c r="A128" s="611">
        <v>6.1</v>
      </c>
      <c r="B128" s="610" t="s">
        <v>702</v>
      </c>
      <c r="C128" s="608" t="s">
        <v>846</v>
      </c>
    </row>
    <row r="129" spans="1:3">
      <c r="A129" s="606">
        <v>6.11</v>
      </c>
      <c r="B129" s="610" t="s">
        <v>703</v>
      </c>
      <c r="C129" s="608" t="s">
        <v>847</v>
      </c>
    </row>
    <row r="130" spans="1:3">
      <c r="A130" s="606">
        <v>6.12</v>
      </c>
      <c r="B130" s="610" t="s">
        <v>704</v>
      </c>
      <c r="C130" s="608" t="s">
        <v>848</v>
      </c>
    </row>
    <row r="131" spans="1:3">
      <c r="A131" s="606">
        <v>6.13</v>
      </c>
      <c r="B131" s="610" t="s">
        <v>705</v>
      </c>
      <c r="C131" s="612" t="s">
        <v>849</v>
      </c>
    </row>
    <row r="132" spans="1:3">
      <c r="A132" s="606">
        <v>6.14</v>
      </c>
      <c r="B132" s="610" t="s">
        <v>706</v>
      </c>
      <c r="C132" s="612" t="s">
        <v>850</v>
      </c>
    </row>
    <row r="133" spans="1:3">
      <c r="A133" s="606">
        <v>6.15</v>
      </c>
      <c r="B133" s="610" t="s">
        <v>707</v>
      </c>
      <c r="C133" s="612" t="s">
        <v>851</v>
      </c>
    </row>
    <row r="134" spans="1:3" ht="22.5">
      <c r="A134" s="606">
        <v>6.16</v>
      </c>
      <c r="B134" s="610" t="s">
        <v>708</v>
      </c>
      <c r="C134" s="612" t="s">
        <v>852</v>
      </c>
    </row>
    <row r="135" spans="1:3">
      <c r="A135" s="606">
        <v>6.17</v>
      </c>
      <c r="B135" s="612" t="s">
        <v>709</v>
      </c>
      <c r="C135" s="612" t="s">
        <v>853</v>
      </c>
    </row>
    <row r="136" spans="1:3" ht="22.5">
      <c r="A136" s="606">
        <v>6.18</v>
      </c>
      <c r="B136" s="610" t="s">
        <v>710</v>
      </c>
      <c r="C136" s="612" t="s">
        <v>854</v>
      </c>
    </row>
    <row r="137" spans="1:3">
      <c r="A137" s="606">
        <v>6.19</v>
      </c>
      <c r="B137" s="610" t="s">
        <v>711</v>
      </c>
      <c r="C137" s="612" t="s">
        <v>855</v>
      </c>
    </row>
    <row r="138" spans="1:3">
      <c r="A138" s="611">
        <v>6.2</v>
      </c>
      <c r="B138" s="610" t="s">
        <v>712</v>
      </c>
      <c r="C138" s="612" t="s">
        <v>856</v>
      </c>
    </row>
    <row r="139" spans="1:3">
      <c r="A139" s="606">
        <v>6.21</v>
      </c>
      <c r="B139" s="610" t="s">
        <v>713</v>
      </c>
      <c r="C139" s="612" t="s">
        <v>857</v>
      </c>
    </row>
    <row r="140" spans="1:3">
      <c r="A140" s="606">
        <v>6.22</v>
      </c>
      <c r="B140" s="610" t="s">
        <v>714</v>
      </c>
      <c r="C140" s="612" t="s">
        <v>858</v>
      </c>
    </row>
    <row r="141" spans="1:3" ht="22.5">
      <c r="A141" s="606">
        <v>6.23</v>
      </c>
      <c r="B141" s="610" t="s">
        <v>715</v>
      </c>
      <c r="C141" s="612" t="s">
        <v>859</v>
      </c>
    </row>
    <row r="142" spans="1:3" ht="22.5">
      <c r="A142" s="606">
        <v>6.24</v>
      </c>
      <c r="B142" s="607" t="s">
        <v>716</v>
      </c>
      <c r="C142" s="612" t="s">
        <v>860</v>
      </c>
    </row>
    <row r="143" spans="1:3">
      <c r="A143" s="606">
        <v>6.2500000000000098</v>
      </c>
      <c r="B143" s="607" t="s">
        <v>717</v>
      </c>
      <c r="C143" s="612" t="s">
        <v>861</v>
      </c>
    </row>
    <row r="144" spans="1:3" ht="22.5">
      <c r="A144" s="606">
        <v>6.2600000000000202</v>
      </c>
      <c r="B144" s="607" t="s">
        <v>862</v>
      </c>
      <c r="C144" s="651" t="s">
        <v>863</v>
      </c>
    </row>
    <row r="145" spans="1:3" ht="22.5">
      <c r="A145" s="606">
        <v>6.2700000000000298</v>
      </c>
      <c r="B145" s="607" t="s">
        <v>165</v>
      </c>
      <c r="C145" s="651" t="s">
        <v>950</v>
      </c>
    </row>
    <row r="146" spans="1:3">
      <c r="A146" s="606"/>
      <c r="B146" s="885" t="s">
        <v>864</v>
      </c>
      <c r="C146" s="886"/>
    </row>
    <row r="147" spans="1:3" s="614" customFormat="1">
      <c r="A147" s="613">
        <v>7.1</v>
      </c>
      <c r="B147" s="607" t="s">
        <v>865</v>
      </c>
      <c r="C147" s="889" t="s">
        <v>866</v>
      </c>
    </row>
    <row r="148" spans="1:3" s="614" customFormat="1">
      <c r="A148" s="613">
        <v>7.2</v>
      </c>
      <c r="B148" s="607" t="s">
        <v>867</v>
      </c>
      <c r="C148" s="890"/>
    </row>
    <row r="149" spans="1:3" s="614" customFormat="1">
      <c r="A149" s="613">
        <v>7.3</v>
      </c>
      <c r="B149" s="607" t="s">
        <v>868</v>
      </c>
      <c r="C149" s="890"/>
    </row>
    <row r="150" spans="1:3" s="614" customFormat="1">
      <c r="A150" s="613">
        <v>7.4</v>
      </c>
      <c r="B150" s="607" t="s">
        <v>869</v>
      </c>
      <c r="C150" s="890"/>
    </row>
    <row r="151" spans="1:3" s="614" customFormat="1">
      <c r="A151" s="613">
        <v>7.5</v>
      </c>
      <c r="B151" s="607" t="s">
        <v>870</v>
      </c>
      <c r="C151" s="890"/>
    </row>
    <row r="152" spans="1:3" s="614" customFormat="1">
      <c r="A152" s="613">
        <v>7.6</v>
      </c>
      <c r="B152" s="607" t="s">
        <v>942</v>
      </c>
      <c r="C152" s="891"/>
    </row>
    <row r="153" spans="1:3" s="614" customFormat="1" ht="22.5">
      <c r="A153" s="613">
        <v>7.7</v>
      </c>
      <c r="B153" s="607" t="s">
        <v>871</v>
      </c>
      <c r="C153" s="615" t="s">
        <v>872</v>
      </c>
    </row>
    <row r="154" spans="1:3" s="614" customFormat="1" ht="22.5">
      <c r="A154" s="613">
        <v>7.8</v>
      </c>
      <c r="B154" s="607" t="s">
        <v>873</v>
      </c>
      <c r="C154" s="615" t="s">
        <v>874</v>
      </c>
    </row>
    <row r="155" spans="1:3">
      <c r="A155" s="605"/>
      <c r="B155" s="885" t="s">
        <v>875</v>
      </c>
      <c r="C155" s="886"/>
    </row>
    <row r="156" spans="1:3">
      <c r="A156" s="613">
        <v>1</v>
      </c>
      <c r="B156" s="883" t="s">
        <v>955</v>
      </c>
      <c r="C156" s="884"/>
    </row>
    <row r="157" spans="1:3" ht="24.95" customHeight="1">
      <c r="A157" s="613">
        <v>2</v>
      </c>
      <c r="B157" s="883" t="s">
        <v>951</v>
      </c>
      <c r="C157" s="884"/>
    </row>
    <row r="158" spans="1:3">
      <c r="A158" s="613">
        <v>3</v>
      </c>
      <c r="B158" s="883" t="s">
        <v>941</v>
      </c>
      <c r="C158" s="884"/>
    </row>
    <row r="159" spans="1:3">
      <c r="A159" s="605"/>
      <c r="B159" s="885" t="s">
        <v>876</v>
      </c>
      <c r="C159" s="886"/>
    </row>
    <row r="160" spans="1:3" ht="39" customHeight="1">
      <c r="A160" s="613">
        <v>1</v>
      </c>
      <c r="B160" s="887" t="s">
        <v>956</v>
      </c>
      <c r="C160" s="888"/>
    </row>
    <row r="161" spans="1:3" ht="22.5">
      <c r="A161" s="613">
        <v>3</v>
      </c>
      <c r="B161" s="607" t="s">
        <v>681</v>
      </c>
      <c r="C161" s="615" t="s">
        <v>877</v>
      </c>
    </row>
    <row r="162" spans="1:3" ht="22.5">
      <c r="A162" s="613">
        <v>4</v>
      </c>
      <c r="B162" s="607" t="s">
        <v>682</v>
      </c>
      <c r="C162" s="615" t="s">
        <v>878</v>
      </c>
    </row>
    <row r="163" spans="1:3" ht="33.75">
      <c r="A163" s="613">
        <v>5</v>
      </c>
      <c r="B163" s="607" t="s">
        <v>683</v>
      </c>
      <c r="C163" s="615" t="s">
        <v>879</v>
      </c>
    </row>
    <row r="164" spans="1:3">
      <c r="A164" s="613">
        <v>6</v>
      </c>
      <c r="B164" s="607" t="s">
        <v>684</v>
      </c>
      <c r="C164" s="607" t="s">
        <v>880</v>
      </c>
    </row>
    <row r="165" spans="1:3">
      <c r="A165" s="605"/>
      <c r="B165" s="885" t="s">
        <v>881</v>
      </c>
      <c r="C165" s="886"/>
    </row>
    <row r="166" spans="1:3" ht="33.75">
      <c r="A166" s="613"/>
      <c r="B166" s="607" t="s">
        <v>882</v>
      </c>
      <c r="C166" s="616" t="s">
        <v>997</v>
      </c>
    </row>
    <row r="167" spans="1:3">
      <c r="A167" s="613"/>
      <c r="B167" s="607" t="s">
        <v>683</v>
      </c>
      <c r="C167" s="615" t="s">
        <v>883</v>
      </c>
    </row>
    <row r="168" spans="1:3">
      <c r="A168" s="605"/>
      <c r="B168" s="885" t="s">
        <v>884</v>
      </c>
      <c r="C168" s="886"/>
    </row>
    <row r="169" spans="1:3">
      <c r="A169" s="605"/>
      <c r="B169" s="839" t="s">
        <v>996</v>
      </c>
      <c r="C169" s="840"/>
    </row>
    <row r="170" spans="1:3">
      <c r="A170" s="605" t="s">
        <v>885</v>
      </c>
      <c r="B170" s="617" t="s">
        <v>741</v>
      </c>
      <c r="C170" s="618" t="s">
        <v>886</v>
      </c>
    </row>
    <row r="171" spans="1:3">
      <c r="A171" s="605" t="s">
        <v>536</v>
      </c>
      <c r="B171" s="619" t="s">
        <v>742</v>
      </c>
      <c r="C171" s="615" t="s">
        <v>887</v>
      </c>
    </row>
    <row r="172" spans="1:3" ht="22.5">
      <c r="A172" s="605" t="s">
        <v>543</v>
      </c>
      <c r="B172" s="618" t="s">
        <v>743</v>
      </c>
      <c r="C172" s="615" t="s">
        <v>888</v>
      </c>
    </row>
    <row r="173" spans="1:3">
      <c r="A173" s="605" t="s">
        <v>889</v>
      </c>
      <c r="B173" s="619" t="s">
        <v>744</v>
      </c>
      <c r="C173" s="619" t="s">
        <v>890</v>
      </c>
    </row>
    <row r="174" spans="1:3" ht="22.5">
      <c r="A174" s="605" t="s">
        <v>891</v>
      </c>
      <c r="B174" s="620" t="s">
        <v>745</v>
      </c>
      <c r="C174" s="620" t="s">
        <v>892</v>
      </c>
    </row>
    <row r="175" spans="1:3" ht="22.5">
      <c r="A175" s="605" t="s">
        <v>544</v>
      </c>
      <c r="B175" s="620" t="s">
        <v>746</v>
      </c>
      <c r="C175" s="620" t="s">
        <v>893</v>
      </c>
    </row>
    <row r="176" spans="1:3" ht="22.5">
      <c r="A176" s="605" t="s">
        <v>894</v>
      </c>
      <c r="B176" s="620" t="s">
        <v>747</v>
      </c>
      <c r="C176" s="620" t="s">
        <v>895</v>
      </c>
    </row>
    <row r="177" spans="1:3" ht="22.5">
      <c r="A177" s="605" t="s">
        <v>896</v>
      </c>
      <c r="B177" s="620" t="s">
        <v>748</v>
      </c>
      <c r="C177" s="620" t="s">
        <v>898</v>
      </c>
    </row>
    <row r="178" spans="1:3" ht="22.5">
      <c r="A178" s="605" t="s">
        <v>897</v>
      </c>
      <c r="B178" s="620" t="s">
        <v>749</v>
      </c>
      <c r="C178" s="620" t="s">
        <v>900</v>
      </c>
    </row>
    <row r="179" spans="1:3" ht="22.5">
      <c r="A179" s="605" t="s">
        <v>899</v>
      </c>
      <c r="B179" s="620" t="s">
        <v>750</v>
      </c>
      <c r="C179" s="621" t="s">
        <v>902</v>
      </c>
    </row>
    <row r="180" spans="1:3" ht="22.5">
      <c r="A180" s="605" t="s">
        <v>901</v>
      </c>
      <c r="B180" s="638" t="s">
        <v>751</v>
      </c>
      <c r="C180" s="621" t="s">
        <v>904</v>
      </c>
    </row>
    <row r="181" spans="1:3" ht="22.5">
      <c r="A181" s="605" t="s">
        <v>903</v>
      </c>
      <c r="B181" s="620" t="s">
        <v>752</v>
      </c>
      <c r="C181" s="622" t="s">
        <v>906</v>
      </c>
    </row>
    <row r="182" spans="1:3">
      <c r="A182" s="647" t="s">
        <v>905</v>
      </c>
      <c r="B182" s="623" t="s">
        <v>753</v>
      </c>
      <c r="C182" s="618" t="s">
        <v>907</v>
      </c>
    </row>
    <row r="183" spans="1:3" ht="22.5">
      <c r="A183" s="605"/>
      <c r="B183" s="624" t="s">
        <v>908</v>
      </c>
      <c r="C183" s="608" t="s">
        <v>909</v>
      </c>
    </row>
    <row r="184" spans="1:3" ht="22.5">
      <c r="A184" s="605"/>
      <c r="B184" s="624" t="s">
        <v>910</v>
      </c>
      <c r="C184" s="608" t="s">
        <v>911</v>
      </c>
    </row>
    <row r="185" spans="1:3" ht="22.5">
      <c r="A185" s="605"/>
      <c r="B185" s="624" t="s">
        <v>912</v>
      </c>
      <c r="C185" s="608" t="s">
        <v>913</v>
      </c>
    </row>
    <row r="186" spans="1:3">
      <c r="A186" s="605"/>
      <c r="B186" s="885" t="s">
        <v>914</v>
      </c>
      <c r="C186" s="886"/>
    </row>
    <row r="187" spans="1:3" ht="50.1" customHeight="1">
      <c r="A187" s="605"/>
      <c r="B187" s="883" t="s">
        <v>957</v>
      </c>
      <c r="C187" s="884"/>
    </row>
    <row r="188" spans="1:3">
      <c r="A188" s="613">
        <v>1</v>
      </c>
      <c r="B188" s="612" t="s">
        <v>773</v>
      </c>
      <c r="C188" s="612" t="s">
        <v>773</v>
      </c>
    </row>
    <row r="189" spans="1:3" ht="33.75">
      <c r="A189" s="613">
        <v>2</v>
      </c>
      <c r="B189" s="612" t="s">
        <v>915</v>
      </c>
      <c r="C189" s="612" t="s">
        <v>916</v>
      </c>
    </row>
    <row r="190" spans="1:3">
      <c r="A190" s="613">
        <v>3</v>
      </c>
      <c r="B190" s="612" t="s">
        <v>775</v>
      </c>
      <c r="C190" s="612" t="s">
        <v>917</v>
      </c>
    </row>
    <row r="191" spans="1:3" ht="22.5">
      <c r="A191" s="613">
        <v>4</v>
      </c>
      <c r="B191" s="612" t="s">
        <v>776</v>
      </c>
      <c r="C191" s="612" t="s">
        <v>918</v>
      </c>
    </row>
    <row r="192" spans="1:3" ht="22.5">
      <c r="A192" s="613">
        <v>5</v>
      </c>
      <c r="B192" s="612" t="s">
        <v>777</v>
      </c>
      <c r="C192" s="612" t="s">
        <v>958</v>
      </c>
    </row>
    <row r="193" spans="1:4" ht="45">
      <c r="A193" s="613">
        <v>6</v>
      </c>
      <c r="B193" s="612" t="s">
        <v>778</v>
      </c>
      <c r="C193" s="612" t="s">
        <v>919</v>
      </c>
    </row>
    <row r="194" spans="1:4">
      <c r="A194" s="605"/>
      <c r="B194" s="885" t="s">
        <v>920</v>
      </c>
      <c r="C194" s="886"/>
    </row>
    <row r="195" spans="1:4" ht="26.1" customHeight="1">
      <c r="A195" s="605"/>
      <c r="B195" s="895" t="s">
        <v>943</v>
      </c>
      <c r="C195" s="897"/>
    </row>
    <row r="196" spans="1:4" ht="22.5">
      <c r="A196" s="605">
        <v>1.1000000000000001</v>
      </c>
      <c r="B196" s="625" t="s">
        <v>788</v>
      </c>
      <c r="C196" s="639" t="s">
        <v>921</v>
      </c>
      <c r="D196" s="640"/>
    </row>
    <row r="197" spans="1:4" ht="12.75">
      <c r="A197" s="605" t="s">
        <v>251</v>
      </c>
      <c r="B197" s="626" t="s">
        <v>789</v>
      </c>
      <c r="C197" s="639" t="s">
        <v>922</v>
      </c>
      <c r="D197" s="641"/>
    </row>
    <row r="198" spans="1:4" ht="12.75">
      <c r="A198" s="605" t="s">
        <v>790</v>
      </c>
      <c r="B198" s="627" t="s">
        <v>791</v>
      </c>
      <c r="C198" s="848" t="s">
        <v>944</v>
      </c>
      <c r="D198" s="642"/>
    </row>
    <row r="199" spans="1:4" ht="12.75">
      <c r="A199" s="605" t="s">
        <v>792</v>
      </c>
      <c r="B199" s="627" t="s">
        <v>793</v>
      </c>
      <c r="C199" s="848"/>
      <c r="D199" s="642"/>
    </row>
    <row r="200" spans="1:4" ht="12.75">
      <c r="A200" s="605" t="s">
        <v>794</v>
      </c>
      <c r="B200" s="627" t="s">
        <v>795</v>
      </c>
      <c r="C200" s="848"/>
      <c r="D200" s="642"/>
    </row>
    <row r="201" spans="1:4" ht="12.75">
      <c r="A201" s="605" t="s">
        <v>796</v>
      </c>
      <c r="B201" s="627" t="s">
        <v>797</v>
      </c>
      <c r="C201" s="848"/>
      <c r="D201" s="642"/>
    </row>
    <row r="202" spans="1:4" ht="22.5">
      <c r="A202" s="605">
        <v>1.2</v>
      </c>
      <c r="B202" s="628" t="s">
        <v>798</v>
      </c>
      <c r="C202" s="629" t="s">
        <v>923</v>
      </c>
      <c r="D202" s="643"/>
    </row>
    <row r="203" spans="1:4" ht="22.5">
      <c r="A203" s="605" t="s">
        <v>800</v>
      </c>
      <c r="B203" s="630" t="s">
        <v>801</v>
      </c>
      <c r="C203" s="631" t="s">
        <v>924</v>
      </c>
      <c r="D203" s="644"/>
    </row>
    <row r="204" spans="1:4" ht="23.25">
      <c r="A204" s="605" t="s">
        <v>802</v>
      </c>
      <c r="B204" s="632" t="s">
        <v>803</v>
      </c>
      <c r="C204" s="631" t="s">
        <v>925</v>
      </c>
      <c r="D204" s="645"/>
    </row>
    <row r="205" spans="1:4" ht="12.75">
      <c r="A205" s="605" t="s">
        <v>804</v>
      </c>
      <c r="B205" s="633" t="s">
        <v>805</v>
      </c>
      <c r="C205" s="629" t="s">
        <v>926</v>
      </c>
      <c r="D205" s="644"/>
    </row>
    <row r="206" spans="1:4" ht="18" customHeight="1">
      <c r="A206" s="605" t="s">
        <v>806</v>
      </c>
      <c r="B206" s="636" t="s">
        <v>807</v>
      </c>
      <c r="C206" s="629" t="s">
        <v>927</v>
      </c>
      <c r="D206" s="645"/>
    </row>
    <row r="207" spans="1:4" ht="22.5">
      <c r="A207" s="605">
        <v>1.4</v>
      </c>
      <c r="B207" s="630" t="s">
        <v>939</v>
      </c>
      <c r="C207" s="634" t="s">
        <v>928</v>
      </c>
      <c r="D207" s="646"/>
    </row>
    <row r="208" spans="1:4" ht="12.75">
      <c r="A208" s="605">
        <v>1.5</v>
      </c>
      <c r="B208" s="630" t="s">
        <v>940</v>
      </c>
      <c r="C208" s="634" t="s">
        <v>928</v>
      </c>
      <c r="D208" s="646"/>
    </row>
    <row r="209" spans="1:3">
      <c r="A209" s="605"/>
      <c r="B209" s="876" t="s">
        <v>929</v>
      </c>
      <c r="C209" s="876"/>
    </row>
    <row r="210" spans="1:3" ht="24.6" customHeight="1">
      <c r="A210" s="605"/>
      <c r="B210" s="895" t="s">
        <v>930</v>
      </c>
      <c r="C210" s="895"/>
    </row>
    <row r="211" spans="1:3" ht="22.5">
      <c r="A211" s="613"/>
      <c r="B211" s="607" t="s">
        <v>681</v>
      </c>
      <c r="C211" s="615" t="s">
        <v>877</v>
      </c>
    </row>
    <row r="212" spans="1:3" ht="22.5">
      <c r="A212" s="613"/>
      <c r="B212" s="607" t="s">
        <v>682</v>
      </c>
      <c r="C212" s="615" t="s">
        <v>878</v>
      </c>
    </row>
    <row r="213" spans="1:3" ht="22.5">
      <c r="A213" s="605"/>
      <c r="B213" s="607" t="s">
        <v>683</v>
      </c>
      <c r="C213" s="615" t="s">
        <v>931</v>
      </c>
    </row>
    <row r="214" spans="1:3">
      <c r="A214" s="605"/>
      <c r="B214" s="876" t="s">
        <v>932</v>
      </c>
      <c r="C214" s="876"/>
    </row>
    <row r="215" spans="1:3" ht="36" customHeight="1">
      <c r="A215" s="613"/>
      <c r="B215" s="896" t="s">
        <v>945</v>
      </c>
      <c r="C215" s="896"/>
    </row>
    <row r="216" spans="1:3">
      <c r="B216" s="876" t="s">
        <v>987</v>
      </c>
      <c r="C216" s="876"/>
    </row>
    <row r="217" spans="1:3" ht="25.5">
      <c r="A217" s="664">
        <v>1</v>
      </c>
      <c r="B217" s="660" t="s">
        <v>963</v>
      </c>
      <c r="C217" s="661" t="s">
        <v>975</v>
      </c>
    </row>
    <row r="218" spans="1:3" ht="12.75">
      <c r="A218" s="664">
        <v>2</v>
      </c>
      <c r="B218" s="660" t="s">
        <v>964</v>
      </c>
      <c r="C218" s="661" t="s">
        <v>976</v>
      </c>
    </row>
    <row r="219" spans="1:3" ht="38.25">
      <c r="A219" s="664">
        <v>2.1</v>
      </c>
      <c r="B219" s="667" t="s">
        <v>1002</v>
      </c>
      <c r="C219" s="661" t="s">
        <v>990</v>
      </c>
    </row>
    <row r="220" spans="1:3" ht="25.5">
      <c r="A220" s="664">
        <v>3</v>
      </c>
      <c r="B220" s="660" t="s">
        <v>965</v>
      </c>
      <c r="C220" s="660" t="s">
        <v>977</v>
      </c>
    </row>
    <row r="221" spans="1:3" ht="12.75">
      <c r="A221" s="664">
        <v>4</v>
      </c>
      <c r="B221" s="660" t="s">
        <v>966</v>
      </c>
      <c r="C221" s="660" t="s">
        <v>978</v>
      </c>
    </row>
    <row r="222" spans="1:3" ht="25.5">
      <c r="A222" s="664">
        <v>5</v>
      </c>
      <c r="B222" s="660" t="s">
        <v>967</v>
      </c>
      <c r="C222" s="660" t="s">
        <v>979</v>
      </c>
    </row>
    <row r="223" spans="1:3" ht="12.75">
      <c r="A223" s="664">
        <v>6</v>
      </c>
      <c r="B223" s="660" t="s">
        <v>968</v>
      </c>
      <c r="C223" s="660" t="s">
        <v>980</v>
      </c>
    </row>
    <row r="224" spans="1:3" ht="25.5">
      <c r="A224" s="664">
        <v>7</v>
      </c>
      <c r="B224" s="660" t="s">
        <v>969</v>
      </c>
      <c r="C224" s="660" t="s">
        <v>981</v>
      </c>
    </row>
    <row r="225" spans="1:3" ht="12.75">
      <c r="A225" s="664">
        <v>7.1</v>
      </c>
      <c r="B225" s="662" t="s">
        <v>970</v>
      </c>
      <c r="C225" s="660" t="s">
        <v>982</v>
      </c>
    </row>
    <row r="226" spans="1:3" ht="25.5">
      <c r="A226" s="664">
        <v>7.2</v>
      </c>
      <c r="B226" s="662" t="s">
        <v>971</v>
      </c>
      <c r="C226" s="660" t="s">
        <v>983</v>
      </c>
    </row>
    <row r="227" spans="1:3" ht="12.75">
      <c r="A227" s="664">
        <v>7.3</v>
      </c>
      <c r="B227" s="663" t="s">
        <v>972</v>
      </c>
      <c r="C227" s="660" t="s">
        <v>984</v>
      </c>
    </row>
    <row r="228" spans="1:3" ht="12.75">
      <c r="A228" s="664">
        <v>8</v>
      </c>
      <c r="B228" s="660" t="s">
        <v>973</v>
      </c>
      <c r="C228" s="661" t="s">
        <v>985</v>
      </c>
    </row>
    <row r="229" spans="1:3" ht="12.75">
      <c r="A229" s="664">
        <v>9</v>
      </c>
      <c r="B229" s="660" t="s">
        <v>974</v>
      </c>
      <c r="C229" s="661" t="s">
        <v>986</v>
      </c>
    </row>
    <row r="230" spans="1:3" ht="12.75">
      <c r="A230" s="892"/>
      <c r="B230" s="672" t="s">
        <v>783</v>
      </c>
      <c r="C230" s="661" t="s">
        <v>1006</v>
      </c>
    </row>
    <row r="231" spans="1:3" ht="25.5">
      <c r="A231" s="893"/>
      <c r="B231" s="672" t="s">
        <v>1004</v>
      </c>
      <c r="C231" s="661" t="s">
        <v>1005</v>
      </c>
    </row>
    <row r="232" spans="1:3" ht="12.75">
      <c r="A232" s="893"/>
      <c r="B232" s="672" t="s">
        <v>988</v>
      </c>
      <c r="C232" s="661" t="s">
        <v>991</v>
      </c>
    </row>
    <row r="233" spans="1:3" ht="24">
      <c r="A233" s="893"/>
      <c r="B233" s="672" t="s">
        <v>999</v>
      </c>
      <c r="C233" s="673" t="s">
        <v>1000</v>
      </c>
    </row>
    <row r="234" spans="1:3" ht="38.25">
      <c r="A234" s="893"/>
      <c r="B234" s="672" t="s">
        <v>998</v>
      </c>
      <c r="C234" s="661" t="s">
        <v>1001</v>
      </c>
    </row>
    <row r="235" spans="1:3" ht="12" customHeight="1">
      <c r="A235" s="893"/>
      <c r="B235" s="672" t="s">
        <v>1003</v>
      </c>
      <c r="C235" s="661" t="s">
        <v>1007</v>
      </c>
    </row>
    <row r="236" spans="1:3" ht="25.5">
      <c r="A236" s="894"/>
      <c r="B236" s="672" t="s">
        <v>989</v>
      </c>
      <c r="C236" s="661" t="s">
        <v>992</v>
      </c>
    </row>
  </sheetData>
  <mergeCells count="133">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7">
    <cfRule type="duplicateValues" dxfId="3" priority="1"/>
    <cfRule type="duplicateValues" dxfId="2" priority="2"/>
  </conditionalFormatting>
  <conditionalFormatting sqref="B227">
    <cfRule type="duplicateValues" dxfId="1" priority="3"/>
  </conditionalFormatting>
  <conditionalFormatting sqref="B227">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activeCell="B3" sqref="B3"/>
      <selection pane="topRight" activeCell="B3" sqref="B3"/>
      <selection pane="bottomLeft" activeCell="B3" sqref="B3"/>
      <selection pane="bottomRight" activeCell="H67" sqref="C8:H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188</v>
      </c>
      <c r="B1" s="17" t="str">
        <f>'1. key ratios'!B1</f>
        <v>ს.ს "პროკრედიტ ბანკი"</v>
      </c>
      <c r="C1" s="17"/>
    </row>
    <row r="2" spans="1:8" ht="15.75">
      <c r="A2" s="18" t="s">
        <v>189</v>
      </c>
      <c r="B2" s="488">
        <f>'1. key ratios'!B2</f>
        <v>44469</v>
      </c>
      <c r="C2" s="30"/>
      <c r="D2" s="19"/>
      <c r="E2" s="19"/>
      <c r="F2" s="19"/>
      <c r="G2" s="19"/>
      <c r="H2" s="19"/>
    </row>
    <row r="3" spans="1:8" ht="15.75">
      <c r="A3" s="18"/>
      <c r="B3" s="17"/>
      <c r="C3" s="30"/>
      <c r="D3" s="19"/>
      <c r="E3" s="19"/>
      <c r="F3" s="19"/>
      <c r="G3" s="19"/>
      <c r="H3" s="19"/>
    </row>
    <row r="4" spans="1:8" ht="16.5" thickBot="1">
      <c r="A4" s="48" t="s">
        <v>406</v>
      </c>
      <c r="B4" s="31" t="s">
        <v>222</v>
      </c>
      <c r="C4" s="34"/>
      <c r="D4" s="34"/>
      <c r="E4" s="34"/>
      <c r="F4" s="48"/>
      <c r="G4" s="48"/>
      <c r="H4" s="49" t="s">
        <v>93</v>
      </c>
    </row>
    <row r="5" spans="1:8" ht="15.75">
      <c r="A5" s="124"/>
      <c r="B5" s="125"/>
      <c r="C5" s="732" t="s">
        <v>194</v>
      </c>
      <c r="D5" s="733"/>
      <c r="E5" s="734"/>
      <c r="F5" s="732" t="s">
        <v>195</v>
      </c>
      <c r="G5" s="733"/>
      <c r="H5" s="735"/>
    </row>
    <row r="6" spans="1:8">
      <c r="A6" s="126" t="s">
        <v>26</v>
      </c>
      <c r="B6" s="50"/>
      <c r="C6" s="51" t="s">
        <v>27</v>
      </c>
      <c r="D6" s="51" t="s">
        <v>96</v>
      </c>
      <c r="E6" s="51" t="s">
        <v>68</v>
      </c>
      <c r="F6" s="51" t="s">
        <v>27</v>
      </c>
      <c r="G6" s="51" t="s">
        <v>96</v>
      </c>
      <c r="H6" s="127" t="s">
        <v>68</v>
      </c>
    </row>
    <row r="7" spans="1:8">
      <c r="A7" s="128"/>
      <c r="B7" s="53" t="s">
        <v>92</v>
      </c>
      <c r="C7" s="54"/>
      <c r="D7" s="54"/>
      <c r="E7" s="54"/>
      <c r="F7" s="54"/>
      <c r="G7" s="54"/>
      <c r="H7" s="129"/>
    </row>
    <row r="8" spans="1:8" ht="15.75">
      <c r="A8" s="128">
        <v>1</v>
      </c>
      <c r="B8" s="55" t="s">
        <v>97</v>
      </c>
      <c r="C8" s="256">
        <v>1466851.43</v>
      </c>
      <c r="D8" s="256">
        <v>-637675.44999999995</v>
      </c>
      <c r="E8" s="246">
        <v>829175.98</v>
      </c>
      <c r="F8" s="256">
        <v>1921470.34</v>
      </c>
      <c r="G8" s="256">
        <v>175941.15999999997</v>
      </c>
      <c r="H8" s="257">
        <v>2097411.5</v>
      </c>
    </row>
    <row r="9" spans="1:8" ht="15.75">
      <c r="A9" s="128">
        <v>2</v>
      </c>
      <c r="B9" s="55" t="s">
        <v>98</v>
      </c>
      <c r="C9" s="258">
        <v>31820478.5</v>
      </c>
      <c r="D9" s="258">
        <v>45343159.170000002</v>
      </c>
      <c r="E9" s="246">
        <v>77163637.670000002</v>
      </c>
      <c r="F9" s="258">
        <v>23698556.190000001</v>
      </c>
      <c r="G9" s="258">
        <v>39064459.530000009</v>
      </c>
      <c r="H9" s="257">
        <v>62763015.720000014</v>
      </c>
    </row>
    <row r="10" spans="1:8" ht="15.75">
      <c r="A10" s="128">
        <v>2.1</v>
      </c>
      <c r="B10" s="56" t="s">
        <v>99</v>
      </c>
      <c r="C10" s="256">
        <v>0</v>
      </c>
      <c r="D10" s="256">
        <v>0</v>
      </c>
      <c r="E10" s="246">
        <v>0</v>
      </c>
      <c r="F10" s="256">
        <v>25696.720000000001</v>
      </c>
      <c r="G10" s="256">
        <v>0</v>
      </c>
      <c r="H10" s="257">
        <v>25696.720000000001</v>
      </c>
    </row>
    <row r="11" spans="1:8" ht="15.75">
      <c r="A11" s="128">
        <v>2.2000000000000002</v>
      </c>
      <c r="B11" s="56" t="s">
        <v>100</v>
      </c>
      <c r="C11" s="256">
        <v>23199375.120000001</v>
      </c>
      <c r="D11" s="256">
        <v>28298195.164799999</v>
      </c>
      <c r="E11" s="246">
        <v>51497570.2848</v>
      </c>
      <c r="F11" s="256">
        <v>16217394.540000001</v>
      </c>
      <c r="G11" s="256">
        <v>25430990.542900007</v>
      </c>
      <c r="H11" s="257">
        <v>41648385.08290001</v>
      </c>
    </row>
    <row r="12" spans="1:8" ht="15.75">
      <c r="A12" s="128">
        <v>2.2999999999999998</v>
      </c>
      <c r="B12" s="56" t="s">
        <v>101</v>
      </c>
      <c r="C12" s="256">
        <v>102640.64</v>
      </c>
      <c r="D12" s="256">
        <v>92788.992699999988</v>
      </c>
      <c r="E12" s="246">
        <v>195429.63269999999</v>
      </c>
      <c r="F12" s="256">
        <v>128077.19</v>
      </c>
      <c r="G12" s="256">
        <v>58791.960200000001</v>
      </c>
      <c r="H12" s="257">
        <v>186869.1502</v>
      </c>
    </row>
    <row r="13" spans="1:8" ht="15.75">
      <c r="A13" s="128">
        <v>2.4</v>
      </c>
      <c r="B13" s="56" t="s">
        <v>102</v>
      </c>
      <c r="C13" s="256">
        <v>2389531.77</v>
      </c>
      <c r="D13" s="256">
        <v>2663051.6017</v>
      </c>
      <c r="E13" s="246">
        <v>5052583.3717</v>
      </c>
      <c r="F13" s="256">
        <v>1057826.33</v>
      </c>
      <c r="G13" s="256">
        <v>1989980.8177999998</v>
      </c>
      <c r="H13" s="257">
        <v>3047807.1477999999</v>
      </c>
    </row>
    <row r="14" spans="1:8" ht="15.75">
      <c r="A14" s="128">
        <v>2.5</v>
      </c>
      <c r="B14" s="56" t="s">
        <v>103</v>
      </c>
      <c r="C14" s="256">
        <v>3048640.85</v>
      </c>
      <c r="D14" s="256">
        <v>3858333.1126999999</v>
      </c>
      <c r="E14" s="246">
        <v>6906973.9627</v>
      </c>
      <c r="F14" s="256">
        <v>3180181.24</v>
      </c>
      <c r="G14" s="256">
        <v>2527389.0591000002</v>
      </c>
      <c r="H14" s="257">
        <v>5707570.2991000004</v>
      </c>
    </row>
    <row r="15" spans="1:8" ht="15.75">
      <c r="A15" s="128">
        <v>2.6</v>
      </c>
      <c r="B15" s="56" t="s">
        <v>104</v>
      </c>
      <c r="C15" s="256">
        <v>443237.75</v>
      </c>
      <c r="D15" s="256">
        <v>1038754.9724999999</v>
      </c>
      <c r="E15" s="246">
        <v>1481992.7224999999</v>
      </c>
      <c r="F15" s="256">
        <v>149782.79</v>
      </c>
      <c r="G15" s="256">
        <v>917686.94170000008</v>
      </c>
      <c r="H15" s="257">
        <v>1067469.7317000001</v>
      </c>
    </row>
    <row r="16" spans="1:8" ht="15.75">
      <c r="A16" s="128">
        <v>2.7</v>
      </c>
      <c r="B16" s="56" t="s">
        <v>105</v>
      </c>
      <c r="C16" s="256">
        <v>369207.58</v>
      </c>
      <c r="D16" s="256">
        <v>1357359.2638000001</v>
      </c>
      <c r="E16" s="246">
        <v>1726566.8438000001</v>
      </c>
      <c r="F16" s="256">
        <v>597034.4</v>
      </c>
      <c r="G16" s="256">
        <v>945301.32770000002</v>
      </c>
      <c r="H16" s="257">
        <v>1542335.7277000002</v>
      </c>
    </row>
    <row r="17" spans="1:8" ht="15.75">
      <c r="A17" s="128">
        <v>2.8</v>
      </c>
      <c r="B17" s="56" t="s">
        <v>106</v>
      </c>
      <c r="C17" s="256">
        <v>1911200.86</v>
      </c>
      <c r="D17" s="256">
        <v>6735907.6099999994</v>
      </c>
      <c r="E17" s="246">
        <v>8647108.4699999988</v>
      </c>
      <c r="F17" s="256">
        <v>1554660.79</v>
      </c>
      <c r="G17" s="256">
        <v>5840913.9400000004</v>
      </c>
      <c r="H17" s="257">
        <v>7395574.7300000004</v>
      </c>
    </row>
    <row r="18" spans="1:8" ht="15.75">
      <c r="A18" s="128">
        <v>2.9</v>
      </c>
      <c r="B18" s="56" t="s">
        <v>107</v>
      </c>
      <c r="C18" s="256">
        <v>356643.93</v>
      </c>
      <c r="D18" s="256">
        <v>1298768.4517999999</v>
      </c>
      <c r="E18" s="246">
        <v>1655412.3817999999</v>
      </c>
      <c r="F18" s="256">
        <v>787902.19</v>
      </c>
      <c r="G18" s="256">
        <v>1353404.9405999999</v>
      </c>
      <c r="H18" s="257">
        <v>2141307.1305999998</v>
      </c>
    </row>
    <row r="19" spans="1:8" ht="15.75">
      <c r="A19" s="128">
        <v>3</v>
      </c>
      <c r="B19" s="55" t="s">
        <v>108</v>
      </c>
      <c r="C19" s="256">
        <v>125466.97</v>
      </c>
      <c r="D19" s="256">
        <v>352540.58</v>
      </c>
      <c r="E19" s="246">
        <v>478007.55000000005</v>
      </c>
      <c r="F19" s="256">
        <v>107719.56</v>
      </c>
      <c r="G19" s="256">
        <v>234747.32</v>
      </c>
      <c r="H19" s="257">
        <v>342466.88</v>
      </c>
    </row>
    <row r="20" spans="1:8" ht="15.75">
      <c r="A20" s="128">
        <v>4</v>
      </c>
      <c r="B20" s="55" t="s">
        <v>109</v>
      </c>
      <c r="C20" s="256">
        <v>3599271.32</v>
      </c>
      <c r="D20" s="256">
        <v>0</v>
      </c>
      <c r="E20" s="246">
        <v>3599271.32</v>
      </c>
      <c r="F20" s="256">
        <v>2532564.4900000002</v>
      </c>
      <c r="G20" s="256">
        <v>0</v>
      </c>
      <c r="H20" s="257">
        <v>2532564.4900000002</v>
      </c>
    </row>
    <row r="21" spans="1:8" ht="15.75">
      <c r="A21" s="128">
        <v>5</v>
      </c>
      <c r="B21" s="55" t="s">
        <v>110</v>
      </c>
      <c r="C21" s="256"/>
      <c r="D21" s="256"/>
      <c r="E21" s="246">
        <v>0</v>
      </c>
      <c r="F21" s="256"/>
      <c r="G21" s="256"/>
      <c r="H21" s="257">
        <v>0</v>
      </c>
    </row>
    <row r="22" spans="1:8" ht="15.75">
      <c r="A22" s="128">
        <v>6</v>
      </c>
      <c r="B22" s="57" t="s">
        <v>111</v>
      </c>
      <c r="C22" s="258">
        <v>37012068.219999999</v>
      </c>
      <c r="D22" s="258">
        <v>45058024.299999997</v>
      </c>
      <c r="E22" s="246">
        <v>82070092.519999996</v>
      </c>
      <c r="F22" s="258">
        <v>28260310.580000002</v>
      </c>
      <c r="G22" s="258">
        <v>39475148.010000005</v>
      </c>
      <c r="H22" s="257">
        <v>67735458.590000004</v>
      </c>
    </row>
    <row r="23" spans="1:8" ht="15.75">
      <c r="A23" s="128"/>
      <c r="B23" s="53" t="s">
        <v>90</v>
      </c>
      <c r="C23" s="256"/>
      <c r="D23" s="256"/>
      <c r="E23" s="245"/>
      <c r="F23" s="256"/>
      <c r="G23" s="256"/>
      <c r="H23" s="259"/>
    </row>
    <row r="24" spans="1:8" ht="15.75">
      <c r="A24" s="128">
        <v>7</v>
      </c>
      <c r="B24" s="55" t="s">
        <v>112</v>
      </c>
      <c r="C24" s="256">
        <v>2774059.0300000003</v>
      </c>
      <c r="D24" s="256">
        <v>2491596.6629090002</v>
      </c>
      <c r="E24" s="246">
        <v>5265655.6929090004</v>
      </c>
      <c r="F24" s="256">
        <v>2323769.67</v>
      </c>
      <c r="G24" s="256">
        <v>1980248.5996929999</v>
      </c>
      <c r="H24" s="257">
        <v>4304018.2696930002</v>
      </c>
    </row>
    <row r="25" spans="1:8" ht="15.75">
      <c r="A25" s="128">
        <v>8</v>
      </c>
      <c r="B25" s="55" t="s">
        <v>113</v>
      </c>
      <c r="C25" s="256">
        <v>3100546.4899999998</v>
      </c>
      <c r="D25" s="256">
        <v>6953967.2170909988</v>
      </c>
      <c r="E25" s="246">
        <v>10054513.707090998</v>
      </c>
      <c r="F25" s="256">
        <v>1693923.3400000003</v>
      </c>
      <c r="G25" s="256">
        <v>7931567.4103069995</v>
      </c>
      <c r="H25" s="257">
        <v>9625490.7503069993</v>
      </c>
    </row>
    <row r="26" spans="1:8" ht="15.75">
      <c r="A26" s="128">
        <v>9</v>
      </c>
      <c r="B26" s="55" t="s">
        <v>114</v>
      </c>
      <c r="C26" s="256">
        <v>29641.1</v>
      </c>
      <c r="D26" s="256">
        <v>83968.36</v>
      </c>
      <c r="E26" s="246">
        <v>113609.45999999999</v>
      </c>
      <c r="F26" s="256">
        <v>8917.81</v>
      </c>
      <c r="G26" s="256">
        <v>90824.33</v>
      </c>
      <c r="H26" s="257">
        <v>99742.14</v>
      </c>
    </row>
    <row r="27" spans="1:8" ht="15.75">
      <c r="A27" s="128">
        <v>10</v>
      </c>
      <c r="B27" s="55" t="s">
        <v>115</v>
      </c>
      <c r="C27" s="256">
        <v>0</v>
      </c>
      <c r="D27" s="256">
        <v>0</v>
      </c>
      <c r="E27" s="246">
        <v>0</v>
      </c>
      <c r="F27" s="256">
        <v>0</v>
      </c>
      <c r="G27" s="256">
        <v>0</v>
      </c>
      <c r="H27" s="257">
        <v>0</v>
      </c>
    </row>
    <row r="28" spans="1:8" ht="15.75">
      <c r="A28" s="128">
        <v>11</v>
      </c>
      <c r="B28" s="55" t="s">
        <v>116</v>
      </c>
      <c r="C28" s="256">
        <v>2320150.85</v>
      </c>
      <c r="D28" s="256">
        <v>10557034.15</v>
      </c>
      <c r="E28" s="246">
        <v>12877185</v>
      </c>
      <c r="F28" s="256">
        <v>2287280.37</v>
      </c>
      <c r="G28" s="256">
        <v>11462886.74</v>
      </c>
      <c r="H28" s="257">
        <v>13750167.109999999</v>
      </c>
    </row>
    <row r="29" spans="1:8" ht="15.75">
      <c r="A29" s="128">
        <v>12</v>
      </c>
      <c r="B29" s="55" t="s">
        <v>117</v>
      </c>
      <c r="C29" s="256">
        <v>0</v>
      </c>
      <c r="D29" s="256">
        <v>0</v>
      </c>
      <c r="E29" s="246">
        <v>0</v>
      </c>
      <c r="F29" s="256">
        <v>0</v>
      </c>
      <c r="G29" s="256">
        <v>0</v>
      </c>
      <c r="H29" s="257">
        <v>0</v>
      </c>
    </row>
    <row r="30" spans="1:8" ht="15.75">
      <c r="A30" s="128">
        <v>13</v>
      </c>
      <c r="B30" s="58" t="s">
        <v>118</v>
      </c>
      <c r="C30" s="258">
        <v>8224397.4699999988</v>
      </c>
      <c r="D30" s="258">
        <v>20086566.390000001</v>
      </c>
      <c r="E30" s="246">
        <v>28310963.859999999</v>
      </c>
      <c r="F30" s="258">
        <v>6313891.1900000004</v>
      </c>
      <c r="G30" s="258">
        <v>21465527.079999998</v>
      </c>
      <c r="H30" s="257">
        <v>27779418.27</v>
      </c>
    </row>
    <row r="31" spans="1:8" ht="15.75">
      <c r="A31" s="128">
        <v>14</v>
      </c>
      <c r="B31" s="58" t="s">
        <v>119</v>
      </c>
      <c r="C31" s="258">
        <v>28787670.75</v>
      </c>
      <c r="D31" s="258">
        <v>24971457.909999996</v>
      </c>
      <c r="E31" s="246">
        <v>53759128.659999996</v>
      </c>
      <c r="F31" s="258">
        <v>21946419.390000001</v>
      </c>
      <c r="G31" s="258">
        <v>18009620.930000007</v>
      </c>
      <c r="H31" s="257">
        <v>39956040.320000008</v>
      </c>
    </row>
    <row r="32" spans="1:8">
      <c r="A32" s="128"/>
      <c r="B32" s="53"/>
      <c r="C32" s="260"/>
      <c r="D32" s="260"/>
      <c r="E32" s="260"/>
      <c r="F32" s="260"/>
      <c r="G32" s="260"/>
      <c r="H32" s="261"/>
    </row>
    <row r="33" spans="1:8" ht="15.75">
      <c r="A33" s="128"/>
      <c r="B33" s="53" t="s">
        <v>120</v>
      </c>
      <c r="C33" s="256"/>
      <c r="D33" s="256"/>
      <c r="E33" s="245"/>
      <c r="F33" s="256"/>
      <c r="G33" s="256"/>
      <c r="H33" s="259"/>
    </row>
    <row r="34" spans="1:8" ht="15.75">
      <c r="A34" s="128">
        <v>15</v>
      </c>
      <c r="B34" s="52" t="s">
        <v>91</v>
      </c>
      <c r="C34" s="262">
        <v>-958005.81850000005</v>
      </c>
      <c r="D34" s="262">
        <v>3245917.7517999997</v>
      </c>
      <c r="E34" s="246">
        <v>2287911.9332999997</v>
      </c>
      <c r="F34" s="262">
        <v>-607476.84850000078</v>
      </c>
      <c r="G34" s="262">
        <v>2408941.9406000003</v>
      </c>
      <c r="H34" s="257">
        <v>1801465.0920999995</v>
      </c>
    </row>
    <row r="35" spans="1:8" ht="15.75">
      <c r="A35" s="128">
        <v>15.1</v>
      </c>
      <c r="B35" s="56" t="s">
        <v>121</v>
      </c>
      <c r="C35" s="256">
        <v>4890387.2615</v>
      </c>
      <c r="D35" s="256">
        <v>4716595.8917999994</v>
      </c>
      <c r="E35" s="246">
        <v>9606983.1532999985</v>
      </c>
      <c r="F35" s="256">
        <v>3933554.0814999999</v>
      </c>
      <c r="G35" s="256">
        <v>3606293.3606000002</v>
      </c>
      <c r="H35" s="257">
        <v>7539847.4420999996</v>
      </c>
    </row>
    <row r="36" spans="1:8" ht="15.75">
      <c r="A36" s="128">
        <v>15.2</v>
      </c>
      <c r="B36" s="56" t="s">
        <v>122</v>
      </c>
      <c r="C36" s="256">
        <v>5848393.0800000001</v>
      </c>
      <c r="D36" s="256">
        <v>1470678.1399999997</v>
      </c>
      <c r="E36" s="246">
        <v>7319071.2199999997</v>
      </c>
      <c r="F36" s="256">
        <v>4541030.9300000006</v>
      </c>
      <c r="G36" s="256">
        <v>1197351.42</v>
      </c>
      <c r="H36" s="257">
        <v>5738382.3500000006</v>
      </c>
    </row>
    <row r="37" spans="1:8" ht="15.75">
      <c r="A37" s="128">
        <v>16</v>
      </c>
      <c r="B37" s="55" t="s">
        <v>123</v>
      </c>
      <c r="C37" s="256">
        <v>400504.96</v>
      </c>
      <c r="D37" s="256">
        <v>19619.72</v>
      </c>
      <c r="E37" s="246">
        <v>420124.68000000005</v>
      </c>
      <c r="F37" s="256">
        <v>632376.25</v>
      </c>
      <c r="G37" s="256">
        <v>16996.02</v>
      </c>
      <c r="H37" s="257">
        <v>649372.27</v>
      </c>
    </row>
    <row r="38" spans="1:8" ht="15.75">
      <c r="A38" s="128">
        <v>17</v>
      </c>
      <c r="B38" s="55" t="s">
        <v>124</v>
      </c>
      <c r="C38" s="256"/>
      <c r="D38" s="256"/>
      <c r="E38" s="246">
        <v>0</v>
      </c>
      <c r="F38" s="256"/>
      <c r="G38" s="256"/>
      <c r="H38" s="257">
        <v>0</v>
      </c>
    </row>
    <row r="39" spans="1:8" ht="15.75">
      <c r="A39" s="128">
        <v>18</v>
      </c>
      <c r="B39" s="55" t="s">
        <v>125</v>
      </c>
      <c r="C39" s="256"/>
      <c r="D39" s="256">
        <v>341.34</v>
      </c>
      <c r="E39" s="246">
        <v>341.34</v>
      </c>
      <c r="F39" s="256"/>
      <c r="G39" s="256">
        <v>0</v>
      </c>
      <c r="H39" s="257">
        <v>0</v>
      </c>
    </row>
    <row r="40" spans="1:8" ht="15.75">
      <c r="A40" s="128">
        <v>19</v>
      </c>
      <c r="B40" s="55" t="s">
        <v>126</v>
      </c>
      <c r="C40" s="256">
        <v>9740502.4800000004</v>
      </c>
      <c r="D40" s="256"/>
      <c r="E40" s="246">
        <v>9740502.4800000004</v>
      </c>
      <c r="F40" s="256">
        <v>7745696.9399999976</v>
      </c>
      <c r="G40" s="256"/>
      <c r="H40" s="257">
        <v>7745696.9399999976</v>
      </c>
    </row>
    <row r="41" spans="1:8" ht="15.75">
      <c r="A41" s="128">
        <v>20</v>
      </c>
      <c r="B41" s="55" t="s">
        <v>127</v>
      </c>
      <c r="C41" s="256">
        <v>-3496212.54</v>
      </c>
      <c r="D41" s="256"/>
      <c r="E41" s="246">
        <v>-3496212.54</v>
      </c>
      <c r="F41" s="256">
        <v>2069446.6199999964</v>
      </c>
      <c r="G41" s="256"/>
      <c r="H41" s="257">
        <v>2069446.6199999964</v>
      </c>
    </row>
    <row r="42" spans="1:8" ht="15.75">
      <c r="A42" s="128">
        <v>21</v>
      </c>
      <c r="B42" s="55" t="s">
        <v>128</v>
      </c>
      <c r="C42" s="256">
        <v>463105.37</v>
      </c>
      <c r="D42" s="256"/>
      <c r="E42" s="246">
        <v>463105.37</v>
      </c>
      <c r="F42" s="256">
        <v>1444468.95</v>
      </c>
      <c r="G42" s="256"/>
      <c r="H42" s="257">
        <v>1444468.95</v>
      </c>
    </row>
    <row r="43" spans="1:8" ht="15.75">
      <c r="A43" s="128">
        <v>22</v>
      </c>
      <c r="B43" s="55" t="s">
        <v>129</v>
      </c>
      <c r="C43" s="256">
        <v>1690644.77</v>
      </c>
      <c r="D43" s="256">
        <v>335084.73</v>
      </c>
      <c r="E43" s="246">
        <v>2025729.5</v>
      </c>
      <c r="F43" s="256">
        <v>1446988.15</v>
      </c>
      <c r="G43" s="256">
        <v>229988.7</v>
      </c>
      <c r="H43" s="257">
        <v>1676976.8499999999</v>
      </c>
    </row>
    <row r="44" spans="1:8" ht="15.75">
      <c r="A44" s="128">
        <v>23</v>
      </c>
      <c r="B44" s="55" t="s">
        <v>130</v>
      </c>
      <c r="C44" s="256">
        <v>1061707.2200000002</v>
      </c>
      <c r="D44" s="256">
        <v>308670.75430000003</v>
      </c>
      <c r="E44" s="246">
        <v>1370377.9743000004</v>
      </c>
      <c r="F44" s="256">
        <v>1083554.74</v>
      </c>
      <c r="G44" s="256">
        <v>394858.78419999999</v>
      </c>
      <c r="H44" s="257">
        <v>1478413.5241999999</v>
      </c>
    </row>
    <row r="45" spans="1:8" ht="15.75">
      <c r="A45" s="128">
        <v>24</v>
      </c>
      <c r="B45" s="58" t="s">
        <v>131</v>
      </c>
      <c r="C45" s="258">
        <v>8902246.4415000007</v>
      </c>
      <c r="D45" s="258">
        <v>3909634.2960999999</v>
      </c>
      <c r="E45" s="246">
        <v>12811880.737600001</v>
      </c>
      <c r="F45" s="258">
        <v>13815054.801499993</v>
      </c>
      <c r="G45" s="258">
        <v>3050785.4448000006</v>
      </c>
      <c r="H45" s="257">
        <v>16865840.246299993</v>
      </c>
    </row>
    <row r="46" spans="1:8">
      <c r="A46" s="128"/>
      <c r="B46" s="53" t="s">
        <v>132</v>
      </c>
      <c r="C46" s="256"/>
      <c r="D46" s="256"/>
      <c r="E46" s="256"/>
      <c r="F46" s="256"/>
      <c r="G46" s="256"/>
      <c r="H46" s="263"/>
    </row>
    <row r="47" spans="1:8" ht="15.75">
      <c r="A47" s="128">
        <v>25</v>
      </c>
      <c r="B47" s="55" t="s">
        <v>133</v>
      </c>
      <c r="C47" s="256">
        <v>1394078.23</v>
      </c>
      <c r="D47" s="256">
        <v>6858150.0800000001</v>
      </c>
      <c r="E47" s="246">
        <v>8252228.3100000005</v>
      </c>
      <c r="F47" s="256">
        <v>1406317.22</v>
      </c>
      <c r="G47" s="256">
        <v>6503491.8900000006</v>
      </c>
      <c r="H47" s="257">
        <v>7909809.1100000003</v>
      </c>
    </row>
    <row r="48" spans="1:8" ht="15.75">
      <c r="A48" s="128">
        <v>26</v>
      </c>
      <c r="B48" s="55" t="s">
        <v>134</v>
      </c>
      <c r="C48" s="256">
        <v>2198298.73</v>
      </c>
      <c r="D48" s="256">
        <v>2787013.52</v>
      </c>
      <c r="E48" s="246">
        <v>4985312.25</v>
      </c>
      <c r="F48" s="256">
        <v>1893577.2999999998</v>
      </c>
      <c r="G48" s="256">
        <v>2325666.5299999998</v>
      </c>
      <c r="H48" s="257">
        <v>4219243.83</v>
      </c>
    </row>
    <row r="49" spans="1:9" ht="15.75">
      <c r="A49" s="128">
        <v>27</v>
      </c>
      <c r="B49" s="55" t="s">
        <v>135</v>
      </c>
      <c r="C49" s="256">
        <v>11917094.739999998</v>
      </c>
      <c r="D49" s="256"/>
      <c r="E49" s="246">
        <v>11917094.739999998</v>
      </c>
      <c r="F49" s="256">
        <v>10661345.77</v>
      </c>
      <c r="G49" s="256"/>
      <c r="H49" s="257">
        <v>10661345.77</v>
      </c>
    </row>
    <row r="50" spans="1:9" ht="15.75">
      <c r="A50" s="128">
        <v>28</v>
      </c>
      <c r="B50" s="55" t="s">
        <v>270</v>
      </c>
      <c r="C50" s="256">
        <v>21519.86</v>
      </c>
      <c r="D50" s="256"/>
      <c r="E50" s="246">
        <v>21519.86</v>
      </c>
      <c r="F50" s="256">
        <v>47366.8</v>
      </c>
      <c r="G50" s="256"/>
      <c r="H50" s="257">
        <v>47366.8</v>
      </c>
    </row>
    <row r="51" spans="1:9" ht="15.75">
      <c r="A51" s="128">
        <v>29</v>
      </c>
      <c r="B51" s="55" t="s">
        <v>136</v>
      </c>
      <c r="C51" s="256">
        <v>3730812.5599999996</v>
      </c>
      <c r="D51" s="256"/>
      <c r="E51" s="246">
        <v>3730812.5599999996</v>
      </c>
      <c r="F51" s="256">
        <v>4303549.1499999994</v>
      </c>
      <c r="G51" s="256"/>
      <c r="H51" s="257">
        <v>4303549.1499999994</v>
      </c>
    </row>
    <row r="52" spans="1:9" ht="15.75">
      <c r="A52" s="128">
        <v>30</v>
      </c>
      <c r="B52" s="55" t="s">
        <v>137</v>
      </c>
      <c r="C52" s="256">
        <v>2532947.9600000004</v>
      </c>
      <c r="D52" s="256">
        <v>23018.080000000002</v>
      </c>
      <c r="E52" s="246">
        <v>2555966.0400000005</v>
      </c>
      <c r="F52" s="256">
        <v>2423524.94</v>
      </c>
      <c r="G52" s="256">
        <v>2106.83</v>
      </c>
      <c r="H52" s="257">
        <v>2425631.77</v>
      </c>
    </row>
    <row r="53" spans="1:9" ht="15.75">
      <c r="A53" s="128">
        <v>31</v>
      </c>
      <c r="B53" s="58" t="s">
        <v>138</v>
      </c>
      <c r="C53" s="258">
        <v>21794752.079999998</v>
      </c>
      <c r="D53" s="258">
        <v>9668181.6799999997</v>
      </c>
      <c r="E53" s="246">
        <v>31462933.759999998</v>
      </c>
      <c r="F53" s="258">
        <v>20735681.18</v>
      </c>
      <c r="G53" s="258">
        <v>8831265.25</v>
      </c>
      <c r="H53" s="257">
        <v>29566946.43</v>
      </c>
    </row>
    <row r="54" spans="1:9" ht="15.75">
      <c r="A54" s="128">
        <v>32</v>
      </c>
      <c r="B54" s="58" t="s">
        <v>139</v>
      </c>
      <c r="C54" s="258">
        <v>-12892505.638499998</v>
      </c>
      <c r="D54" s="258">
        <v>-5758547.3838999998</v>
      </c>
      <c r="E54" s="246">
        <v>-18651053.022399999</v>
      </c>
      <c r="F54" s="258">
        <v>-6920626.3785000071</v>
      </c>
      <c r="G54" s="258">
        <v>-5780479.8051999994</v>
      </c>
      <c r="H54" s="257">
        <v>-12701106.183700006</v>
      </c>
    </row>
    <row r="55" spans="1:9">
      <c r="A55" s="128"/>
      <c r="B55" s="53"/>
      <c r="C55" s="260"/>
      <c r="D55" s="260"/>
      <c r="E55" s="260"/>
      <c r="F55" s="260"/>
      <c r="G55" s="260"/>
      <c r="H55" s="261"/>
    </row>
    <row r="56" spans="1:9" ht="15.75">
      <c r="A56" s="128">
        <v>33</v>
      </c>
      <c r="B56" s="58" t="s">
        <v>140</v>
      </c>
      <c r="C56" s="258">
        <v>15895165.111500002</v>
      </c>
      <c r="D56" s="258">
        <v>19212910.526099995</v>
      </c>
      <c r="E56" s="246">
        <v>35108075.637599997</v>
      </c>
      <c r="F56" s="258">
        <v>15025793.011499994</v>
      </c>
      <c r="G56" s="258">
        <v>12229141.124800008</v>
      </c>
      <c r="H56" s="257">
        <v>27254934.136300001</v>
      </c>
    </row>
    <row r="57" spans="1:9">
      <c r="A57" s="128"/>
      <c r="B57" s="53"/>
      <c r="C57" s="260"/>
      <c r="D57" s="260"/>
      <c r="E57" s="260"/>
      <c r="F57" s="260"/>
      <c r="G57" s="260"/>
      <c r="H57" s="261"/>
    </row>
    <row r="58" spans="1:9" ht="15.75">
      <c r="A58" s="128">
        <v>34</v>
      </c>
      <c r="B58" s="55" t="s">
        <v>141</v>
      </c>
      <c r="C58" s="256">
        <v>-15751987.539999999</v>
      </c>
      <c r="D58" s="256">
        <v>-4860523.38</v>
      </c>
      <c r="E58" s="246">
        <v>-20612510.919999998</v>
      </c>
      <c r="F58" s="256">
        <v>35004935.210000001</v>
      </c>
      <c r="G58" s="256">
        <v>764.75</v>
      </c>
      <c r="H58" s="257">
        <v>35005699.960000001</v>
      </c>
    </row>
    <row r="59" spans="1:9" s="209" customFormat="1" ht="15.75">
      <c r="A59" s="128">
        <v>35</v>
      </c>
      <c r="B59" s="52" t="s">
        <v>142</v>
      </c>
      <c r="C59" s="264">
        <v>0</v>
      </c>
      <c r="D59" s="264"/>
      <c r="E59" s="265">
        <v>0</v>
      </c>
      <c r="F59" s="266">
        <v>0</v>
      </c>
      <c r="G59" s="266"/>
      <c r="H59" s="267"/>
      <c r="I59" s="208"/>
    </row>
    <row r="60" spans="1:9" ht="15.75">
      <c r="A60" s="128">
        <v>36</v>
      </c>
      <c r="B60" s="55" t="s">
        <v>143</v>
      </c>
      <c r="C60" s="256">
        <v>-87850.53</v>
      </c>
      <c r="D60" s="256">
        <v>0</v>
      </c>
      <c r="E60" s="246">
        <v>-87850.53</v>
      </c>
      <c r="F60" s="256">
        <v>31625.23</v>
      </c>
      <c r="G60" s="256">
        <v>0</v>
      </c>
      <c r="H60" s="257">
        <v>31625.23</v>
      </c>
    </row>
    <row r="61" spans="1:9" ht="15.75">
      <c r="A61" s="128">
        <v>37</v>
      </c>
      <c r="B61" s="58" t="s">
        <v>144</v>
      </c>
      <c r="C61" s="258">
        <v>-15839838.069999998</v>
      </c>
      <c r="D61" s="258">
        <v>-4860523.38</v>
      </c>
      <c r="E61" s="246">
        <v>-20700361.449999999</v>
      </c>
      <c r="F61" s="258">
        <v>35036560.439999998</v>
      </c>
      <c r="G61" s="258">
        <v>764.75</v>
      </c>
      <c r="H61" s="257">
        <v>35037325.189999998</v>
      </c>
    </row>
    <row r="62" spans="1:9">
      <c r="A62" s="128"/>
      <c r="B62" s="59"/>
      <c r="C62" s="256"/>
      <c r="D62" s="256"/>
      <c r="E62" s="256"/>
      <c r="F62" s="256"/>
      <c r="G62" s="256"/>
      <c r="H62" s="263"/>
    </row>
    <row r="63" spans="1:9" ht="15.75">
      <c r="A63" s="128">
        <v>38</v>
      </c>
      <c r="B63" s="60" t="s">
        <v>271</v>
      </c>
      <c r="C63" s="258">
        <v>31735003.181500003</v>
      </c>
      <c r="D63" s="258">
        <v>24073433.906099994</v>
      </c>
      <c r="E63" s="246">
        <v>55808437.087599993</v>
      </c>
      <c r="F63" s="258">
        <v>-20010767.428500004</v>
      </c>
      <c r="G63" s="258">
        <v>12228376.374800008</v>
      </c>
      <c r="H63" s="257">
        <v>-7782391.0536999963</v>
      </c>
    </row>
    <row r="64" spans="1:9" ht="15.75">
      <c r="A64" s="126">
        <v>39</v>
      </c>
      <c r="B64" s="55" t="s">
        <v>145</v>
      </c>
      <c r="C64" s="268">
        <v>7761938.71</v>
      </c>
      <c r="D64" s="268"/>
      <c r="E64" s="246">
        <v>7761938.71</v>
      </c>
      <c r="F64" s="268">
        <v>-1771797.51</v>
      </c>
      <c r="G64" s="268"/>
      <c r="H64" s="257">
        <v>-1771797.51</v>
      </c>
    </row>
    <row r="65" spans="1:8" ht="15.75">
      <c r="A65" s="128">
        <v>40</v>
      </c>
      <c r="B65" s="58" t="s">
        <v>146</v>
      </c>
      <c r="C65" s="258">
        <v>23973064.471500002</v>
      </c>
      <c r="D65" s="258">
        <v>24073433.906099994</v>
      </c>
      <c r="E65" s="246">
        <v>48046498.377599999</v>
      </c>
      <c r="F65" s="258">
        <v>-18238969.918500002</v>
      </c>
      <c r="G65" s="258">
        <v>12228376.374800008</v>
      </c>
      <c r="H65" s="257">
        <v>-6010593.5436999947</v>
      </c>
    </row>
    <row r="66" spans="1:8" ht="15.75">
      <c r="A66" s="126">
        <v>41</v>
      </c>
      <c r="B66" s="55" t="s">
        <v>147</v>
      </c>
      <c r="C66" s="268">
        <v>0</v>
      </c>
      <c r="D66" s="268"/>
      <c r="E66" s="246">
        <v>0</v>
      </c>
      <c r="F66" s="268">
        <v>0</v>
      </c>
      <c r="G66" s="268"/>
      <c r="H66" s="257">
        <v>0</v>
      </c>
    </row>
    <row r="67" spans="1:8" ht="16.5" thickBot="1">
      <c r="A67" s="130">
        <v>42</v>
      </c>
      <c r="B67" s="131" t="s">
        <v>148</v>
      </c>
      <c r="C67" s="269">
        <v>23973064.471500002</v>
      </c>
      <c r="D67" s="269">
        <v>24073433.906099994</v>
      </c>
      <c r="E67" s="254">
        <v>48046498.377599999</v>
      </c>
      <c r="F67" s="269">
        <v>-18238969.918500002</v>
      </c>
      <c r="G67" s="269">
        <v>12228376.374800008</v>
      </c>
      <c r="H67" s="270">
        <v>-6010593.5436999947</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B30" sqref="B30"/>
    </sheetView>
  </sheetViews>
  <sheetFormatPr defaultRowHeight="15"/>
  <cols>
    <col min="1" max="1" width="9.5703125" bestFit="1" customWidth="1"/>
    <col min="2" max="2" width="72.28515625" customWidth="1"/>
    <col min="3" max="8" width="12.7109375" customWidth="1"/>
  </cols>
  <sheetData>
    <row r="1" spans="1:8">
      <c r="A1" s="2" t="s">
        <v>188</v>
      </c>
      <c r="B1" t="str">
        <f>'1. key ratios'!B1</f>
        <v>ს.ს "პროკრედიტ ბანკი"</v>
      </c>
    </row>
    <row r="2" spans="1:8">
      <c r="A2" s="2" t="s">
        <v>189</v>
      </c>
      <c r="B2" s="488">
        <f>'1. key ratios'!B2</f>
        <v>44469</v>
      </c>
    </row>
    <row r="3" spans="1:8">
      <c r="A3" s="2"/>
    </row>
    <row r="4" spans="1:8" ht="16.5" thickBot="1">
      <c r="A4" s="2" t="s">
        <v>407</v>
      </c>
      <c r="B4" s="2"/>
      <c r="C4" s="218"/>
      <c r="D4" s="218"/>
      <c r="E4" s="218"/>
      <c r="F4" s="219"/>
      <c r="G4" s="219"/>
      <c r="H4" s="220" t="s">
        <v>93</v>
      </c>
    </row>
    <row r="5" spans="1:8" ht="15.75">
      <c r="A5" s="736" t="s">
        <v>26</v>
      </c>
      <c r="B5" s="738" t="s">
        <v>244</v>
      </c>
      <c r="C5" s="740" t="s">
        <v>194</v>
      </c>
      <c r="D5" s="740"/>
      <c r="E5" s="740"/>
      <c r="F5" s="740" t="s">
        <v>195</v>
      </c>
      <c r="G5" s="740"/>
      <c r="H5" s="741"/>
    </row>
    <row r="6" spans="1:8">
      <c r="A6" s="737"/>
      <c r="B6" s="739"/>
      <c r="C6" s="40" t="s">
        <v>27</v>
      </c>
      <c r="D6" s="40" t="s">
        <v>94</v>
      </c>
      <c r="E6" s="40" t="s">
        <v>68</v>
      </c>
      <c r="F6" s="40" t="s">
        <v>27</v>
      </c>
      <c r="G6" s="40" t="s">
        <v>94</v>
      </c>
      <c r="H6" s="41" t="s">
        <v>68</v>
      </c>
    </row>
    <row r="7" spans="1:8" s="3" customFormat="1" ht="15.75">
      <c r="A7" s="221">
        <v>1</v>
      </c>
      <c r="B7" s="222" t="s">
        <v>482</v>
      </c>
      <c r="C7" s="248">
        <v>95144023.049999997</v>
      </c>
      <c r="D7" s="248">
        <v>67484488.605700001</v>
      </c>
      <c r="E7" s="271">
        <v>162628511.6557</v>
      </c>
      <c r="F7" s="248">
        <v>69084761.24000001</v>
      </c>
      <c r="G7" s="248">
        <v>63152883.436899997</v>
      </c>
      <c r="H7" s="249">
        <v>132237644.6769</v>
      </c>
    </row>
    <row r="8" spans="1:8" s="3" customFormat="1" ht="15.75">
      <c r="A8" s="221">
        <v>1.1000000000000001</v>
      </c>
      <c r="B8" s="223" t="s">
        <v>275</v>
      </c>
      <c r="C8" s="248">
        <v>52808882.140000001</v>
      </c>
      <c r="D8" s="248">
        <v>14271256.6547</v>
      </c>
      <c r="E8" s="271">
        <v>67080138.794699997</v>
      </c>
      <c r="F8" s="248">
        <v>36442619.310000002</v>
      </c>
      <c r="G8" s="248">
        <v>14127681.025699999</v>
      </c>
      <c r="H8" s="249">
        <v>50570300.335700005</v>
      </c>
    </row>
    <row r="9" spans="1:8" s="3" customFormat="1" ht="15.75">
      <c r="A9" s="221">
        <v>1.2</v>
      </c>
      <c r="B9" s="223" t="s">
        <v>276</v>
      </c>
      <c r="C9" s="248">
        <v>0</v>
      </c>
      <c r="D9" s="248">
        <v>273635.34999999998</v>
      </c>
      <c r="E9" s="271">
        <v>273635.34999999998</v>
      </c>
      <c r="F9" s="248">
        <v>0</v>
      </c>
      <c r="G9" s="248">
        <v>2153995.3835999998</v>
      </c>
      <c r="H9" s="249">
        <v>2153995.3835999998</v>
      </c>
    </row>
    <row r="10" spans="1:8" s="3" customFormat="1" ht="15.75">
      <c r="A10" s="221">
        <v>1.3</v>
      </c>
      <c r="B10" s="223" t="s">
        <v>277</v>
      </c>
      <c r="C10" s="248">
        <v>42335140.909999996</v>
      </c>
      <c r="D10" s="248">
        <v>52939596.601000004</v>
      </c>
      <c r="E10" s="271">
        <v>95274737.511000007</v>
      </c>
      <c r="F10" s="248">
        <v>32642141.93</v>
      </c>
      <c r="G10" s="248">
        <v>46871207.027599998</v>
      </c>
      <c r="H10" s="249">
        <v>79513348.957599998</v>
      </c>
    </row>
    <row r="11" spans="1:8" s="3" customFormat="1" ht="15.75">
      <c r="A11" s="221">
        <v>1.4</v>
      </c>
      <c r="B11" s="223" t="s">
        <v>278</v>
      </c>
      <c r="C11" s="248">
        <v>0</v>
      </c>
      <c r="D11" s="248">
        <v>0</v>
      </c>
      <c r="E11" s="271">
        <v>0</v>
      </c>
      <c r="F11" s="248">
        <v>0</v>
      </c>
      <c r="G11" s="248">
        <v>0</v>
      </c>
      <c r="H11" s="249">
        <v>0</v>
      </c>
    </row>
    <row r="12" spans="1:8" s="3" customFormat="1" ht="29.25" customHeight="1">
      <c r="A12" s="221">
        <v>2</v>
      </c>
      <c r="B12" s="222" t="s">
        <v>279</v>
      </c>
      <c r="C12" s="248">
        <v>30614358.25</v>
      </c>
      <c r="D12" s="248">
        <v>471936054.18000001</v>
      </c>
      <c r="E12" s="271">
        <v>502550412.43000001</v>
      </c>
      <c r="F12" s="248">
        <v>30614358.25</v>
      </c>
      <c r="G12" s="248">
        <v>458765271.93000001</v>
      </c>
      <c r="H12" s="249">
        <v>489379630.18000001</v>
      </c>
    </row>
    <row r="13" spans="1:8" s="3" customFormat="1" ht="25.5">
      <c r="A13" s="221">
        <v>3</v>
      </c>
      <c r="B13" s="222" t="s">
        <v>280</v>
      </c>
      <c r="C13" s="248">
        <v>11419000</v>
      </c>
      <c r="D13" s="248">
        <v>0</v>
      </c>
      <c r="E13" s="271">
        <v>11419000</v>
      </c>
      <c r="F13" s="248">
        <v>6927000</v>
      </c>
      <c r="G13" s="248">
        <v>0</v>
      </c>
      <c r="H13" s="249">
        <v>6927000</v>
      </c>
    </row>
    <row r="14" spans="1:8" s="3" customFormat="1" ht="15.75">
      <c r="A14" s="221">
        <v>3.1</v>
      </c>
      <c r="B14" s="223" t="s">
        <v>281</v>
      </c>
      <c r="C14" s="248">
        <v>11419000</v>
      </c>
      <c r="D14" s="248">
        <v>0</v>
      </c>
      <c r="E14" s="271">
        <v>11419000</v>
      </c>
      <c r="F14" s="248">
        <v>6927000</v>
      </c>
      <c r="G14" s="248">
        <v>0</v>
      </c>
      <c r="H14" s="249">
        <v>6927000</v>
      </c>
    </row>
    <row r="15" spans="1:8" s="3" customFormat="1" ht="15.75">
      <c r="A15" s="221">
        <v>3.2</v>
      </c>
      <c r="B15" s="223" t="s">
        <v>282</v>
      </c>
      <c r="C15" s="248"/>
      <c r="D15" s="248"/>
      <c r="E15" s="271">
        <v>0</v>
      </c>
      <c r="F15" s="248"/>
      <c r="G15" s="248"/>
      <c r="H15" s="249">
        <v>0</v>
      </c>
    </row>
    <row r="16" spans="1:8" s="3" customFormat="1" ht="15.75">
      <c r="A16" s="221">
        <v>4</v>
      </c>
      <c r="B16" s="222" t="s">
        <v>283</v>
      </c>
      <c r="C16" s="248">
        <v>376561039.43000001</v>
      </c>
      <c r="D16" s="248">
        <v>675372352.47000003</v>
      </c>
      <c r="E16" s="271">
        <v>1051933391.9000001</v>
      </c>
      <c r="F16" s="248">
        <v>210949506.09</v>
      </c>
      <c r="G16" s="248">
        <v>468375084.19000006</v>
      </c>
      <c r="H16" s="249">
        <v>679324590.28000009</v>
      </c>
    </row>
    <row r="17" spans="1:8" s="3" customFormat="1" ht="15.75">
      <c r="A17" s="221">
        <v>4.0999999999999996</v>
      </c>
      <c r="B17" s="223" t="s">
        <v>284</v>
      </c>
      <c r="C17" s="248">
        <v>315467238.06</v>
      </c>
      <c r="D17" s="248">
        <v>585532013.94000006</v>
      </c>
      <c r="E17" s="271">
        <v>900999252</v>
      </c>
      <c r="F17" s="248">
        <v>163717471.59</v>
      </c>
      <c r="G17" s="248">
        <v>384514255.17000002</v>
      </c>
      <c r="H17" s="249">
        <v>548231726.75999999</v>
      </c>
    </row>
    <row r="18" spans="1:8" s="3" customFormat="1" ht="15.75">
      <c r="A18" s="221">
        <v>4.2</v>
      </c>
      <c r="B18" s="223" t="s">
        <v>285</v>
      </c>
      <c r="C18" s="248">
        <v>61093801.370000005</v>
      </c>
      <c r="D18" s="248">
        <v>89840338.530000031</v>
      </c>
      <c r="E18" s="271">
        <v>150934139.90000004</v>
      </c>
      <c r="F18" s="248">
        <v>47232034.5</v>
      </c>
      <c r="G18" s="248">
        <v>83860829.020000041</v>
      </c>
      <c r="H18" s="249">
        <v>131092863.52000004</v>
      </c>
    </row>
    <row r="19" spans="1:8" s="3" customFormat="1" ht="25.5">
      <c r="A19" s="221">
        <v>5</v>
      </c>
      <c r="B19" s="222" t="s">
        <v>286</v>
      </c>
      <c r="C19" s="248">
        <v>368251770.42000002</v>
      </c>
      <c r="D19" s="248">
        <v>962951437.87</v>
      </c>
      <c r="E19" s="271">
        <v>1331203208.29</v>
      </c>
      <c r="F19" s="248">
        <v>365229762.99000001</v>
      </c>
      <c r="G19" s="248">
        <v>1093980678.9300001</v>
      </c>
      <c r="H19" s="249">
        <v>1459210441.9200001</v>
      </c>
    </row>
    <row r="20" spans="1:8" s="3" customFormat="1" ht="15.75">
      <c r="A20" s="221">
        <v>5.0999999999999996</v>
      </c>
      <c r="B20" s="223" t="s">
        <v>287</v>
      </c>
      <c r="C20" s="248">
        <v>9130955.9199999999</v>
      </c>
      <c r="D20" s="248">
        <v>3042128.56</v>
      </c>
      <c r="E20" s="271">
        <v>12173084.48</v>
      </c>
      <c r="F20" s="248">
        <v>5274160.74</v>
      </c>
      <c r="G20" s="248">
        <v>4666385.87</v>
      </c>
      <c r="H20" s="249">
        <v>9940546.6099999994</v>
      </c>
    </row>
    <row r="21" spans="1:8" s="3" customFormat="1" ht="15.75">
      <c r="A21" s="221">
        <v>5.2</v>
      </c>
      <c r="B21" s="223" t="s">
        <v>288</v>
      </c>
      <c r="C21" s="248">
        <v>0</v>
      </c>
      <c r="D21" s="248">
        <v>0</v>
      </c>
      <c r="E21" s="271">
        <v>0</v>
      </c>
      <c r="F21" s="248">
        <v>0</v>
      </c>
      <c r="G21" s="248">
        <v>0</v>
      </c>
      <c r="H21" s="249">
        <v>0</v>
      </c>
    </row>
    <row r="22" spans="1:8" s="3" customFormat="1" ht="15.75">
      <c r="A22" s="221">
        <v>5.3</v>
      </c>
      <c r="B22" s="223" t="s">
        <v>289</v>
      </c>
      <c r="C22" s="248">
        <v>320926770</v>
      </c>
      <c r="D22" s="248">
        <v>897354559.88999999</v>
      </c>
      <c r="E22" s="271">
        <v>1218281329.8899999</v>
      </c>
      <c r="F22" s="248">
        <v>312588027.35000002</v>
      </c>
      <c r="G22" s="248">
        <v>992324478.5</v>
      </c>
      <c r="H22" s="249">
        <v>1304912505.8499999</v>
      </c>
    </row>
    <row r="23" spans="1:8" s="3" customFormat="1" ht="15.75">
      <c r="A23" s="221" t="s">
        <v>290</v>
      </c>
      <c r="B23" s="224" t="s">
        <v>291</v>
      </c>
      <c r="C23" s="248">
        <v>93464321.390000001</v>
      </c>
      <c r="D23" s="248">
        <v>239660440.68000001</v>
      </c>
      <c r="E23" s="271">
        <v>333124762.06999999</v>
      </c>
      <c r="F23" s="248">
        <v>100296682.08</v>
      </c>
      <c r="G23" s="248">
        <v>270555968.67000002</v>
      </c>
      <c r="H23" s="249">
        <v>370852650.75</v>
      </c>
    </row>
    <row r="24" spans="1:8" s="3" customFormat="1" ht="15.75">
      <c r="A24" s="221" t="s">
        <v>292</v>
      </c>
      <c r="B24" s="224" t="s">
        <v>293</v>
      </c>
      <c r="C24" s="248">
        <v>63704261.020000003</v>
      </c>
      <c r="D24" s="248">
        <v>333474761.06999999</v>
      </c>
      <c r="E24" s="271">
        <v>397179022.08999997</v>
      </c>
      <c r="F24" s="248">
        <v>84083328.719999999</v>
      </c>
      <c r="G24" s="248">
        <v>415505191.31999999</v>
      </c>
      <c r="H24" s="249">
        <v>499588520.03999996</v>
      </c>
    </row>
    <row r="25" spans="1:8" s="3" customFormat="1" ht="15.75">
      <c r="A25" s="221" t="s">
        <v>294</v>
      </c>
      <c r="B25" s="225" t="s">
        <v>295</v>
      </c>
      <c r="C25" s="248">
        <v>0</v>
      </c>
      <c r="D25" s="248">
        <v>0</v>
      </c>
      <c r="E25" s="271">
        <v>0</v>
      </c>
      <c r="F25" s="248">
        <v>0</v>
      </c>
      <c r="G25" s="248">
        <v>0</v>
      </c>
      <c r="H25" s="249">
        <v>0</v>
      </c>
    </row>
    <row r="26" spans="1:8" s="3" customFormat="1" ht="15.75">
      <c r="A26" s="221" t="s">
        <v>296</v>
      </c>
      <c r="B26" s="224" t="s">
        <v>297</v>
      </c>
      <c r="C26" s="248">
        <v>81388279.840000004</v>
      </c>
      <c r="D26" s="248">
        <v>140567416.38</v>
      </c>
      <c r="E26" s="271">
        <v>221955696.22</v>
      </c>
      <c r="F26" s="248">
        <v>76787530.120000005</v>
      </c>
      <c r="G26" s="248">
        <v>151146546.53</v>
      </c>
      <c r="H26" s="249">
        <v>227934076.65000001</v>
      </c>
    </row>
    <row r="27" spans="1:8" s="3" customFormat="1" ht="15.75">
      <c r="A27" s="221" t="s">
        <v>298</v>
      </c>
      <c r="B27" s="224" t="s">
        <v>299</v>
      </c>
      <c r="C27" s="248">
        <v>82369907.75</v>
      </c>
      <c r="D27" s="248">
        <v>183651941.75999999</v>
      </c>
      <c r="E27" s="271">
        <v>266021849.50999999</v>
      </c>
      <c r="F27" s="248">
        <v>51420486.43</v>
      </c>
      <c r="G27" s="248">
        <v>155116771.97999999</v>
      </c>
      <c r="H27" s="249">
        <v>206537258.41</v>
      </c>
    </row>
    <row r="28" spans="1:8" s="3" customFormat="1" ht="15.75">
      <c r="A28" s="221">
        <v>5.4</v>
      </c>
      <c r="B28" s="223" t="s">
        <v>300</v>
      </c>
      <c r="C28" s="248">
        <v>33652594</v>
      </c>
      <c r="D28" s="248">
        <v>55869923.810000002</v>
      </c>
      <c r="E28" s="271">
        <v>89522517.810000002</v>
      </c>
      <c r="F28" s="248">
        <v>25130069.82</v>
      </c>
      <c r="G28" s="248">
        <v>74178315.930000007</v>
      </c>
      <c r="H28" s="249">
        <v>99308385.75</v>
      </c>
    </row>
    <row r="29" spans="1:8" s="3" customFormat="1" ht="15.75">
      <c r="A29" s="221">
        <v>5.5</v>
      </c>
      <c r="B29" s="223" t="s">
        <v>301</v>
      </c>
      <c r="C29" s="248">
        <v>4541450.47</v>
      </c>
      <c r="D29" s="248">
        <v>5755983</v>
      </c>
      <c r="E29" s="271">
        <v>10297433.469999999</v>
      </c>
      <c r="F29" s="248">
        <v>18749486.960000001</v>
      </c>
      <c r="G29" s="248">
        <v>20704113.460000001</v>
      </c>
      <c r="H29" s="249">
        <v>39453600.420000002</v>
      </c>
    </row>
    <row r="30" spans="1:8" s="3" customFormat="1" ht="15.75">
      <c r="A30" s="221">
        <v>5.6</v>
      </c>
      <c r="B30" s="223" t="s">
        <v>302</v>
      </c>
      <c r="C30" s="248">
        <v>0</v>
      </c>
      <c r="D30" s="248">
        <v>928842.51</v>
      </c>
      <c r="E30" s="271">
        <v>928842.51</v>
      </c>
      <c r="F30" s="248">
        <v>0</v>
      </c>
      <c r="G30" s="248">
        <v>916934.54</v>
      </c>
      <c r="H30" s="249">
        <v>916934.54</v>
      </c>
    </row>
    <row r="31" spans="1:8" s="3" customFormat="1" ht="15.75">
      <c r="A31" s="221">
        <v>5.7</v>
      </c>
      <c r="B31" s="223" t="s">
        <v>303</v>
      </c>
      <c r="C31" s="248">
        <v>0.03</v>
      </c>
      <c r="D31" s="248">
        <v>0.1</v>
      </c>
      <c r="E31" s="271">
        <v>0.13</v>
      </c>
      <c r="F31" s="248">
        <v>3488018.12</v>
      </c>
      <c r="G31" s="248">
        <v>1190450.6299999999</v>
      </c>
      <c r="H31" s="249">
        <v>4678468.75</v>
      </c>
    </row>
    <row r="32" spans="1:8" s="3" customFormat="1" ht="15.75">
      <c r="A32" s="221">
        <v>6</v>
      </c>
      <c r="B32" s="222" t="s">
        <v>304</v>
      </c>
      <c r="C32" s="248">
        <v>0</v>
      </c>
      <c r="D32" s="248">
        <v>207051045.27990001</v>
      </c>
      <c r="E32" s="271">
        <v>207051045.27990001</v>
      </c>
      <c r="F32" s="248">
        <v>0</v>
      </c>
      <c r="G32" s="248">
        <v>420064513.83099997</v>
      </c>
      <c r="H32" s="249">
        <v>420064513.83099997</v>
      </c>
    </row>
    <row r="33" spans="1:8" s="3" customFormat="1" ht="25.5">
      <c r="A33" s="221">
        <v>6.1</v>
      </c>
      <c r="B33" s="223" t="s">
        <v>483</v>
      </c>
      <c r="C33" s="248"/>
      <c r="D33" s="248">
        <v>104613800</v>
      </c>
      <c r="E33" s="271">
        <v>104613800</v>
      </c>
      <c r="F33" s="248"/>
      <c r="G33" s="248">
        <v>206861263.831</v>
      </c>
      <c r="H33" s="249">
        <v>206861263.831</v>
      </c>
    </row>
    <row r="34" spans="1:8" s="3" customFormat="1" ht="25.5">
      <c r="A34" s="221">
        <v>6.2</v>
      </c>
      <c r="B34" s="223" t="s">
        <v>305</v>
      </c>
      <c r="C34" s="248"/>
      <c r="D34" s="248">
        <v>102437245.2799</v>
      </c>
      <c r="E34" s="271">
        <v>102437245.2799</v>
      </c>
      <c r="F34" s="248"/>
      <c r="G34" s="248">
        <v>213203250</v>
      </c>
      <c r="H34" s="249">
        <v>213203250</v>
      </c>
    </row>
    <row r="35" spans="1:8" s="3" customFormat="1" ht="25.5">
      <c r="A35" s="221">
        <v>6.3</v>
      </c>
      <c r="B35" s="223" t="s">
        <v>306</v>
      </c>
      <c r="C35" s="248"/>
      <c r="D35" s="248"/>
      <c r="E35" s="271">
        <v>0</v>
      </c>
      <c r="F35" s="248"/>
      <c r="G35" s="248"/>
      <c r="H35" s="249">
        <v>0</v>
      </c>
    </row>
    <row r="36" spans="1:8" s="3" customFormat="1" ht="15.75">
      <c r="A36" s="221">
        <v>6.4</v>
      </c>
      <c r="B36" s="223" t="s">
        <v>307</v>
      </c>
      <c r="C36" s="248"/>
      <c r="D36" s="248"/>
      <c r="E36" s="271">
        <v>0</v>
      </c>
      <c r="F36" s="248"/>
      <c r="G36" s="248"/>
      <c r="H36" s="249">
        <v>0</v>
      </c>
    </row>
    <row r="37" spans="1:8" s="3" customFormat="1" ht="15.75">
      <c r="A37" s="221">
        <v>6.5</v>
      </c>
      <c r="B37" s="223" t="s">
        <v>308</v>
      </c>
      <c r="C37" s="248"/>
      <c r="D37" s="248"/>
      <c r="E37" s="271">
        <v>0</v>
      </c>
      <c r="F37" s="248"/>
      <c r="G37" s="248"/>
      <c r="H37" s="249">
        <v>0</v>
      </c>
    </row>
    <row r="38" spans="1:8" s="3" customFormat="1" ht="25.5">
      <c r="A38" s="221">
        <v>6.6</v>
      </c>
      <c r="B38" s="223" t="s">
        <v>309</v>
      </c>
      <c r="C38" s="248"/>
      <c r="D38" s="248"/>
      <c r="E38" s="271">
        <v>0</v>
      </c>
      <c r="F38" s="248"/>
      <c r="G38" s="248"/>
      <c r="H38" s="249">
        <v>0</v>
      </c>
    </row>
    <row r="39" spans="1:8" s="3" customFormat="1" ht="25.5">
      <c r="A39" s="221">
        <v>6.7</v>
      </c>
      <c r="B39" s="223" t="s">
        <v>310</v>
      </c>
      <c r="C39" s="248"/>
      <c r="D39" s="248"/>
      <c r="E39" s="271">
        <v>0</v>
      </c>
      <c r="F39" s="248"/>
      <c r="G39" s="248"/>
      <c r="H39" s="249">
        <v>0</v>
      </c>
    </row>
    <row r="40" spans="1:8" s="3" customFormat="1" ht="15.75">
      <c r="A40" s="221">
        <v>7</v>
      </c>
      <c r="B40" s="222" t="s">
        <v>311</v>
      </c>
      <c r="C40" s="248"/>
      <c r="D40" s="248"/>
      <c r="E40" s="271">
        <v>0</v>
      </c>
      <c r="F40" s="248"/>
      <c r="G40" s="248"/>
      <c r="H40" s="249">
        <v>0</v>
      </c>
    </row>
    <row r="41" spans="1:8" s="3" customFormat="1" ht="25.5">
      <c r="A41" s="221">
        <v>7.1</v>
      </c>
      <c r="B41" s="223" t="s">
        <v>312</v>
      </c>
      <c r="C41" s="248">
        <v>21674.629999999997</v>
      </c>
      <c r="D41" s="248">
        <v>4397153.6227000002</v>
      </c>
      <c r="E41" s="271">
        <v>4418828.2527000001</v>
      </c>
      <c r="F41" s="248">
        <v>44727.649999999994</v>
      </c>
      <c r="G41" s="248">
        <v>447405.59939999995</v>
      </c>
      <c r="H41" s="249">
        <v>492133.24939999997</v>
      </c>
    </row>
    <row r="42" spans="1:8" s="3" customFormat="1" ht="25.5">
      <c r="A42" s="221">
        <v>7.2</v>
      </c>
      <c r="B42" s="223" t="s">
        <v>313</v>
      </c>
      <c r="C42" s="248">
        <v>418358.27</v>
      </c>
      <c r="D42" s="248">
        <v>559067.81219999993</v>
      </c>
      <c r="E42" s="271">
        <v>977426.08219999995</v>
      </c>
      <c r="F42" s="248">
        <v>149869.37999999998</v>
      </c>
      <c r="G42" s="248">
        <v>245939.658</v>
      </c>
      <c r="H42" s="249">
        <v>395809.03799999994</v>
      </c>
    </row>
    <row r="43" spans="1:8" s="3" customFormat="1" ht="25.5">
      <c r="A43" s="221">
        <v>7.3</v>
      </c>
      <c r="B43" s="223" t="s">
        <v>314</v>
      </c>
      <c r="C43" s="248">
        <v>4612455.479999993</v>
      </c>
      <c r="D43" s="248">
        <v>27584759.481299989</v>
      </c>
      <c r="E43" s="271">
        <v>32197214.961299982</v>
      </c>
      <c r="F43" s="248">
        <v>5144840.6699999915</v>
      </c>
      <c r="G43" s="248">
        <v>32494495.632200014</v>
      </c>
      <c r="H43" s="249">
        <v>37639336.302200004</v>
      </c>
    </row>
    <row r="44" spans="1:8" s="3" customFormat="1" ht="25.5">
      <c r="A44" s="221">
        <v>7.4</v>
      </c>
      <c r="B44" s="223" t="s">
        <v>315</v>
      </c>
      <c r="C44" s="248">
        <v>2306815.8400000045</v>
      </c>
      <c r="D44" s="248">
        <v>9137173.361899998</v>
      </c>
      <c r="E44" s="271">
        <v>11443989.201900002</v>
      </c>
      <c r="F44" s="248">
        <v>1834941.6700000032</v>
      </c>
      <c r="G44" s="248">
        <v>11884638.876799999</v>
      </c>
      <c r="H44" s="249">
        <v>13719580.546800002</v>
      </c>
    </row>
    <row r="45" spans="1:8" s="3" customFormat="1" ht="15.75">
      <c r="A45" s="221">
        <v>8</v>
      </c>
      <c r="B45" s="222" t="s">
        <v>316</v>
      </c>
      <c r="C45" s="248">
        <v>5507.4671099999996</v>
      </c>
      <c r="D45" s="248">
        <v>255462.46271999995</v>
      </c>
      <c r="E45" s="271">
        <f>C45+D45</f>
        <v>260969.92982999995</v>
      </c>
      <c r="F45" s="248">
        <v>5243.7642560000004</v>
      </c>
      <c r="G45" s="248">
        <v>434677.88246999995</v>
      </c>
      <c r="H45" s="249">
        <v>439921.64672599995</v>
      </c>
    </row>
    <row r="46" spans="1:8" s="3" customFormat="1" ht="15.75">
      <c r="A46" s="221">
        <v>8.1</v>
      </c>
      <c r="B46" s="223" t="s">
        <v>317</v>
      </c>
      <c r="C46" s="248"/>
      <c r="D46" s="248"/>
      <c r="E46" s="271">
        <f t="shared" ref="E46:E53" si="0">C46+D46</f>
        <v>0</v>
      </c>
      <c r="F46" s="248"/>
      <c r="G46" s="248"/>
      <c r="H46" s="249">
        <v>0</v>
      </c>
    </row>
    <row r="47" spans="1:8" s="3" customFormat="1" ht="15.75">
      <c r="A47" s="221">
        <v>8.1999999999999993</v>
      </c>
      <c r="B47" s="223" t="s">
        <v>318</v>
      </c>
      <c r="C47" s="248">
        <v>5507.4671099999996</v>
      </c>
      <c r="D47" s="248">
        <v>255462.46271999995</v>
      </c>
      <c r="E47" s="271">
        <f t="shared" si="0"/>
        <v>260969.92982999995</v>
      </c>
      <c r="F47" s="248">
        <v>5243.7642560000004</v>
      </c>
      <c r="G47" s="248">
        <v>434677.88246999995</v>
      </c>
      <c r="H47" s="249">
        <v>439921.64672599995</v>
      </c>
    </row>
    <row r="48" spans="1:8" s="3" customFormat="1" ht="15.75">
      <c r="A48" s="221">
        <v>8.3000000000000007</v>
      </c>
      <c r="B48" s="223" t="s">
        <v>319</v>
      </c>
      <c r="C48" s="248"/>
      <c r="D48" s="248"/>
      <c r="E48" s="271">
        <f t="shared" si="0"/>
        <v>0</v>
      </c>
      <c r="F48" s="248"/>
      <c r="G48" s="248"/>
      <c r="H48" s="249">
        <v>0</v>
      </c>
    </row>
    <row r="49" spans="1:8" s="3" customFormat="1" ht="15.75">
      <c r="A49" s="221">
        <v>8.4</v>
      </c>
      <c r="B49" s="223" t="s">
        <v>320</v>
      </c>
      <c r="C49" s="248"/>
      <c r="D49" s="248"/>
      <c r="E49" s="271">
        <f t="shared" si="0"/>
        <v>0</v>
      </c>
      <c r="F49" s="248"/>
      <c r="G49" s="248"/>
      <c r="H49" s="249">
        <v>0</v>
      </c>
    </row>
    <row r="50" spans="1:8" s="3" customFormat="1" ht="15.75">
      <c r="A50" s="221">
        <v>8.5</v>
      </c>
      <c r="B50" s="223" t="s">
        <v>321</v>
      </c>
      <c r="C50" s="248"/>
      <c r="D50" s="248"/>
      <c r="E50" s="271">
        <f t="shared" si="0"/>
        <v>0</v>
      </c>
      <c r="F50" s="248"/>
      <c r="G50" s="248"/>
      <c r="H50" s="249">
        <v>0</v>
      </c>
    </row>
    <row r="51" spans="1:8" s="3" customFormat="1" ht="15.75">
      <c r="A51" s="221">
        <v>8.6</v>
      </c>
      <c r="B51" s="223" t="s">
        <v>322</v>
      </c>
      <c r="C51" s="248"/>
      <c r="D51" s="248"/>
      <c r="E51" s="271">
        <f t="shared" si="0"/>
        <v>0</v>
      </c>
      <c r="F51" s="248"/>
      <c r="G51" s="248"/>
      <c r="H51" s="249">
        <v>0</v>
      </c>
    </row>
    <row r="52" spans="1:8" s="3" customFormat="1" ht="15.75">
      <c r="A52" s="221">
        <v>8.6999999999999993</v>
      </c>
      <c r="B52" s="223" t="s">
        <v>323</v>
      </c>
      <c r="C52" s="248"/>
      <c r="D52" s="248"/>
      <c r="E52" s="271">
        <f t="shared" si="0"/>
        <v>0</v>
      </c>
      <c r="F52" s="248"/>
      <c r="G52" s="248"/>
      <c r="H52" s="249">
        <v>0</v>
      </c>
    </row>
    <row r="53" spans="1:8" s="3" customFormat="1" ht="16.5" thickBot="1">
      <c r="A53" s="226">
        <v>9</v>
      </c>
      <c r="B53" s="227" t="s">
        <v>324</v>
      </c>
      <c r="C53" s="272"/>
      <c r="D53" s="272"/>
      <c r="E53" s="271">
        <f t="shared" si="0"/>
        <v>0</v>
      </c>
      <c r="F53" s="272"/>
      <c r="G53" s="272"/>
      <c r="H53" s="255">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B15" sqref="B15"/>
    </sheetView>
  </sheetViews>
  <sheetFormatPr defaultColWidth="9.140625" defaultRowHeight="12.75"/>
  <cols>
    <col min="1" max="1" width="9.5703125" style="2" bestFit="1" customWidth="1"/>
    <col min="2" max="2" width="93.5703125" style="2" customWidth="1"/>
    <col min="3" max="4" width="12.7109375" style="2" customWidth="1"/>
    <col min="5" max="7" width="10.85546875" style="13" bestFit="1" customWidth="1"/>
    <col min="8" max="11" width="9.7109375" style="13" customWidth="1"/>
    <col min="12" max="16384" width="9.140625" style="13"/>
  </cols>
  <sheetData>
    <row r="1" spans="1:8" ht="15">
      <c r="A1" s="18" t="s">
        <v>188</v>
      </c>
      <c r="B1" s="17" t="str">
        <f>'1. key ratios'!B1</f>
        <v>ს.ს "პროკრედიტ ბანკი"</v>
      </c>
      <c r="C1" s="17"/>
      <c r="D1" s="352"/>
    </row>
    <row r="2" spans="1:8" ht="15">
      <c r="A2" s="18" t="s">
        <v>189</v>
      </c>
      <c r="B2" s="474">
        <f>'1. key ratios'!B2</f>
        <v>44469</v>
      </c>
      <c r="C2" s="30"/>
      <c r="D2" s="19"/>
      <c r="E2" s="12"/>
      <c r="F2" s="12"/>
      <c r="G2" s="12"/>
      <c r="H2" s="12"/>
    </row>
    <row r="3" spans="1:8" ht="15">
      <c r="A3" s="18"/>
      <c r="B3" s="17"/>
      <c r="C3" s="30"/>
      <c r="D3" s="19"/>
      <c r="E3" s="12"/>
      <c r="F3" s="12"/>
      <c r="G3" s="12"/>
      <c r="H3" s="12"/>
    </row>
    <row r="4" spans="1:8" ht="15" customHeight="1" thickBot="1">
      <c r="A4" s="215" t="s">
        <v>408</v>
      </c>
      <c r="B4" s="216" t="s">
        <v>187</v>
      </c>
      <c r="C4" s="217" t="s">
        <v>93</v>
      </c>
    </row>
    <row r="5" spans="1:8" ht="15" customHeight="1">
      <c r="A5" s="213" t="s">
        <v>26</v>
      </c>
      <c r="B5" s="214"/>
      <c r="C5" s="475" t="str">
        <f>INT((MONTH($B$2))/3)&amp;"Q"&amp;"-"&amp;YEAR($B$2)</f>
        <v>3Q-2021</v>
      </c>
      <c r="D5" s="475" t="s">
        <v>1016</v>
      </c>
      <c r="E5" s="475" t="s">
        <v>1017</v>
      </c>
      <c r="F5" s="475" t="s">
        <v>1018</v>
      </c>
      <c r="G5" s="475" t="s">
        <v>1019</v>
      </c>
    </row>
    <row r="6" spans="1:8" ht="15" customHeight="1">
      <c r="A6" s="396">
        <v>1</v>
      </c>
      <c r="B6" s="458" t="s">
        <v>192</v>
      </c>
      <c r="C6" s="397">
        <v>1369784060.2797654</v>
      </c>
      <c r="D6" s="461">
        <v>1366489508.3844802</v>
      </c>
      <c r="E6" s="398">
        <v>1447585891.65236</v>
      </c>
      <c r="F6" s="397">
        <v>1420766838.4584701</v>
      </c>
      <c r="G6" s="462">
        <v>1296208867.2418439</v>
      </c>
    </row>
    <row r="7" spans="1:8" ht="15" customHeight="1">
      <c r="A7" s="396">
        <v>1.1000000000000001</v>
      </c>
      <c r="B7" s="399" t="s">
        <v>603</v>
      </c>
      <c r="C7" s="400">
        <v>1292915831.1421752</v>
      </c>
      <c r="D7" s="463">
        <v>1286880866.65154</v>
      </c>
      <c r="E7" s="400">
        <v>1366153016.3249102</v>
      </c>
      <c r="F7" s="400">
        <v>1337899092.2630301</v>
      </c>
      <c r="G7" s="464">
        <v>1234356144.7987399</v>
      </c>
    </row>
    <row r="8" spans="1:8" ht="25.5">
      <c r="A8" s="396" t="s">
        <v>251</v>
      </c>
      <c r="B8" s="401" t="s">
        <v>402</v>
      </c>
      <c r="C8" s="400"/>
      <c r="D8" s="463"/>
      <c r="E8" s="400"/>
      <c r="F8" s="400"/>
      <c r="G8" s="464"/>
    </row>
    <row r="9" spans="1:8" ht="15" customHeight="1">
      <c r="A9" s="396">
        <v>1.2</v>
      </c>
      <c r="B9" s="399" t="s">
        <v>22</v>
      </c>
      <c r="C9" s="400">
        <v>76449773.937590003</v>
      </c>
      <c r="D9" s="463">
        <v>79020173.647020012</v>
      </c>
      <c r="E9" s="400">
        <v>80944306.932170004</v>
      </c>
      <c r="F9" s="400">
        <v>82326926.327119991</v>
      </c>
      <c r="G9" s="464">
        <v>61025277.387779996</v>
      </c>
    </row>
    <row r="10" spans="1:8" ht="15" customHeight="1">
      <c r="A10" s="396">
        <v>1.3</v>
      </c>
      <c r="B10" s="459" t="s">
        <v>77</v>
      </c>
      <c r="C10" s="402">
        <v>418455.2</v>
      </c>
      <c r="D10" s="463">
        <v>588468.08591999998</v>
      </c>
      <c r="E10" s="402">
        <v>488568.39528000006</v>
      </c>
      <c r="F10" s="400">
        <v>540819.86832000013</v>
      </c>
      <c r="G10" s="465">
        <v>827445.05532400007</v>
      </c>
    </row>
    <row r="11" spans="1:8" ht="15" customHeight="1">
      <c r="A11" s="396">
        <v>2</v>
      </c>
      <c r="B11" s="458" t="s">
        <v>193</v>
      </c>
      <c r="C11" s="400">
        <v>23792543.560081769</v>
      </c>
      <c r="D11" s="463">
        <v>16433379.546698984</v>
      </c>
      <c r="E11" s="400">
        <v>21211289.95137924</v>
      </c>
      <c r="F11" s="400">
        <v>17348805.90764809</v>
      </c>
      <c r="G11" s="464">
        <v>25088595.928957112</v>
      </c>
    </row>
    <row r="12" spans="1:8" ht="15" customHeight="1">
      <c r="A12" s="413">
        <v>3</v>
      </c>
      <c r="B12" s="460" t="s">
        <v>191</v>
      </c>
      <c r="C12" s="402">
        <v>138947233.10443747</v>
      </c>
      <c r="D12" s="463">
        <v>138947233.10443747</v>
      </c>
      <c r="E12" s="402">
        <v>138947233.10443747</v>
      </c>
      <c r="F12" s="400">
        <v>138947233.10443747</v>
      </c>
      <c r="G12" s="465">
        <v>128903222.313375</v>
      </c>
    </row>
    <row r="13" spans="1:8" ht="15" customHeight="1" thickBot="1">
      <c r="A13" s="133">
        <v>4</v>
      </c>
      <c r="B13" s="468" t="s">
        <v>252</v>
      </c>
      <c r="C13" s="273">
        <v>1532523836.9442844</v>
      </c>
      <c r="D13" s="466">
        <v>1521870121.0356169</v>
      </c>
      <c r="E13" s="274">
        <v>1607744414.7081766</v>
      </c>
      <c r="F13" s="273">
        <v>1577062877.4705558</v>
      </c>
      <c r="G13" s="467">
        <v>1450200685.4841762</v>
      </c>
    </row>
    <row r="14" spans="1:8">
      <c r="B14" s="24"/>
    </row>
    <row r="15" spans="1:8">
      <c r="B15" s="106"/>
    </row>
    <row r="16" spans="1:8">
      <c r="B16" s="106"/>
    </row>
    <row r="17" spans="2:2">
      <c r="B17" s="106"/>
    </row>
    <row r="18" spans="2:2">
      <c r="B18" s="10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7"/>
  <sheetViews>
    <sheetView showGridLines="0" zoomScaleNormal="100" workbookViewId="0">
      <pane xSplit="1" ySplit="4" topLeftCell="B5" activePane="bottomRight" state="frozen"/>
      <selection activeCell="B3" sqref="B3"/>
      <selection pane="topRight" activeCell="B3" sqref="B3"/>
      <selection pane="bottomLeft" activeCell="B3" sqref="B3"/>
      <selection pane="bottomRight" activeCell="A11" sqref="A11"/>
    </sheetView>
  </sheetViews>
  <sheetFormatPr defaultRowHeight="15"/>
  <cols>
    <col min="1" max="1" width="9.5703125" style="2" bestFit="1" customWidth="1"/>
    <col min="2" max="2" width="58.85546875" style="2" customWidth="1"/>
    <col min="3" max="3" width="56.28515625" style="2" bestFit="1" customWidth="1"/>
  </cols>
  <sheetData>
    <row r="1" spans="1:3">
      <c r="A1" s="2" t="s">
        <v>188</v>
      </c>
      <c r="B1" s="352" t="str">
        <f>'1. key ratios'!B1</f>
        <v>ს.ს "პროკრედიტ ბანკი"</v>
      </c>
    </row>
    <row r="2" spans="1:3">
      <c r="A2" s="2" t="s">
        <v>189</v>
      </c>
      <c r="B2" s="488">
        <f>'1. key ratios'!B2</f>
        <v>44469</v>
      </c>
    </row>
    <row r="4" spans="1:3" ht="25.5" customHeight="1" thickBot="1">
      <c r="A4" s="238" t="s">
        <v>409</v>
      </c>
      <c r="B4" s="62" t="s">
        <v>149</v>
      </c>
      <c r="C4" s="14"/>
    </row>
    <row r="5" spans="1:3" ht="15.75">
      <c r="A5" s="11"/>
      <c r="B5" s="453" t="s">
        <v>150</v>
      </c>
      <c r="C5" s="472" t="s">
        <v>617</v>
      </c>
    </row>
    <row r="6" spans="1:3">
      <c r="A6" s="15">
        <v>1</v>
      </c>
      <c r="B6" s="63" t="s">
        <v>1020</v>
      </c>
      <c r="C6" s="469" t="s">
        <v>1025</v>
      </c>
    </row>
    <row r="7" spans="1:3">
      <c r="A7" s="15">
        <v>2</v>
      </c>
      <c r="B7" s="63" t="s">
        <v>1021</v>
      </c>
      <c r="C7" s="469" t="s">
        <v>1026</v>
      </c>
    </row>
    <row r="8" spans="1:3">
      <c r="A8" s="15">
        <v>3</v>
      </c>
      <c r="B8" s="63" t="s">
        <v>1022</v>
      </c>
      <c r="C8" s="469" t="s">
        <v>1027</v>
      </c>
    </row>
    <row r="9" spans="1:3">
      <c r="A9" s="15">
        <v>4</v>
      </c>
      <c r="B9" s="63" t="s">
        <v>1023</v>
      </c>
      <c r="C9" s="469" t="s">
        <v>1027</v>
      </c>
    </row>
    <row r="10" spans="1:3">
      <c r="A10" s="15">
        <v>5</v>
      </c>
      <c r="B10" s="63" t="s">
        <v>1024</v>
      </c>
      <c r="C10" s="469" t="s">
        <v>1026</v>
      </c>
    </row>
    <row r="11" spans="1:3">
      <c r="A11" s="15"/>
      <c r="B11" s="63"/>
      <c r="C11" s="469"/>
    </row>
    <row r="12" spans="1:3">
      <c r="A12" s="15"/>
      <c r="B12" s="742"/>
      <c r="C12" s="743"/>
    </row>
    <row r="13" spans="1:3" ht="30">
      <c r="A13" s="15"/>
      <c r="B13" s="454" t="s">
        <v>151</v>
      </c>
      <c r="C13" s="473" t="s">
        <v>618</v>
      </c>
    </row>
    <row r="14" spans="1:3" ht="15.75">
      <c r="A14" s="15">
        <v>1</v>
      </c>
      <c r="B14" s="28" t="s">
        <v>1028</v>
      </c>
      <c r="C14" s="471" t="s">
        <v>1029</v>
      </c>
    </row>
    <row r="15" spans="1:3" ht="15.75">
      <c r="A15" s="15">
        <v>2</v>
      </c>
      <c r="B15" s="28" t="s">
        <v>1030</v>
      </c>
      <c r="C15" s="471" t="s">
        <v>1031</v>
      </c>
    </row>
    <row r="16" spans="1:3" ht="15.75">
      <c r="A16" s="15">
        <v>3</v>
      </c>
      <c r="B16" s="28" t="s">
        <v>1032</v>
      </c>
      <c r="C16" s="471" t="s">
        <v>1033</v>
      </c>
    </row>
    <row r="17" spans="1:3" ht="15.75" customHeight="1">
      <c r="A17" s="15"/>
      <c r="B17" s="28"/>
      <c r="C17" s="29"/>
    </row>
    <row r="18" spans="1:3" ht="30" customHeight="1">
      <c r="A18" s="15"/>
      <c r="B18" s="744" t="s">
        <v>152</v>
      </c>
      <c r="C18" s="745"/>
    </row>
    <row r="19" spans="1:3">
      <c r="A19" s="15">
        <v>1</v>
      </c>
      <c r="B19" s="63" t="s">
        <v>1034</v>
      </c>
      <c r="C19" s="697">
        <v>1</v>
      </c>
    </row>
    <row r="20" spans="1:3" ht="15.75" customHeight="1">
      <c r="A20" s="15"/>
      <c r="B20" s="63"/>
      <c r="C20" s="64"/>
    </row>
    <row r="21" spans="1:3" ht="29.25" customHeight="1">
      <c r="A21" s="15"/>
      <c r="B21" s="744" t="s">
        <v>272</v>
      </c>
      <c r="C21" s="745"/>
    </row>
    <row r="22" spans="1:3">
      <c r="A22" s="15">
        <v>1</v>
      </c>
      <c r="B22" s="63" t="s">
        <v>1035</v>
      </c>
      <c r="C22" s="700">
        <v>0.17</v>
      </c>
    </row>
    <row r="23" spans="1:3">
      <c r="A23" s="698">
        <v>2</v>
      </c>
      <c r="B23" s="699" t="s">
        <v>1036</v>
      </c>
      <c r="C23" s="701">
        <v>0.13200000000000001</v>
      </c>
    </row>
    <row r="24" spans="1:3">
      <c r="A24" s="698">
        <v>3</v>
      </c>
      <c r="B24" s="699" t="s">
        <v>1037</v>
      </c>
      <c r="C24" s="701">
        <v>0.125</v>
      </c>
    </row>
    <row r="25" spans="1:3">
      <c r="A25" s="698">
        <v>4</v>
      </c>
      <c r="B25" s="699" t="s">
        <v>1038</v>
      </c>
      <c r="C25" s="701">
        <v>0.1</v>
      </c>
    </row>
    <row r="26" spans="1:3">
      <c r="A26" s="698">
        <v>5</v>
      </c>
      <c r="B26" s="699" t="s">
        <v>1039</v>
      </c>
      <c r="C26" s="701">
        <v>8.5999999999999993E-2</v>
      </c>
    </row>
    <row r="27" spans="1:3" ht="16.5" thickBot="1">
      <c r="A27" s="16"/>
      <c r="B27" s="65"/>
      <c r="C27" s="470"/>
    </row>
  </sheetData>
  <mergeCells count="3">
    <mergeCell ref="B12:C12"/>
    <mergeCell ref="B21:C21"/>
    <mergeCell ref="B18:C18"/>
  </mergeCells>
  <dataValidations disablePrompts="1" count="1">
    <dataValidation type="list" allowBlank="1" showInputMessage="1" showErrorMessage="1" sqref="C6:C11">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B3" sqref="B3"/>
      <selection pane="topRight" activeCell="B3" sqref="B3"/>
      <selection pane="bottomLeft" activeCell="B3" sqref="B3"/>
      <selection pane="bottomRight" activeCell="C8" sqref="C8: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188</v>
      </c>
      <c r="B1" s="17" t="str">
        <f>'1. key ratios'!B1</f>
        <v>ს.ს "პროკრედიტ ბანკი"</v>
      </c>
    </row>
    <row r="2" spans="1:7" s="22" customFormat="1" ht="15.75" customHeight="1">
      <c r="A2" s="22" t="s">
        <v>189</v>
      </c>
      <c r="B2" s="488">
        <f>'1. key ratios'!B2</f>
        <v>44469</v>
      </c>
    </row>
    <row r="3" spans="1:7" s="22" customFormat="1" ht="15.75" customHeight="1"/>
    <row r="4" spans="1:7" s="22" customFormat="1" ht="15.75" customHeight="1" thickBot="1">
      <c r="A4" s="239" t="s">
        <v>410</v>
      </c>
      <c r="B4" s="240" t="s">
        <v>262</v>
      </c>
      <c r="C4" s="192"/>
      <c r="D4" s="192"/>
      <c r="E4" s="193" t="s">
        <v>93</v>
      </c>
    </row>
    <row r="5" spans="1:7" s="121" customFormat="1" ht="17.45" customHeight="1">
      <c r="A5" s="365"/>
      <c r="B5" s="366"/>
      <c r="C5" s="191" t="s">
        <v>0</v>
      </c>
      <c r="D5" s="191" t="s">
        <v>1</v>
      </c>
      <c r="E5" s="367" t="s">
        <v>2</v>
      </c>
    </row>
    <row r="6" spans="1:7" s="157" customFormat="1" ht="14.45" customHeight="1">
      <c r="A6" s="368"/>
      <c r="B6" s="746" t="s">
        <v>231</v>
      </c>
      <c r="C6" s="746" t="s">
        <v>230</v>
      </c>
      <c r="D6" s="747" t="s">
        <v>229</v>
      </c>
      <c r="E6" s="748"/>
      <c r="G6"/>
    </row>
    <row r="7" spans="1:7" s="157" customFormat="1" ht="99.6" customHeight="1">
      <c r="A7" s="368"/>
      <c r="B7" s="746"/>
      <c r="C7" s="746"/>
      <c r="D7" s="362" t="s">
        <v>228</v>
      </c>
      <c r="E7" s="363" t="s">
        <v>520</v>
      </c>
      <c r="G7"/>
    </row>
    <row r="8" spans="1:7">
      <c r="A8" s="369">
        <v>1</v>
      </c>
      <c r="B8" s="370" t="s">
        <v>154</v>
      </c>
      <c r="C8" s="371">
        <v>46395488.299999997</v>
      </c>
      <c r="D8" s="371"/>
      <c r="E8" s="372">
        <v>46395488.299999997</v>
      </c>
    </row>
    <row r="9" spans="1:7">
      <c r="A9" s="369">
        <v>2</v>
      </c>
      <c r="B9" s="370" t="s">
        <v>155</v>
      </c>
      <c r="C9" s="371">
        <v>237456409.32999998</v>
      </c>
      <c r="D9" s="371"/>
      <c r="E9" s="372">
        <v>237456409.32999998</v>
      </c>
    </row>
    <row r="10" spans="1:7">
      <c r="A10" s="369">
        <v>3</v>
      </c>
      <c r="B10" s="370" t="s">
        <v>227</v>
      </c>
      <c r="C10" s="371">
        <v>125662567.48999999</v>
      </c>
      <c r="D10" s="371"/>
      <c r="E10" s="372">
        <v>125662567.48999999</v>
      </c>
    </row>
    <row r="11" spans="1:7">
      <c r="A11" s="369">
        <v>4</v>
      </c>
      <c r="B11" s="370" t="s">
        <v>185</v>
      </c>
      <c r="C11" s="371">
        <v>0</v>
      </c>
      <c r="D11" s="371"/>
      <c r="E11" s="372"/>
    </row>
    <row r="12" spans="1:7">
      <c r="A12" s="369">
        <v>5</v>
      </c>
      <c r="B12" s="370" t="s">
        <v>157</v>
      </c>
      <c r="C12" s="371">
        <v>37872870.439999998</v>
      </c>
      <c r="D12" s="371"/>
      <c r="E12" s="372">
        <v>37872870.439999998</v>
      </c>
    </row>
    <row r="13" spans="1:7">
      <c r="A13" s="369">
        <v>6.1</v>
      </c>
      <c r="B13" s="370" t="s">
        <v>158</v>
      </c>
      <c r="C13" s="373">
        <v>1366338827.1700001</v>
      </c>
      <c r="D13" s="371"/>
      <c r="E13" s="372">
        <v>1366338827.1700001</v>
      </c>
    </row>
    <row r="14" spans="1:7">
      <c r="A14" s="369">
        <v>6.2</v>
      </c>
      <c r="B14" s="374" t="s">
        <v>159</v>
      </c>
      <c r="C14" s="373">
        <v>-46959371.290000007</v>
      </c>
      <c r="D14" s="371"/>
      <c r="E14" s="372">
        <v>-46959371.290000007</v>
      </c>
    </row>
    <row r="15" spans="1:7">
      <c r="A15" s="369">
        <v>6</v>
      </c>
      <c r="B15" s="370" t="s">
        <v>226</v>
      </c>
      <c r="C15" s="371">
        <v>1319379455.8800001</v>
      </c>
      <c r="D15" s="371"/>
      <c r="E15" s="372">
        <v>1319379455.8800001</v>
      </c>
    </row>
    <row r="16" spans="1:7">
      <c r="A16" s="369">
        <v>7</v>
      </c>
      <c r="B16" s="370" t="s">
        <v>161</v>
      </c>
      <c r="C16" s="371">
        <v>6652077.6300000008</v>
      </c>
      <c r="D16" s="371"/>
      <c r="E16" s="372">
        <v>6652077.6300000008</v>
      </c>
    </row>
    <row r="17" spans="1:7">
      <c r="A17" s="369">
        <v>8</v>
      </c>
      <c r="B17" s="370" t="s">
        <v>162</v>
      </c>
      <c r="C17" s="371">
        <v>101384.04</v>
      </c>
      <c r="D17" s="371"/>
      <c r="E17" s="372">
        <v>101384.04</v>
      </c>
      <c r="F17" s="6"/>
      <c r="G17" s="6"/>
    </row>
    <row r="18" spans="1:7">
      <c r="A18" s="369">
        <v>9</v>
      </c>
      <c r="B18" s="370" t="s">
        <v>163</v>
      </c>
      <c r="C18" s="371">
        <v>6358647.0299999993</v>
      </c>
      <c r="D18" s="371">
        <v>6194572.1799999997</v>
      </c>
      <c r="E18" s="372">
        <v>164074.84999999963</v>
      </c>
      <c r="G18" s="6"/>
    </row>
    <row r="19" spans="1:7" ht="25.5">
      <c r="A19" s="369">
        <v>10</v>
      </c>
      <c r="B19" s="370" t="s">
        <v>164</v>
      </c>
      <c r="C19" s="371">
        <v>52020756.600000001</v>
      </c>
      <c r="D19" s="371">
        <v>1324252.9000000004</v>
      </c>
      <c r="E19" s="372">
        <v>50696503.700000003</v>
      </c>
      <c r="G19" s="6"/>
    </row>
    <row r="20" spans="1:7">
      <c r="A20" s="369">
        <v>11</v>
      </c>
      <c r="B20" s="370" t="s">
        <v>165</v>
      </c>
      <c r="C20" s="371">
        <v>36741187.331500001</v>
      </c>
      <c r="D20" s="371"/>
      <c r="E20" s="372">
        <v>36741187.331500001</v>
      </c>
    </row>
    <row r="21" spans="1:7" ht="39" thickBot="1">
      <c r="A21" s="375"/>
      <c r="B21" s="376" t="s">
        <v>484</v>
      </c>
      <c r="C21" s="329">
        <v>1868640844.0715001</v>
      </c>
      <c r="D21" s="329">
        <v>7518825.0800000001</v>
      </c>
      <c r="E21" s="377">
        <v>1861122018.9915001</v>
      </c>
    </row>
    <row r="22" spans="1:7">
      <c r="A22"/>
      <c r="B22"/>
      <c r="C22"/>
      <c r="D22"/>
      <c r="E22"/>
    </row>
    <row r="23" spans="1:7">
      <c r="A23"/>
      <c r="B23"/>
      <c r="C23"/>
      <c r="D23"/>
      <c r="E23"/>
    </row>
    <row r="25" spans="1:7" s="2" customFormat="1">
      <c r="B25" s="67"/>
      <c r="F25"/>
      <c r="G25"/>
    </row>
    <row r="26" spans="1:7" s="2" customFormat="1">
      <c r="B26" s="68"/>
      <c r="F26"/>
      <c r="G26"/>
    </row>
    <row r="27" spans="1:7" s="2" customFormat="1">
      <c r="B27" s="67"/>
      <c r="F27"/>
      <c r="G27"/>
    </row>
    <row r="28" spans="1:7" s="2" customFormat="1">
      <c r="B28" s="67"/>
      <c r="F28"/>
      <c r="G28"/>
    </row>
    <row r="29" spans="1:7" s="2" customFormat="1">
      <c r="B29" s="67"/>
      <c r="F29"/>
      <c r="G29"/>
    </row>
    <row r="30" spans="1:7" s="2" customFormat="1">
      <c r="B30" s="67"/>
      <c r="F30"/>
      <c r="G30"/>
    </row>
    <row r="31" spans="1:7" s="2" customFormat="1">
      <c r="B31" s="67"/>
      <c r="F31"/>
      <c r="G31"/>
    </row>
    <row r="32" spans="1:7" s="2" customFormat="1">
      <c r="B32" s="68"/>
      <c r="F32"/>
      <c r="G32"/>
    </row>
    <row r="33" spans="2:7" s="2" customFormat="1">
      <c r="B33" s="68"/>
      <c r="F33"/>
      <c r="G33"/>
    </row>
    <row r="34" spans="2:7" s="2" customFormat="1">
      <c r="B34" s="68"/>
      <c r="F34"/>
      <c r="G34"/>
    </row>
    <row r="35" spans="2:7" s="2" customFormat="1">
      <c r="B35" s="68"/>
      <c r="F35"/>
      <c r="G35"/>
    </row>
    <row r="36" spans="2:7" s="2" customFormat="1">
      <c r="B36" s="68"/>
      <c r="F36"/>
      <c r="G36"/>
    </row>
    <row r="37" spans="2:7" s="2" customFormat="1">
      <c r="B37" s="6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9" sqref="C9: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188</v>
      </c>
      <c r="B1" s="17" t="str">
        <f>'1. key ratios'!B1</f>
        <v>ს.ს "პროკრედიტ ბანკი"</v>
      </c>
    </row>
    <row r="2" spans="1:6" s="22" customFormat="1" ht="15.75" customHeight="1">
      <c r="A2" s="22" t="s">
        <v>189</v>
      </c>
      <c r="B2" s="488">
        <f>'1. key ratios'!B2</f>
        <v>44469</v>
      </c>
      <c r="C2"/>
      <c r="D2"/>
      <c r="E2"/>
      <c r="F2"/>
    </row>
    <row r="3" spans="1:6" s="22" customFormat="1" ht="15.75" customHeight="1">
      <c r="C3"/>
      <c r="D3"/>
      <c r="E3"/>
      <c r="F3"/>
    </row>
    <row r="4" spans="1:6" s="22" customFormat="1" ht="26.25" thickBot="1">
      <c r="A4" s="22" t="s">
        <v>411</v>
      </c>
      <c r="B4" s="199" t="s">
        <v>265</v>
      </c>
      <c r="C4" s="193" t="s">
        <v>93</v>
      </c>
      <c r="D4"/>
      <c r="E4"/>
      <c r="F4"/>
    </row>
    <row r="5" spans="1:6" ht="26.25">
      <c r="A5" s="194">
        <v>1</v>
      </c>
      <c r="B5" s="195" t="s">
        <v>433</v>
      </c>
      <c r="C5" s="275">
        <f>'7. LI1'!E21</f>
        <v>1861122018.9915001</v>
      </c>
    </row>
    <row r="6" spans="1:6" s="184" customFormat="1">
      <c r="A6" s="120">
        <v>2.1</v>
      </c>
      <c r="B6" s="201" t="s">
        <v>266</v>
      </c>
      <c r="C6" s="276">
        <v>162526718.48079997</v>
      </c>
    </row>
    <row r="7" spans="1:6" s="4" customFormat="1" ht="25.5" outlineLevel="1">
      <c r="A7" s="200">
        <v>2.2000000000000002</v>
      </c>
      <c r="B7" s="196" t="s">
        <v>267</v>
      </c>
      <c r="C7" s="277">
        <v>104613800</v>
      </c>
    </row>
    <row r="8" spans="1:6" s="4" customFormat="1" ht="26.25">
      <c r="A8" s="200">
        <v>3</v>
      </c>
      <c r="B8" s="197" t="s">
        <v>434</v>
      </c>
      <c r="C8" s="278">
        <v>2128262537.4723001</v>
      </c>
    </row>
    <row r="9" spans="1:6" s="184" customFormat="1">
      <c r="A9" s="120">
        <v>4</v>
      </c>
      <c r="B9" s="204" t="s">
        <v>263</v>
      </c>
      <c r="C9" s="276">
        <v>22148494.052200004</v>
      </c>
    </row>
    <row r="10" spans="1:6" s="4" customFormat="1" ht="25.5" outlineLevel="1">
      <c r="A10" s="200">
        <v>5.0999999999999996</v>
      </c>
      <c r="B10" s="196" t="s">
        <v>273</v>
      </c>
      <c r="C10" s="277">
        <v>-85783055.20870997</v>
      </c>
    </row>
    <row r="11" spans="1:6" s="4" customFormat="1" ht="25.5" outlineLevel="1">
      <c r="A11" s="200">
        <v>5.2</v>
      </c>
      <c r="B11" s="196" t="s">
        <v>274</v>
      </c>
      <c r="C11" s="277">
        <v>-102521524</v>
      </c>
    </row>
    <row r="12" spans="1:6" s="4" customFormat="1">
      <c r="A12" s="200">
        <v>6</v>
      </c>
      <c r="B12" s="202" t="s">
        <v>604</v>
      </c>
      <c r="C12" s="378">
        <v>0</v>
      </c>
    </row>
    <row r="13" spans="1:6" s="4" customFormat="1" ht="15.75" thickBot="1">
      <c r="A13" s="203">
        <v>7</v>
      </c>
      <c r="B13" s="198" t="s">
        <v>264</v>
      </c>
      <c r="C13" s="279">
        <v>1962106452.3157899</v>
      </c>
    </row>
    <row r="15" spans="1:6" ht="26.25">
      <c r="B15" s="24" t="s">
        <v>605</v>
      </c>
    </row>
    <row r="17" spans="2:9" s="2" customFormat="1">
      <c r="B17" s="69"/>
      <c r="C17"/>
      <c r="D17"/>
      <c r="E17"/>
      <c r="F17"/>
      <c r="G17"/>
      <c r="H17"/>
      <c r="I17"/>
    </row>
    <row r="18" spans="2:9" s="2" customFormat="1">
      <c r="B18" s="66"/>
      <c r="C18"/>
      <c r="D18"/>
      <c r="E18"/>
      <c r="F18"/>
      <c r="G18"/>
      <c r="H18"/>
      <c r="I18"/>
    </row>
    <row r="19" spans="2:9" s="2" customFormat="1">
      <c r="B19" s="66"/>
      <c r="C19"/>
      <c r="D19"/>
      <c r="E19"/>
      <c r="F19"/>
      <c r="G19"/>
      <c r="H19"/>
      <c r="I19"/>
    </row>
    <row r="20" spans="2:9" s="2" customFormat="1">
      <c r="B20" s="68"/>
      <c r="C20"/>
      <c r="D20"/>
      <c r="E20"/>
      <c r="F20"/>
      <c r="G20"/>
      <c r="H20"/>
      <c r="I20"/>
    </row>
    <row r="21" spans="2:9" s="2" customFormat="1">
      <c r="B21" s="67"/>
      <c r="C21"/>
      <c r="D21"/>
      <c r="E21"/>
      <c r="F21"/>
      <c r="G21"/>
      <c r="H21"/>
      <c r="I21"/>
    </row>
    <row r="22" spans="2:9" s="2" customFormat="1">
      <c r="B22" s="68"/>
      <c r="C22"/>
      <c r="D22"/>
      <c r="E22"/>
      <c r="F22"/>
      <c r="G22"/>
      <c r="H22"/>
      <c r="I22"/>
    </row>
    <row r="23" spans="2:9" s="2" customFormat="1">
      <c r="B23" s="67"/>
      <c r="C23"/>
      <c r="D23"/>
      <c r="E23"/>
      <c r="F23"/>
      <c r="G23"/>
      <c r="H23"/>
      <c r="I23"/>
    </row>
    <row r="24" spans="2:9" s="2" customFormat="1">
      <c r="B24" s="67"/>
      <c r="C24"/>
      <c r="D24"/>
      <c r="E24"/>
      <c r="F24"/>
      <c r="G24"/>
      <c r="H24"/>
      <c r="I24"/>
    </row>
    <row r="25" spans="2:9" s="2" customFormat="1">
      <c r="B25" s="67"/>
      <c r="C25"/>
      <c r="D25"/>
      <c r="E25"/>
      <c r="F25"/>
      <c r="G25"/>
      <c r="H25"/>
      <c r="I25"/>
    </row>
    <row r="26" spans="2:9" s="2" customFormat="1">
      <c r="B26" s="67"/>
      <c r="C26"/>
      <c r="D26"/>
      <c r="E26"/>
      <c r="F26"/>
      <c r="G26"/>
      <c r="H26"/>
      <c r="I26"/>
    </row>
    <row r="27" spans="2:9" s="2" customFormat="1">
      <c r="B27" s="67"/>
      <c r="C27"/>
      <c r="D27"/>
      <c r="E27"/>
      <c r="F27"/>
      <c r="G27"/>
      <c r="H27"/>
      <c r="I27"/>
    </row>
    <row r="28" spans="2:9" s="2" customFormat="1">
      <c r="B28" s="68"/>
      <c r="C28"/>
      <c r="D28"/>
      <c r="E28"/>
      <c r="F28"/>
      <c r="G28"/>
      <c r="H28"/>
      <c r="I28"/>
    </row>
    <row r="29" spans="2:9" s="2" customFormat="1">
      <c r="B29" s="68"/>
      <c r="C29"/>
      <c r="D29"/>
      <c r="E29"/>
      <c r="F29"/>
      <c r="G29"/>
      <c r="H29"/>
      <c r="I29"/>
    </row>
    <row r="30" spans="2:9" s="2" customFormat="1">
      <c r="B30" s="68"/>
      <c r="C30"/>
      <c r="D30"/>
      <c r="E30"/>
      <c r="F30"/>
      <c r="G30"/>
      <c r="H30"/>
      <c r="I30"/>
    </row>
    <row r="31" spans="2:9" s="2" customFormat="1">
      <c r="B31" s="68"/>
      <c r="C31"/>
      <c r="D31"/>
      <c r="E31"/>
      <c r="F31"/>
      <c r="G31"/>
      <c r="H31"/>
      <c r="I31"/>
    </row>
    <row r="32" spans="2:9" s="2" customFormat="1">
      <c r="B32" s="68"/>
      <c r="C32"/>
      <c r="D32"/>
      <c r="E32"/>
      <c r="F32"/>
      <c r="G32"/>
      <c r="H32"/>
      <c r="I32"/>
    </row>
    <row r="33" spans="2:9" s="2" customFormat="1">
      <c r="B33" s="68"/>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p8JGNYQrc35aj+EdkBJw5l5Hm+uKdrXq6Hz8O4VhYw0=</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U+zwy7HVEzvHP+riUAq0u9kqErC/trUcp4mUViYzObs=</DigestValue>
    </Reference>
  </SignedInfo>
  <SignatureValue>MR1RVPbfVHTM5JpRJwV31a01wy4esYdRy3G2TDFTWTz9+yeo5WCkDkvz1bVjOQpyKPV1+f2+nC/o
oPkliGb+kErqZPoLMyjNsaPBZa9cPNSYBLil3ipTLK4YY3xSwFgR6tK8NlARLnODLA/xZr4KBdDi
fhBmkWYHZLCn4A1hluXiUACbotkRBsjyqvZhzJDhL2IJ0rGi4sMeMe/o5T3jEKHdUyTzBe7ekl/s
R+ocQwwBQxXkzWyog9q/cCCi6UY/PQ7shIulX344EQVPYjqthx3uiHJYNMlw0NpdPLgkg/9nDny9
HvD0n1wvnwqSfkksGkgNOlv42Ect39V8SI9XAQ==</SignatureValue>
  <KeyInfo>
    <X509Data>
      <X509Certificate>MIIGOTCCBSGgAwIBAgIKLk7tEgACAAG55zANBgkqhkiG9w0BAQsFADBKMRIwEAYKCZImiZPyLGQBGRYCZ2UxEzARBgoJkiaJk/IsZAEZFgNuYmcxHzAdBgNVBAMTFk5CRyBDbGFzcyAyIElOVCBTdWIgQ0EwHhcNMjAxMjEwMDgwNDEyWhcNMjExMjIyMDk0NjU2WjA3MRswGQYDVQQKExJKU0MgUHJvQ3JlZGl0IEJhbmsxGDAWBgNVBAMTD05hbmEgQ2hpa3ZhaWR6ZTCCASIwDQYJKoZIhvcNAQEBBQADggEPADCCAQoCggEBANgwPOoIj7Q3ZGTFELw02xB3hO1VVHRcne+wPWFzJVkJIFAoKSS8djDvKzdoSXOjklaaRBq5MpdZVeF/b97DbaHuQndUOCssqA6oqLV3z4PDgZ6RJcYGYkYAuqxXUTRy4LWLUM0jVnS+Sta82lKn+PKY5ssOKc8ry3MVzFgXQLlEfyct4YbV10+zsjlv08BDStblS3rNZrbLq7EHODw6DYs+3O/4w1ecR5CyGUq4zzPCY38bcMGmtpZrvh3kLnSaPvXsjzqDPU/s+qSt4RGg4CpGJY1VFlVojvafx+T6amzcPa41UWVWsddmqhhk9P+ENhaPvW77qW1k1U+q9qvcAd8CAwEAAaOCAzIwggMuMDwGCSsGAQQBgjcVBwQvMC0GJSsGAQQBgjcVCOayYION9USGgZkJg7ihSoO+hHEEg8SRM4SDiF0CAWQCASMwHQYDVR0lBBYwFAYIKwYBBQUHAwIGCCsGAQUFBwMEMAsGA1UdDwQEAwIHgDAnBgkrBgEEAYI3FQoEGjAYMAoGCCsGAQUFBwMCMAoGCCsGAQUFBwMEMB0GA1UdDgQWBBQde+h9CTrzuFxkbAAIUfIgpgKRY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oNn5jXJ6liVg7WKAZAuP+LBZS8KcaXxWpBIrP/2oHIhOd8PnU3avGujWIO3m0y/mq5aiblNCjlgVeK557z5SeUrGIiNlDW17usopQxGovDX9RI1HsqGzsprUQ0TqkUzlLMK0yhhJC7TR/wAcPlAVUiGPcdYrVF/GeE3OTvPzx6In+YHygDhs/xOnsTRdKmw5ZsOSrczZStvCpHdqIqkCn1gmdGzosTOqVjuvMT6wsGRPBlO1NfY1x4o8HnsD6WnUKIxj5BQlPChjrIr2vwxv1TpjPMFx9TRFWj5Vi190jEz9bW1wJBViXXHva92vEgjK1xVVu15+N899z9k30URYA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0d7ti+vRodbjVAE4QK3vnQVtoAzuKTia9jA2mSoU2xY=</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MMN4lk+2lg/VZqs3Ss0RAgJQFUd3tsbCeOD+AIbML0E=</DigestValue>
      </Reference>
      <Reference URI="/xl/styles.xml?ContentType=application/vnd.openxmlformats-officedocument.spreadsheetml.styles+xml">
        <DigestMethod Algorithm="http://www.w3.org/2001/04/xmlenc#sha256"/>
        <DigestValue>fpJ7tY6iW+dIaK4asQ/IPDXgnDuFUavmK4GUq9Ou8XQ=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paZulhlruAdMQWUQ2mjjM+Dsd9cnD3m1KT9GOj+IGME=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d0xZuiAUZUhlCWbcb9EJc3W2ZtazQPFwESmx7h8vvS8=</DigestValue>
      </Reference>
      <Reference URI="/xl/worksheets/sheet10.xml?ContentType=application/vnd.openxmlformats-officedocument.spreadsheetml.worksheet+xml">
        <DigestMethod Algorithm="http://www.w3.org/2001/04/xmlenc#sha256"/>
        <DigestValue>kqP9Q6UXNjLgHSyoNw9olXXvusihV42NMR3SD8xiEMU=</DigestValue>
      </Reference>
      <Reference URI="/xl/worksheets/sheet11.xml?ContentType=application/vnd.openxmlformats-officedocument.spreadsheetml.worksheet+xml">
        <DigestMethod Algorithm="http://www.w3.org/2001/04/xmlenc#sha256"/>
        <DigestValue>zrxV1Rm5vPK/QbprBcUKFNmSV99N86tgzb2OBFUM8j8=</DigestValue>
      </Reference>
      <Reference URI="/xl/worksheets/sheet12.xml?ContentType=application/vnd.openxmlformats-officedocument.spreadsheetml.worksheet+xml">
        <DigestMethod Algorithm="http://www.w3.org/2001/04/xmlenc#sha256"/>
        <DigestValue>U5kpOfXAzxIm3RGx8yozTEfJ6NxA6C1JYdPqlsROtIk=</DigestValue>
      </Reference>
      <Reference URI="/xl/worksheets/sheet13.xml?ContentType=application/vnd.openxmlformats-officedocument.spreadsheetml.worksheet+xml">
        <DigestMethod Algorithm="http://www.w3.org/2001/04/xmlenc#sha256"/>
        <DigestValue>owqHaqsH9CfbL9WDfA+qEHKPtUigXiLB9hPUzWAOrHM=</DigestValue>
      </Reference>
      <Reference URI="/xl/worksheets/sheet14.xml?ContentType=application/vnd.openxmlformats-officedocument.spreadsheetml.worksheet+xml">
        <DigestMethod Algorithm="http://www.w3.org/2001/04/xmlenc#sha256"/>
        <DigestValue>/G38GTMcBag3xQZlPCuw777JglEk4Lz3Zh7aqO7LtW4=</DigestValue>
      </Reference>
      <Reference URI="/xl/worksheets/sheet15.xml?ContentType=application/vnd.openxmlformats-officedocument.spreadsheetml.worksheet+xml">
        <DigestMethod Algorithm="http://www.w3.org/2001/04/xmlenc#sha256"/>
        <DigestValue>vMTarRXthiDUVuQ784uGIvN56mHUOHiJ7HjUtsqfP/E=</DigestValue>
      </Reference>
      <Reference URI="/xl/worksheets/sheet16.xml?ContentType=application/vnd.openxmlformats-officedocument.spreadsheetml.worksheet+xml">
        <DigestMethod Algorithm="http://www.w3.org/2001/04/xmlenc#sha256"/>
        <DigestValue>IvpsIu/WaF/gd9u1oMm91ve8UdQCQmR2FjD9qNO6NP8=</DigestValue>
      </Reference>
      <Reference URI="/xl/worksheets/sheet17.xml?ContentType=application/vnd.openxmlformats-officedocument.spreadsheetml.worksheet+xml">
        <DigestMethod Algorithm="http://www.w3.org/2001/04/xmlenc#sha256"/>
        <DigestValue>aW6hOqgDRoaArVp5nqN0yYTzrNvN0QNl3pPqrPNw+W4=</DigestValue>
      </Reference>
      <Reference URI="/xl/worksheets/sheet18.xml?ContentType=application/vnd.openxmlformats-officedocument.spreadsheetml.worksheet+xml">
        <DigestMethod Algorithm="http://www.w3.org/2001/04/xmlenc#sha256"/>
        <DigestValue>YKTKEEGPrWV26USyVxjMf0aE5oYVUZDHYKdk+nQ/wlU=</DigestValue>
      </Reference>
      <Reference URI="/xl/worksheets/sheet19.xml?ContentType=application/vnd.openxmlformats-officedocument.spreadsheetml.worksheet+xml">
        <DigestMethod Algorithm="http://www.w3.org/2001/04/xmlenc#sha256"/>
        <DigestValue>OgFn62PkSbtd8D7t/+TKtk+5tMh6hWhSDcLo3lclGDU=</DigestValue>
      </Reference>
      <Reference URI="/xl/worksheets/sheet2.xml?ContentType=application/vnd.openxmlformats-officedocument.spreadsheetml.worksheet+xml">
        <DigestMethod Algorithm="http://www.w3.org/2001/04/xmlenc#sha256"/>
        <DigestValue>BA0KmUvEMZzBcc5TmDR1ywNXqo/zs6myr8HLE22KAUQ=</DigestValue>
      </Reference>
      <Reference URI="/xl/worksheets/sheet20.xml?ContentType=application/vnd.openxmlformats-officedocument.spreadsheetml.worksheet+xml">
        <DigestMethod Algorithm="http://www.w3.org/2001/04/xmlenc#sha256"/>
        <DigestValue>zbncbKx8ll2nzY36s3RoFXBSLQibNG2vtLNbratnbCY=</DigestValue>
      </Reference>
      <Reference URI="/xl/worksheets/sheet21.xml?ContentType=application/vnd.openxmlformats-officedocument.spreadsheetml.worksheet+xml">
        <DigestMethod Algorithm="http://www.w3.org/2001/04/xmlenc#sha256"/>
        <DigestValue>83LABSosXp7y0+rMeim8r385dBTlmiBT6wq5iCFluaA=</DigestValue>
      </Reference>
      <Reference URI="/xl/worksheets/sheet22.xml?ContentType=application/vnd.openxmlformats-officedocument.spreadsheetml.worksheet+xml">
        <DigestMethod Algorithm="http://www.w3.org/2001/04/xmlenc#sha256"/>
        <DigestValue>y0wQWyoADfOyUbHlJeDgE1KxELT6uhF3IQmYGU3NEi8=</DigestValue>
      </Reference>
      <Reference URI="/xl/worksheets/sheet23.xml?ContentType=application/vnd.openxmlformats-officedocument.spreadsheetml.worksheet+xml">
        <DigestMethod Algorithm="http://www.w3.org/2001/04/xmlenc#sha256"/>
        <DigestValue>03xs7Voay//sxwUjEbTlIOhoQ35VR/O5EjeyBkhaYjE=</DigestValue>
      </Reference>
      <Reference URI="/xl/worksheets/sheet24.xml?ContentType=application/vnd.openxmlformats-officedocument.spreadsheetml.worksheet+xml">
        <DigestMethod Algorithm="http://www.w3.org/2001/04/xmlenc#sha256"/>
        <DigestValue>5i6U5jLa85OiesYrGIj7OTV8xmV1utjsphn4GuTy+v8=</DigestValue>
      </Reference>
      <Reference URI="/xl/worksheets/sheet25.xml?ContentType=application/vnd.openxmlformats-officedocument.spreadsheetml.worksheet+xml">
        <DigestMethod Algorithm="http://www.w3.org/2001/04/xmlenc#sha256"/>
        <DigestValue>/gJP7PXhQwf8PUyOUi1SzI3BG6P83ucdlhMToaytVe0=</DigestValue>
      </Reference>
      <Reference URI="/xl/worksheets/sheet26.xml?ContentType=application/vnd.openxmlformats-officedocument.spreadsheetml.worksheet+xml">
        <DigestMethod Algorithm="http://www.w3.org/2001/04/xmlenc#sha256"/>
        <DigestValue>34RZyba4JnrUJte0TcK1psVqQF0Cziaot8daAc5/J4s=</DigestValue>
      </Reference>
      <Reference URI="/xl/worksheets/sheet27.xml?ContentType=application/vnd.openxmlformats-officedocument.spreadsheetml.worksheet+xml">
        <DigestMethod Algorithm="http://www.w3.org/2001/04/xmlenc#sha256"/>
        <DigestValue>jPX+uaZM+ZyMHfvnglIrO9u4Iu9WU0O8/jJ9eTCKzDM=</DigestValue>
      </Reference>
      <Reference URI="/xl/worksheets/sheet28.xml?ContentType=application/vnd.openxmlformats-officedocument.spreadsheetml.worksheet+xml">
        <DigestMethod Algorithm="http://www.w3.org/2001/04/xmlenc#sha256"/>
        <DigestValue>rENjkczln0+bhxI8+iL7eP/jER0nAJIVh142nCo0ZjU=</DigestValue>
      </Reference>
      <Reference URI="/xl/worksheets/sheet29.xml?ContentType=application/vnd.openxmlformats-officedocument.spreadsheetml.worksheet+xml">
        <DigestMethod Algorithm="http://www.w3.org/2001/04/xmlenc#sha256"/>
        <DigestValue>wpnsGaoJwOJ0MYcKGu+v05jWtlZgVM7VclQf5V4ClmI=</DigestValue>
      </Reference>
      <Reference URI="/xl/worksheets/sheet3.xml?ContentType=application/vnd.openxmlformats-officedocument.spreadsheetml.worksheet+xml">
        <DigestMethod Algorithm="http://www.w3.org/2001/04/xmlenc#sha256"/>
        <DigestValue>Xj5OxHABNLi86mr25ZHQls/k26onREZ94h9WWaf29G8=</DigestValue>
      </Reference>
      <Reference URI="/xl/worksheets/sheet30.xml?ContentType=application/vnd.openxmlformats-officedocument.spreadsheetml.worksheet+xml">
        <DigestMethod Algorithm="http://www.w3.org/2001/04/xmlenc#sha256"/>
        <DigestValue>/6u6Y6JtJ2nnMr9y5HBWf1EBJKqJVdE6Mqy7+CmoYyI=</DigestValue>
      </Reference>
      <Reference URI="/xl/worksheets/sheet4.xml?ContentType=application/vnd.openxmlformats-officedocument.spreadsheetml.worksheet+xml">
        <DigestMethod Algorithm="http://www.w3.org/2001/04/xmlenc#sha256"/>
        <DigestValue>CCeLqNacF7K0HZib2lm2t7wR8SUa8tN1wduzAMNnCdA=</DigestValue>
      </Reference>
      <Reference URI="/xl/worksheets/sheet5.xml?ContentType=application/vnd.openxmlformats-officedocument.spreadsheetml.worksheet+xml">
        <DigestMethod Algorithm="http://www.w3.org/2001/04/xmlenc#sha256"/>
        <DigestValue>Xj+6oewPbJ4/0g5TnyyWR0mojCNWK1Y/aMEB1Ballc8=</DigestValue>
      </Reference>
      <Reference URI="/xl/worksheets/sheet6.xml?ContentType=application/vnd.openxmlformats-officedocument.spreadsheetml.worksheet+xml">
        <DigestMethod Algorithm="http://www.w3.org/2001/04/xmlenc#sha256"/>
        <DigestValue>DxIKb4n0Rb9mGS47jXQKJJULMIYpBb9dqgCWauIlAZ0=</DigestValue>
      </Reference>
      <Reference URI="/xl/worksheets/sheet7.xml?ContentType=application/vnd.openxmlformats-officedocument.spreadsheetml.worksheet+xml">
        <DigestMethod Algorithm="http://www.w3.org/2001/04/xmlenc#sha256"/>
        <DigestValue>CPxJCCKHDfqc390h8mZNysAE3uW0QZwd2w+CYxHDSLs=</DigestValue>
      </Reference>
      <Reference URI="/xl/worksheets/sheet8.xml?ContentType=application/vnd.openxmlformats-officedocument.spreadsheetml.worksheet+xml">
        <DigestMethod Algorithm="http://www.w3.org/2001/04/xmlenc#sha256"/>
        <DigestValue>W98Gflz6+pi16uNkhDdjxjOfyZ2tH1i/sC40P6IoEPo=</DigestValue>
      </Reference>
      <Reference URI="/xl/worksheets/sheet9.xml?ContentType=application/vnd.openxmlformats-officedocument.spreadsheetml.worksheet+xml">
        <DigestMethod Algorithm="http://www.w3.org/2001/04/xmlenc#sha256"/>
        <DigestValue>UZ6sSRxlrk0/3Nxafrak3562tGngM0VLokqECgxV7PU=</DigestValue>
      </Reference>
    </Manifest>
    <SignatureProperties>
      <SignatureProperty Id="idSignatureTime" Target="#idPackageSignature">
        <mdssi:SignatureTime xmlns:mdssi="http://schemas.openxmlformats.org/package/2006/digital-signature">
          <mdssi:Format>YYYY-MM-DDThh:mm:ssTZD</mdssi:Format>
          <mdssi:Value>2021-11-01T06:14:51Z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2021-11-01T06:14:51Z</xd:SigningTime>
          <xd:SigningCertificate>
            <xd:Cert>
              <xd:CertDigest>
                <DigestMethod Algorithm="http://www.w3.org/2001/04/xmlenc#sha256"/>
                <DigestValue>mLgEd2omcWQrJwOgm16H+tTMcDTzNTWp2M7IauTJTSk=</DigestValue>
              </xd:CertDigest>
              <xd:IssuerSerial>
                <X509IssuerName>CN=NBG Class 2 INT Sub CA, DC=nbg, DC=ge</X509IssuerName>
                <X509SerialNumber>218684786966098184616423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wJZf1hgYfcDQr97tRyf/aYcm3bnGOn2FDcUARinNhac=</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NvX/fsZ1mv3yB6N9l+/n9HF+iU7R7jJiUagKcAi2Zlk=</DigestValue>
    </Reference>
  </SignedInfo>
  <SignatureValue>z46fmUVpbd+xF9x5B9uZAEkTD4FdW42lZdgz0qfI8kCaTQWzOYtVq+HlLN1Jjfjr8P5XIPrYp6aY
PClRAUxbACyuTyfnUPgkJDAj5vuihLmFpP14zJb2adDp4FpgPdW8WgfSV8cobje3q9xTmt/pFvj0
9cUgofbOei+KhcONDFApsikgKzphIOdD75gLxRJFW40yYhbqiSSCza/lcy6XeAwPwnP/V4AiNdNp
kQZWf33bOBkFgnoxqbCgh0McMtdE7HQwGPsrB+MSYlWq2Ex+de4IEa9PPxT44vLom9jPwCYtqb1P
iIw1E3e0aNaMLL+/ME+s42Zp+2RA7w421ND+Xg==</SignatureValue>
  <KeyInfo>
    <X509Data>
      <X509Certificate>MIIGOjCCBSKgAwIBAgIKF4DQCwACAAHLkzANBgkqhkiG9w0BAQsFADBKMRIwEAYKCZImiZPyLGQBGRYCZ2UxEzARBgoJkiaJk/IsZAEZFgNuYmcxHzAdBgNVBAMTFk5CRyBDbGFzcyAyIElOVCBTdWIgQ0EwHhcNMjEwMjE4MTEyNTUyWhcNMjExMjIyMDk0NjU2WjA4MRswGQYDVQQKExJKU0MgUHJvQ3JlZGl0IEJhbmsxGTAXBgNVBAMTEEJQQyAtIEFsZXggTWF0dWEwggEiMA0GCSqGSIb3DQEBAQUAA4IBDwAwggEKAoIBAQDgriQ9p3wTQum0RNlcCBzTZ+kthBgyUbhjiiDEdj1psvy2eeboC6Ek3CMsWw2ldxEC63WYR2Zsl+MUFU9lBa37iSHwmZqT+NJ3yfiy3GmZ68UIHj3AGKkAgp4nFk1WTDfkz0CHK08W6DJeZqAQwsbd56ZUBVoSErQMHOdhTg2Qx4j5mzJHSSFkV87a4rBM4sTxrsP2iYrFdJeccU/lcFeG4z/MPxEVEp44e6DlVct4IGNqN2vYR5mXQaC3gyNTQ6G/1DC9gQBJ6y1nG0Z9vonf5f/TO/JFxXf/qGNk1PZFi6KMRftrpv5xfmp/IqXY07zaaGB5KEWhd2HnNBtpdk9FAgMBAAGjggMyMIIDLjA8BgkrBgEEAYI3FQcELzAtBiUrBgEEAYI3FQjmsmCDjfVEhoGZCYO4oUqDvoRxBIPEkTOEg4hdAgFkAgEjMB0GA1UdJQQWMBQGCCsGAQUFBwMCBggrBgEFBQcDBDALBgNVHQ8EBAMCB4AwJwYJKwYBBAGCNxUKBBowGDAKBggrBgEFBQcDAjAKBggrBgEFBQcDBDAdBgNVHQ4EFgQUqysgwCpLFqQTEEpeZfAQf+Wwq3w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EwaYnaUbSs5g3qS0Ob3UAiESjASqM9gd0nW0xWMmopwvPbAECK3MC9fgm7DkLa1OAtKUpbREy/KLuApv0OJcTlWe+HduzEO0Qkya7TV+lmSTTE5x8eDmCrVWgTsNCU/MuOuWr8SlKkWqh0lWqrafRTA/qe+IbYHM9diUvz3tkKahFMUOQx6v3eYCJbOdx840+obfXuLkM44B6eqRYUPMhAL59EVJe6Sk9NqCn7G7IU3Vfp8Hyq4FaTkH7cDUHUV5/uUvZ12Pp+3dFF4kuA81ghs56D37crouKmnPdHx3/Attlzc8XoLsEluXga6vzkbfOyh5aIBova7mFGmXJN1pS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0d7ti+vRodbjVAE4QK3vnQVtoAzuKTia9jA2mSoU2xY=</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MMN4lk+2lg/VZqs3Ss0RAgJQFUd3tsbCeOD+AIbML0E=</DigestValue>
      </Reference>
      <Reference URI="/xl/styles.xml?ContentType=application/vnd.openxmlformats-officedocument.spreadsheetml.styles+xml">
        <DigestMethod Algorithm="http://www.w3.org/2001/04/xmlenc#sha256"/>
        <DigestValue>fpJ7tY6iW+dIaK4asQ/IPDXgnDuFUavmK4GUq9Ou8XQ=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paZulhlruAdMQWUQ2mjjM+Dsd9cnD3m1KT9GOj+IGME=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d0xZuiAUZUhlCWbcb9EJc3W2ZtazQPFwESmx7h8vvS8=</DigestValue>
      </Reference>
      <Reference URI="/xl/worksheets/sheet10.xml?ContentType=application/vnd.openxmlformats-officedocument.spreadsheetml.worksheet+xml">
        <DigestMethod Algorithm="http://www.w3.org/2001/04/xmlenc#sha256"/>
        <DigestValue>kqP9Q6UXNjLgHSyoNw9olXXvusihV42NMR3SD8xiEMU=</DigestValue>
      </Reference>
      <Reference URI="/xl/worksheets/sheet11.xml?ContentType=application/vnd.openxmlformats-officedocument.spreadsheetml.worksheet+xml">
        <DigestMethod Algorithm="http://www.w3.org/2001/04/xmlenc#sha256"/>
        <DigestValue>zrxV1Rm5vPK/QbprBcUKFNmSV99N86tgzb2OBFUM8j8=</DigestValue>
      </Reference>
      <Reference URI="/xl/worksheets/sheet12.xml?ContentType=application/vnd.openxmlformats-officedocument.spreadsheetml.worksheet+xml">
        <DigestMethod Algorithm="http://www.w3.org/2001/04/xmlenc#sha256"/>
        <DigestValue>U5kpOfXAzxIm3RGx8yozTEfJ6NxA6C1JYdPqlsROtIk=</DigestValue>
      </Reference>
      <Reference URI="/xl/worksheets/sheet13.xml?ContentType=application/vnd.openxmlformats-officedocument.spreadsheetml.worksheet+xml">
        <DigestMethod Algorithm="http://www.w3.org/2001/04/xmlenc#sha256"/>
        <DigestValue>owqHaqsH9CfbL9WDfA+qEHKPtUigXiLB9hPUzWAOrHM=</DigestValue>
      </Reference>
      <Reference URI="/xl/worksheets/sheet14.xml?ContentType=application/vnd.openxmlformats-officedocument.spreadsheetml.worksheet+xml">
        <DigestMethod Algorithm="http://www.w3.org/2001/04/xmlenc#sha256"/>
        <DigestValue>/G38GTMcBag3xQZlPCuw777JglEk4Lz3Zh7aqO7LtW4=</DigestValue>
      </Reference>
      <Reference URI="/xl/worksheets/sheet15.xml?ContentType=application/vnd.openxmlformats-officedocument.spreadsheetml.worksheet+xml">
        <DigestMethod Algorithm="http://www.w3.org/2001/04/xmlenc#sha256"/>
        <DigestValue>vMTarRXthiDUVuQ784uGIvN56mHUOHiJ7HjUtsqfP/E=</DigestValue>
      </Reference>
      <Reference URI="/xl/worksheets/sheet16.xml?ContentType=application/vnd.openxmlformats-officedocument.spreadsheetml.worksheet+xml">
        <DigestMethod Algorithm="http://www.w3.org/2001/04/xmlenc#sha256"/>
        <DigestValue>IvpsIu/WaF/gd9u1oMm91ve8UdQCQmR2FjD9qNO6NP8=</DigestValue>
      </Reference>
      <Reference URI="/xl/worksheets/sheet17.xml?ContentType=application/vnd.openxmlformats-officedocument.spreadsheetml.worksheet+xml">
        <DigestMethod Algorithm="http://www.w3.org/2001/04/xmlenc#sha256"/>
        <DigestValue>aW6hOqgDRoaArVp5nqN0yYTzrNvN0QNl3pPqrPNw+W4=</DigestValue>
      </Reference>
      <Reference URI="/xl/worksheets/sheet18.xml?ContentType=application/vnd.openxmlformats-officedocument.spreadsheetml.worksheet+xml">
        <DigestMethod Algorithm="http://www.w3.org/2001/04/xmlenc#sha256"/>
        <DigestValue>YKTKEEGPrWV26USyVxjMf0aE5oYVUZDHYKdk+nQ/wlU=</DigestValue>
      </Reference>
      <Reference URI="/xl/worksheets/sheet19.xml?ContentType=application/vnd.openxmlformats-officedocument.spreadsheetml.worksheet+xml">
        <DigestMethod Algorithm="http://www.w3.org/2001/04/xmlenc#sha256"/>
        <DigestValue>OgFn62PkSbtd8D7t/+TKtk+5tMh6hWhSDcLo3lclGDU=</DigestValue>
      </Reference>
      <Reference URI="/xl/worksheets/sheet2.xml?ContentType=application/vnd.openxmlformats-officedocument.spreadsheetml.worksheet+xml">
        <DigestMethod Algorithm="http://www.w3.org/2001/04/xmlenc#sha256"/>
        <DigestValue>BA0KmUvEMZzBcc5TmDR1ywNXqo/zs6myr8HLE22KAUQ=</DigestValue>
      </Reference>
      <Reference URI="/xl/worksheets/sheet20.xml?ContentType=application/vnd.openxmlformats-officedocument.spreadsheetml.worksheet+xml">
        <DigestMethod Algorithm="http://www.w3.org/2001/04/xmlenc#sha256"/>
        <DigestValue>zbncbKx8ll2nzY36s3RoFXBSLQibNG2vtLNbratnbCY=</DigestValue>
      </Reference>
      <Reference URI="/xl/worksheets/sheet21.xml?ContentType=application/vnd.openxmlformats-officedocument.spreadsheetml.worksheet+xml">
        <DigestMethod Algorithm="http://www.w3.org/2001/04/xmlenc#sha256"/>
        <DigestValue>83LABSosXp7y0+rMeim8r385dBTlmiBT6wq5iCFluaA=</DigestValue>
      </Reference>
      <Reference URI="/xl/worksheets/sheet22.xml?ContentType=application/vnd.openxmlformats-officedocument.spreadsheetml.worksheet+xml">
        <DigestMethod Algorithm="http://www.w3.org/2001/04/xmlenc#sha256"/>
        <DigestValue>y0wQWyoADfOyUbHlJeDgE1KxELT6uhF3IQmYGU3NEi8=</DigestValue>
      </Reference>
      <Reference URI="/xl/worksheets/sheet23.xml?ContentType=application/vnd.openxmlformats-officedocument.spreadsheetml.worksheet+xml">
        <DigestMethod Algorithm="http://www.w3.org/2001/04/xmlenc#sha256"/>
        <DigestValue>03xs7Voay//sxwUjEbTlIOhoQ35VR/O5EjeyBkhaYjE=</DigestValue>
      </Reference>
      <Reference URI="/xl/worksheets/sheet24.xml?ContentType=application/vnd.openxmlformats-officedocument.spreadsheetml.worksheet+xml">
        <DigestMethod Algorithm="http://www.w3.org/2001/04/xmlenc#sha256"/>
        <DigestValue>5i6U5jLa85OiesYrGIj7OTV8xmV1utjsphn4GuTy+v8=</DigestValue>
      </Reference>
      <Reference URI="/xl/worksheets/sheet25.xml?ContentType=application/vnd.openxmlformats-officedocument.spreadsheetml.worksheet+xml">
        <DigestMethod Algorithm="http://www.w3.org/2001/04/xmlenc#sha256"/>
        <DigestValue>/gJP7PXhQwf8PUyOUi1SzI3BG6P83ucdlhMToaytVe0=</DigestValue>
      </Reference>
      <Reference URI="/xl/worksheets/sheet26.xml?ContentType=application/vnd.openxmlformats-officedocument.spreadsheetml.worksheet+xml">
        <DigestMethod Algorithm="http://www.w3.org/2001/04/xmlenc#sha256"/>
        <DigestValue>34RZyba4JnrUJte0TcK1psVqQF0Cziaot8daAc5/J4s=</DigestValue>
      </Reference>
      <Reference URI="/xl/worksheets/sheet27.xml?ContentType=application/vnd.openxmlformats-officedocument.spreadsheetml.worksheet+xml">
        <DigestMethod Algorithm="http://www.w3.org/2001/04/xmlenc#sha256"/>
        <DigestValue>jPX+uaZM+ZyMHfvnglIrO9u4Iu9WU0O8/jJ9eTCKzDM=</DigestValue>
      </Reference>
      <Reference URI="/xl/worksheets/sheet28.xml?ContentType=application/vnd.openxmlformats-officedocument.spreadsheetml.worksheet+xml">
        <DigestMethod Algorithm="http://www.w3.org/2001/04/xmlenc#sha256"/>
        <DigestValue>rENjkczln0+bhxI8+iL7eP/jER0nAJIVh142nCo0ZjU=</DigestValue>
      </Reference>
      <Reference URI="/xl/worksheets/sheet29.xml?ContentType=application/vnd.openxmlformats-officedocument.spreadsheetml.worksheet+xml">
        <DigestMethod Algorithm="http://www.w3.org/2001/04/xmlenc#sha256"/>
        <DigestValue>wpnsGaoJwOJ0MYcKGu+v05jWtlZgVM7VclQf5V4ClmI=</DigestValue>
      </Reference>
      <Reference URI="/xl/worksheets/sheet3.xml?ContentType=application/vnd.openxmlformats-officedocument.spreadsheetml.worksheet+xml">
        <DigestMethod Algorithm="http://www.w3.org/2001/04/xmlenc#sha256"/>
        <DigestValue>Xj5OxHABNLi86mr25ZHQls/k26onREZ94h9WWaf29G8=</DigestValue>
      </Reference>
      <Reference URI="/xl/worksheets/sheet30.xml?ContentType=application/vnd.openxmlformats-officedocument.spreadsheetml.worksheet+xml">
        <DigestMethod Algorithm="http://www.w3.org/2001/04/xmlenc#sha256"/>
        <DigestValue>/6u6Y6JtJ2nnMr9y5HBWf1EBJKqJVdE6Mqy7+CmoYyI=</DigestValue>
      </Reference>
      <Reference URI="/xl/worksheets/sheet4.xml?ContentType=application/vnd.openxmlformats-officedocument.spreadsheetml.worksheet+xml">
        <DigestMethod Algorithm="http://www.w3.org/2001/04/xmlenc#sha256"/>
        <DigestValue>CCeLqNacF7K0HZib2lm2t7wR8SUa8tN1wduzAMNnCdA=</DigestValue>
      </Reference>
      <Reference URI="/xl/worksheets/sheet5.xml?ContentType=application/vnd.openxmlformats-officedocument.spreadsheetml.worksheet+xml">
        <DigestMethod Algorithm="http://www.w3.org/2001/04/xmlenc#sha256"/>
        <DigestValue>Xj+6oewPbJ4/0g5TnyyWR0mojCNWK1Y/aMEB1Ballc8=</DigestValue>
      </Reference>
      <Reference URI="/xl/worksheets/sheet6.xml?ContentType=application/vnd.openxmlformats-officedocument.spreadsheetml.worksheet+xml">
        <DigestMethod Algorithm="http://www.w3.org/2001/04/xmlenc#sha256"/>
        <DigestValue>DxIKb4n0Rb9mGS47jXQKJJULMIYpBb9dqgCWauIlAZ0=</DigestValue>
      </Reference>
      <Reference URI="/xl/worksheets/sheet7.xml?ContentType=application/vnd.openxmlformats-officedocument.spreadsheetml.worksheet+xml">
        <DigestMethod Algorithm="http://www.w3.org/2001/04/xmlenc#sha256"/>
        <DigestValue>CPxJCCKHDfqc390h8mZNysAE3uW0QZwd2w+CYxHDSLs=</DigestValue>
      </Reference>
      <Reference URI="/xl/worksheets/sheet8.xml?ContentType=application/vnd.openxmlformats-officedocument.spreadsheetml.worksheet+xml">
        <DigestMethod Algorithm="http://www.w3.org/2001/04/xmlenc#sha256"/>
        <DigestValue>W98Gflz6+pi16uNkhDdjxjOfyZ2tH1i/sC40P6IoEPo=</DigestValue>
      </Reference>
      <Reference URI="/xl/worksheets/sheet9.xml?ContentType=application/vnd.openxmlformats-officedocument.spreadsheetml.worksheet+xml">
        <DigestMethod Algorithm="http://www.w3.org/2001/04/xmlenc#sha256"/>
        <DigestValue>UZ6sSRxlrk0/3Nxafrak3562tGngM0VLokqECgxV7PU=</DigestValue>
      </Reference>
    </Manifest>
    <SignatureProperties>
      <SignatureProperty Id="idSignatureTime" Target="#idPackageSignature">
        <mdssi:SignatureTime xmlns:mdssi="http://schemas.openxmlformats.org/package/2006/digital-signature">
          <mdssi:Format>YYYY-MM-DDThh:mm:ssTZD</mdssi:Format>
          <mdssi:Value>2021-11-01T07:17:56Z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2021-11-01T07:17:56Z</xd:SigningTime>
          <xd:SigningCertificate>
            <xd:Cert>
              <xd:CertDigest>
                <DigestMethod Algorithm="http://www.w3.org/2001/04/xmlenc#sha256"/>
                <DigestValue>j9aMZzWs8n+iZnd8tDBtZp3+GCNRybaq8dWHKDUwvhM=</DigestValue>
              </xd:CertDigest>
              <xd:IssuerSerial>
                <X509IssuerName>CN=NBG Class 2 INT Sub CA, DC=nbg, DC=ge</X509IssuerName>
                <X509SerialNumber>110990603423229885402003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C2A14ECB-D179-4E57-B9E0-823CF44C550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2021-10-28T11:58:04Z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