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7" Type="http://schemas.openxmlformats.org/package/2006/relationships/digital-signature/origin" Target="_xmlsignatures/origin.sigs"/><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160" tabRatio="87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48" i="6" l="1"/>
  <c r="C47" i="6"/>
  <c r="C46" i="6"/>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C10" i="85" l="1"/>
  <c r="C19" i="85" s="1"/>
  <c r="D19" i="84"/>
  <c r="D12" i="84"/>
  <c r="C12" i="84"/>
  <c r="D7" i="84"/>
  <c r="C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C19" i="84" l="1"/>
  <c r="H22" i="81"/>
  <c r="I34" i="83"/>
  <c r="I21" i="82"/>
  <c r="B2" i="80"/>
  <c r="B1" i="80"/>
  <c r="G37" i="80"/>
  <c r="G21" i="80"/>
  <c r="G39" i="80" l="1"/>
  <c r="B2" i="52"/>
  <c r="C5" i="6" l="1"/>
  <c r="G5" i="6"/>
  <c r="F5" i="6"/>
  <c r="E5" i="6"/>
  <c r="D5" i="6"/>
  <c r="G5" i="71"/>
  <c r="F5" i="71"/>
  <c r="E5" i="71"/>
  <c r="D5" i="71"/>
  <c r="C5" i="71"/>
  <c r="B1" i="52" l="1"/>
  <c r="C6" i="28" l="1"/>
  <c r="C45" i="69" l="1"/>
</calcChain>
</file>

<file path=xl/sharedStrings.xml><?xml version="1.0" encoding="utf-8"?>
<sst xmlns="http://schemas.openxmlformats.org/spreadsheetml/2006/main" count="1192" uniqueCount="766">
  <si>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</si>
  <si>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</si>
  <si>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</si>
  <si>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</si>
  <si>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</si>
  <si>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</si>
  <si>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</si>
  <si>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</si>
  <si>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</si>
  <si>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</si>
  <si>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</si>
  <si>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</si>
  <si>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</si>
  <si>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</si>
  <si>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</si>
  <si>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</si>
  <si>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</si>
  <si>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</si>
  <si>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</si>
  <si>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</si>
  <si>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</si>
  <si>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</si>
  <si>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</si>
  <si>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</si>
  <si>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</si>
  <si>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</si>
  <si>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</si>
  <si>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</si>
  <si>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</si>
  <si>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</si>
  <si>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</si>
  <si>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</si>
  <si>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</si>
  <si>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</si>
  <si>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</si>
  <si>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</si>
  <si>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</si>
  <si>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</si>
  <si>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</si>
  <si>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</si>
  <si>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</si>
  <si>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</si>
  <si>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</si>
  <si>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</si>
  <si>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</si>
  <si>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</si>
  <si>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</si>
  <si>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</si>
  <si>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</si>
  <si>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</si>
  <si>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</si>
  <si>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</si>
  <si>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</si>
  <si>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</si>
  <si>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</si>
  <si>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</si>
  <si>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</si>
  <si>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</si>
  <si>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</si>
  <si>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</si>
  <si>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</si>
  <si>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</si>
  <si>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</si>
  <si>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</si>
  <si>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</si>
  <si>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</si>
  <si>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</si>
  <si>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</si>
  <si>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</si>
  <si>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</si>
  <si>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</si>
  <si>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</si>
  <si>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</si>
  <si>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</si>
  <si>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</si>
  <si>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</si>
  <si>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</si>
  <si>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</si>
  <si>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</si>
  <si>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</si>
  <si>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</si>
  <si>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</si>
  <si>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</si>
  <si>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</si>
  <si>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</si>
  <si>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</si>
  <si>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</si>
  <si>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</si>
  <si>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</si>
  <si>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</si>
  <si>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</si>
  <si>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</si>
  <si>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</si>
  <si>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</si>
  <si>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</si>
  <si>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</si>
  <si>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</si>
  <si>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</si>
  <si>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</si>
  <si>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</si>
  <si>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</si>
  <si>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</si>
  <si>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</si>
  <si>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</si>
  <si>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</si>
  <si>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</si>
  <si>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</si>
  <si>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</si>
  <si>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</si>
  <si>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</si>
  <si>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</si>
  <si>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</si>
  <si>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</si>
  <si>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</si>
  <si>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</si>
  <si>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</si>
  <si>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</si>
  <si>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</si>
  <si>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</si>
  <si>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</si>
  <si>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</si>
  <si>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</si>
  <si>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</si>
  <si>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</si>
  <si>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</si>
  <si>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</si>
  <si>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</si>
  <si>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</si>
  <si>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</si>
  <si>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</si>
  <si>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</si>
  <si>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</si>
  <si>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</si>
  <si>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</si>
  <si>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</si>
  <si>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</si>
  <si>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</si>
  <si>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</si>
  <si>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</si>
  <si>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</si>
  <si>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</si>
  <si>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</si>
  <si>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</si>
  <si>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</si>
  <si>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</si>
  <si>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</si>
  <si>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</si>
  <si>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</si>
  <si>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</si>
  <si>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</si>
  <si>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</si>
  <si>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</si>
  <si>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</si>
  <si>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</si>
  <si>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</si>
  <si>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</si>
  <si>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</si>
  <si>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</si>
  <si>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</si>
  <si>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</si>
  <si>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</si>
  <si>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</si>
  <si>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</si>
  <si>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</si>
  <si>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</si>
  <si>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</si>
  <si>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</si>
  <si>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</si>
  <si>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</si>
  <si>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</si>
  <si>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</si>
  <si>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</si>
  <si>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</si>
  <si>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</si>
  <si>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</si>
  <si>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</si>
  <si>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</si>
  <si>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</si>
  <si>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</si>
  <si>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</si>
  <si>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</si>
  <si>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</si>
  <si>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</si>
  <si>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</si>
  <si>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</si>
  <si>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</si>
  <si>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</si>
  <si>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</si>
  <si>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</si>
  <si>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</si>
  <si>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</si>
  <si>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</si>
  <si>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</si>
  <si>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</si>
  <si>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</si>
  <si>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</si>
  <si>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</si>
  <si>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</si>
  <si>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</si>
  <si>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</si>
  <si>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</si>
  <si>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</si>
  <si>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</si>
  <si>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</si>
  <si>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</si>
  <si>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</si>
  <si>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</si>
  <si>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</si>
  <si>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</si>
  <si>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</si>
  <si>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</si>
  <si>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</si>
  <si>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</si>
  <si>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</si>
  <si>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</si>
  <si>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</si>
  <si>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</si>
  <si>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</si>
  <si>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</si>
  <si>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</si>
  <si>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</si>
  <si>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</si>
  <si>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</si>
  <si>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</si>
  <si>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</si>
  <si>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</si>
  <si>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</si>
  <si>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</si>
  <si>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</si>
  <si>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</si>
  <si>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</si>
  <si>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</si>
  <si>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</si>
  <si>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</si>
  <si>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</si>
  <si>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</si>
  <si>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</si>
  <si>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</si>
  <si>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</si>
  <si>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</si>
  <si>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</si>
  <si>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</si>
  <si>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</si>
  <si>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</si>
  <si>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</si>
  <si>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</si>
  <si>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</si>
  <si>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</si>
  <si>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</si>
  <si>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</si>
  <si>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</si>
  <si>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</si>
  <si>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</si>
  <si>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</si>
  <si>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</si>
  <si>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</si>
  <si>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</si>
  <si>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</si>
  <si>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</si>
  <si>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</si>
  <si>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</si>
  <si>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</si>
  <si>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</si>
  <si>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</si>
  <si>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</si>
  <si>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</si>
  <si>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</si>
  <si>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</si>
  <si>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</si>
  <si>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</si>
  <si>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</si>
  <si>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</si>
  <si>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</si>
  <si>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</si>
  <si>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</si>
  <si>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</si>
  <si>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</si>
  <si>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</si>
  <si>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</si>
  <si>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</si>
  <si>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</si>
  <si>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</si>
  <si>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</si>
  <si>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</si>
  <si>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</si>
  <si>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</si>
  <si>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</si>
  <si>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</si>
  <si>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</si>
  <si>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</si>
  <si>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</si>
  <si>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</si>
  <si>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</si>
  <si>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</si>
  <si>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</si>
  <si>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</si>
  <si>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</si>
  <si>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</si>
  <si>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</si>
  <si>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</si>
  <si>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</si>
  <si>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</si>
  <si>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</si>
  <si>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</si>
  <si>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</si>
  <si>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</si>
  <si>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</si>
  <si>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</si>
  <si>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</si>
  <si>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</si>
  <si>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</si>
  <si>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</si>
  <si>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</si>
  <si>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</si>
  <si>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</si>
  <si>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</si>
  <si>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</si>
  <si>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</si>
  <si>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</si>
  <si>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</si>
  <si>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</si>
  <si>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</si>
  <si>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</si>
  <si>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</si>
  <si>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</si>
  <si>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</si>
  <si>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</si>
  <si>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</si>
  <si>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</si>
  <si>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</si>
  <si>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</si>
  <si>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</si>
  <si>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</si>
  <si>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</si>
  <si>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</si>
  <si>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</si>
  <si>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</si>
  <si>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</si>
  <si>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</si>
  <si>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</si>
  <si>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</si>
  <si>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</si>
  <si>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</si>
  <si>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</si>
  <si>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</si>
  <si>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</si>
  <si>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</si>
  <si>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</si>
  <si>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</si>
  <si>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</si>
  <si>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</si>
  <si>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</si>
  <si>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</si>
  <si>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</si>
  <si>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</si>
  <si>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</si>
  <si>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</si>
  <si>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</si>
  <si>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</si>
  <si>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</si>
  <si>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</si>
  <si>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</si>
  <si>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</si>
  <si>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</si>
  <si>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</si>
  <si>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</si>
  <si>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</si>
  <si>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</si>
  <si>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</si>
  <si>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</si>
  <si>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</si>
  <si>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</si>
  <si>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</si>
  <si>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</si>
  <si>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</si>
  <si>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</si>
  <si>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</si>
  <si>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</si>
  <si>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</si>
  <si>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</si>
  <si>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</si>
  <si>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</si>
  <si>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</si>
  <si>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</si>
  <si>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</si>
  <si>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</si>
  <si>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</si>
  <si>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</si>
  <si>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</si>
  <si>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</si>
  <si>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</si>
  <si>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</si>
  <si>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</si>
  <si>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</si>
  <si>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</si>
  <si>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</si>
  <si>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</si>
  <si>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</si>
  <si>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</si>
  <si>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</si>
  <si>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</si>
  <si>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</si>
  <si>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</si>
  <si>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</si>
  <si>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</si>
  <si>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</si>
  <si>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</si>
  <si>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</si>
  <si>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</si>
  <si>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</si>
  <si>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</si>
  <si>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</si>
  <si>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</si>
  <si>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</si>
  <si>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</si>
  <si>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</si>
  <si>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</si>
  <si>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</si>
  <si>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</si>
  <si>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</si>
  <si>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</si>
  <si>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</si>
  <si>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</si>
  <si>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</si>
  <si>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</si>
  <si>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</si>
  <si>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</si>
  <si>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</si>
  <si>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</si>
  <si>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</si>
  <si>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</si>
  <si>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</si>
  <si>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</si>
  <si>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</si>
  <si>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</si>
  <si>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</si>
  <si>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</si>
  <si>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</si>
  <si>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</si>
  <si>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</si>
  <si>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</si>
  <si>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</si>
  <si>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</si>
  <si>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</si>
  <si>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</si>
  <si>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</si>
  <si>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</si>
  <si>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</si>
  <si>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</si>
  <si>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</si>
  <si>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</si>
  <si>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</si>
  <si>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</si>
  <si>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</si>
  <si>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</si>
  <si>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</si>
  <si>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</si>
  <si>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</si>
  <si>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</si>
  <si>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</si>
  <si>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</si>
  <si>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</si>
  <si>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</si>
  <si>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</si>
  <si>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</si>
  <si>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</si>
  <si>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</si>
  <si>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</si>
  <si>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</si>
  <si>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</si>
  <si>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</si>
  <si>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</si>
  <si>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</si>
  <si>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</si>
  <si>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</si>
  <si>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</si>
  <si>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</si>
  <si>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საბალანსო ელემენტები *</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</si>
  <si>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</si>
  <si>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</si>
  <si>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</si>
  <si>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</si>
  <si>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</si>
  <si>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</si>
  <si>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</si>
  <si>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</si>
  <si>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</si>
  <si>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</si>
  <si>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</si>
  <si>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</si>
  <si>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</si>
  <si>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</si>
  <si>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</si>
  <si>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</si>
  <si>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</si>
  <si>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</si>
  <si>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</si>
  <si>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</si>
  <si>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</si>
  <si>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</si>
  <si>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</si>
  <si>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</si>
  <si>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</si>
  <si>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</si>
  <si>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</si>
  <si>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</si>
  <si>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</si>
  <si>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</si>
  <si>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</si>
  <si>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</si>
  <si>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</si>
  <si>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</si>
  <si>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</si>
  <si>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</si>
  <si>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</si>
  <si>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</si>
  <si>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</si>
  <si>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</si>
  <si>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</si>
  <si>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</si>
  <si>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</si>
  <si>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</si>
  <si>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</si>
  <si>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</si>
  <si>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</si>
  <si>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</si>
  <si>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</si>
  <si>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</si>
  <si>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</si>
  <si>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</si>
  <si>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</si>
  <si>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</si>
  <si>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</si>
  <si>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</si>
  <si>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</si>
  <si>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</si>
  <si>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</si>
  <si>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</si>
  <si>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</si>
  <si>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</si>
  <si>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</si>
  <si>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</si>
  <si>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</si>
  <si>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</si>
  <si>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</si>
  <si>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</si>
  <si>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</si>
  <si>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</si>
  <si>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</si>
  <si>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</si>
  <si>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</si>
  <si>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</si>
  <si>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</si>
  <si>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</si>
  <si>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</si>
  <si>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</si>
  <si>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</si>
  <si>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</si>
  <si>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</si>
  <si>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</si>
  <si>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</si>
  <si>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</si>
  <si>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</si>
  <si>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</si>
  <si>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</si>
  <si>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</si>
  <si>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</si>
  <si>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</si>
  <si>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</si>
  <si>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</si>
  <si>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</si>
  <si>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</si>
  <si>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</si>
  <si>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</si>
  <si>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</si>
  <si>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</si>
  <si>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</si>
  <si>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</si>
  <si>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</si>
  <si>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</si>
  <si>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</si>
  <si>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</si>
  <si>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</si>
  <si>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</si>
  <si>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</si>
  <si>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</si>
  <si>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</si>
  <si>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</si>
  <si>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</si>
  <si>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</si>
  <si>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</si>
  <si>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</si>
  <si>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</si>
  <si>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</si>
  <si>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</si>
  <si>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</si>
  <si>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</si>
  <si>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</si>
  <si>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</si>
  <si>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</si>
  <si>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</si>
  <si>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</si>
  <si>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</si>
  <si>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</si>
  <si>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</si>
  <si>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</si>
  <si>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</si>
  <si>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</si>
  <si>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</si>
  <si>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</si>
  <si>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</si>
  <si>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</si>
  <si>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</si>
  <si>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</si>
  <si>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</si>
  <si>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</si>
  <si>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</si>
  <si>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</si>
  <si>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</si>
  <si>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</si>
  <si>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</si>
  <si>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</si>
  <si>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</si>
  <si>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</si>
  <si>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</si>
  <si>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</si>
  <si>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</si>
  <si>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</si>
  <si>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</si>
  <si>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</si>
  <si>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</si>
  <si>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</si>
  <si>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</si>
  <si>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</si>
  <si>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</si>
  <si>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</si>
  <si>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</si>
  <si>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</si>
  <si>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</si>
  <si>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</si>
  <si>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</si>
  <si>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</si>
  <si>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</si>
  <si>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</si>
  <si>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</si>
  <si>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</si>
  <si>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</si>
  <si>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</si>
  <si>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</si>
  <si>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</si>
  <si>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</si>
  <si>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</si>
  <si>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</si>
  <si>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</si>
  <si>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</si>
  <si>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</si>
  <si>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</si>
  <si>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</si>
  <si>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</si>
  <si>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</si>
  <si>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</si>
  <si>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</si>
  <si>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</si>
  <si>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</si>
  <si>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</si>
  <si>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</si>
  <si>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</si>
  <si>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</si>
  <si>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</si>
  <si>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</si>
  <si>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</si>
  <si>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</si>
  <si>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</si>
  <si>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</si>
  <si>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</si>
  <si>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</si>
  <si>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</si>
  <si>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</si>
  <si>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</si>
  <si>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</si>
  <si>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</si>
  <si>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</si>
  <si>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</si>
  <si>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</si>
  <si>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</si>
  <si>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</si>
  <si>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</si>
  <si>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</si>
  <si>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</si>
  <si>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</si>
  <si>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</si>
  <si>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</si>
  <si>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</si>
  <si>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</si>
  <si>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</si>
  <si>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</si>
  <si>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</si>
  <si>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</si>
  <si>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</si>
  <si>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</si>
  <si>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</si>
  <si>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</si>
  <si>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</si>
  <si>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</si>
  <si>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</si>
  <si>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</si>
  <si>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</si>
  <si>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</si>
  <si>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</si>
  <si>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</si>
  <si>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</si>
  <si>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</si>
  <si>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</si>
  <si>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</si>
  <si>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</si>
  <si>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</si>
  <si>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</si>
  <si>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</si>
  <si>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</si>
  <si>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</si>
  <si>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</si>
  <si>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</si>
  <si>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</si>
  <si>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</si>
  <si>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</si>
  <si>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</si>
  <si>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</si>
  <si>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</si>
  <si>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</si>
  <si>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</si>
  <si>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</si>
  <si>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</si>
  <si>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</si>
  <si>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</si>
  <si>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</si>
  <si>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</si>
  <si>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ს.ს "პროკრედიტ ბანკი"</t>
  </si>
  <si>
    <t>X</t>
  </si>
  <si>
    <t>ცხრილი 9 (Capital), N39</t>
  </si>
  <si>
    <t>ცხრილი 9 (Capital), N17</t>
  </si>
  <si>
    <t>ცხრილი 9 (Capital), N37</t>
  </si>
  <si>
    <t>ცხრილი 9 (Capital), N2</t>
  </si>
  <si>
    <t>ცხრილი 9 (Capital), N3</t>
  </si>
  <si>
    <t>ცხრილი 9 (Capital), N6</t>
  </si>
  <si>
    <t>მარსელ სებასტიან ცაიტინგერი</t>
  </si>
  <si>
    <t>არადამოუკიდებელი თავმჯდომარე</t>
  </si>
  <si>
    <t>ჯან მარკო ფელიჩე</t>
  </si>
  <si>
    <t>არადამოუკიდებელ წევრი</t>
  </si>
  <si>
    <t>რაინერ პეტერ ოტენშტაინი</t>
  </si>
  <si>
    <t>დამოუკიდებელი წევრი</t>
  </si>
  <si>
    <t>სანდრინე მასიანი</t>
  </si>
  <si>
    <t>ნინო დადუნაშვილი</t>
  </si>
  <si>
    <t>თეონა მაკალათია</t>
  </si>
  <si>
    <t>ალექსი მატუა</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</si>
  <si>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</si>
  <si>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</si>
  <si>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</si>
  <si>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გრიგოლ სალიაშვილი</t>
  </si>
  <si>
    <t>დირექტორი/ფიზიკური პირები, მცირე ბიზნესის განვითარება</t>
  </si>
  <si>
    <t>ProCredit Holding AG &amp; Co. KGaA</t>
  </si>
  <si>
    <t>Zeitinger Invest GmbH</t>
  </si>
  <si>
    <t>KfW - Kreditanstalt für Wiederaufbau</t>
  </si>
  <si>
    <t>DOEN Participaties BV</t>
  </si>
  <si>
    <t>IFC - International Finance Corporation</t>
  </si>
  <si>
    <t>TIAA-Teachers Insurance and Annuity Association</t>
  </si>
  <si>
    <t>www.procreditbank.ge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</si>
</sst>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0.000%"/>
  </numFmts>
  <fonts count="12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sz val="1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72" fontId="27" fillId="37" borderId="0"/>
    <xf numFmtId="173" fontId="27" fillId="37" borderId="0"/>
    <xf numFmtId="172" fontId="27" fillId="37" borderId="0"/>
    <xf numFmtId="0" fontId="28" fillId="38" borderId="0" applyNumberFormat="0" applyBorder="0" applyAlignment="0" applyProtection="0"/>
    <xf numFmtId="0" fontId="4" fillId="13"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0" fontId="33" fillId="39" borderId="0" applyNumberFormat="0" applyBorder="0" applyAlignment="0" applyProtection="0"/>
    <xf numFmtId="174" fontId="36"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5" fontId="38" fillId="0" borderId="0" applyFill="0" applyBorder="0" applyAlignment="0"/>
    <xf numFmtId="175" fontId="38"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6" fontId="38" fillId="0" borderId="0" applyFill="0" applyBorder="0" applyAlignment="0"/>
    <xf numFmtId="177" fontId="38" fillId="0" borderId="0" applyFill="0" applyBorder="0" applyAlignment="0"/>
    <xf numFmtId="178" fontId="38" fillId="0" borderId="0" applyFill="0" applyBorder="0" applyAlignment="0"/>
    <xf numFmtId="179"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3"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6" fillId="0" borderId="0"/>
    <xf numFmtId="176" fontId="38"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4"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0" fontId="49" fillId="0" borderId="0" applyNumberFormat="0" applyFill="0" applyBorder="0" applyAlignment="0" applyProtection="0"/>
    <xf numFmtId="172" fontId="2" fillId="0" borderId="0"/>
    <xf numFmtId="0" fontId="2" fillId="0" borderId="0"/>
    <xf numFmtId="172"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72"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72" fontId="55" fillId="0" borderId="9">
      <alignment horizontal="left" vertical="center"/>
    </xf>
    <xf numFmtId="0" fontId="56" fillId="0" borderId="47" applyNumberFormat="0" applyFill="0" applyAlignment="0" applyProtection="0"/>
    <xf numFmtId="173" fontId="56" fillId="0" borderId="47" applyNumberFormat="0" applyFill="0" applyAlignment="0" applyProtection="0"/>
    <xf numFmtId="0"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73"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73"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73" fontId="58" fillId="0" borderId="0" applyNumberFormat="0" applyFill="0" applyBorder="0" applyAlignment="0" applyProtection="0"/>
    <xf numFmtId="0"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0" fontId="58" fillId="0" borderId="0" applyNumberFormat="0" applyFill="0" applyBorder="0" applyAlignment="0" applyProtection="0"/>
    <xf numFmtId="37" fontId="59" fillId="0" borderId="0"/>
    <xf numFmtId="172" fontId="60" fillId="0" borderId="0"/>
    <xf numFmtId="0" fontId="60" fillId="0" borderId="0"/>
    <xf numFmtId="172" fontId="60" fillId="0" borderId="0"/>
    <xf numFmtId="172" fontId="55" fillId="0" borderId="0"/>
    <xf numFmtId="0" fontId="55" fillId="0" borderId="0"/>
    <xf numFmtId="172" fontId="55"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172" fontId="64" fillId="0" borderId="0"/>
    <xf numFmtId="0" fontId="64" fillId="0" borderId="0"/>
    <xf numFmtId="172"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5" fillId="0" borderId="0" applyNumberFormat="0" applyFill="0" applyBorder="0" applyAlignment="0" applyProtection="0">
      <alignment vertical="top"/>
      <protection locked="0"/>
    </xf>
    <xf numFmtId="173"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172"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3"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0" fontId="70" fillId="0" borderId="50"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0" fontId="73" fillId="73" borderId="0" applyNumberFormat="0" applyBorder="0" applyAlignment="0" applyProtection="0"/>
    <xf numFmtId="1" fontId="76" fillId="0" borderId="0" applyProtection="0"/>
    <xf numFmtId="172" fontId="27" fillId="0" borderId="51"/>
    <xf numFmtId="173" fontId="27" fillId="0" borderId="51"/>
    <xf numFmtId="172"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7" fillId="0" borderId="0"/>
    <xf numFmtId="185" fontId="2"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0" fontId="78" fillId="0" borderId="0"/>
    <xf numFmtId="0" fontId="77" fillId="0" borderId="0"/>
    <xf numFmtId="183" fontId="29" fillId="0" borderId="0"/>
    <xf numFmtId="183" fontId="2" fillId="0" borderId="0"/>
    <xf numFmtId="183" fontId="2" fillId="0" borderId="0"/>
    <xf numFmtId="0" fontId="2" fillId="0" borderId="0"/>
    <xf numFmtId="0" fontId="2"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9"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9" fillId="0" borderId="0"/>
    <xf numFmtId="0" fontId="29" fillId="0" borderId="0"/>
    <xf numFmtId="172"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72" fontId="29" fillId="0" borderId="0"/>
    <xf numFmtId="0" fontId="29" fillId="0" borderId="0"/>
    <xf numFmtId="0" fontId="29"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183" fontId="29" fillId="0" borderId="0"/>
    <xf numFmtId="183" fontId="2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29" fillId="0" borderId="0"/>
    <xf numFmtId="183" fontId="29" fillId="0" borderId="0"/>
    <xf numFmtId="183" fontId="29" fillId="0" borderId="0"/>
    <xf numFmtId="183"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83"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9"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29" fillId="0" borderId="0"/>
    <xf numFmtId="0" fontId="2" fillId="0" borderId="0"/>
    <xf numFmtId="0" fontId="28" fillId="0" borderId="0"/>
    <xf numFmtId="172" fontId="26" fillId="0" borderId="0"/>
    <xf numFmtId="0" fontId="2"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83" fontId="2" fillId="0" borderId="0"/>
    <xf numFmtId="0" fontId="29" fillId="0" borderId="0"/>
    <xf numFmtId="0" fontId="29" fillId="0" borderId="0"/>
    <xf numFmtId="172" fontId="26" fillId="0" borderId="0"/>
    <xf numFmtId="0" fontId="66" fillId="0" borderId="0"/>
    <xf numFmtId="0" fontId="2" fillId="0" borderId="0"/>
    <xf numFmtId="172" fontId="26" fillId="0" borderId="0"/>
    <xf numFmtId="0" fontId="1"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183" fontId="2" fillId="0" borderId="0"/>
    <xf numFmtId="0" fontId="2" fillId="0" borderId="0"/>
    <xf numFmtId="183" fontId="2" fillId="0" borderId="0"/>
    <xf numFmtId="0" fontId="2" fillId="0" borderId="0"/>
    <xf numFmtId="183"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183"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83" fontId="2"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83" fontId="27" fillId="0" borderId="0"/>
    <xf numFmtId="0" fontId="7"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83" fontId="7" fillId="0" borderId="0"/>
    <xf numFmtId="0" fontId="27" fillId="0" borderId="0"/>
    <xf numFmtId="183"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7" fillId="0" borderId="0"/>
    <xf numFmtId="183" fontId="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72" fontId="27" fillId="0" borderId="0"/>
    <xf numFmtId="0" fontId="77"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72" fontId="7" fillId="0" borderId="0"/>
    <xf numFmtId="0" fontId="77" fillId="0" borderId="0"/>
    <xf numFmtId="172"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83"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83"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183" fontId="2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183" fontId="2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5" fillId="0" borderId="0"/>
    <xf numFmtId="0" fontId="2" fillId="0" borderId="0"/>
    <xf numFmtId="0" fontId="77" fillId="0" borderId="0"/>
    <xf numFmtId="172" fontId="45"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2"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3"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72"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3"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172"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2"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3" fillId="0" borderId="0"/>
    <xf numFmtId="0" fontId="83" fillId="0" borderId="0"/>
    <xf numFmtId="172"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3"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26" fillId="0" borderId="0"/>
    <xf numFmtId="179" fontId="38" fillId="0" borderId="0" applyFont="0" applyFill="0" applyBorder="0" applyAlignment="0" applyProtection="0"/>
    <xf numFmtId="190"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xf numFmtId="0" fontId="2" fillId="0" borderId="0"/>
    <xf numFmtId="172" fontId="2" fillId="0" borderId="0"/>
    <xf numFmtId="191"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9" fillId="0" borderId="0"/>
    <xf numFmtId="0" fontId="26" fillId="0" borderId="0"/>
    <xf numFmtId="0" fontId="90" fillId="0" borderId="0"/>
    <xf numFmtId="0" fontId="90" fillId="0" borderId="0"/>
    <xf numFmtId="172" fontId="26" fillId="0" borderId="0"/>
    <xf numFmtId="172"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93" fontId="38" fillId="0" borderId="0" applyFill="0" applyBorder="0" applyAlignment="0"/>
    <xf numFmtId="194" fontId="38" fillId="0" borderId="0" applyFill="0" applyBorder="0" applyAlignment="0"/>
    <xf numFmtId="0" fontId="93" fillId="0" borderId="0">
      <alignment horizontal="center" vertical="top"/>
    </xf>
    <xf numFmtId="0" fontId="94" fillId="0" borderId="0" applyNumberFormat="0" applyFill="0" applyBorder="0" applyAlignment="0" applyProtection="0"/>
    <xf numFmtId="173" fontId="94" fillId="0" borderId="0" applyNumberFormat="0" applyFill="0" applyBorder="0" applyAlignment="0" applyProtection="0"/>
    <xf numFmtId="0"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3"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26" fillId="0" borderId="55"/>
    <xf numFmtId="189" fontId="82"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7" fillId="0" borderId="0" applyFont="0" applyFill="0" applyBorder="0" applyAlignment="0" applyProtection="0"/>
    <xf numFmtId="196"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165" fontId="99" fillId="0" borderId="0" applyFont="0" applyFill="0" applyBorder="0" applyAlignment="0" applyProtection="0"/>
    <xf numFmtId="167"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166" fontId="99" fillId="0" borderId="0" applyFont="0" applyFill="0" applyBorder="0" applyAlignment="0" applyProtection="0"/>
    <xf numFmtId="168"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94" applyNumberFormat="0" applyFill="0" applyAlignment="0" applyProtection="0"/>
    <xf numFmtId="172" fontId="95" fillId="0" borderId="94" applyNumberFormat="0" applyFill="0" applyAlignment="0" applyProtection="0"/>
    <xf numFmtId="173" fontId="95" fillId="0" borderId="94" applyNumberFormat="0" applyFill="0" applyAlignment="0" applyProtection="0"/>
    <xf numFmtId="172" fontId="95" fillId="0" borderId="94" applyNumberFormat="0" applyFill="0" applyAlignment="0" applyProtection="0"/>
    <xf numFmtId="172" fontId="95" fillId="0" borderId="94" applyNumberFormat="0" applyFill="0" applyAlignment="0" applyProtection="0"/>
    <xf numFmtId="173" fontId="95" fillId="0" borderId="94" applyNumberFormat="0" applyFill="0" applyAlignment="0" applyProtection="0"/>
    <xf numFmtId="172" fontId="95" fillId="0" borderId="94" applyNumberFormat="0" applyFill="0" applyAlignment="0" applyProtection="0"/>
    <xf numFmtId="172" fontId="95" fillId="0" borderId="94" applyNumberFormat="0" applyFill="0" applyAlignment="0" applyProtection="0"/>
    <xf numFmtId="173" fontId="95" fillId="0" borderId="94" applyNumberFormat="0" applyFill="0" applyAlignment="0" applyProtection="0"/>
    <xf numFmtId="172" fontId="95" fillId="0" borderId="94" applyNumberFormat="0" applyFill="0" applyAlignment="0" applyProtection="0"/>
    <xf numFmtId="172" fontId="95" fillId="0" borderId="94" applyNumberFormat="0" applyFill="0" applyAlignment="0" applyProtection="0"/>
    <xf numFmtId="173" fontId="95" fillId="0" borderId="94" applyNumberFormat="0" applyFill="0" applyAlignment="0" applyProtection="0"/>
    <xf numFmtId="172" fontId="95"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173" fontId="95"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172" fontId="95"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172" fontId="95"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192" fontId="2" fillId="70" borderId="88" applyFont="0">
      <alignment horizontal="right" vertical="center"/>
    </xf>
    <xf numFmtId="3" fontId="2" fillId="70" borderId="88" applyFont="0">
      <alignment horizontal="right" vertical="center"/>
    </xf>
    <xf numFmtId="0" fontId="84" fillId="64" borderId="93" applyNumberFormat="0" applyAlignment="0" applyProtection="0"/>
    <xf numFmtId="172" fontId="86" fillId="64" borderId="93" applyNumberFormat="0" applyAlignment="0" applyProtection="0"/>
    <xf numFmtId="173" fontId="86" fillId="64" borderId="93" applyNumberFormat="0" applyAlignment="0" applyProtection="0"/>
    <xf numFmtId="172" fontId="86" fillId="64" borderId="93" applyNumberFormat="0" applyAlignment="0" applyProtection="0"/>
    <xf numFmtId="172" fontId="86" fillId="64" borderId="93" applyNumberFormat="0" applyAlignment="0" applyProtection="0"/>
    <xf numFmtId="173" fontId="86" fillId="64" borderId="93" applyNumberFormat="0" applyAlignment="0" applyProtection="0"/>
    <xf numFmtId="172" fontId="86" fillId="64" borderId="93" applyNumberFormat="0" applyAlignment="0" applyProtection="0"/>
    <xf numFmtId="172" fontId="86" fillId="64" borderId="93" applyNumberFormat="0" applyAlignment="0" applyProtection="0"/>
    <xf numFmtId="173" fontId="86" fillId="64" borderId="93" applyNumberFormat="0" applyAlignment="0" applyProtection="0"/>
    <xf numFmtId="172" fontId="86" fillId="64" borderId="93" applyNumberFormat="0" applyAlignment="0" applyProtection="0"/>
    <xf numFmtId="172" fontId="86" fillId="64" borderId="93" applyNumberFormat="0" applyAlignment="0" applyProtection="0"/>
    <xf numFmtId="173" fontId="86" fillId="64" borderId="93" applyNumberFormat="0" applyAlignment="0" applyProtection="0"/>
    <xf numFmtId="172" fontId="86"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173" fontId="86"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172" fontId="86"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172" fontId="86"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3" fontId="2" fillId="72" borderId="88" applyFont="0">
      <alignment horizontal="right" vertical="center"/>
      <protection locked="0"/>
    </xf>
    <xf numFmtId="0" fontId="67" fillId="43" borderId="91" applyNumberFormat="0" applyAlignment="0" applyProtection="0"/>
    <xf numFmtId="172" fontId="69" fillId="43" borderId="91" applyNumberFormat="0" applyAlignment="0" applyProtection="0"/>
    <xf numFmtId="173" fontId="69" fillId="43" borderId="91" applyNumberFormat="0" applyAlignment="0" applyProtection="0"/>
    <xf numFmtId="172" fontId="69" fillId="43" borderId="91" applyNumberFormat="0" applyAlignment="0" applyProtection="0"/>
    <xf numFmtId="172" fontId="69" fillId="43" borderId="91" applyNumberFormat="0" applyAlignment="0" applyProtection="0"/>
    <xf numFmtId="173" fontId="69" fillId="43" borderId="91" applyNumberFormat="0" applyAlignment="0" applyProtection="0"/>
    <xf numFmtId="172" fontId="69" fillId="43" borderId="91" applyNumberFormat="0" applyAlignment="0" applyProtection="0"/>
    <xf numFmtId="172" fontId="69" fillId="43" borderId="91" applyNumberFormat="0" applyAlignment="0" applyProtection="0"/>
    <xf numFmtId="173" fontId="69" fillId="43" borderId="91" applyNumberFormat="0" applyAlignment="0" applyProtection="0"/>
    <xf numFmtId="172" fontId="69" fillId="43" borderId="91" applyNumberFormat="0" applyAlignment="0" applyProtection="0"/>
    <xf numFmtId="172" fontId="69" fillId="43" borderId="91" applyNumberFormat="0" applyAlignment="0" applyProtection="0"/>
    <xf numFmtId="173" fontId="69" fillId="43" borderId="91" applyNumberFormat="0" applyAlignment="0" applyProtection="0"/>
    <xf numFmtId="172" fontId="69"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173" fontId="69"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172" fontId="69"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172" fontId="69"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3" fillId="70" borderId="89" applyFont="0" applyBorder="0">
      <alignment horizontal="center" wrapText="1"/>
    </xf>
    <xf numFmtId="172" fontId="55" fillId="0" borderId="86">
      <alignment horizontal="left" vertical="center"/>
    </xf>
    <xf numFmtId="0" fontId="55" fillId="0" borderId="86">
      <alignment horizontal="left" vertical="center"/>
    </xf>
    <xf numFmtId="0" fontId="55" fillId="0" borderId="86">
      <alignment horizontal="left" vertical="center"/>
    </xf>
    <xf numFmtId="0" fontId="2" fillId="69" borderId="88" applyNumberFormat="0" applyFont="0" applyBorder="0" applyProtection="0">
      <alignment horizontal="center" vertical="center"/>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9" fillId="64" borderId="91" applyNumberFormat="0" applyAlignment="0" applyProtection="0"/>
    <xf numFmtId="172" fontId="41" fillId="64" borderId="91" applyNumberFormat="0" applyAlignment="0" applyProtection="0"/>
    <xf numFmtId="173" fontId="41" fillId="64" borderId="91" applyNumberFormat="0" applyAlignment="0" applyProtection="0"/>
    <xf numFmtId="172" fontId="41" fillId="64" borderId="91" applyNumberFormat="0" applyAlignment="0" applyProtection="0"/>
    <xf numFmtId="172" fontId="41" fillId="64" borderId="91" applyNumberFormat="0" applyAlignment="0" applyProtection="0"/>
    <xf numFmtId="173" fontId="41" fillId="64" borderId="91" applyNumberFormat="0" applyAlignment="0" applyProtection="0"/>
    <xf numFmtId="172" fontId="41" fillId="64" borderId="91" applyNumberFormat="0" applyAlignment="0" applyProtection="0"/>
    <xf numFmtId="172" fontId="41" fillId="64" borderId="91" applyNumberFormat="0" applyAlignment="0" applyProtection="0"/>
    <xf numFmtId="173" fontId="41" fillId="64" borderId="91" applyNumberFormat="0" applyAlignment="0" applyProtection="0"/>
    <xf numFmtId="172" fontId="41" fillId="64" borderId="91" applyNumberFormat="0" applyAlignment="0" applyProtection="0"/>
    <xf numFmtId="172" fontId="41" fillId="64" borderId="91" applyNumberFormat="0" applyAlignment="0" applyProtection="0"/>
    <xf numFmtId="173" fontId="41" fillId="64" borderId="91" applyNumberFormat="0" applyAlignment="0" applyProtection="0"/>
    <xf numFmtId="172" fontId="41"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173" fontId="41"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172" fontId="41"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172" fontId="41"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1" fillId="0" borderId="0"/>
    <xf numFmtId="173" fontId="27" fillId="37" borderId="0"/>
    <xf numFmtId="0" fontId="2" fillId="0" borderId="0">
      <alignment vertical="center"/>
    </xf>
    <xf numFmtId="43" fontId="1" fillId="0" borderId="0" applyFont="0" applyFill="0" applyBorder="0" applyAlignment="0" applyProtection="0"/>
  </cellStyleXfs>
  <cellXfs count="806">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71" fontId="0" fillId="0" borderId="0" xfId="0" applyNumberFormat="1"/>
    <xf numFmtId="171"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9" fontId="6" fillId="3" borderId="3" xfId="1" applyNumberFormat="1" applyFont="1" applyFill="1" applyBorder="1" applyAlignment="1" applyProtection="1">
      <alignment horizontal="center" vertical="center" wrapText="1"/>
      <protection locked="0"/>
    </xf>
    <xf numFmtId="169" fontId="6" fillId="3" borderId="22" xfId="1" applyNumberFormat="1" applyFont="1" applyFill="1" applyBorder="1" applyAlignment="1" applyProtection="1">
      <alignment horizontal="center" vertical="center" wrapText="1"/>
      <protection locked="0"/>
    </xf>
    <xf numFmtId="169"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70"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70"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4" fillId="0" borderId="61"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71" fontId="24" fillId="0" borderId="69" xfId="0" applyNumberFormat="1" applyFont="1" applyBorder="1" applyAlignment="1">
      <alignment horizontal="center"/>
    </xf>
    <xf numFmtId="171" fontId="24" fillId="0" borderId="67" xfId="0" applyNumberFormat="1" applyFont="1" applyBorder="1" applyAlignment="1">
      <alignment horizontal="center"/>
    </xf>
    <xf numFmtId="171" fontId="18" fillId="0" borderId="67" xfId="0" applyNumberFormat="1" applyFont="1" applyBorder="1" applyAlignment="1">
      <alignment horizontal="center"/>
    </xf>
    <xf numFmtId="171" fontId="24" fillId="0" borderId="70" xfId="0" applyNumberFormat="1" applyFont="1" applyBorder="1" applyAlignment="1">
      <alignment horizontal="center"/>
    </xf>
    <xf numFmtId="171" fontId="23" fillId="36" borderId="62" xfId="0" applyNumberFormat="1" applyFont="1" applyFill="1" applyBorder="1" applyAlignment="1">
      <alignment horizontal="center"/>
    </xf>
    <xf numFmtId="171" fontId="24" fillId="0" borderId="66" xfId="0" applyNumberFormat="1" applyFont="1" applyBorder="1" applyAlignment="1">
      <alignment horizontal="center"/>
    </xf>
    <xf numFmtId="171" fontId="24" fillId="0" borderId="71"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71" fontId="23"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9" fontId="9"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7"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8"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71" fontId="17" fillId="76" borderId="67" xfId="0" applyNumberFormat="1" applyFont="1" applyFill="1" applyBorder="1" applyAlignment="1">
      <alignment horizontal="center"/>
    </xf>
    <xf numFmtId="197" fontId="8" fillId="2" borderId="26" xfId="0" applyNumberFormat="1" applyFont="1" applyFill="1" applyBorder="1" applyAlignment="1" applyProtection="1">
      <alignment vertical="center"/>
      <protection locked="0"/>
    </xf>
    <xf numFmtId="197" fontId="8" fillId="0" borderId="3" xfId="7" applyNumberFormat="1" applyFont="1" applyFill="1" applyBorder="1" applyAlignment="1" applyProtection="1">
      <alignment horizontal="right"/>
    </xf>
    <xf numFmtId="197" fontId="8" fillId="36" borderId="3" xfId="7" applyNumberFormat="1" applyFont="1" applyFill="1" applyBorder="1" applyAlignment="1" applyProtection="1">
      <alignment horizontal="right"/>
    </xf>
    <xf numFmtId="197" fontId="8" fillId="0" borderId="10" xfId="0" applyNumberFormat="1" applyFont="1" applyFill="1" applyBorder="1" applyAlignment="1" applyProtection="1">
      <alignment horizontal="right"/>
    </xf>
    <xf numFmtId="197" fontId="8" fillId="0" borderId="3" xfId="0" applyNumberFormat="1" applyFont="1" applyFill="1" applyBorder="1" applyAlignment="1" applyProtection="1">
      <alignment horizontal="right"/>
    </xf>
    <xf numFmtId="197" fontId="8" fillId="36" borderId="23" xfId="0" applyNumberFormat="1" applyFont="1" applyFill="1" applyBorder="1" applyAlignment="1" applyProtection="1">
      <alignment horizontal="right"/>
    </xf>
    <xf numFmtId="197" fontId="8" fillId="0" borderId="3" xfId="7" applyNumberFormat="1" applyFont="1" applyFill="1" applyBorder="1" applyAlignment="1" applyProtection="1">
      <alignment horizontal="right"/>
      <protection locked="0"/>
    </xf>
    <xf numFmtId="197" fontId="8" fillId="0" borderId="10" xfId="0" applyNumberFormat="1" applyFont="1" applyFill="1" applyBorder="1" applyAlignment="1" applyProtection="1">
      <alignment horizontal="right"/>
      <protection locked="0"/>
    </xf>
    <xf numFmtId="197" fontId="8" fillId="0" borderId="3" xfId="0" applyNumberFormat="1" applyFont="1" applyFill="1" applyBorder="1" applyAlignment="1" applyProtection="1">
      <alignment horizontal="right"/>
      <protection locked="0"/>
    </xf>
    <xf numFmtId="197" fontId="8" fillId="0" borderId="23" xfId="0" applyNumberFormat="1" applyFont="1" applyFill="1" applyBorder="1" applyAlignment="1" applyProtection="1">
      <alignment horizontal="right"/>
    </xf>
    <xf numFmtId="197" fontId="8" fillId="36" borderId="26" xfId="7" applyNumberFormat="1" applyFont="1" applyFill="1" applyBorder="1" applyAlignment="1" applyProtection="1">
      <alignment horizontal="right"/>
    </xf>
    <xf numFmtId="197" fontId="8" fillId="36" borderId="27" xfId="0" applyNumberFormat="1" applyFont="1" applyFill="1" applyBorder="1" applyAlignment="1" applyProtection="1">
      <alignment horizontal="right"/>
    </xf>
    <xf numFmtId="197" fontId="19" fillId="0" borderId="3" xfId="0" applyNumberFormat="1" applyFont="1" applyFill="1" applyBorder="1" applyAlignment="1" applyProtection="1">
      <alignment horizontal="right"/>
      <protection locked="0"/>
    </xf>
    <xf numFmtId="197" fontId="8" fillId="36" borderId="23" xfId="7" applyNumberFormat="1" applyFont="1" applyFill="1" applyBorder="1" applyAlignment="1" applyProtection="1">
      <alignment horizontal="right"/>
    </xf>
    <xf numFmtId="197" fontId="19" fillId="36" borderId="3" xfId="0" applyNumberFormat="1" applyFont="1" applyFill="1" applyBorder="1" applyAlignment="1">
      <alignment horizontal="right"/>
    </xf>
    <xf numFmtId="197" fontId="8" fillId="0" borderId="23" xfId="7" applyNumberFormat="1" applyFont="1" applyFill="1" applyBorder="1" applyAlignment="1" applyProtection="1">
      <alignment horizontal="right"/>
    </xf>
    <xf numFmtId="197" fontId="20" fillId="0" borderId="3" xfId="0" applyNumberFormat="1" applyFont="1" applyFill="1" applyBorder="1" applyAlignment="1">
      <alignment horizontal="center"/>
    </xf>
    <xf numFmtId="197" fontId="20" fillId="0" borderId="23" xfId="0" applyNumberFormat="1" applyFont="1" applyFill="1" applyBorder="1" applyAlignment="1">
      <alignment horizontal="center"/>
    </xf>
    <xf numFmtId="197" fontId="19" fillId="36" borderId="3" xfId="0" applyNumberFormat="1" applyFont="1" applyFill="1" applyBorder="1" applyAlignment="1" applyProtection="1">
      <alignment horizontal="right"/>
    </xf>
    <xf numFmtId="197" fontId="19" fillId="0" borderId="23" xfId="0" applyNumberFormat="1" applyFont="1" applyFill="1" applyBorder="1" applyAlignment="1" applyProtection="1">
      <alignment horizontal="right"/>
      <protection locked="0"/>
    </xf>
    <xf numFmtId="197" fontId="19" fillId="0" borderId="3" xfId="0" applyNumberFormat="1" applyFont="1" applyFill="1" applyBorder="1" applyAlignment="1" applyProtection="1">
      <alignment horizontal="left" indent="1"/>
      <protection locked="0"/>
    </xf>
    <xf numFmtId="197" fontId="8" fillId="36" borderId="3" xfId="7" applyNumberFormat="1" applyFont="1" applyFill="1" applyBorder="1" applyAlignment="1" applyProtection="1"/>
    <xf numFmtId="197" fontId="19" fillId="0" borderId="3" xfId="0" applyNumberFormat="1" applyFont="1" applyFill="1" applyBorder="1" applyAlignment="1" applyProtection="1">
      <protection locked="0"/>
    </xf>
    <xf numFmtId="197" fontId="8" fillId="36" borderId="23" xfId="7" applyNumberFormat="1" applyFont="1" applyFill="1" applyBorder="1" applyAlignment="1" applyProtection="1"/>
    <xf numFmtId="197" fontId="19" fillId="0" borderId="3" xfId="0" applyNumberFormat="1" applyFont="1" applyFill="1" applyBorder="1" applyAlignment="1" applyProtection="1">
      <alignment horizontal="right" vertical="center"/>
      <protection locked="0"/>
    </xf>
    <xf numFmtId="197" fontId="19" fillId="36" borderId="26" xfId="0" applyNumberFormat="1" applyFont="1" applyFill="1" applyBorder="1" applyAlignment="1">
      <alignment horizontal="right"/>
    </xf>
    <xf numFmtId="197" fontId="8" fillId="36" borderId="27" xfId="7" applyNumberFormat="1" applyFont="1" applyFill="1" applyBorder="1" applyAlignment="1" applyProtection="1">
      <alignment horizontal="right"/>
    </xf>
    <xf numFmtId="197" fontId="8" fillId="36" borderId="3" xfId="0" applyNumberFormat="1" applyFont="1" applyFill="1" applyBorder="1" applyAlignment="1" applyProtection="1">
      <alignment horizontal="right"/>
    </xf>
    <xf numFmtId="197" fontId="8" fillId="0" borderId="26" xfId="0" applyNumberFormat="1" applyFont="1" applyFill="1" applyBorder="1" applyAlignment="1" applyProtection="1">
      <alignment horizontal="right"/>
    </xf>
    <xf numFmtId="197" fontId="8"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6" fillId="36" borderId="23" xfId="2" applyNumberFormat="1" applyFont="1" applyFill="1" applyBorder="1" applyAlignment="1" applyProtection="1">
      <alignment vertical="top"/>
    </xf>
    <xf numFmtId="197" fontId="6" fillId="3" borderId="23" xfId="2" applyNumberFormat="1" applyFont="1" applyFill="1" applyBorder="1" applyAlignment="1" applyProtection="1">
      <alignment vertical="top"/>
      <protection locked="0"/>
    </xf>
    <xf numFmtId="197" fontId="6" fillId="36" borderId="23" xfId="2" applyNumberFormat="1" applyFont="1" applyFill="1" applyBorder="1" applyAlignment="1" applyProtection="1">
      <alignment vertical="top" wrapText="1"/>
    </xf>
    <xf numFmtId="197" fontId="6" fillId="3" borderId="23" xfId="2" applyNumberFormat="1" applyFont="1" applyFill="1" applyBorder="1" applyAlignment="1" applyProtection="1">
      <alignment vertical="top" wrapText="1"/>
      <protection locked="0"/>
    </xf>
    <xf numFmtId="197" fontId="6" fillId="36" borderId="23" xfId="2" applyNumberFormat="1" applyFont="1" applyFill="1" applyBorder="1" applyAlignment="1" applyProtection="1">
      <alignment vertical="top" wrapText="1"/>
      <protection locked="0"/>
    </xf>
    <xf numFmtId="197" fontId="6" fillId="36" borderId="27" xfId="2" applyNumberFormat="1" applyFont="1" applyFill="1" applyBorder="1" applyAlignment="1" applyProtection="1">
      <alignment vertical="top" wrapText="1"/>
    </xf>
    <xf numFmtId="197" fontId="24" fillId="0" borderId="35" xfId="0" applyNumberFormat="1" applyFont="1" applyBorder="1" applyAlignment="1">
      <alignment vertical="center"/>
    </xf>
    <xf numFmtId="197" fontId="24" fillId="0" borderId="14" xfId="0" applyNumberFormat="1" applyFont="1" applyBorder="1" applyAlignment="1">
      <alignment vertical="center"/>
    </xf>
    <xf numFmtId="197" fontId="18" fillId="0" borderId="14" xfId="0" applyNumberFormat="1" applyFont="1" applyBorder="1" applyAlignment="1">
      <alignment vertical="center"/>
    </xf>
    <xf numFmtId="197" fontId="24" fillId="0" borderId="15" xfId="0" applyNumberFormat="1" applyFont="1" applyBorder="1" applyAlignment="1">
      <alignment vertical="center"/>
    </xf>
    <xf numFmtId="197" fontId="23" fillId="36" borderId="17" xfId="0" applyNumberFormat="1" applyFont="1" applyFill="1" applyBorder="1" applyAlignment="1">
      <alignment vertical="center"/>
    </xf>
    <xf numFmtId="197" fontId="24" fillId="0" borderId="18" xfId="0" applyNumberFormat="1" applyFont="1" applyBorder="1" applyAlignment="1">
      <alignment vertical="center"/>
    </xf>
    <xf numFmtId="197" fontId="18" fillId="0" borderId="15" xfId="0" applyNumberFormat="1" applyFont="1" applyBorder="1" applyAlignment="1">
      <alignment vertical="center"/>
    </xf>
    <xf numFmtId="197" fontId="23" fillId="36" borderId="64" xfId="0" applyNumberFormat="1" applyFont="1" applyFill="1" applyBorder="1" applyAlignment="1">
      <alignment vertical="center"/>
    </xf>
    <xf numFmtId="197" fontId="24" fillId="36" borderId="14" xfId="0" applyNumberFormat="1" applyFont="1" applyFill="1" applyBorder="1" applyAlignment="1">
      <alignment vertical="center"/>
    </xf>
    <xf numFmtId="197" fontId="4" fillId="0" borderId="3" xfId="0" applyNumberFormat="1" applyFont="1" applyBorder="1" applyAlignment="1"/>
    <xf numFmtId="197" fontId="4" fillId="36" borderId="26" xfId="0" applyNumberFormat="1" applyFont="1" applyFill="1" applyBorder="1"/>
    <xf numFmtId="197" fontId="4" fillId="0" borderId="22" xfId="0" applyNumberFormat="1" applyFont="1" applyBorder="1" applyAlignment="1"/>
    <xf numFmtId="197" fontId="4" fillId="0" borderId="23" xfId="0" applyNumberFormat="1" applyFont="1" applyBorder="1" applyAlignment="1"/>
    <xf numFmtId="197" fontId="4" fillId="36" borderId="57" xfId="0" applyNumberFormat="1" applyFont="1" applyFill="1" applyBorder="1" applyAlignment="1"/>
    <xf numFmtId="197" fontId="4" fillId="36" borderId="25" xfId="0" applyNumberFormat="1" applyFont="1" applyFill="1" applyBorder="1"/>
    <xf numFmtId="197" fontId="4" fillId="36" borderId="27" xfId="0" applyNumberFormat="1" applyFont="1" applyFill="1" applyBorder="1"/>
    <xf numFmtId="197" fontId="4" fillId="36" borderId="58" xfId="0" applyNumberFormat="1" applyFont="1" applyFill="1" applyBorder="1"/>
    <xf numFmtId="197" fontId="4" fillId="0" borderId="3" xfId="0" applyNumberFormat="1" applyFont="1" applyBorder="1"/>
    <xf numFmtId="197" fontId="4" fillId="0" borderId="3" xfId="0" applyNumberFormat="1" applyFont="1" applyFill="1" applyBorder="1"/>
    <xf numFmtId="197" fontId="8" fillId="36" borderId="3" xfId="5" applyNumberFormat="1" applyFont="1" applyFill="1" applyBorder="1" applyProtection="1">
      <protection locked="0"/>
    </xf>
    <xf numFmtId="197" fontId="8" fillId="3" borderId="3" xfId="5" applyNumberFormat="1" applyFont="1" applyFill="1" applyBorder="1" applyProtection="1">
      <protection locked="0"/>
    </xf>
    <xf numFmtId="197" fontId="9" fillId="36" borderId="26" xfId="16" applyNumberFormat="1" applyFont="1" applyFill="1" applyBorder="1" applyAlignment="1" applyProtection="1">
      <protection locked="0"/>
    </xf>
    <xf numFmtId="197" fontId="8" fillId="36" borderId="3" xfId="1" applyNumberFormat="1" applyFont="1" applyFill="1" applyBorder="1" applyProtection="1">
      <protection locked="0"/>
    </xf>
    <xf numFmtId="197" fontId="8" fillId="0" borderId="3" xfId="1" applyNumberFormat="1" applyFont="1" applyFill="1" applyBorder="1" applyProtection="1">
      <protection locked="0"/>
    </xf>
    <xf numFmtId="197" fontId="9" fillId="36" borderId="26" xfId="1" applyNumberFormat="1" applyFont="1" applyFill="1" applyBorder="1" applyAlignment="1" applyProtection="1">
      <protection locked="0"/>
    </xf>
    <xf numFmtId="197" fontId="8" fillId="3" borderId="26" xfId="5" applyNumberFormat="1" applyFont="1" applyFill="1" applyBorder="1" applyProtection="1">
      <protection locked="0"/>
    </xf>
    <xf numFmtId="197" fontId="24" fillId="0" borderId="0" xfId="0" applyNumberFormat="1" applyFont="1"/>
    <xf numFmtId="0" fontId="4" fillId="0" borderId="30" xfId="0" applyFont="1" applyBorder="1" applyAlignment="1">
      <alignment horizontal="center" vertical="center"/>
    </xf>
    <xf numFmtId="197" fontId="4" fillId="0" borderId="8" xfId="0" applyNumberFormat="1" applyFont="1" applyBorder="1" applyAlignment="1"/>
    <xf numFmtId="0" fontId="4" fillId="0" borderId="30" xfId="0" applyFont="1" applyBorder="1" applyAlignment="1">
      <alignment wrapText="1"/>
    </xf>
    <xf numFmtId="197" fontId="4" fillId="0" borderId="8" xfId="0" applyNumberFormat="1" applyFont="1" applyBorder="1"/>
    <xf numFmtId="197" fontId="4" fillId="0" borderId="24" xfId="0" applyNumberFormat="1" applyFont="1" applyBorder="1" applyAlignment="1"/>
    <xf numFmtId="197"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6"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71" fontId="4" fillId="0" borderId="23" xfId="0" applyNumberFormat="1" applyFont="1" applyBorder="1" applyAlignment="1"/>
    <xf numFmtId="0" fontId="4" fillId="36" borderId="27" xfId="0" applyFont="1" applyFill="1" applyBorder="1"/>
    <xf numFmtId="171"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73" fontId="27" fillId="37" borderId="0" xfId="20" applyBorder="1"/>
    <xf numFmtId="173" fontId="27" fillId="37" borderId="81" xfId="20" applyBorder="1"/>
    <xf numFmtId="0" fontId="4" fillId="0" borderId="7" xfId="0" applyFont="1" applyFill="1" applyBorder="1" applyAlignment="1">
      <alignment vertical="center"/>
    </xf>
    <xf numFmtId="0" fontId="4" fillId="0" borderId="59" xfId="0" applyFont="1" applyFill="1" applyBorder="1" applyAlignment="1">
      <alignment vertical="center"/>
    </xf>
    <xf numFmtId="0" fontId="4" fillId="0" borderId="88" xfId="0" applyFont="1" applyFill="1" applyBorder="1" applyAlignment="1">
      <alignment vertical="center"/>
    </xf>
    <xf numFmtId="0" fontId="5" fillId="0" borderId="88" xfId="0" applyFont="1" applyFill="1" applyBorder="1" applyAlignment="1">
      <alignment vertical="center"/>
    </xf>
    <xf numFmtId="0" fontId="4" fillId="0" borderId="20" xfId="0" applyFont="1" applyFill="1" applyBorder="1" applyAlignment="1">
      <alignment vertical="center"/>
    </xf>
    <xf numFmtId="0" fontId="4" fillId="0" borderId="83" xfId="0" applyFont="1" applyFill="1" applyBorder="1" applyAlignment="1">
      <alignment vertical="center"/>
    </xf>
    <xf numFmtId="0" fontId="4" fillId="0" borderId="85" xfId="0" applyFont="1" applyFill="1" applyBorder="1" applyAlignment="1">
      <alignment vertical="center"/>
    </xf>
    <xf numFmtId="0" fontId="4" fillId="0" borderId="73" xfId="0" applyFont="1" applyFill="1" applyBorder="1" applyAlignment="1">
      <alignment vertical="center"/>
    </xf>
    <xf numFmtId="0" fontId="4" fillId="0" borderId="19"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8" xfId="0" applyFont="1" applyFill="1" applyBorder="1" applyAlignment="1">
      <alignment horizontal="center" vertical="center"/>
    </xf>
    <xf numFmtId="173" fontId="27" fillId="37" borderId="100"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86" xfId="0" applyFont="1" applyFill="1" applyBorder="1" applyAlignment="1">
      <alignment vertical="center"/>
    </xf>
    <xf numFmtId="0" fontId="13" fillId="3" borderId="101" xfId="0" applyFont="1" applyFill="1" applyBorder="1" applyAlignment="1">
      <alignment horizontal="left"/>
    </xf>
    <xf numFmtId="0" fontId="13" fillId="3" borderId="102" xfId="0" applyFont="1" applyFill="1" applyBorder="1" applyAlignment="1">
      <alignment horizontal="left"/>
    </xf>
    <xf numFmtId="0" fontId="4" fillId="0" borderId="0" xfId="0" applyFont="1"/>
    <xf numFmtId="0" fontId="4" fillId="0" borderId="0" xfId="0" applyFont="1" applyFill="1"/>
    <xf numFmtId="0" fontId="4" fillId="0" borderId="88"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5" fillId="3" borderId="104" xfId="0" applyFont="1" applyFill="1" applyBorder="1" applyAlignment="1">
      <alignment vertical="center"/>
    </xf>
    <xf numFmtId="0" fontId="4" fillId="3" borderId="24" xfId="0" applyFont="1" applyFill="1" applyBorder="1" applyAlignment="1">
      <alignment vertical="center"/>
    </xf>
    <xf numFmtId="0" fontId="4" fillId="0" borderId="105" xfId="0" applyFont="1" applyFill="1" applyBorder="1" applyAlignment="1">
      <alignment horizontal="center" vertical="center"/>
    </xf>
    <xf numFmtId="0" fontId="5" fillId="0" borderId="26" xfId="0" applyFont="1" applyFill="1" applyBorder="1" applyAlignment="1">
      <alignment vertical="center"/>
    </xf>
    <xf numFmtId="173" fontId="27"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7" fontId="4" fillId="0" borderId="8" xfId="0" applyNumberFormat="1" applyFont="1" applyFill="1" applyBorder="1"/>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71" fontId="4" fillId="0" borderId="88" xfId="0" applyNumberFormat="1" applyFont="1" applyBorder="1" applyAlignment="1">
      <alignment horizontal="center" vertical="center"/>
    </xf>
    <xf numFmtId="171" fontId="4" fillId="0" borderId="103" xfId="0" applyNumberFormat="1" applyFont="1" applyBorder="1" applyAlignment="1">
      <alignment horizontal="center" vertical="center"/>
    </xf>
    <xf numFmtId="171" fontId="13" fillId="0" borderId="88" xfId="0" applyNumberFormat="1" applyFont="1" applyBorder="1" applyAlignment="1">
      <alignment horizontal="center" vertical="center"/>
    </xf>
    <xf numFmtId="0" fontId="13" fillId="0" borderId="87" xfId="0" applyFont="1" applyBorder="1" applyAlignment="1">
      <alignment vertical="center" wrapText="1"/>
    </xf>
    <xf numFmtId="0" fontId="0" fillId="0" borderId="25" xfId="0" applyBorder="1"/>
    <xf numFmtId="0" fontId="5" fillId="36" borderId="106" xfId="0" applyFont="1" applyFill="1" applyBorder="1" applyAlignment="1">
      <alignment vertical="center" wrapText="1"/>
    </xf>
    <xf numFmtId="171" fontId="5"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05" xfId="0" applyFont="1" applyFill="1" applyBorder="1" applyAlignment="1">
      <alignment horizontal="left" vertical="center" wrapText="1"/>
    </xf>
    <xf numFmtId="0" fontId="5" fillId="36" borderId="88" xfId="0" applyFont="1" applyFill="1" applyBorder="1" applyAlignment="1">
      <alignment horizontal="left" vertical="center" wrapText="1"/>
    </xf>
    <xf numFmtId="0" fontId="5" fillId="36" borderId="103" xfId="0" applyFont="1" applyFill="1" applyBorder="1" applyAlignment="1">
      <alignment horizontal="left" vertical="center" wrapText="1"/>
    </xf>
    <xf numFmtId="0" fontId="4" fillId="0" borderId="105" xfId="0" applyFont="1" applyFill="1" applyBorder="1" applyAlignment="1">
      <alignment horizontal="right" vertical="center" wrapText="1"/>
    </xf>
    <xf numFmtId="0" fontId="4" fillId="0" borderId="88" xfId="0" applyFont="1" applyFill="1" applyBorder="1" applyAlignment="1">
      <alignment horizontal="left" vertical="center" wrapText="1"/>
    </xf>
    <xf numFmtId="0" fontId="107" fillId="0" borderId="105" xfId="0" applyFont="1" applyFill="1" applyBorder="1" applyAlignment="1">
      <alignment horizontal="right" vertical="center" wrapText="1"/>
    </xf>
    <xf numFmtId="0" fontId="107" fillId="0" borderId="88"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5" xfId="5" applyNumberFormat="1" applyFont="1" applyFill="1" applyBorder="1" applyAlignment="1" applyProtection="1">
      <alignment horizontal="left" vertical="center"/>
      <protection locked="0"/>
    </xf>
    <xf numFmtId="0" fontId="109" fillId="0" borderId="26" xfId="9" applyFont="1" applyFill="1" applyBorder="1" applyAlignment="1" applyProtection="1">
      <alignment horizontal="left" vertical="center" wrapText="1"/>
      <protection locked="0"/>
    </xf>
    <xf numFmtId="0" fontId="21" fillId="0" borderId="105" xfId="0" applyFont="1" applyBorder="1" applyAlignment="1">
      <alignment horizontal="center" vertical="center" wrapText="1"/>
    </xf>
    <xf numFmtId="3" fontId="22" fillId="36" borderId="88" xfId="0" applyNumberFormat="1" applyFont="1" applyFill="1" applyBorder="1" applyAlignment="1">
      <alignment vertical="center" wrapText="1"/>
    </xf>
    <xf numFmtId="3" fontId="22" fillId="36" borderId="103" xfId="0" applyNumberFormat="1" applyFont="1" applyFill="1" applyBorder="1" applyAlignment="1">
      <alignment vertical="center" wrapText="1"/>
    </xf>
    <xf numFmtId="14" fontId="6" fillId="3" borderId="88" xfId="8" quotePrefix="1" applyNumberFormat="1" applyFont="1" applyFill="1" applyBorder="1" applyAlignment="1" applyProtection="1">
      <alignment horizontal="left" vertical="center" wrapText="1" indent="2"/>
      <protection locked="0"/>
    </xf>
    <xf numFmtId="3" fontId="22" fillId="0" borderId="88" xfId="0" applyNumberFormat="1" applyFont="1" applyBorder="1" applyAlignment="1">
      <alignment vertical="center" wrapText="1"/>
    </xf>
    <xf numFmtId="14" fontId="6" fillId="3" borderId="88" xfId="8" quotePrefix="1" applyNumberFormat="1" applyFont="1" applyFill="1" applyBorder="1" applyAlignment="1" applyProtection="1">
      <alignment horizontal="left" vertical="center" wrapText="1" indent="3"/>
      <protection locked="0"/>
    </xf>
    <xf numFmtId="3" fontId="22" fillId="0" borderId="88" xfId="0" applyNumberFormat="1" applyFont="1" applyFill="1" applyBorder="1" applyAlignment="1">
      <alignment vertical="center" wrapText="1"/>
    </xf>
    <xf numFmtId="0" fontId="10" fillId="0" borderId="88" xfId="17" applyFill="1" applyBorder="1" applyAlignment="1" applyProtection="1"/>
    <xf numFmtId="49" fontId="107" fillId="0" borderId="105" xfId="0" applyNumberFormat="1" applyFont="1" applyFill="1" applyBorder="1" applyAlignment="1">
      <alignment horizontal="right" vertical="center" wrapText="1"/>
    </xf>
    <xf numFmtId="0" fontId="6" fillId="3" borderId="88" xfId="20960" applyFont="1" applyFill="1" applyBorder="1" applyAlignment="1" applyProtection="1"/>
    <xf numFmtId="0" fontId="104" fillId="0" borderId="88" xfId="20960" applyFont="1" applyFill="1" applyBorder="1" applyAlignment="1" applyProtection="1">
      <alignment horizontal="center" vertical="center"/>
    </xf>
    <xf numFmtId="0" fontId="4" fillId="0" borderId="88" xfId="0" applyFont="1" applyBorder="1"/>
    <xf numFmtId="0" fontId="10" fillId="0" borderId="88" xfId="17" applyFill="1" applyBorder="1" applyAlignment="1" applyProtection="1">
      <alignment horizontal="left" vertical="center" wrapText="1"/>
    </xf>
    <xf numFmtId="49" fontId="107" fillId="0" borderId="88" xfId="0" applyNumberFormat="1" applyFont="1" applyFill="1" applyBorder="1" applyAlignment="1">
      <alignment horizontal="right" vertical="center" wrapText="1"/>
    </xf>
    <xf numFmtId="0" fontId="10" fillId="0" borderId="88" xfId="17" applyFill="1" applyBorder="1" applyAlignment="1" applyProtection="1">
      <alignment horizontal="left" vertical="center"/>
    </xf>
    <xf numFmtId="0" fontId="10" fillId="0" borderId="88" xfId="17" applyBorder="1" applyAlignment="1" applyProtection="1"/>
    <xf numFmtId="0" fontId="4" fillId="0" borderId="88" xfId="0" applyFont="1" applyFill="1" applyBorder="1"/>
    <xf numFmtId="0" fontId="21" fillId="0" borderId="105" xfId="0" applyFont="1" applyFill="1" applyBorder="1" applyAlignment="1">
      <alignment horizontal="center" vertical="center" wrapText="1"/>
    </xf>
    <xf numFmtId="0" fontId="110" fillId="77" borderId="89" xfId="21412" applyFont="1" applyFill="1" applyBorder="1" applyAlignment="1" applyProtection="1">
      <alignment vertical="center" wrapText="1"/>
      <protection locked="0"/>
    </xf>
    <xf numFmtId="0" fontId="111" fillId="70" borderId="83" xfId="21412" applyFont="1" applyFill="1" applyBorder="1" applyAlignment="1" applyProtection="1">
      <alignment horizontal="center" vertical="center"/>
      <protection locked="0"/>
    </xf>
    <xf numFmtId="0" fontId="110" fillId="78" borderId="88" xfId="21412" applyFont="1" applyFill="1" applyBorder="1" applyAlignment="1" applyProtection="1">
      <alignment horizontal="center" vertical="center"/>
      <protection locked="0"/>
    </xf>
    <xf numFmtId="0" fontId="110" fillId="77" borderId="89" xfId="21412" applyFont="1" applyFill="1" applyBorder="1" applyAlignment="1" applyProtection="1">
      <alignment vertical="center"/>
      <protection locked="0"/>
    </xf>
    <xf numFmtId="0" fontId="112" fillId="70" borderId="83" xfId="21412" applyFont="1" applyFill="1" applyBorder="1" applyAlignment="1" applyProtection="1">
      <alignment horizontal="center" vertical="center"/>
      <protection locked="0"/>
    </xf>
    <xf numFmtId="0" fontId="112" fillId="3" borderId="83" xfId="21412" applyFont="1" applyFill="1" applyBorder="1" applyAlignment="1" applyProtection="1">
      <alignment horizontal="center" vertical="center"/>
      <protection locked="0"/>
    </xf>
    <xf numFmtId="0" fontId="112" fillId="0" borderId="83" xfId="21412" applyFont="1" applyFill="1" applyBorder="1" applyAlignment="1" applyProtection="1">
      <alignment horizontal="center" vertical="center"/>
      <protection locked="0"/>
    </xf>
    <xf numFmtId="0" fontId="113" fillId="78" borderId="88" xfId="21412" applyFont="1" applyFill="1" applyBorder="1" applyAlignment="1" applyProtection="1">
      <alignment horizontal="center" vertical="center"/>
      <protection locked="0"/>
    </xf>
    <xf numFmtId="0" fontId="110" fillId="77" borderId="89" xfId="21412" applyFont="1" applyFill="1" applyBorder="1" applyAlignment="1" applyProtection="1">
      <alignment horizontal="center" vertical="center"/>
      <protection locked="0"/>
    </xf>
    <xf numFmtId="0" fontId="63" fillId="77" borderId="89" xfId="21412" applyFont="1" applyFill="1" applyBorder="1" applyAlignment="1" applyProtection="1">
      <alignment vertical="center"/>
      <protection locked="0"/>
    </xf>
    <xf numFmtId="0" fontId="112" fillId="70" borderId="88" xfId="21412" applyFont="1" applyFill="1" applyBorder="1" applyAlignment="1" applyProtection="1">
      <alignment horizontal="center" vertical="center"/>
      <protection locked="0"/>
    </xf>
    <xf numFmtId="0" fontId="37" fillId="70" borderId="88" xfId="21412" applyFont="1" applyFill="1" applyBorder="1" applyAlignment="1" applyProtection="1">
      <alignment horizontal="center" vertical="center"/>
      <protection locked="0"/>
    </xf>
    <xf numFmtId="0" fontId="63" fillId="77" borderId="87" xfId="21412" applyFont="1" applyFill="1" applyBorder="1" applyAlignment="1" applyProtection="1">
      <alignment vertical="center"/>
      <protection locked="0"/>
    </xf>
    <xf numFmtId="0" fontId="111" fillId="0" borderId="87" xfId="21412" applyFont="1" applyFill="1" applyBorder="1" applyAlignment="1" applyProtection="1">
      <alignment horizontal="left" vertical="center" wrapText="1"/>
      <protection locked="0"/>
    </xf>
    <xf numFmtId="169" fontId="111" fillId="0" borderId="88" xfId="948" applyNumberFormat="1" applyFont="1" applyFill="1" applyBorder="1" applyAlignment="1" applyProtection="1">
      <alignment horizontal="right" vertical="center"/>
      <protection locked="0"/>
    </xf>
    <xf numFmtId="0" fontId="110" fillId="78" borderId="87" xfId="21412" applyFont="1" applyFill="1" applyBorder="1" applyAlignment="1" applyProtection="1">
      <alignment vertical="top" wrapText="1"/>
      <protection locked="0"/>
    </xf>
    <xf numFmtId="169" fontId="111" fillId="78" borderId="88" xfId="948" applyNumberFormat="1" applyFont="1" applyFill="1" applyBorder="1" applyAlignment="1" applyProtection="1">
      <alignment horizontal="right" vertical="center"/>
    </xf>
    <xf numFmtId="169" fontId="63" fillId="77" borderId="87" xfId="948" applyNumberFormat="1" applyFont="1" applyFill="1" applyBorder="1" applyAlignment="1" applyProtection="1">
      <alignment horizontal="right" vertical="center"/>
      <protection locked="0"/>
    </xf>
    <xf numFmtId="0" fontId="111" fillId="70" borderId="87" xfId="21412" applyFont="1" applyFill="1" applyBorder="1" applyAlignment="1" applyProtection="1">
      <alignment vertical="center" wrapText="1"/>
      <protection locked="0"/>
    </xf>
    <xf numFmtId="0" fontId="111" fillId="70" borderId="87" xfId="21412" applyFont="1" applyFill="1" applyBorder="1" applyAlignment="1" applyProtection="1">
      <alignment horizontal="left" vertical="center" wrapText="1"/>
      <protection locked="0"/>
    </xf>
    <xf numFmtId="0" fontId="111" fillId="0" borderId="87" xfId="21412" applyFont="1" applyFill="1" applyBorder="1" applyAlignment="1" applyProtection="1">
      <alignment vertical="center" wrapText="1"/>
      <protection locked="0"/>
    </xf>
    <xf numFmtId="0" fontId="111" fillId="3" borderId="87" xfId="21412" applyFont="1" applyFill="1" applyBorder="1" applyAlignment="1" applyProtection="1">
      <alignment horizontal="left" vertical="center" wrapText="1"/>
      <protection locked="0"/>
    </xf>
    <xf numFmtId="0" fontId="110" fillId="78" borderId="87" xfId="21412" applyFont="1" applyFill="1" applyBorder="1" applyAlignment="1" applyProtection="1">
      <alignment vertical="center" wrapText="1"/>
      <protection locked="0"/>
    </xf>
    <xf numFmtId="169" fontId="110" fillId="77" borderId="87" xfId="948" applyNumberFormat="1" applyFont="1" applyFill="1" applyBorder="1" applyAlignment="1" applyProtection="1">
      <alignment horizontal="right" vertical="center"/>
      <protection locked="0"/>
    </xf>
    <xf numFmtId="169" fontId="111" fillId="3" borderId="88" xfId="948" applyNumberFormat="1" applyFont="1" applyFill="1" applyBorder="1" applyAlignment="1" applyProtection="1">
      <alignment horizontal="right" vertical="center"/>
      <protection locked="0"/>
    </xf>
    <xf numFmtId="1" fontId="5" fillId="36" borderId="103" xfId="0" applyNumberFormat="1" applyFont="1" applyFill="1" applyBorder="1" applyAlignment="1">
      <alignment horizontal="center" vertical="center" wrapText="1"/>
    </xf>
    <xf numFmtId="10" fontId="6"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5" fillId="36" borderId="88" xfId="0" applyNumberFormat="1" applyFont="1" applyFill="1" applyBorder="1" applyAlignment="1">
      <alignment horizontal="left" vertical="center" wrapText="1"/>
    </xf>
    <xf numFmtId="10" fontId="107" fillId="0" borderId="88" xfId="20961" applyNumberFormat="1" applyFont="1" applyFill="1" applyBorder="1" applyAlignment="1">
      <alignment horizontal="left" vertical="center" wrapText="1"/>
    </xf>
    <xf numFmtId="10" fontId="5" fillId="36" borderId="88" xfId="20961" applyNumberFormat="1" applyFont="1" applyFill="1" applyBorder="1" applyAlignment="1">
      <alignment horizontal="left" vertical="center" wrapText="1"/>
    </xf>
    <xf numFmtId="10" fontId="5" fillId="36" borderId="88" xfId="0" applyNumberFormat="1" applyFont="1" applyFill="1" applyBorder="1" applyAlignment="1">
      <alignment horizontal="center" vertical="center" wrapText="1"/>
    </xf>
    <xf numFmtId="10" fontId="109" fillId="0" borderId="26" xfId="20961" applyNumberFormat="1" applyFont="1" applyFill="1" applyBorder="1" applyAlignment="1" applyProtection="1">
      <alignment horizontal="left" vertical="center"/>
    </xf>
    <xf numFmtId="168" fontId="6" fillId="0" borderId="0" xfId="7" applyFont="1"/>
    <xf numFmtId="0" fontId="106"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05" xfId="0" applyFont="1" applyBorder="1" applyAlignment="1">
      <alignment horizontal="right" vertical="center" wrapText="1"/>
    </xf>
    <xf numFmtId="0" fontId="8" fillId="0" borderId="105" xfId="0" applyFont="1" applyFill="1" applyBorder="1" applyAlignment="1">
      <alignment horizontal="right" vertical="center" wrapText="1"/>
    </xf>
    <xf numFmtId="0" fontId="6" fillId="0" borderId="88" xfId="0" applyFont="1" applyFill="1" applyBorder="1" applyAlignment="1">
      <alignment vertical="center" wrapText="1"/>
    </xf>
    <xf numFmtId="0" fontId="4" fillId="0" borderId="88" xfId="0" applyFont="1" applyBorder="1" applyAlignment="1">
      <alignment vertical="center" wrapText="1"/>
    </xf>
    <xf numFmtId="0" fontId="4" fillId="0" borderId="88" xfId="0" applyFont="1" applyFill="1" applyBorder="1" applyAlignment="1">
      <alignment horizontal="left" vertical="center" wrapText="1" indent="2"/>
    </xf>
    <xf numFmtId="0" fontId="4" fillId="0" borderId="88" xfId="0" applyFont="1" applyFill="1" applyBorder="1" applyAlignment="1">
      <alignment vertical="center" wrapText="1"/>
    </xf>
    <xf numFmtId="3" fontId="22" fillId="36" borderId="89"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89"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3" xfId="0" applyNumberFormat="1" applyFont="1" applyFill="1" applyBorder="1" applyAlignment="1">
      <alignment vertical="center" wrapText="1"/>
    </xf>
    <xf numFmtId="0" fontId="5" fillId="0" borderId="26" xfId="0" applyFont="1" applyBorder="1" applyAlignment="1">
      <alignment vertical="center" wrapText="1"/>
    </xf>
    <xf numFmtId="0" fontId="4" fillId="0" borderId="103" xfId="0" applyFont="1" applyBorder="1" applyAlignment="1"/>
    <xf numFmtId="0" fontId="4" fillId="0" borderId="27" xfId="0" applyFont="1" applyBorder="1" applyAlignment="1"/>
    <xf numFmtId="0" fontId="8" fillId="0" borderId="103" xfId="0" applyFont="1" applyBorder="1" applyAlignment="1"/>
    <xf numFmtId="0" fontId="8" fillId="0" borderId="103" xfId="0" applyFont="1" applyBorder="1" applyAlignment="1">
      <alignment wrapText="1"/>
    </xf>
    <xf numFmtId="0" fontId="9" fillId="0" borderId="21" xfId="0" applyFont="1" applyBorder="1" applyAlignment="1">
      <alignment horizontal="center"/>
    </xf>
    <xf numFmtId="0" fontId="9" fillId="0" borderId="103" xfId="0" applyFont="1" applyBorder="1" applyAlignment="1">
      <alignment horizontal="center"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05" xfId="0"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5" fillId="0" borderId="88" xfId="0" applyFont="1" applyFill="1" applyBorder="1" applyAlignment="1">
      <alignment horizontal="left" vertical="center" wrapText="1"/>
    </xf>
    <xf numFmtId="197" fontId="6" fillId="0" borderId="88" xfId="0" applyNumberFormat="1" applyFont="1" applyFill="1" applyBorder="1" applyAlignment="1" applyProtection="1">
      <alignment vertical="center" wrapText="1"/>
      <protection locked="0"/>
    </xf>
    <xf numFmtId="197" fontId="4" fillId="0" borderId="88" xfId="0" applyNumberFormat="1" applyFont="1" applyFill="1" applyBorder="1" applyAlignment="1" applyProtection="1">
      <alignment vertical="center" wrapText="1"/>
      <protection locked="0"/>
    </xf>
    <xf numFmtId="197" fontId="6" fillId="0" borderId="88" xfId="0" applyNumberFormat="1" applyFont="1" applyFill="1" applyBorder="1" applyAlignment="1" applyProtection="1">
      <alignment horizontal="right" vertical="center" wrapText="1"/>
      <protection locked="0"/>
    </xf>
    <xf numFmtId="0" fontId="6" fillId="0" borderId="88" xfId="0" applyFont="1" applyBorder="1" applyAlignment="1">
      <alignment vertical="center" wrapText="1"/>
    </xf>
    <xf numFmtId="0" fontId="8" fillId="2" borderId="105" xfId="0" applyFont="1" applyFill="1" applyBorder="1" applyAlignment="1">
      <alignment horizontal="right" vertical="center"/>
    </xf>
    <xf numFmtId="0" fontId="8" fillId="2" borderId="88" xfId="0" applyFont="1" applyFill="1" applyBorder="1" applyAlignment="1">
      <alignment vertical="center"/>
    </xf>
    <xf numFmtId="197" fontId="8" fillId="2" borderId="88" xfId="0" applyNumberFormat="1" applyFont="1" applyFill="1" applyBorder="1" applyAlignment="1" applyProtection="1">
      <alignment vertical="center"/>
      <protection locked="0"/>
    </xf>
    <xf numFmtId="197" fontId="16" fillId="2" borderId="88" xfId="0" applyNumberFormat="1" applyFont="1" applyFill="1" applyBorder="1" applyAlignment="1" applyProtection="1">
      <alignment vertical="center"/>
      <protection locked="0"/>
    </xf>
    <xf numFmtId="0" fontId="14" fillId="0" borderId="105" xfId="0" applyFont="1" applyFill="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10" fontId="4" fillId="0" borderId="88"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5" fillId="3" borderId="11" xfId="0" applyFont="1" applyFill="1" applyBorder="1" applyAlignment="1">
      <alignment horizontal="center" wrapText="1"/>
    </xf>
    <xf numFmtId="0" fontId="4" fillId="0" borderId="88" xfId="0" applyFont="1" applyFill="1" applyBorder="1" applyAlignment="1">
      <alignment horizontal="center"/>
    </xf>
    <xf numFmtId="0" fontId="4" fillId="0" borderId="88" xfId="0" applyFont="1" applyBorder="1" applyAlignment="1">
      <alignment horizontal="center"/>
    </xf>
    <xf numFmtId="0" fontId="4" fillId="3" borderId="72"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9" fontId="4" fillId="0" borderId="88" xfId="7" applyNumberFormat="1" applyFont="1" applyBorder="1"/>
    <xf numFmtId="169" fontId="4" fillId="0" borderId="103" xfId="7" applyNumberFormat="1" applyFont="1" applyBorder="1"/>
    <xf numFmtId="0" fontId="13" fillId="0" borderId="88" xfId="0" applyFont="1" applyBorder="1" applyAlignment="1">
      <alignment horizontal="left" wrapText="1" indent="2"/>
    </xf>
    <xf numFmtId="173" fontId="27" fillId="37" borderId="88" xfId="20" applyBorder="1"/>
    <xf numFmtId="169" fontId="4" fillId="0" borderId="88" xfId="7" applyNumberFormat="1" applyFont="1" applyBorder="1" applyAlignment="1">
      <alignment vertical="center"/>
    </xf>
    <xf numFmtId="0" fontId="5" fillId="0" borderId="105" xfId="0" applyFont="1" applyBorder="1"/>
    <xf numFmtId="0" fontId="5" fillId="0" borderId="88" xfId="0" applyFont="1" applyBorder="1" applyAlignment="1">
      <alignment wrapText="1"/>
    </xf>
    <xf numFmtId="169" fontId="5" fillId="0" borderId="103" xfId="7" applyNumberFormat="1" applyFont="1" applyBorder="1"/>
    <xf numFmtId="0" fontId="3" fillId="3" borderId="7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81" xfId="7" applyNumberFormat="1" applyFont="1" applyFill="1" applyBorder="1"/>
    <xf numFmtId="169" fontId="4" fillId="0" borderId="88" xfId="7" applyNumberFormat="1" applyFont="1" applyFill="1" applyBorder="1"/>
    <xf numFmtId="169" fontId="4" fillId="0" borderId="88" xfId="7" applyNumberFormat="1" applyFont="1" applyFill="1" applyBorder="1" applyAlignment="1">
      <alignment vertical="center"/>
    </xf>
    <xf numFmtId="0" fontId="13" fillId="0" borderId="8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1" xfId="0" applyFont="1" applyFill="1" applyBorder="1"/>
    <xf numFmtId="0" fontId="5" fillId="0" borderId="25" xfId="0" applyFont="1" applyBorder="1"/>
    <xf numFmtId="0" fontId="5" fillId="0" borderId="26" xfId="0" applyFont="1" applyBorder="1" applyAlignment="1">
      <alignment wrapText="1"/>
    </xf>
    <xf numFmtId="173" fontId="27" fillId="37" borderId="106" xfId="20" applyBorder="1"/>
    <xf numFmtId="10" fontId="5" fillId="0" borderId="27" xfId="20961" applyNumberFormat="1" applyFont="1" applyBorder="1"/>
    <xf numFmtId="0" fontId="8" fillId="2" borderId="96" xfId="0" applyFont="1" applyFill="1" applyBorder="1" applyAlignment="1">
      <alignment horizontal="right" vertical="center"/>
    </xf>
    <xf numFmtId="0" fontId="8" fillId="2" borderId="83" xfId="0" applyFont="1" applyFill="1" applyBorder="1" applyAlignment="1">
      <alignment vertical="center"/>
    </xf>
    <xf numFmtId="197" fontId="8" fillId="2" borderId="83" xfId="0" applyNumberFormat="1" applyFont="1" applyFill="1" applyBorder="1" applyAlignment="1" applyProtection="1">
      <alignment vertical="center"/>
      <protection locked="0"/>
    </xf>
    <xf numFmtId="197" fontId="16" fillId="2" borderId="83" xfId="0" applyNumberFormat="1" applyFont="1" applyFill="1" applyBorder="1" applyAlignment="1" applyProtection="1">
      <alignment vertical="center"/>
      <protection locked="0"/>
    </xf>
    <xf numFmtId="0" fontId="8" fillId="0" borderId="88" xfId="0" applyFont="1" applyFill="1" applyBorder="1" applyAlignment="1">
      <alignment horizontal="left" vertical="center" wrapText="1"/>
    </xf>
    <xf numFmtId="0" fontId="5" fillId="3" borderId="0" xfId="0" applyFont="1" applyFill="1" applyBorder="1" applyAlignment="1">
      <alignment horizontal="center"/>
    </xf>
    <xf numFmtId="0" fontId="114" fillId="0" borderId="0" xfId="11" applyFont="1" applyFill="1" applyBorder="1" applyProtection="1"/>
    <xf numFmtId="0" fontId="115" fillId="0" borderId="0" xfId="0" applyFont="1"/>
    <xf numFmtId="0" fontId="114" fillId="0" borderId="0" xfId="11" applyFont="1" applyFill="1" applyBorder="1" applyAlignment="1" applyProtection="1"/>
    <xf numFmtId="0" fontId="116" fillId="0" borderId="0" xfId="11" applyFont="1" applyFill="1" applyBorder="1" applyAlignment="1" applyProtection="1"/>
    <xf numFmtId="14" fontId="115" fillId="0" borderId="0" xfId="0" applyNumberFormat="1" applyFont="1"/>
    <xf numFmtId="0" fontId="118" fillId="0" borderId="88" xfId="0" applyFont="1" applyBorder="1" applyAlignment="1">
      <alignment horizontal="center" vertical="center" wrapText="1"/>
    </xf>
    <xf numFmtId="49" fontId="119" fillId="3" borderId="88" xfId="5" applyNumberFormat="1" applyFont="1" applyFill="1" applyBorder="1" applyAlignment="1" applyProtection="1">
      <alignment horizontal="right" vertical="center"/>
      <protection locked="0"/>
    </xf>
    <xf numFmtId="0" fontId="119" fillId="3" borderId="88" xfId="13" applyFont="1" applyFill="1" applyBorder="1" applyAlignment="1" applyProtection="1">
      <alignment horizontal="left" vertical="center" wrapText="1"/>
      <protection locked="0"/>
    </xf>
    <xf numFmtId="0" fontId="118" fillId="0" borderId="88" xfId="0" applyFont="1" applyBorder="1"/>
    <xf numFmtId="0" fontId="119" fillId="0" borderId="88" xfId="13" applyFont="1" applyFill="1" applyBorder="1" applyAlignment="1" applyProtection="1">
      <alignment horizontal="left" vertical="center" wrapText="1"/>
      <protection locked="0"/>
    </xf>
    <xf numFmtId="49" fontId="119" fillId="0" borderId="88" xfId="5" applyNumberFormat="1" applyFont="1" applyFill="1" applyBorder="1" applyAlignment="1" applyProtection="1">
      <alignment horizontal="right" vertical="center"/>
      <protection locked="0"/>
    </xf>
    <xf numFmtId="49" fontId="120" fillId="0" borderId="88" xfId="5" applyNumberFormat="1" applyFont="1" applyFill="1" applyBorder="1" applyAlignment="1" applyProtection="1">
      <alignment horizontal="right" vertical="center"/>
      <protection locked="0"/>
    </xf>
    <xf numFmtId="0" fontId="115" fillId="0" borderId="0" xfId="0" applyFont="1" applyAlignment="1">
      <alignment wrapText="1"/>
    </xf>
    <xf numFmtId="0" fontId="115" fillId="0" borderId="88" xfId="0" applyFont="1" applyBorder="1" applyAlignment="1">
      <alignment horizontal="center" vertical="center"/>
    </xf>
    <xf numFmtId="0" fontId="115" fillId="0" borderId="88" xfId="0" applyFont="1" applyBorder="1" applyAlignment="1">
      <alignment horizontal="center" vertical="center" wrapText="1"/>
    </xf>
    <xf numFmtId="49" fontId="119" fillId="3" borderId="88" xfId="5" applyNumberFormat="1" applyFont="1" applyFill="1" applyBorder="1" applyAlignment="1" applyProtection="1">
      <alignment horizontal="right" vertical="center" wrapText="1"/>
      <protection locked="0"/>
    </xf>
    <xf numFmtId="0" fontId="115" fillId="0" borderId="88" xfId="0" applyFont="1" applyBorder="1"/>
    <xf numFmtId="0" fontId="115" fillId="0" borderId="88" xfId="0" applyFont="1" applyFill="1" applyBorder="1"/>
    <xf numFmtId="49" fontId="119" fillId="0" borderId="88" xfId="5" applyNumberFormat="1" applyFont="1" applyFill="1" applyBorder="1" applyAlignment="1" applyProtection="1">
      <alignment horizontal="right" vertical="center" wrapText="1"/>
      <protection locked="0"/>
    </xf>
    <xf numFmtId="49" fontId="120" fillId="0" borderId="88" xfId="5" applyNumberFormat="1" applyFont="1" applyFill="1" applyBorder="1" applyAlignment="1" applyProtection="1">
      <alignment horizontal="right" vertical="center" wrapText="1"/>
      <protection locked="0"/>
    </xf>
    <xf numFmtId="0" fontId="118" fillId="0" borderId="0" xfId="0" applyFont="1"/>
    <xf numFmtId="0" fontId="115" fillId="0" borderId="88" xfId="0" applyFont="1" applyBorder="1" applyAlignment="1">
      <alignment wrapText="1"/>
    </xf>
    <xf numFmtId="0" fontId="115" fillId="0" borderId="88" xfId="0" applyFont="1" applyBorder="1" applyAlignment="1">
      <alignment horizontal="left" indent="8"/>
    </xf>
    <xf numFmtId="0" fontId="115" fillId="0" borderId="0" xfId="0" applyFont="1" applyFill="1"/>
    <xf numFmtId="0" fontId="114" fillId="0" borderId="88" xfId="0" applyNumberFormat="1" applyFont="1" applyFill="1" applyBorder="1" applyAlignment="1">
      <alignment horizontal="left" vertical="center" wrapText="1"/>
    </xf>
    <xf numFmtId="0" fontId="115" fillId="0" borderId="0" xfId="0" applyFont="1" applyBorder="1"/>
    <xf numFmtId="0" fontId="118" fillId="0" borderId="88" xfId="0" applyFont="1" applyFill="1" applyBorder="1"/>
    <xf numFmtId="0" fontId="115" fillId="0" borderId="0" xfId="0" applyFont="1" applyBorder="1" applyAlignment="1">
      <alignment horizontal="left"/>
    </xf>
    <xf numFmtId="0" fontId="118" fillId="0" borderId="0" xfId="0" applyFont="1" applyBorder="1"/>
    <xf numFmtId="0" fontId="115" fillId="0" borderId="0" xfId="0" applyFont="1" applyFill="1" applyBorder="1"/>
    <xf numFmtId="0" fontId="118" fillId="0" borderId="88" xfId="0" applyFont="1" applyFill="1" applyBorder="1" applyAlignment="1">
      <alignment horizontal="center" vertical="center" wrapText="1"/>
    </xf>
    <xf numFmtId="0" fontId="117" fillId="0" borderId="88" xfId="0" applyFont="1" applyFill="1" applyBorder="1" applyAlignment="1">
      <alignment horizontal="left" indent="1"/>
    </xf>
    <xf numFmtId="0" fontId="117" fillId="0" borderId="88" xfId="0" applyFont="1" applyFill="1" applyBorder="1" applyAlignment="1">
      <alignment horizontal="left" wrapText="1" indent="1"/>
    </xf>
    <xf numFmtId="0" fontId="114" fillId="0" borderId="88" xfId="0" applyFont="1" applyFill="1" applyBorder="1" applyAlignment="1">
      <alignment horizontal="left" indent="1"/>
    </xf>
    <xf numFmtId="0" fontId="114" fillId="0" borderId="88" xfId="0" applyNumberFormat="1" applyFont="1" applyFill="1" applyBorder="1" applyAlignment="1">
      <alignment horizontal="left" indent="1"/>
    </xf>
    <xf numFmtId="0" fontId="114" fillId="0" borderId="88" xfId="0" applyFont="1" applyFill="1" applyBorder="1" applyAlignment="1">
      <alignment horizontal="left" wrapText="1" indent="2"/>
    </xf>
    <xf numFmtId="0" fontId="117" fillId="0" borderId="88" xfId="0" applyFont="1" applyFill="1" applyBorder="1" applyAlignment="1">
      <alignment horizontal="left" vertical="center" indent="1"/>
    </xf>
    <xf numFmtId="0" fontId="115" fillId="79" borderId="88" xfId="0" applyFont="1" applyFill="1" applyBorder="1"/>
    <xf numFmtId="0" fontId="115" fillId="0" borderId="88" xfId="0" applyFont="1" applyFill="1" applyBorder="1" applyAlignment="1">
      <alignment horizontal="left" wrapText="1"/>
    </xf>
    <xf numFmtId="0" fontId="115" fillId="0" borderId="88" xfId="0" applyFont="1" applyFill="1" applyBorder="1" applyAlignment="1">
      <alignment horizontal="left" wrapText="1" indent="2"/>
    </xf>
    <xf numFmtId="0" fontId="118" fillId="0" borderId="7" xfId="0" applyFont="1" applyBorder="1"/>
    <xf numFmtId="0" fontId="118" fillId="79" borderId="88"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7" xfId="0" applyFont="1" applyBorder="1" applyAlignment="1">
      <alignment horizontal="center" vertical="center" wrapText="1"/>
    </xf>
    <xf numFmtId="49" fontId="115" fillId="0" borderId="88" xfId="0" applyNumberFormat="1" applyFont="1" applyBorder="1" applyAlignment="1">
      <alignment horizontal="center" vertical="center" wrapText="1"/>
    </xf>
    <xf numFmtId="0" fontId="115" fillId="0" borderId="88" xfId="0" applyFont="1" applyBorder="1" applyAlignment="1">
      <alignment horizontal="left" indent="1"/>
    </xf>
    <xf numFmtId="0" fontId="115" fillId="0" borderId="88" xfId="0" applyFont="1" applyBorder="1" applyAlignment="1">
      <alignment horizontal="left" indent="2"/>
    </xf>
    <xf numFmtId="49" fontId="115" fillId="0" borderId="88" xfId="0" applyNumberFormat="1" applyFont="1" applyBorder="1" applyAlignment="1">
      <alignment horizontal="left" indent="3"/>
    </xf>
    <xf numFmtId="49" fontId="115" fillId="0" borderId="88" xfId="0" applyNumberFormat="1" applyFont="1" applyFill="1" applyBorder="1" applyAlignment="1">
      <alignment horizontal="left" indent="3"/>
    </xf>
    <xf numFmtId="49" fontId="115" fillId="0" borderId="88" xfId="0" applyNumberFormat="1" applyFont="1" applyBorder="1" applyAlignment="1">
      <alignment horizontal="left" indent="1"/>
    </xf>
    <xf numFmtId="49" fontId="115" fillId="0" borderId="88" xfId="0" applyNumberFormat="1" applyFont="1" applyFill="1" applyBorder="1" applyAlignment="1">
      <alignment horizontal="left" indent="1"/>
    </xf>
    <xf numFmtId="0" fontId="115" fillId="0" borderId="88" xfId="0" applyNumberFormat="1" applyFont="1" applyBorder="1" applyAlignment="1">
      <alignment horizontal="left" indent="1"/>
    </xf>
    <xf numFmtId="49" fontId="115" fillId="0" borderId="88" xfId="0" applyNumberFormat="1" applyFont="1" applyBorder="1" applyAlignment="1">
      <alignment horizontal="left" wrapText="1" indent="2"/>
    </xf>
    <xf numFmtId="49" fontId="115" fillId="0" borderId="88" xfId="0" applyNumberFormat="1" applyFont="1" applyFill="1" applyBorder="1" applyAlignment="1">
      <alignment horizontal="left" vertical="top" wrapText="1" indent="2"/>
    </xf>
    <xf numFmtId="49" fontId="115" fillId="0" borderId="88" xfId="0" applyNumberFormat="1" applyFont="1" applyFill="1" applyBorder="1" applyAlignment="1">
      <alignment horizontal="left" wrapText="1" indent="3"/>
    </xf>
    <xf numFmtId="49" fontId="115" fillId="0" borderId="88" xfId="0" applyNumberFormat="1" applyFont="1" applyFill="1" applyBorder="1" applyAlignment="1">
      <alignment horizontal="left" wrapText="1" indent="2"/>
    </xf>
    <xf numFmtId="0" fontId="115" fillId="0" borderId="88" xfId="0" applyNumberFormat="1" applyFont="1" applyFill="1" applyBorder="1" applyAlignment="1">
      <alignment horizontal="left" wrapText="1" indent="1"/>
    </xf>
    <xf numFmtId="0" fontId="117" fillId="0" borderId="119" xfId="0" applyNumberFormat="1" applyFont="1" applyFill="1" applyBorder="1" applyAlignment="1">
      <alignment horizontal="left" vertical="center" wrapText="1"/>
    </xf>
    <xf numFmtId="0" fontId="115" fillId="0" borderId="83"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7" fillId="0" borderId="88" xfId="0" applyNumberFormat="1" applyFont="1" applyFill="1" applyBorder="1" applyAlignment="1">
      <alignment horizontal="left" vertical="center" wrapText="1"/>
    </xf>
    <xf numFmtId="0" fontId="115" fillId="0" borderId="0" xfId="0" applyFont="1" applyAlignment="1">
      <alignment horizontal="center" vertical="center"/>
    </xf>
    <xf numFmtId="0" fontId="123" fillId="0" borderId="0" xfId="0" applyFont="1"/>
    <xf numFmtId="0" fontId="123" fillId="0" borderId="0" xfId="0" applyFont="1" applyAlignment="1">
      <alignment horizontal="center" vertical="center"/>
    </xf>
    <xf numFmtId="0" fontId="115" fillId="0" borderId="88" xfId="0" applyFont="1" applyFill="1" applyBorder="1" applyAlignment="1">
      <alignment horizontal="left" indent="1"/>
    </xf>
    <xf numFmtId="0" fontId="10" fillId="0" borderId="88" xfId="17" applyFill="1" applyBorder="1" applyAlignment="1" applyProtection="1">
      <alignment wrapText="1"/>
    </xf>
    <xf numFmtId="49" fontId="115" fillId="0" borderId="88" xfId="0" applyNumberFormat="1" applyFont="1" applyFill="1" applyBorder="1" applyAlignment="1">
      <alignment horizontal="left" wrapText="1" indent="1"/>
    </xf>
    <xf numFmtId="0" fontId="118" fillId="0" borderId="88"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0" xfId="0" applyFont="1" applyFill="1" applyAlignment="1">
      <alignment horizontal="left" vertical="top" wrapText="1"/>
    </xf>
    <xf numFmtId="0" fontId="121" fillId="0" borderId="88" xfId="13" applyFont="1" applyFill="1" applyBorder="1" applyAlignment="1" applyProtection="1">
      <alignment horizontal="left" vertical="center" wrapText="1"/>
      <protection locked="0"/>
    </xf>
    <xf numFmtId="0" fontId="115" fillId="0" borderId="88" xfId="0" applyFont="1" applyFill="1" applyBorder="1" applyAlignment="1">
      <alignment horizontal="center" vertical="center" wrapText="1"/>
    </xf>
    <xf numFmtId="0" fontId="115" fillId="0" borderId="0" xfId="0" applyFont="1" applyFill="1" applyBorder="1" applyAlignment="1">
      <alignment horizontal="center" vertical="center"/>
    </xf>
    <xf numFmtId="0" fontId="115" fillId="0" borderId="7" xfId="0" applyFont="1" applyFill="1" applyBorder="1"/>
    <xf numFmtId="49" fontId="115" fillId="0" borderId="88" xfId="0" applyNumberFormat="1" applyFont="1" applyFill="1" applyBorder="1" applyAlignment="1">
      <alignment horizontal="center" vertical="center" wrapText="1"/>
    </xf>
    <xf numFmtId="0" fontId="24" fillId="0" borderId="105" xfId="0" applyFont="1" applyBorder="1" applyAlignment="1">
      <alignment horizontal="center"/>
    </xf>
    <xf numFmtId="0" fontId="123" fillId="0" borderId="88" xfId="0" applyFont="1" applyBorder="1" applyAlignment="1">
      <alignment horizontal="left" indent="2"/>
    </xf>
    <xf numFmtId="0" fontId="125" fillId="0" borderId="123" xfId="0" applyNumberFormat="1" applyFont="1" applyFill="1" applyBorder="1" applyAlignment="1">
      <alignment vertical="center" wrapText="1" readingOrder="1"/>
    </xf>
    <xf numFmtId="0" fontId="125" fillId="0" borderId="124" xfId="0" applyNumberFormat="1" applyFont="1" applyFill="1" applyBorder="1" applyAlignment="1">
      <alignment vertical="center" wrapText="1" readingOrder="1"/>
    </xf>
    <xf numFmtId="0" fontId="125" fillId="0" borderId="124" xfId="0" applyNumberFormat="1" applyFont="1" applyFill="1" applyBorder="1" applyAlignment="1">
      <alignment horizontal="left" vertical="center" wrapText="1" indent="1" readingOrder="1"/>
    </xf>
    <xf numFmtId="0" fontId="123" fillId="0" borderId="83" xfId="0" applyFont="1" applyBorder="1" applyAlignment="1">
      <alignment horizontal="left" indent="2"/>
    </xf>
    <xf numFmtId="0" fontId="125" fillId="0" borderId="125" xfId="0" applyNumberFormat="1" applyFont="1" applyFill="1" applyBorder="1" applyAlignment="1">
      <alignment vertical="center" wrapText="1" readingOrder="1"/>
    </xf>
    <xf numFmtId="0" fontId="126" fillId="0" borderId="88" xfId="0" applyNumberFormat="1" applyFont="1" applyFill="1" applyBorder="1" applyAlignment="1">
      <alignment vertical="center" wrapText="1" readingOrder="1"/>
    </xf>
    <xf numFmtId="0" fontId="0" fillId="0" borderId="7" xfId="0" applyBorder="1"/>
    <xf numFmtId="0" fontId="123" fillId="0" borderId="88" xfId="0" applyFont="1" applyBorder="1" applyAlignment="1">
      <alignment horizontal="left" indent="3"/>
    </xf>
    <xf numFmtId="197" fontId="0" fillId="0" borderId="0" xfId="0" applyNumberFormat="1"/>
    <xf numFmtId="170" fontId="8" fillId="2" borderId="88" xfId="20961" applyNumberFormat="1" applyFont="1" applyFill="1" applyBorder="1" applyAlignment="1" applyProtection="1">
      <alignment vertical="center"/>
      <protection locked="0"/>
    </xf>
    <xf numFmtId="170" fontId="16" fillId="2" borderId="88" xfId="20961" applyNumberFormat="1" applyFont="1" applyFill="1" applyBorder="1" applyAlignment="1" applyProtection="1">
      <alignment vertical="center"/>
      <protection locked="0"/>
    </xf>
    <xf numFmtId="9" fontId="27" fillId="37" borderId="0" xfId="20961" applyFont="1" applyFill="1" applyBorder="1"/>
    <xf numFmtId="197" fontId="0" fillId="0" borderId="0" xfId="0" applyNumberFormat="1" applyFill="1"/>
    <xf numFmtId="9" fontId="4" fillId="0" borderId="24" xfId="20961" applyFont="1" applyBorder="1" applyAlignment="1"/>
    <xf numFmtId="0" fontId="8" fillId="0" borderId="96" xfId="0" applyFont="1" applyBorder="1" applyAlignment="1">
      <alignment vertical="center"/>
    </xf>
    <xf numFmtId="0" fontId="12" fillId="0" borderId="84" xfId="0" applyFont="1" applyBorder="1" applyAlignment="1">
      <alignment wrapText="1"/>
    </xf>
    <xf numFmtId="0" fontId="4" fillId="0" borderId="97" xfId="0" applyFont="1" applyBorder="1" applyAlignment="1"/>
    <xf numFmtId="10" fontId="4" fillId="0" borderId="103" xfId="20961" applyNumberFormat="1" applyFont="1" applyBorder="1" applyAlignment="1"/>
    <xf numFmtId="10" fontId="4" fillId="0" borderId="97" xfId="20961" applyNumberFormat="1" applyFont="1" applyBorder="1" applyAlignment="1"/>
    <xf numFmtId="169" fontId="4" fillId="0" borderId="89" xfId="7" applyNumberFormat="1" applyFont="1" applyFill="1" applyBorder="1" applyAlignment="1">
      <alignment vertical="center"/>
    </xf>
    <xf numFmtId="169" fontId="4" fillId="0" borderId="103" xfId="7" applyNumberFormat="1" applyFont="1" applyFill="1" applyBorder="1" applyAlignment="1">
      <alignment vertical="center"/>
    </xf>
    <xf numFmtId="169" fontId="4" fillId="3" borderId="86" xfId="7" applyNumberFormat="1" applyFont="1" applyFill="1" applyBorder="1" applyAlignment="1">
      <alignment vertical="center"/>
    </xf>
    <xf numFmtId="169" fontId="4" fillId="3" borderId="24" xfId="7" applyNumberFormat="1" applyFont="1" applyFill="1" applyBorder="1" applyAlignment="1">
      <alignment vertical="center"/>
    </xf>
    <xf numFmtId="169" fontId="4" fillId="0" borderId="26" xfId="7" applyNumberFormat="1" applyFont="1" applyFill="1" applyBorder="1" applyAlignment="1">
      <alignment vertical="center"/>
    </xf>
    <xf numFmtId="169" fontId="4" fillId="0" borderId="28" xfId="7" applyNumberFormat="1" applyFont="1" applyFill="1" applyBorder="1" applyAlignment="1">
      <alignment vertical="center"/>
    </xf>
    <xf numFmtId="169" fontId="4" fillId="0" borderId="27" xfId="7" applyNumberFormat="1" applyFont="1" applyFill="1" applyBorder="1" applyAlignment="1">
      <alignment vertical="center"/>
    </xf>
    <xf numFmtId="169" fontId="27" fillId="37" borderId="61" xfId="7" applyNumberFormat="1" applyFont="1" applyFill="1" applyBorder="1"/>
    <xf numFmtId="169" fontId="4" fillId="0" borderId="30" xfId="7" applyNumberFormat="1" applyFont="1" applyFill="1" applyBorder="1" applyAlignment="1">
      <alignment vertical="center"/>
    </xf>
    <xf numFmtId="169" fontId="4" fillId="0" borderId="21" xfId="7" applyNumberFormat="1" applyFont="1" applyFill="1" applyBorder="1" applyAlignment="1">
      <alignment vertical="center"/>
    </xf>
    <xf numFmtId="169" fontId="27" fillId="37" borderId="28" xfId="7" applyNumberFormat="1" applyFont="1" applyFill="1" applyBorder="1"/>
    <xf numFmtId="169" fontId="27" fillId="37" borderId="100" xfId="7" applyNumberFormat="1" applyFont="1" applyFill="1" applyBorder="1"/>
    <xf numFmtId="169" fontId="27" fillId="37" borderId="90" xfId="7" applyNumberFormat="1" applyFont="1" applyFill="1" applyBorder="1"/>
    <xf numFmtId="169" fontId="4" fillId="0" borderId="84" xfId="7" applyNumberFormat="1" applyFont="1" applyFill="1" applyBorder="1" applyAlignment="1">
      <alignment vertical="center"/>
    </xf>
    <xf numFmtId="169" fontId="4" fillId="0" borderId="97" xfId="7" applyNumberFormat="1" applyFont="1" applyFill="1" applyBorder="1" applyAlignment="1">
      <alignment vertical="center"/>
    </xf>
    <xf numFmtId="169" fontId="27" fillId="37" borderId="34" xfId="7" applyNumberFormat="1" applyFont="1" applyFill="1" applyBorder="1"/>
    <xf numFmtId="9" fontId="4" fillId="0" borderId="82" xfId="20961" applyFont="1" applyFill="1" applyBorder="1" applyAlignment="1">
      <alignment vertical="center"/>
    </xf>
    <xf numFmtId="9" fontId="4" fillId="0" borderId="99" xfId="20961" applyFont="1" applyFill="1" applyBorder="1" applyAlignment="1">
      <alignment vertical="center"/>
    </xf>
    <xf numFmtId="9" fontId="111" fillId="78" borderId="88" xfId="20961" applyFont="1" applyFill="1" applyBorder="1" applyAlignment="1" applyProtection="1">
      <alignment horizontal="right" vertical="center"/>
    </xf>
    <xf numFmtId="169" fontId="118" fillId="0" borderId="88" xfId="7" applyNumberFormat="1" applyFont="1" applyBorder="1"/>
    <xf numFmtId="169" fontId="115" fillId="0" borderId="88" xfId="7" applyNumberFormat="1" applyFont="1" applyBorder="1"/>
    <xf numFmtId="169" fontId="115" fillId="0" borderId="88" xfId="7" applyNumberFormat="1" applyFont="1" applyFill="1" applyBorder="1"/>
    <xf numFmtId="169" fontId="114" fillId="36" borderId="88" xfId="7" applyNumberFormat="1" applyFont="1" applyFill="1" applyBorder="1"/>
    <xf numFmtId="169" fontId="117" fillId="36" borderId="88" xfId="7" applyNumberFormat="1" applyFont="1" applyFill="1" applyBorder="1"/>
    <xf numFmtId="169" fontId="115" fillId="0" borderId="88" xfId="7" applyNumberFormat="1" applyFont="1" applyBorder="1" applyAlignment="1">
      <alignment horizontal="left" indent="1"/>
    </xf>
    <xf numFmtId="169" fontId="115" fillId="80" borderId="88" xfId="7" applyNumberFormat="1" applyFont="1" applyFill="1" applyBorder="1"/>
    <xf numFmtId="169" fontId="118" fillId="0" borderId="7" xfId="7" applyNumberFormat="1" applyFont="1" applyBorder="1"/>
    <xf numFmtId="169" fontId="115" fillId="0" borderId="88" xfId="7" applyNumberFormat="1" applyFont="1" applyBorder="1" applyAlignment="1">
      <alignment horizontal="left" indent="2"/>
    </xf>
    <xf numFmtId="169" fontId="115" fillId="0" borderId="88" xfId="7" applyNumberFormat="1" applyFont="1" applyFill="1" applyBorder="1" applyAlignment="1">
      <alignment horizontal="left" indent="3"/>
    </xf>
    <xf numFmtId="169" fontId="115" fillId="0" borderId="88" xfId="7" applyNumberFormat="1" applyFont="1" applyFill="1" applyBorder="1" applyAlignment="1">
      <alignment horizontal="left" indent="1"/>
    </xf>
    <xf numFmtId="169" fontId="115" fillId="81" borderId="88" xfId="7" applyNumberFormat="1" applyFont="1" applyFill="1" applyBorder="1"/>
    <xf numFmtId="169" fontId="115" fillId="0" borderId="88" xfId="7" applyNumberFormat="1" applyFont="1" applyFill="1" applyBorder="1" applyAlignment="1">
      <alignment horizontal="left" vertical="top" wrapText="1" indent="2"/>
    </xf>
    <xf numFmtId="169" fontId="115" fillId="0" borderId="88" xfId="7" applyNumberFormat="1" applyFont="1" applyFill="1" applyBorder="1" applyAlignment="1">
      <alignment horizontal="left" wrapText="1" indent="3"/>
    </xf>
    <xf numFmtId="169" fontId="115" fillId="0" borderId="88" xfId="7" applyNumberFormat="1" applyFont="1" applyFill="1" applyBorder="1" applyAlignment="1">
      <alignment horizontal="left" wrapText="1" indent="2"/>
    </xf>
    <xf numFmtId="169" fontId="115" fillId="0" borderId="88" xfId="7" applyNumberFormat="1" applyFont="1" applyFill="1" applyBorder="1" applyAlignment="1">
      <alignment horizontal="left" wrapText="1" indent="1"/>
    </xf>
    <xf numFmtId="0" fontId="127" fillId="0" borderId="0" xfId="0" applyFont="1" applyFill="1" applyAlignment="1">
      <alignment horizontal="center" vertical="center" wrapText="1"/>
    </xf>
    <xf numFmtId="0" fontId="118" fillId="0" borderId="88" xfId="0" applyFont="1" applyBorder="1" applyAlignment="1">
      <alignment horizontal="center"/>
    </xf>
    <xf numFmtId="169" fontId="118" fillId="80" borderId="88" xfId="7" applyNumberFormat="1" applyFont="1" applyFill="1" applyBorder="1"/>
    <xf numFmtId="169" fontId="114" fillId="0" borderId="88" xfId="7" applyNumberFormat="1" applyFont="1" applyFill="1" applyBorder="1" applyAlignment="1">
      <alignment horizontal="left" vertical="center" wrapText="1"/>
    </xf>
    <xf numFmtId="169" fontId="115" fillId="0" borderId="88" xfId="7" applyNumberFormat="1" applyFont="1" applyBorder="1" applyAlignment="1">
      <alignment horizontal="center" vertical="center" wrapText="1"/>
    </xf>
    <xf numFmtId="169" fontId="115" fillId="0" borderId="88" xfId="7" applyNumberFormat="1" applyFont="1" applyBorder="1" applyAlignment="1">
      <alignment horizontal="center" vertical="center"/>
    </xf>
    <xf numFmtId="169" fontId="117" fillId="0" borderId="88" xfId="7" applyNumberFormat="1" applyFont="1" applyFill="1" applyBorder="1" applyAlignment="1">
      <alignment horizontal="left" vertical="center" wrapText="1"/>
    </xf>
    <xf numFmtId="169" fontId="118" fillId="0" borderId="88" xfId="7" applyNumberFormat="1" applyFont="1" applyBorder="1" applyAlignment="1">
      <alignment horizontal="center" vertical="center"/>
    </xf>
    <xf numFmtId="169" fontId="118" fillId="0" borderId="88" xfId="7" applyNumberFormat="1" applyFont="1" applyFill="1" applyBorder="1"/>
    <xf numFmtId="0" fontId="127" fillId="0" borderId="0" xfId="0" applyFont="1" applyFill="1" applyAlignment="1">
      <alignment horizontal="center" vertical="center"/>
    </xf>
    <xf numFmtId="0" fontId="127" fillId="0" borderId="0" xfId="0" applyFont="1" applyFill="1" applyAlignment="1">
      <alignment vertical="center"/>
    </xf>
    <xf numFmtId="0" fontId="0" fillId="0" borderId="0" xfId="0" applyFill="1" applyAlignment="1"/>
    <xf numFmtId="0" fontId="0" fillId="0" borderId="115" xfId="0" applyFill="1" applyBorder="1" applyAlignment="1">
      <alignment vertical="center"/>
    </xf>
    <xf numFmtId="168" fontId="123" fillId="0" borderId="88" xfId="7" applyFont="1" applyBorder="1"/>
    <xf numFmtId="168" fontId="123" fillId="0" borderId="83" xfId="7" applyFont="1" applyBorder="1"/>
    <xf numFmtId="169" fontId="123" fillId="0" borderId="88" xfId="7" applyNumberFormat="1" applyFont="1" applyBorder="1"/>
    <xf numFmtId="169" fontId="123" fillId="0" borderId="83" xfId="7" applyNumberFormat="1" applyFont="1" applyBorder="1"/>
    <xf numFmtId="0" fontId="124" fillId="0" borderId="88" xfId="0" applyFont="1" applyFill="1" applyBorder="1" applyAlignment="1">
      <alignment horizontal="left" indent="2"/>
    </xf>
    <xf numFmtId="169" fontId="124" fillId="0" borderId="88" xfId="7" applyNumberFormat="1" applyFont="1" applyBorder="1"/>
    <xf numFmtId="0" fontId="3" fillId="0" borderId="0" xfId="0" applyFont="1"/>
    <xf numFmtId="10" fontId="123" fillId="0" borderId="88" xfId="20961" applyNumberFormat="1" applyFont="1" applyBorder="1"/>
    <xf numFmtId="10" fontId="123" fillId="0" borderId="83" xfId="20961" applyNumberFormat="1" applyFont="1" applyBorder="1"/>
    <xf numFmtId="10" fontId="124" fillId="0" borderId="88" xfId="20961" applyNumberFormat="1" applyFont="1" applyBorder="1"/>
    <xf numFmtId="168" fontId="124" fillId="0" borderId="88" xfId="7" applyFont="1" applyBorder="1"/>
    <xf numFmtId="169" fontId="4" fillId="0" borderId="103" xfId="7" applyNumberFormat="1" applyFont="1" applyFill="1" applyBorder="1" applyAlignment="1">
      <alignment horizontal="right" vertical="center" wrapText="1"/>
    </xf>
    <xf numFmtId="169" fontId="5" fillId="36" borderId="103" xfId="7" applyNumberFormat="1" applyFont="1" applyFill="1" applyBorder="1" applyAlignment="1">
      <alignment horizontal="right" vertical="center" wrapText="1"/>
    </xf>
    <xf numFmtId="169" fontId="107" fillId="0" borderId="103" xfId="7" applyNumberFormat="1" applyFont="1" applyFill="1" applyBorder="1" applyAlignment="1">
      <alignment horizontal="right" vertical="center" wrapText="1"/>
    </xf>
    <xf numFmtId="169" fontId="6" fillId="0" borderId="27" xfId="7" applyNumberFormat="1" applyFont="1" applyFill="1" applyBorder="1" applyAlignment="1" applyProtection="1">
      <alignment horizontal="right" vertical="center"/>
    </xf>
    <xf numFmtId="10" fontId="8" fillId="2" borderId="26" xfId="20961" applyNumberFormat="1" applyFont="1" applyFill="1" applyBorder="1" applyAlignment="1" applyProtection="1">
      <alignment vertical="center"/>
      <protection locked="0"/>
    </xf>
    <xf numFmtId="10" fontId="16" fillId="2" borderId="26" xfId="20961" applyNumberFormat="1" applyFont="1" applyFill="1" applyBorder="1" applyAlignment="1" applyProtection="1">
      <alignment vertical="center"/>
      <protection locked="0"/>
    </xf>
    <xf numFmtId="3" fontId="11" fillId="0" borderId="0" xfId="0" applyNumberFormat="1" applyFont="1"/>
    <xf numFmtId="169" fontId="4" fillId="0" borderId="0" xfId="0" applyNumberFormat="1" applyFont="1" applyFill="1" applyAlignment="1">
      <alignment horizontal="left" vertical="center"/>
    </xf>
    <xf numFmtId="197" fontId="4" fillId="0" borderId="0" xfId="0" applyNumberFormat="1" applyFont="1"/>
    <xf numFmtId="197" fontId="4" fillId="0" borderId="0" xfId="0" applyNumberFormat="1" applyFont="1" applyBorder="1" applyAlignment="1">
      <alignment horizontal="center" vertical="center" wrapText="1"/>
    </xf>
    <xf numFmtId="168" fontId="4" fillId="0" borderId="0" xfId="7" applyFont="1"/>
    <xf numFmtId="169" fontId="0" fillId="0" borderId="0" xfId="0" applyNumberFormat="1"/>
    <xf numFmtId="168" fontId="0" fillId="0" borderId="0" xfId="7" applyFont="1"/>
    <xf numFmtId="197" fontId="8" fillId="0" borderId="83" xfId="0" applyNumberFormat="1" applyFont="1" applyFill="1" applyBorder="1" applyAlignment="1" applyProtection="1">
      <alignment vertical="center"/>
      <protection locked="0"/>
    </xf>
    <xf numFmtId="10" fontId="8" fillId="0" borderId="26" xfId="20961" applyNumberFormat="1" applyFont="1" applyFill="1" applyBorder="1" applyAlignment="1" applyProtection="1">
      <alignment vertical="center"/>
      <protection locked="0"/>
    </xf>
    <xf numFmtId="168" fontId="0" fillId="0" borderId="0" xfId="7" applyFont="1" applyBorder="1"/>
    <xf numFmtId="198" fontId="0" fillId="0" borderId="0" xfId="20961" applyNumberFormat="1" applyFont="1"/>
    <xf numFmtId="169" fontId="115" fillId="0" borderId="0" xfId="0" applyNumberFormat="1" applyFont="1"/>
    <xf numFmtId="168" fontId="115" fillId="0" borderId="0" xfId="7" applyFont="1"/>
    <xf numFmtId="169" fontId="123" fillId="0" borderId="0" xfId="0" applyNumberFormat="1" applyFont="1"/>
    <xf numFmtId="0" fontId="105" fillId="0" borderId="75" xfId="0" applyFont="1" applyBorder="1" applyAlignment="1">
      <alignment horizontal="left" vertical="center" wrapText="1"/>
    </xf>
    <xf numFmtId="0" fontId="105" fillId="0" borderId="74"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8"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xf>
    <xf numFmtId="0" fontId="4" fillId="0" borderId="24" xfId="0" applyFont="1" applyFill="1" applyBorder="1" applyAlignment="1">
      <alignment horizontal="center"/>
    </xf>
    <xf numFmtId="0" fontId="5" fillId="36" borderId="107"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04" xfId="0" applyFont="1" applyFill="1" applyBorder="1" applyAlignment="1">
      <alignment horizontal="center" vertical="center" wrapText="1"/>
    </xf>
    <xf numFmtId="0" fontId="5" fillId="36" borderId="8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9" xfId="1" applyNumberFormat="1" applyFont="1" applyFill="1" applyBorder="1" applyAlignment="1" applyProtection="1">
      <alignment horizontal="center"/>
      <protection locked="0"/>
    </xf>
    <xf numFmtId="169" fontId="14" fillId="3" borderId="20" xfId="1" applyNumberFormat="1" applyFont="1" applyFill="1" applyBorder="1" applyAlignment="1" applyProtection="1">
      <alignment horizontal="center"/>
      <protection locked="0"/>
    </xf>
    <xf numFmtId="169" fontId="14" fillId="3" borderId="21" xfId="1" applyNumberFormat="1" applyFont="1" applyFill="1" applyBorder="1" applyAlignment="1" applyProtection="1">
      <alignment horizontal="center"/>
      <protection locked="0"/>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69" fontId="14" fillId="0" borderId="79" xfId="1" applyNumberFormat="1" applyFont="1" applyFill="1" applyBorder="1" applyAlignment="1" applyProtection="1">
      <alignment horizontal="center" vertical="center" wrapText="1"/>
      <protection locked="0"/>
    </xf>
    <xf numFmtId="169" fontId="14" fillId="0" borderId="8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9" fontId="4" fillId="0" borderId="68" xfId="7" applyNumberFormat="1" applyFont="1" applyFill="1" applyBorder="1" applyAlignment="1">
      <alignment horizontal="center" vertical="center" wrapText="1"/>
    </xf>
    <xf numFmtId="169" fontId="4" fillId="0" borderId="61" xfId="7" applyNumberFormat="1" applyFont="1" applyFill="1" applyBorder="1" applyAlignment="1">
      <alignment horizontal="center" vertical="center" wrapText="1"/>
    </xf>
    <xf numFmtId="169" fontId="4" fillId="0" borderId="95" xfId="7" applyNumberFormat="1" applyFont="1" applyFill="1" applyBorder="1" applyAlignment="1">
      <alignment horizontal="center" vertical="center" wrapText="1"/>
    </xf>
    <xf numFmtId="0" fontId="13" fillId="0" borderId="60" xfId="0" applyFont="1" applyFill="1" applyBorder="1" applyAlignment="1">
      <alignment horizontal="left" vertical="center"/>
    </xf>
    <xf numFmtId="0" fontId="13"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7" fillId="0" borderId="110" xfId="0" applyNumberFormat="1" applyFont="1" applyFill="1" applyBorder="1" applyAlignment="1">
      <alignment horizontal="left" vertical="center" wrapText="1"/>
    </xf>
    <xf numFmtId="0" fontId="117" fillId="0" borderId="111" xfId="0" applyNumberFormat="1" applyFont="1" applyFill="1" applyBorder="1" applyAlignment="1">
      <alignment horizontal="left" vertical="center" wrapText="1"/>
    </xf>
    <xf numFmtId="0" fontId="117" fillId="0" borderId="113" xfId="0" applyNumberFormat="1" applyFont="1" applyFill="1" applyBorder="1" applyAlignment="1">
      <alignment horizontal="left" vertical="center" wrapText="1"/>
    </xf>
    <xf numFmtId="0" fontId="117" fillId="0" borderId="114" xfId="0" applyNumberFormat="1" applyFont="1" applyFill="1" applyBorder="1" applyAlignment="1">
      <alignment horizontal="left" vertical="center" wrapText="1"/>
    </xf>
    <xf numFmtId="0" fontId="117" fillId="0" borderId="116" xfId="0" applyNumberFormat="1" applyFont="1" applyFill="1" applyBorder="1" applyAlignment="1">
      <alignment horizontal="left" vertical="center" wrapText="1"/>
    </xf>
    <xf numFmtId="0" fontId="117" fillId="0" borderId="117" xfId="0" applyNumberFormat="1" applyFont="1" applyFill="1" applyBorder="1" applyAlignment="1">
      <alignment horizontal="left" vertical="center" wrapText="1"/>
    </xf>
    <xf numFmtId="0" fontId="118" fillId="0" borderId="84"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12" xfId="0" applyFont="1" applyFill="1" applyBorder="1" applyAlignment="1">
      <alignment horizontal="center" vertical="center" wrapText="1"/>
    </xf>
    <xf numFmtId="0" fontId="118" fillId="0" borderId="59" xfId="0" applyFont="1" applyFill="1" applyBorder="1" applyAlignment="1">
      <alignment horizontal="center" vertical="center" wrapText="1"/>
    </xf>
    <xf numFmtId="0" fontId="118" fillId="0" borderId="115"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8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88" xfId="0" applyFont="1" applyBorder="1" applyAlignment="1">
      <alignment horizontal="center" vertical="center" wrapText="1"/>
    </xf>
    <xf numFmtId="0" fontId="122" fillId="0" borderId="88" xfId="0" applyFont="1" applyFill="1" applyBorder="1" applyAlignment="1">
      <alignment horizontal="center" vertical="center"/>
    </xf>
    <xf numFmtId="0" fontId="122" fillId="0" borderId="84" xfId="0" applyFont="1" applyFill="1" applyBorder="1" applyAlignment="1">
      <alignment horizontal="center" vertical="center"/>
    </xf>
    <xf numFmtId="0" fontId="122" fillId="0" borderId="112" xfId="0" applyFont="1" applyFill="1" applyBorder="1" applyAlignment="1">
      <alignment horizontal="center" vertical="center"/>
    </xf>
    <xf numFmtId="0" fontId="122" fillId="0" borderId="59" xfId="0" applyFont="1" applyFill="1" applyBorder="1" applyAlignment="1">
      <alignment horizontal="center" vertical="center"/>
    </xf>
    <xf numFmtId="0" fontId="122" fillId="0" borderId="11" xfId="0" applyFont="1" applyFill="1" applyBorder="1" applyAlignment="1">
      <alignment horizontal="center" vertical="center"/>
    </xf>
    <xf numFmtId="0" fontId="118" fillId="0" borderId="88"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19" xfId="0" applyFont="1" applyFill="1" applyBorder="1" applyAlignment="1">
      <alignment horizontal="center" vertical="center" wrapText="1"/>
    </xf>
    <xf numFmtId="0" fontId="115" fillId="0" borderId="89" xfId="0" applyFont="1" applyFill="1" applyBorder="1" applyAlignment="1">
      <alignment horizontal="center" vertical="center" wrapText="1"/>
    </xf>
    <xf numFmtId="0" fontId="115" fillId="0" borderId="86" xfId="0" applyFont="1" applyFill="1" applyBorder="1" applyAlignment="1">
      <alignment horizontal="center" vertical="center" wrapText="1"/>
    </xf>
    <xf numFmtId="0" fontId="115" fillId="0" borderId="87"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0"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18"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19" xfId="0" applyFont="1" applyFill="1" applyBorder="1" applyAlignment="1">
      <alignment horizontal="center" vertical="center" wrapText="1"/>
    </xf>
    <xf numFmtId="0" fontId="115" fillId="0" borderId="11" xfId="0" applyFont="1" applyBorder="1" applyAlignment="1">
      <alignment horizontal="center" vertical="center" wrapText="1"/>
    </xf>
    <xf numFmtId="0" fontId="117" fillId="0" borderId="84" xfId="0" applyNumberFormat="1" applyFont="1" applyFill="1" applyBorder="1" applyAlignment="1">
      <alignment horizontal="left" vertical="top" wrapText="1"/>
    </xf>
    <xf numFmtId="0" fontId="117" fillId="0" borderId="112" xfId="0" applyNumberFormat="1" applyFont="1" applyFill="1" applyBorder="1" applyAlignment="1">
      <alignment horizontal="left" vertical="top" wrapText="1"/>
    </xf>
    <xf numFmtId="0" fontId="117" fillId="0" borderId="118" xfId="0" applyNumberFormat="1" applyFont="1" applyFill="1" applyBorder="1" applyAlignment="1">
      <alignment horizontal="left" vertical="top" wrapText="1"/>
    </xf>
    <xf numFmtId="0" fontId="117" fillId="0" borderId="119" xfId="0" applyNumberFormat="1" applyFont="1" applyFill="1" applyBorder="1" applyAlignment="1">
      <alignment horizontal="left" vertical="top" wrapText="1"/>
    </xf>
    <xf numFmtId="0" fontId="117" fillId="0" borderId="59" xfId="0" applyNumberFormat="1" applyFont="1" applyFill="1" applyBorder="1" applyAlignment="1">
      <alignment horizontal="left" vertical="top" wrapText="1"/>
    </xf>
    <xf numFmtId="0" fontId="117" fillId="0" borderId="11" xfId="0" applyNumberFormat="1" applyFont="1" applyFill="1" applyBorder="1" applyAlignment="1">
      <alignment horizontal="left" vertical="top" wrapText="1"/>
    </xf>
    <xf numFmtId="0" fontId="115" fillId="0" borderId="84" xfId="0" applyFont="1" applyFill="1" applyBorder="1" applyAlignment="1">
      <alignment horizontal="center" vertical="center"/>
    </xf>
    <xf numFmtId="0" fontId="115" fillId="0" borderId="102" xfId="0" applyFont="1" applyFill="1" applyBorder="1" applyAlignment="1">
      <alignment horizontal="center" vertical="center"/>
    </xf>
    <xf numFmtId="0" fontId="115" fillId="0" borderId="112" xfId="0" applyFont="1" applyFill="1" applyBorder="1" applyAlignment="1">
      <alignment horizontal="center" vertical="center"/>
    </xf>
    <xf numFmtId="0" fontId="115" fillId="0" borderId="84" xfId="0" applyFont="1" applyFill="1" applyBorder="1" applyAlignment="1">
      <alignment horizontal="center" vertical="center" wrapText="1"/>
    </xf>
    <xf numFmtId="0" fontId="115" fillId="0" borderId="102" xfId="0" applyFont="1" applyFill="1" applyBorder="1" applyAlignment="1">
      <alignment horizontal="center" vertical="center" wrapText="1"/>
    </xf>
    <xf numFmtId="0" fontId="115" fillId="0" borderId="112" xfId="0" applyFont="1" applyFill="1" applyBorder="1" applyAlignment="1">
      <alignment horizontal="center" vertical="center" wrapText="1"/>
    </xf>
    <xf numFmtId="0" fontId="115" fillId="0" borderId="83" xfId="0" applyFont="1" applyBorder="1" applyAlignment="1">
      <alignment horizontal="center" vertical="top" wrapText="1"/>
    </xf>
    <xf numFmtId="0" fontId="115" fillId="0" borderId="7" xfId="0" applyFont="1" applyBorder="1" applyAlignment="1">
      <alignment horizontal="center" vertical="top" wrapText="1"/>
    </xf>
    <xf numFmtId="0" fontId="127" fillId="0" borderId="0" xfId="0" applyFont="1" applyFill="1" applyAlignment="1">
      <alignment horizontal="center" vertical="center"/>
    </xf>
    <xf numFmtId="0" fontId="0" fillId="0" borderId="0" xfId="0" applyFill="1" applyAlignment="1">
      <alignment horizontal="center"/>
    </xf>
    <xf numFmtId="0" fontId="115" fillId="0" borderId="84" xfId="0" applyFont="1" applyBorder="1" applyAlignment="1">
      <alignment horizontal="center" vertical="top" wrapText="1"/>
    </xf>
    <xf numFmtId="0" fontId="115" fillId="0" borderId="102" xfId="0" applyFont="1" applyBorder="1" applyAlignment="1">
      <alignment horizontal="center" vertical="top" wrapText="1"/>
    </xf>
    <xf numFmtId="0" fontId="115" fillId="0" borderId="112" xfId="0" applyFont="1" applyBorder="1" applyAlignment="1">
      <alignment horizontal="center" vertical="top" wrapText="1"/>
    </xf>
    <xf numFmtId="0" fontId="115" fillId="0" borderId="84" xfId="0" applyFont="1" applyFill="1" applyBorder="1" applyAlignment="1">
      <alignment horizontal="center" vertical="top" wrapText="1"/>
    </xf>
    <xf numFmtId="0" fontId="115" fillId="0" borderId="86" xfId="0" applyFont="1" applyFill="1" applyBorder="1" applyAlignment="1">
      <alignment horizontal="center" vertical="top" wrapText="1"/>
    </xf>
    <xf numFmtId="0" fontId="115" fillId="0" borderId="87" xfId="0" applyFont="1" applyFill="1" applyBorder="1" applyAlignment="1">
      <alignment horizontal="center" vertical="top" wrapText="1"/>
    </xf>
    <xf numFmtId="0" fontId="117" fillId="0" borderId="121" xfId="0" applyNumberFormat="1" applyFont="1" applyFill="1" applyBorder="1" applyAlignment="1">
      <alignment horizontal="left" vertical="top" wrapText="1"/>
    </xf>
    <xf numFmtId="0" fontId="117" fillId="0" borderId="122" xfId="0" applyNumberFormat="1" applyFont="1" applyFill="1" applyBorder="1" applyAlignment="1">
      <alignment horizontal="left" vertical="top" wrapText="1"/>
    </xf>
    <xf numFmtId="0" fontId="124" fillId="0" borderId="88" xfId="0" applyFont="1" applyBorder="1" applyAlignment="1">
      <alignment horizontal="center" vertical="center"/>
    </xf>
    <xf numFmtId="0" fontId="123" fillId="0" borderId="88" xfId="0" applyFont="1" applyBorder="1" applyAlignment="1">
      <alignment horizontal="center" vertical="center" wrapText="1"/>
    </xf>
    <xf numFmtId="0" fontId="123" fillId="0" borderId="83" xfId="0" applyFont="1" applyBorder="1" applyAlignment="1">
      <alignment horizontal="center" vertical="center"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C14" sqref="C14"/>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84" t="s">
        <v>253</v>
      </c>
      <c r="C1" s="90"/>
    </row>
    <row r="2" spans="1:3" s="181" customFormat="1" ht="15.75">
      <c r="A2" s="226">
        <v>1</v>
      </c>
      <c r="B2" s="182" t="s">
        <v>254</v>
      </c>
      <c r="C2" s="179" t="s">
        <v>736</v>
      </c>
    </row>
    <row r="3" spans="1:3" s="181" customFormat="1" ht="15.75">
      <c r="A3" s="226">
        <v>2</v>
      </c>
      <c r="B3" s="183" t="s">
        <v>255</v>
      </c>
      <c r="C3" s="179" t="s">
        <v>744</v>
      </c>
    </row>
    <row r="4" spans="1:3" s="181" customFormat="1" ht="15.75">
      <c r="A4" s="226">
        <v>3</v>
      </c>
      <c r="B4" s="183" t="s">
        <v>256</v>
      </c>
      <c r="C4" s="179" t="s">
        <v>753</v>
      </c>
    </row>
    <row r="5" spans="1:3" s="181" customFormat="1" ht="15.75">
      <c r="A5" s="227">
        <v>4</v>
      </c>
      <c r="B5" s="186" t="s">
        <v>257</v>
      </c>
      <c r="C5" s="179" t="s">
        <v>765</v>
      </c>
    </row>
    <row r="6" spans="1:3" s="185" customFormat="1" ht="65.25" customHeight="1">
      <c r="A6" s="693" t="s">
        <v>371</v>
      </c>
      <c r="B6" s="694"/>
      <c r="C6" s="694"/>
    </row>
    <row r="7" spans="1:3">
      <c r="A7" s="390" t="s">
        <v>326</v>
      </c>
      <c r="B7" s="391" t="s">
        <v>258</v>
      </c>
    </row>
    <row r="8" spans="1:3">
      <c r="A8" s="392">
        <v>1</v>
      </c>
      <c r="B8" s="388" t="s">
        <v>223</v>
      </c>
    </row>
    <row r="9" spans="1:3">
      <c r="A9" s="392">
        <v>2</v>
      </c>
      <c r="B9" s="388" t="s">
        <v>259</v>
      </c>
    </row>
    <row r="10" spans="1:3">
      <c r="A10" s="392">
        <v>3</v>
      </c>
      <c r="B10" s="388" t="s">
        <v>260</v>
      </c>
    </row>
    <row r="11" spans="1:3">
      <c r="A11" s="392">
        <v>4</v>
      </c>
      <c r="B11" s="388" t="s">
        <v>261</v>
      </c>
      <c r="C11" s="180"/>
    </row>
    <row r="12" spans="1:3">
      <c r="A12" s="392">
        <v>5</v>
      </c>
      <c r="B12" s="388" t="s">
        <v>187</v>
      </c>
    </row>
    <row r="13" spans="1:3">
      <c r="A13" s="392">
        <v>6</v>
      </c>
      <c r="B13" s="393" t="s">
        <v>149</v>
      </c>
    </row>
    <row r="14" spans="1:3">
      <c r="A14" s="392">
        <v>7</v>
      </c>
      <c r="B14" s="388" t="s">
        <v>262</v>
      </c>
    </row>
    <row r="15" spans="1:3">
      <c r="A15" s="392">
        <v>8</v>
      </c>
      <c r="B15" s="388" t="s">
        <v>265</v>
      </c>
    </row>
    <row r="16" spans="1:3">
      <c r="A16" s="392">
        <v>9</v>
      </c>
      <c r="B16" s="388" t="s">
        <v>88</v>
      </c>
    </row>
    <row r="17" spans="1:2">
      <c r="A17" s="394" t="s">
        <v>418</v>
      </c>
      <c r="B17" s="388" t="s">
        <v>398</v>
      </c>
    </row>
    <row r="18" spans="1:2">
      <c r="A18" s="392">
        <v>10</v>
      </c>
      <c r="B18" s="388" t="s">
        <v>268</v>
      </c>
    </row>
    <row r="19" spans="1:2">
      <c r="A19" s="392">
        <v>11</v>
      </c>
      <c r="B19" s="393" t="s">
        <v>249</v>
      </c>
    </row>
    <row r="20" spans="1:2">
      <c r="A20" s="392">
        <v>12</v>
      </c>
      <c r="B20" s="393" t="s">
        <v>246</v>
      </c>
    </row>
    <row r="21" spans="1:2">
      <c r="A21" s="392">
        <v>13</v>
      </c>
      <c r="B21" s="395" t="s">
        <v>362</v>
      </c>
    </row>
    <row r="22" spans="1:2">
      <c r="A22" s="392">
        <v>14</v>
      </c>
      <c r="B22" s="396" t="s">
        <v>392</v>
      </c>
    </row>
    <row r="23" spans="1:2">
      <c r="A23" s="397">
        <v>15</v>
      </c>
      <c r="B23" s="393" t="s">
        <v>77</v>
      </c>
    </row>
    <row r="24" spans="1:2">
      <c r="A24" s="397">
        <v>15.1</v>
      </c>
      <c r="B24" s="388" t="s">
        <v>427</v>
      </c>
    </row>
    <row r="25" spans="1:2">
      <c r="A25" s="397">
        <v>16</v>
      </c>
      <c r="B25" s="388" t="s">
        <v>491</v>
      </c>
    </row>
    <row r="26" spans="1:2">
      <c r="A26" s="397">
        <v>17</v>
      </c>
      <c r="B26" s="388" t="s">
        <v>700</v>
      </c>
    </row>
    <row r="27" spans="1:2">
      <c r="A27" s="397">
        <v>18</v>
      </c>
      <c r="B27" s="388" t="s">
        <v>709</v>
      </c>
    </row>
    <row r="28" spans="1:2">
      <c r="A28" s="397">
        <v>19</v>
      </c>
      <c r="B28" s="388" t="s">
        <v>710</v>
      </c>
    </row>
    <row r="29" spans="1:2">
      <c r="A29" s="397">
        <v>20</v>
      </c>
      <c r="B29" s="396" t="s">
        <v>586</v>
      </c>
    </row>
    <row r="30" spans="1:2">
      <c r="A30" s="397">
        <v>21</v>
      </c>
      <c r="B30" s="388" t="s">
        <v>604</v>
      </c>
    </row>
    <row r="31" spans="1:2">
      <c r="A31" s="397">
        <v>22</v>
      </c>
      <c r="B31" s="583" t="s">
        <v>621</v>
      </c>
    </row>
    <row r="32" spans="1:2" ht="26.25">
      <c r="A32" s="397">
        <v>23</v>
      </c>
      <c r="B32" s="583" t="s">
        <v>701</v>
      </c>
    </row>
    <row r="33" spans="1:2">
      <c r="A33" s="397">
        <v>24</v>
      </c>
      <c r="B33" s="388" t="s">
        <v>702</v>
      </c>
    </row>
    <row r="34" spans="1:2">
      <c r="A34" s="397">
        <v>25</v>
      </c>
      <c r="B34" s="388" t="s">
        <v>703</v>
      </c>
    </row>
    <row r="35" spans="1:2">
      <c r="A35" s="392">
        <v>26</v>
      </c>
      <c r="B35" s="396" t="s">
        <v>735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G14" sqref="G14"/>
    </sheetView>
  </sheetViews>
  <sheetFormatPr defaultRowHeight="15"/>
  <cols>
    <col min="1" max="1" width="9.5703125" style="4" bestFit="1" customWidth="1"/>
    <col min="2" max="2" width="132.42578125" style="1" customWidth="1"/>
    <col min="3" max="3" width="18.42578125" style="1" customWidth="1"/>
  </cols>
  <sheetData>
    <row r="1" spans="1:6" ht="15.75">
      <c r="A1" s="15" t="s">
        <v>188</v>
      </c>
      <c r="B1" s="14" t="s">
        <v>736</v>
      </c>
      <c r="D1" s="1"/>
      <c r="E1" s="1"/>
      <c r="F1" s="1"/>
    </row>
    <row r="2" spans="1:6" s="19" customFormat="1" ht="15.75" customHeight="1">
      <c r="A2" s="19" t="s">
        <v>189</v>
      </c>
      <c r="B2" s="471">
        <v>44561</v>
      </c>
    </row>
    <row r="3" spans="1:6" s="19" customFormat="1" ht="15.75" customHeight="1"/>
    <row r="4" spans="1:6" ht="15.75" thickBot="1">
      <c r="A4" s="4" t="s">
        <v>335</v>
      </c>
      <c r="B4" s="58" t="s">
        <v>88</v>
      </c>
    </row>
    <row r="5" spans="1:6">
      <c r="A5" s="131" t="s">
        <v>26</v>
      </c>
      <c r="B5" s="132"/>
      <c r="C5" s="133" t="s">
        <v>27</v>
      </c>
    </row>
    <row r="6" spans="1:6">
      <c r="A6" s="134">
        <v>1</v>
      </c>
      <c r="B6" s="79" t="s">
        <v>28</v>
      </c>
      <c r="C6" s="266">
        <f>SUM(C7:C11)</f>
        <v>250013580.21499997</v>
      </c>
      <c r="D6" s="603"/>
    </row>
    <row r="7" spans="1:6">
      <c r="A7" s="134">
        <v>2</v>
      </c>
      <c r="B7" s="76" t="s">
        <v>29</v>
      </c>
      <c r="C7" s="267">
        <v>112482804.98999999</v>
      </c>
      <c r="D7" s="603"/>
    </row>
    <row r="8" spans="1:6">
      <c r="A8" s="134">
        <v>3</v>
      </c>
      <c r="B8" s="70" t="s">
        <v>30</v>
      </c>
      <c r="C8" s="267">
        <v>72117569.840000004</v>
      </c>
      <c r="D8" s="603"/>
    </row>
    <row r="9" spans="1:6">
      <c r="A9" s="134">
        <v>4</v>
      </c>
      <c r="B9" s="70" t="s">
        <v>31</v>
      </c>
      <c r="C9" s="267"/>
      <c r="D9" s="603"/>
    </row>
    <row r="10" spans="1:6">
      <c r="A10" s="134">
        <v>5</v>
      </c>
      <c r="B10" s="70" t="s">
        <v>32</v>
      </c>
      <c r="C10" s="267"/>
      <c r="D10" s="603"/>
    </row>
    <row r="11" spans="1:6">
      <c r="A11" s="134">
        <v>6</v>
      </c>
      <c r="B11" s="77" t="s">
        <v>33</v>
      </c>
      <c r="C11" s="267">
        <v>65413205.384999998</v>
      </c>
      <c r="D11" s="603"/>
    </row>
    <row r="12" spans="1:6" s="3" customFormat="1">
      <c r="A12" s="134">
        <v>7</v>
      </c>
      <c r="B12" s="79" t="s">
        <v>34</v>
      </c>
      <c r="C12" s="268">
        <v>7713982.5299999993</v>
      </c>
      <c r="D12" s="603"/>
    </row>
    <row r="13" spans="1:6" s="3" customFormat="1">
      <c r="A13" s="134">
        <v>8</v>
      </c>
      <c r="B13" s="78" t="s">
        <v>35</v>
      </c>
      <c r="C13" s="269"/>
      <c r="D13" s="603"/>
    </row>
    <row r="14" spans="1:6" s="3" customFormat="1" ht="25.5">
      <c r="A14" s="134">
        <v>9</v>
      </c>
      <c r="B14" s="71" t="s">
        <v>36</v>
      </c>
      <c r="C14" s="269"/>
      <c r="D14" s="603"/>
    </row>
    <row r="15" spans="1:6" s="3" customFormat="1">
      <c r="A15" s="134">
        <v>10</v>
      </c>
      <c r="B15" s="72" t="s">
        <v>37</v>
      </c>
      <c r="C15" s="269">
        <v>1519410.3499999996</v>
      </c>
      <c r="D15" s="603"/>
    </row>
    <row r="16" spans="1:6" s="3" customFormat="1">
      <c r="A16" s="134">
        <v>11</v>
      </c>
      <c r="B16" s="73" t="s">
        <v>38</v>
      </c>
      <c r="C16" s="269"/>
      <c r="D16" s="603"/>
    </row>
    <row r="17" spans="1:4" s="3" customFormat="1">
      <c r="A17" s="134">
        <v>12</v>
      </c>
      <c r="B17" s="72" t="s">
        <v>39</v>
      </c>
      <c r="C17" s="269"/>
      <c r="D17" s="603"/>
    </row>
    <row r="18" spans="1:4" s="3" customFormat="1">
      <c r="A18" s="134">
        <v>13</v>
      </c>
      <c r="B18" s="72" t="s">
        <v>40</v>
      </c>
      <c r="C18" s="269"/>
      <c r="D18" s="603"/>
    </row>
    <row r="19" spans="1:4" s="3" customFormat="1">
      <c r="A19" s="134">
        <v>14</v>
      </c>
      <c r="B19" s="72" t="s">
        <v>41</v>
      </c>
      <c r="C19" s="269"/>
      <c r="D19" s="603"/>
    </row>
    <row r="20" spans="1:4" s="3" customFormat="1" ht="25.5">
      <c r="A20" s="134">
        <v>15</v>
      </c>
      <c r="B20" s="72" t="s">
        <v>42</v>
      </c>
      <c r="C20" s="269"/>
      <c r="D20" s="603"/>
    </row>
    <row r="21" spans="1:4" s="3" customFormat="1" ht="25.5">
      <c r="A21" s="134">
        <v>16</v>
      </c>
      <c r="B21" s="71" t="s">
        <v>43</v>
      </c>
      <c r="C21" s="269"/>
      <c r="D21" s="603"/>
    </row>
    <row r="22" spans="1:4" s="3" customFormat="1">
      <c r="A22" s="134">
        <v>17</v>
      </c>
      <c r="B22" s="135" t="s">
        <v>44</v>
      </c>
      <c r="C22" s="269">
        <v>6194572.1799999997</v>
      </c>
      <c r="D22" s="603"/>
    </row>
    <row r="23" spans="1:4" s="3" customFormat="1" ht="25.5">
      <c r="A23" s="134">
        <v>18</v>
      </c>
      <c r="B23" s="71" t="s">
        <v>45</v>
      </c>
      <c r="C23" s="269">
        <v>0</v>
      </c>
      <c r="D23" s="603"/>
    </row>
    <row r="24" spans="1:4" s="3" customFormat="1" ht="25.5">
      <c r="A24" s="134">
        <v>19</v>
      </c>
      <c r="B24" s="71" t="s">
        <v>46</v>
      </c>
      <c r="C24" s="269">
        <v>0</v>
      </c>
      <c r="D24" s="603"/>
    </row>
    <row r="25" spans="1:4" s="3" customFormat="1" ht="25.5">
      <c r="A25" s="134">
        <v>20</v>
      </c>
      <c r="B25" s="74" t="s">
        <v>47</v>
      </c>
      <c r="C25" s="269">
        <v>0</v>
      </c>
      <c r="D25" s="603"/>
    </row>
    <row r="26" spans="1:4" s="3" customFormat="1">
      <c r="A26" s="134">
        <v>21</v>
      </c>
      <c r="B26" s="74" t="s">
        <v>48</v>
      </c>
      <c r="C26" s="269">
        <v>0</v>
      </c>
      <c r="D26" s="603"/>
    </row>
    <row r="27" spans="1:4" s="3" customFormat="1" ht="25.5">
      <c r="A27" s="134">
        <v>22</v>
      </c>
      <c r="B27" s="74" t="s">
        <v>49</v>
      </c>
      <c r="C27" s="269">
        <v>0</v>
      </c>
      <c r="D27" s="603"/>
    </row>
    <row r="28" spans="1:4" s="3" customFormat="1">
      <c r="A28" s="134">
        <v>23</v>
      </c>
      <c r="B28" s="80" t="s">
        <v>23</v>
      </c>
      <c r="C28" s="268">
        <v>242299597.68499997</v>
      </c>
      <c r="D28" s="603"/>
    </row>
    <row r="29" spans="1:4" s="3" customFormat="1">
      <c r="A29" s="136"/>
      <c r="B29" s="75"/>
      <c r="C29" s="269"/>
      <c r="D29" s="603"/>
    </row>
    <row r="30" spans="1:4" s="3" customFormat="1">
      <c r="A30" s="136">
        <v>24</v>
      </c>
      <c r="B30" s="80" t="s">
        <v>50</v>
      </c>
      <c r="C30" s="268">
        <v>0</v>
      </c>
      <c r="D30" s="603"/>
    </row>
    <row r="31" spans="1:4" s="3" customFormat="1">
      <c r="A31" s="136">
        <v>25</v>
      </c>
      <c r="B31" s="70" t="s">
        <v>51</v>
      </c>
      <c r="C31" s="270">
        <v>0</v>
      </c>
      <c r="D31" s="603"/>
    </row>
    <row r="32" spans="1:4" s="3" customFormat="1">
      <c r="A32" s="136">
        <v>26</v>
      </c>
      <c r="B32" s="177" t="s">
        <v>52</v>
      </c>
      <c r="C32" s="269"/>
      <c r="D32" s="603"/>
    </row>
    <row r="33" spans="1:4" s="3" customFormat="1">
      <c r="A33" s="136">
        <v>27</v>
      </c>
      <c r="B33" s="177" t="s">
        <v>53</v>
      </c>
      <c r="C33" s="269"/>
      <c r="D33" s="603"/>
    </row>
    <row r="34" spans="1:4" s="3" customFormat="1">
      <c r="A34" s="136">
        <v>28</v>
      </c>
      <c r="B34" s="70" t="s">
        <v>54</v>
      </c>
      <c r="C34" s="269"/>
      <c r="D34" s="603"/>
    </row>
    <row r="35" spans="1:4" s="3" customFormat="1">
      <c r="A35" s="136">
        <v>29</v>
      </c>
      <c r="B35" s="80" t="s">
        <v>55</v>
      </c>
      <c r="C35" s="268">
        <v>0</v>
      </c>
      <c r="D35" s="603"/>
    </row>
    <row r="36" spans="1:4" s="3" customFormat="1">
      <c r="A36" s="136">
        <v>30</v>
      </c>
      <c r="B36" s="71" t="s">
        <v>56</v>
      </c>
      <c r="C36" s="269">
        <v>0</v>
      </c>
      <c r="D36" s="603"/>
    </row>
    <row r="37" spans="1:4" s="3" customFormat="1">
      <c r="A37" s="136">
        <v>31</v>
      </c>
      <c r="B37" s="72" t="s">
        <v>57</v>
      </c>
      <c r="C37" s="269">
        <v>0</v>
      </c>
      <c r="D37" s="603"/>
    </row>
    <row r="38" spans="1:4" s="3" customFormat="1" ht="25.5">
      <c r="A38" s="136">
        <v>32</v>
      </c>
      <c r="B38" s="71" t="s">
        <v>58</v>
      </c>
      <c r="C38" s="269">
        <v>0</v>
      </c>
      <c r="D38" s="603"/>
    </row>
    <row r="39" spans="1:4" s="3" customFormat="1" ht="25.5">
      <c r="A39" s="136">
        <v>33</v>
      </c>
      <c r="B39" s="71" t="s">
        <v>46</v>
      </c>
      <c r="C39" s="269">
        <v>0</v>
      </c>
      <c r="D39" s="603"/>
    </row>
    <row r="40" spans="1:4" s="3" customFormat="1" ht="25.5">
      <c r="A40" s="136">
        <v>34</v>
      </c>
      <c r="B40" s="74" t="s">
        <v>59</v>
      </c>
      <c r="C40" s="269">
        <v>0</v>
      </c>
      <c r="D40" s="603"/>
    </row>
    <row r="41" spans="1:4" s="3" customFormat="1">
      <c r="A41" s="136">
        <v>35</v>
      </c>
      <c r="B41" s="80" t="s">
        <v>24</v>
      </c>
      <c r="C41" s="268">
        <v>0</v>
      </c>
      <c r="D41" s="603"/>
    </row>
    <row r="42" spans="1:4" s="3" customFormat="1">
      <c r="A42" s="136"/>
      <c r="B42" s="75"/>
      <c r="C42" s="269"/>
      <c r="D42" s="603"/>
    </row>
    <row r="43" spans="1:4" s="3" customFormat="1">
      <c r="A43" s="136">
        <v>36</v>
      </c>
      <c r="B43" s="81" t="s">
        <v>60</v>
      </c>
      <c r="C43" s="268">
        <v>39348941.815861881</v>
      </c>
      <c r="D43" s="603"/>
    </row>
    <row r="44" spans="1:4" s="3" customFormat="1">
      <c r="A44" s="136">
        <v>37</v>
      </c>
      <c r="B44" s="70" t="s">
        <v>61</v>
      </c>
      <c r="C44" s="269">
        <v>22166400</v>
      </c>
      <c r="D44" s="603"/>
    </row>
    <row r="45" spans="1:4" s="3" customFormat="1">
      <c r="A45" s="136">
        <v>38</v>
      </c>
      <c r="B45" s="70" t="s">
        <v>62</v>
      </c>
      <c r="C45" s="269"/>
      <c r="D45" s="603"/>
    </row>
    <row r="46" spans="1:4" s="3" customFormat="1">
      <c r="A46" s="136">
        <v>39</v>
      </c>
      <c r="B46" s="70" t="s">
        <v>63</v>
      </c>
      <c r="C46" s="269">
        <v>17182541.815861877</v>
      </c>
      <c r="D46" s="603"/>
    </row>
    <row r="47" spans="1:4" s="3" customFormat="1">
      <c r="A47" s="136">
        <v>40</v>
      </c>
      <c r="B47" s="81" t="s">
        <v>64</v>
      </c>
      <c r="C47" s="268">
        <v>0</v>
      </c>
      <c r="D47" s="603"/>
    </row>
    <row r="48" spans="1:4" s="3" customFormat="1">
      <c r="A48" s="136">
        <v>41</v>
      </c>
      <c r="B48" s="71" t="s">
        <v>65</v>
      </c>
      <c r="C48" s="269">
        <v>0</v>
      </c>
      <c r="D48" s="603"/>
    </row>
    <row r="49" spans="1:4" s="3" customFormat="1">
      <c r="A49" s="136">
        <v>42</v>
      </c>
      <c r="B49" s="72" t="s">
        <v>66</v>
      </c>
      <c r="C49" s="269">
        <v>0</v>
      </c>
      <c r="D49" s="603"/>
    </row>
    <row r="50" spans="1:4" s="3" customFormat="1" ht="25.5">
      <c r="A50" s="136">
        <v>43</v>
      </c>
      <c r="B50" s="71" t="s">
        <v>67</v>
      </c>
      <c r="C50" s="269">
        <v>0</v>
      </c>
      <c r="D50" s="603"/>
    </row>
    <row r="51" spans="1:4" s="3" customFormat="1" ht="25.5">
      <c r="A51" s="136">
        <v>44</v>
      </c>
      <c r="B51" s="71" t="s">
        <v>46</v>
      </c>
      <c r="C51" s="269">
        <v>0</v>
      </c>
      <c r="D51" s="603"/>
    </row>
    <row r="52" spans="1:4" s="3" customFormat="1" ht="15.75" thickBot="1">
      <c r="A52" s="137">
        <v>45</v>
      </c>
      <c r="B52" s="138" t="s">
        <v>25</v>
      </c>
      <c r="C52" s="271">
        <v>39348941.815861881</v>
      </c>
      <c r="D52" s="603"/>
    </row>
    <row r="55" spans="1:4">
      <c r="B55" s="1"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K28" sqref="K28"/>
    </sheetView>
  </sheetViews>
  <sheetFormatPr defaultColWidth="9.140625" defaultRowHeight="12.75"/>
  <cols>
    <col min="1" max="1" width="10.85546875" style="338" bestFit="1" customWidth="1"/>
    <col min="2" max="2" width="59" style="338" customWidth="1"/>
    <col min="3" max="3" width="16.7109375" style="338" bestFit="1" customWidth="1"/>
    <col min="4" max="4" width="22.140625" style="338" customWidth="1"/>
    <col min="5" max="16384" width="9.140625" style="338"/>
  </cols>
  <sheetData>
    <row r="1" spans="1:6" ht="15">
      <c r="A1" s="15" t="s">
        <v>188</v>
      </c>
      <c r="B1" s="14" t="s">
        <v>736</v>
      </c>
    </row>
    <row r="2" spans="1:6" s="19" customFormat="1" ht="15.75" customHeight="1">
      <c r="A2" s="19" t="s">
        <v>189</v>
      </c>
      <c r="B2" s="471">
        <v>44561</v>
      </c>
    </row>
    <row r="3" spans="1:6" s="19" customFormat="1" ht="15.75" customHeight="1"/>
    <row r="4" spans="1:6" ht="13.5" thickBot="1">
      <c r="A4" s="339" t="s">
        <v>397</v>
      </c>
      <c r="B4" s="375" t="s">
        <v>398</v>
      </c>
    </row>
    <row r="5" spans="1:6" s="376" customFormat="1">
      <c r="A5" s="712" t="s">
        <v>399</v>
      </c>
      <c r="B5" s="713"/>
      <c r="C5" s="365" t="s">
        <v>400</v>
      </c>
      <c r="D5" s="366" t="s">
        <v>401</v>
      </c>
    </row>
    <row r="6" spans="1:6" s="377" customFormat="1">
      <c r="A6" s="367">
        <v>1</v>
      </c>
      <c r="B6" s="368" t="s">
        <v>402</v>
      </c>
      <c r="C6" s="368"/>
      <c r="D6" s="369"/>
    </row>
    <row r="7" spans="1:6" s="377" customFormat="1">
      <c r="A7" s="370" t="s">
        <v>403</v>
      </c>
      <c r="B7" s="371" t="s">
        <v>404</v>
      </c>
      <c r="C7" s="425">
        <v>4.4999999999999998E-2</v>
      </c>
      <c r="D7" s="673">
        <v>69655772.654007643</v>
      </c>
      <c r="E7" s="680"/>
      <c r="F7" s="680"/>
    </row>
    <row r="8" spans="1:6" s="377" customFormat="1">
      <c r="A8" s="370" t="s">
        <v>405</v>
      </c>
      <c r="B8" s="371" t="s">
        <v>406</v>
      </c>
      <c r="C8" s="426">
        <v>0.06</v>
      </c>
      <c r="D8" s="673">
        <v>92874363.538676858</v>
      </c>
      <c r="E8" s="680"/>
      <c r="F8" s="680"/>
    </row>
    <row r="9" spans="1:6" s="377" customFormat="1">
      <c r="A9" s="370" t="s">
        <v>407</v>
      </c>
      <c r="B9" s="371" t="s">
        <v>408</v>
      </c>
      <c r="C9" s="426">
        <v>0.08</v>
      </c>
      <c r="D9" s="673">
        <v>123832484.71823582</v>
      </c>
      <c r="E9" s="680"/>
      <c r="F9" s="680"/>
    </row>
    <row r="10" spans="1:6" s="377" customFormat="1">
      <c r="A10" s="367" t="s">
        <v>409</v>
      </c>
      <c r="B10" s="368" t="s">
        <v>410</v>
      </c>
      <c r="C10" s="427"/>
      <c r="D10" s="674"/>
      <c r="E10" s="680"/>
      <c r="F10" s="680"/>
    </row>
    <row r="11" spans="1:6" s="378" customFormat="1">
      <c r="A11" s="372" t="s">
        <v>411</v>
      </c>
      <c r="B11" s="373" t="s">
        <v>473</v>
      </c>
      <c r="C11" s="428">
        <v>2.5000000000000001E-2</v>
      </c>
      <c r="D11" s="675">
        <v>38697651.474448696</v>
      </c>
      <c r="E11" s="680"/>
      <c r="F11" s="680"/>
    </row>
    <row r="12" spans="1:6" s="378" customFormat="1">
      <c r="A12" s="372" t="s">
        <v>412</v>
      </c>
      <c r="B12" s="373" t="s">
        <v>413</v>
      </c>
      <c r="C12" s="428">
        <v>0</v>
      </c>
      <c r="D12" s="675">
        <v>0</v>
      </c>
      <c r="E12" s="680"/>
      <c r="F12" s="680"/>
    </row>
    <row r="13" spans="1:6" s="378" customFormat="1">
      <c r="A13" s="372" t="s">
        <v>414</v>
      </c>
      <c r="B13" s="373" t="s">
        <v>415</v>
      </c>
      <c r="C13" s="428">
        <v>0</v>
      </c>
      <c r="D13" s="675">
        <v>0</v>
      </c>
      <c r="E13" s="680"/>
      <c r="F13" s="680"/>
    </row>
    <row r="14" spans="1:6" s="377" customFormat="1">
      <c r="A14" s="367" t="s">
        <v>416</v>
      </c>
      <c r="B14" s="368" t="s">
        <v>471</v>
      </c>
      <c r="C14" s="429"/>
      <c r="D14" s="674"/>
      <c r="E14" s="680"/>
      <c r="F14" s="680"/>
    </row>
    <row r="15" spans="1:6" s="377" customFormat="1">
      <c r="A15" s="389" t="s">
        <v>419</v>
      </c>
      <c r="B15" s="373" t="s">
        <v>472</v>
      </c>
      <c r="C15" s="428">
        <v>2.4880754335968369E-2</v>
      </c>
      <c r="D15" s="675">
        <v>38513070.388587281</v>
      </c>
      <c r="E15" s="680"/>
      <c r="F15" s="680"/>
    </row>
    <row r="16" spans="1:6" s="377" customFormat="1">
      <c r="A16" s="389" t="s">
        <v>420</v>
      </c>
      <c r="B16" s="373" t="s">
        <v>422</v>
      </c>
      <c r="C16" s="428">
        <v>3.3288571964730077E-2</v>
      </c>
      <c r="D16" s="675">
        <v>51527582.23892913</v>
      </c>
      <c r="E16" s="680"/>
      <c r="F16" s="680"/>
    </row>
    <row r="17" spans="1:6" s="377" customFormat="1">
      <c r="A17" s="389" t="s">
        <v>421</v>
      </c>
      <c r="B17" s="373" t="s">
        <v>469</v>
      </c>
      <c r="C17" s="428">
        <v>5.3235306759108245E-2</v>
      </c>
      <c r="D17" s="675">
        <v>82403253.883973345</v>
      </c>
      <c r="E17" s="680"/>
      <c r="F17" s="680"/>
    </row>
    <row r="18" spans="1:6" s="376" customFormat="1">
      <c r="A18" s="714" t="s">
        <v>470</v>
      </c>
      <c r="B18" s="715"/>
      <c r="C18" s="430" t="s">
        <v>400</v>
      </c>
      <c r="D18" s="424" t="s">
        <v>401</v>
      </c>
      <c r="E18" s="680"/>
      <c r="F18" s="680"/>
    </row>
    <row r="19" spans="1:6" s="377" customFormat="1">
      <c r="A19" s="374">
        <v>4</v>
      </c>
      <c r="B19" s="373" t="s">
        <v>23</v>
      </c>
      <c r="C19" s="428">
        <v>9.4880754335968376E-2</v>
      </c>
      <c r="D19" s="673">
        <v>146866494.51704362</v>
      </c>
      <c r="E19" s="680"/>
      <c r="F19" s="680"/>
    </row>
    <row r="20" spans="1:6" s="377" customFormat="1">
      <c r="A20" s="374">
        <v>5</v>
      </c>
      <c r="B20" s="373" t="s">
        <v>89</v>
      </c>
      <c r="C20" s="428">
        <v>0.11828857196473007</v>
      </c>
      <c r="D20" s="673">
        <v>183099597.25205466</v>
      </c>
      <c r="E20" s="680"/>
      <c r="F20" s="680"/>
    </row>
    <row r="21" spans="1:6" s="377" customFormat="1" ht="13.5" thickBot="1">
      <c r="A21" s="379" t="s">
        <v>417</v>
      </c>
      <c r="B21" s="380" t="s">
        <v>88</v>
      </c>
      <c r="C21" s="431">
        <v>0.15823530675910824</v>
      </c>
      <c r="D21" s="676">
        <v>244933390.07665786</v>
      </c>
      <c r="E21" s="680"/>
      <c r="F21" s="680"/>
    </row>
    <row r="22" spans="1:6">
      <c r="E22" s="680"/>
      <c r="F22" s="680"/>
    </row>
    <row r="23" spans="1:6">
      <c r="B23" s="21"/>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G18" sqref="G18"/>
    </sheetView>
  </sheetViews>
  <sheetFormatPr defaultRowHeight="15.75"/>
  <cols>
    <col min="1" max="1" width="10.7109375" style="67" customWidth="1"/>
    <col min="2" max="2" width="91.85546875" style="67" customWidth="1"/>
    <col min="3" max="3" width="53.140625" style="67" customWidth="1"/>
    <col min="4" max="4" width="32.28515625" style="67" customWidth="1"/>
    <col min="5" max="5" width="9.42578125" customWidth="1"/>
  </cols>
  <sheetData>
    <row r="1" spans="1:6">
      <c r="A1" s="15" t="s">
        <v>188</v>
      </c>
      <c r="B1" s="17" t="s">
        <v>736</v>
      </c>
      <c r="E1" s="1"/>
      <c r="F1" s="1"/>
    </row>
    <row r="2" spans="1:6" s="19" customFormat="1" ht="15.75" customHeight="1">
      <c r="A2" s="19" t="s">
        <v>189</v>
      </c>
      <c r="B2" s="471">
        <v>44561</v>
      </c>
    </row>
    <row r="3" spans="1:6" s="19" customFormat="1" ht="15.75" customHeight="1">
      <c r="A3" s="24"/>
    </row>
    <row r="4" spans="1:6" s="19" customFormat="1" ht="15.75" customHeight="1" thickBot="1">
      <c r="A4" s="19" t="s">
        <v>336</v>
      </c>
      <c r="B4" s="201" t="s">
        <v>268</v>
      </c>
      <c r="D4" s="203" t="s">
        <v>93</v>
      </c>
    </row>
    <row r="5" spans="1:6" ht="38.25">
      <c r="A5" s="150" t="s">
        <v>26</v>
      </c>
      <c r="B5" s="151" t="s">
        <v>231</v>
      </c>
      <c r="C5" s="152" t="s">
        <v>236</v>
      </c>
      <c r="D5" s="202" t="s">
        <v>269</v>
      </c>
    </row>
    <row r="6" spans="1:6">
      <c r="A6" s="139">
        <v>1</v>
      </c>
      <c r="B6" s="82" t="s">
        <v>154</v>
      </c>
      <c r="C6" s="272">
        <v>41890884.469999999</v>
      </c>
      <c r="D6" s="140"/>
      <c r="E6" s="6"/>
    </row>
    <row r="7" spans="1:6">
      <c r="A7" s="139">
        <v>2</v>
      </c>
      <c r="B7" s="83" t="s">
        <v>155</v>
      </c>
      <c r="C7" s="273">
        <v>240575475.66999999</v>
      </c>
      <c r="D7" s="141"/>
      <c r="E7" s="6"/>
    </row>
    <row r="8" spans="1:6">
      <c r="A8" s="139">
        <v>3</v>
      </c>
      <c r="B8" s="83" t="s">
        <v>156</v>
      </c>
      <c r="C8" s="273">
        <v>133428611.52</v>
      </c>
      <c r="D8" s="141"/>
      <c r="E8" s="6"/>
    </row>
    <row r="9" spans="1:6">
      <c r="A9" s="139">
        <v>4</v>
      </c>
      <c r="B9" s="83" t="s">
        <v>185</v>
      </c>
      <c r="C9" s="273">
        <v>0</v>
      </c>
      <c r="D9" s="141"/>
      <c r="E9" s="6"/>
    </row>
    <row r="10" spans="1:6">
      <c r="A10" s="139">
        <v>5</v>
      </c>
      <c r="B10" s="83" t="s">
        <v>157</v>
      </c>
      <c r="C10" s="273">
        <v>41663131.100000001</v>
      </c>
      <c r="D10" s="141"/>
      <c r="E10" s="6"/>
    </row>
    <row r="11" spans="1:6">
      <c r="A11" s="139">
        <v>6.1</v>
      </c>
      <c r="B11" s="83" t="s">
        <v>158</v>
      </c>
      <c r="C11" s="274">
        <v>1354159163.04</v>
      </c>
      <c r="D11" s="142"/>
      <c r="E11" s="6"/>
    </row>
    <row r="12" spans="1:6">
      <c r="A12" s="139">
        <v>6.2</v>
      </c>
      <c r="B12" s="84" t="s">
        <v>159</v>
      </c>
      <c r="C12" s="274">
        <v>-45380919.020000003</v>
      </c>
      <c r="D12" s="142"/>
      <c r="E12" s="6"/>
    </row>
    <row r="13" spans="1:6">
      <c r="A13" s="139" t="s">
        <v>369</v>
      </c>
      <c r="B13" s="85" t="s">
        <v>370</v>
      </c>
      <c r="C13" s="274">
        <v>-17182541.815861877</v>
      </c>
      <c r="D13" s="142" t="s">
        <v>738</v>
      </c>
      <c r="E13" s="6"/>
    </row>
    <row r="14" spans="1:6">
      <c r="A14" s="139" t="s">
        <v>489</v>
      </c>
      <c r="B14" s="85" t="s">
        <v>478</v>
      </c>
      <c r="C14" s="274">
        <v>0</v>
      </c>
      <c r="D14" s="142"/>
      <c r="E14" s="6"/>
    </row>
    <row r="15" spans="1:6">
      <c r="A15" s="139">
        <v>6</v>
      </c>
      <c r="B15" s="83" t="s">
        <v>160</v>
      </c>
      <c r="C15" s="280">
        <v>1308778243.02</v>
      </c>
      <c r="D15" s="142"/>
      <c r="E15" s="6"/>
    </row>
    <row r="16" spans="1:6">
      <c r="A16" s="139">
        <v>7</v>
      </c>
      <c r="B16" s="83" t="s">
        <v>161</v>
      </c>
      <c r="C16" s="273">
        <v>7242649.1100000003</v>
      </c>
      <c r="D16" s="141"/>
      <c r="E16" s="6"/>
    </row>
    <row r="17" spans="1:5">
      <c r="A17" s="139">
        <v>8</v>
      </c>
      <c r="B17" s="83" t="s">
        <v>162</v>
      </c>
      <c r="C17" s="273">
        <v>95752</v>
      </c>
      <c r="D17" s="141"/>
      <c r="E17" s="6"/>
    </row>
    <row r="18" spans="1:5">
      <c r="A18" s="139">
        <v>9</v>
      </c>
      <c r="B18" s="83" t="s">
        <v>163</v>
      </c>
      <c r="C18" s="273">
        <v>6356388.1799999997</v>
      </c>
      <c r="D18" s="141"/>
      <c r="E18" s="6"/>
    </row>
    <row r="19" spans="1:5">
      <c r="A19" s="139">
        <v>9.1</v>
      </c>
      <c r="B19" s="85" t="s">
        <v>245</v>
      </c>
      <c r="C19" s="274">
        <v>6194572.1799999997</v>
      </c>
      <c r="D19" s="141" t="s">
        <v>739</v>
      </c>
      <c r="E19" s="6"/>
    </row>
    <row r="20" spans="1:5">
      <c r="A20" s="139">
        <v>9.1999999999999993</v>
      </c>
      <c r="B20" s="85" t="s">
        <v>235</v>
      </c>
      <c r="C20" s="274"/>
      <c r="D20" s="141"/>
      <c r="E20" s="6"/>
    </row>
    <row r="21" spans="1:5">
      <c r="A21" s="139">
        <v>9.3000000000000007</v>
      </c>
      <c r="B21" s="85" t="s">
        <v>234</v>
      </c>
      <c r="C21" s="274"/>
      <c r="D21" s="141"/>
      <c r="E21" s="6"/>
    </row>
    <row r="22" spans="1:5">
      <c r="A22" s="139">
        <v>10</v>
      </c>
      <c r="B22" s="83" t="s">
        <v>164</v>
      </c>
      <c r="C22" s="273">
        <v>52400649.32</v>
      </c>
      <c r="D22" s="141"/>
      <c r="E22" s="6"/>
    </row>
    <row r="23" spans="1:5">
      <c r="A23" s="139">
        <v>10.1</v>
      </c>
      <c r="B23" s="85" t="s">
        <v>233</v>
      </c>
      <c r="C23" s="273">
        <v>1519410.3499999996</v>
      </c>
      <c r="D23" s="228" t="s">
        <v>343</v>
      </c>
      <c r="E23" s="6"/>
    </row>
    <row r="24" spans="1:5">
      <c r="A24" s="139">
        <v>11</v>
      </c>
      <c r="B24" s="86" t="s">
        <v>165</v>
      </c>
      <c r="C24" s="275">
        <v>19404608.9201</v>
      </c>
      <c r="D24" s="143"/>
      <c r="E24" s="6"/>
    </row>
    <row r="25" spans="1:5">
      <c r="A25" s="139">
        <v>12</v>
      </c>
      <c r="B25" s="88" t="s">
        <v>166</v>
      </c>
      <c r="C25" s="276">
        <v>1851836393.3100998</v>
      </c>
      <c r="D25" s="144"/>
      <c r="E25" s="6"/>
    </row>
    <row r="26" spans="1:5">
      <c r="A26" s="139">
        <v>13</v>
      </c>
      <c r="B26" s="83" t="s">
        <v>167</v>
      </c>
      <c r="C26" s="277">
        <v>0</v>
      </c>
      <c r="D26" s="145"/>
      <c r="E26" s="6"/>
    </row>
    <row r="27" spans="1:5">
      <c r="A27" s="139">
        <v>14</v>
      </c>
      <c r="B27" s="83" t="s">
        <v>168</v>
      </c>
      <c r="C27" s="273">
        <v>289248329.16999996</v>
      </c>
      <c r="D27" s="141"/>
      <c r="E27" s="6"/>
    </row>
    <row r="28" spans="1:5">
      <c r="A28" s="139">
        <v>15</v>
      </c>
      <c r="B28" s="83" t="s">
        <v>169</v>
      </c>
      <c r="C28" s="273">
        <v>371002606.56</v>
      </c>
      <c r="D28" s="141"/>
      <c r="E28" s="6"/>
    </row>
    <row r="29" spans="1:5">
      <c r="A29" s="139">
        <v>16</v>
      </c>
      <c r="B29" s="83" t="s">
        <v>170</v>
      </c>
      <c r="C29" s="273">
        <v>356542858.98999995</v>
      </c>
      <c r="D29" s="141"/>
      <c r="E29" s="6"/>
    </row>
    <row r="30" spans="1:5">
      <c r="A30" s="139">
        <v>17</v>
      </c>
      <c r="B30" s="83" t="s">
        <v>171</v>
      </c>
      <c r="C30" s="273">
        <v>0</v>
      </c>
      <c r="D30" s="141"/>
      <c r="E30" s="6"/>
    </row>
    <row r="31" spans="1:5">
      <c r="A31" s="139">
        <v>18</v>
      </c>
      <c r="B31" s="83" t="s">
        <v>172</v>
      </c>
      <c r="C31" s="273">
        <v>522112844.29539067</v>
      </c>
      <c r="D31" s="141"/>
      <c r="E31" s="6"/>
    </row>
    <row r="32" spans="1:5">
      <c r="A32" s="139">
        <v>19</v>
      </c>
      <c r="B32" s="83" t="s">
        <v>173</v>
      </c>
      <c r="C32" s="273">
        <v>8248845.3899999997</v>
      </c>
      <c r="D32" s="141"/>
      <c r="E32" s="6"/>
    </row>
    <row r="33" spans="1:5">
      <c r="A33" s="139">
        <v>20</v>
      </c>
      <c r="B33" s="83" t="s">
        <v>95</v>
      </c>
      <c r="C33" s="273">
        <v>29403329.710000005</v>
      </c>
      <c r="D33" s="141"/>
      <c r="E33" s="6"/>
    </row>
    <row r="34" spans="1:5">
      <c r="A34" s="593">
        <v>20.100000000000001</v>
      </c>
      <c r="B34" s="87" t="s">
        <v>712</v>
      </c>
      <c r="C34" s="275">
        <v>1634758.0154000001</v>
      </c>
      <c r="D34" s="143"/>
      <c r="E34" s="6"/>
    </row>
    <row r="35" spans="1:5">
      <c r="A35" s="139">
        <v>21</v>
      </c>
      <c r="B35" s="86" t="s">
        <v>174</v>
      </c>
      <c r="C35" s="275">
        <v>25264000</v>
      </c>
      <c r="D35" s="143"/>
      <c r="E35" s="6"/>
    </row>
    <row r="36" spans="1:5">
      <c r="A36" s="139">
        <v>21.1</v>
      </c>
      <c r="B36" s="87" t="s">
        <v>711</v>
      </c>
      <c r="C36" s="278">
        <v>22166400</v>
      </c>
      <c r="D36" s="146" t="s">
        <v>740</v>
      </c>
      <c r="E36" s="6"/>
    </row>
    <row r="37" spans="1:5">
      <c r="A37" s="139">
        <v>22</v>
      </c>
      <c r="B37" s="88" t="s">
        <v>175</v>
      </c>
      <c r="C37" s="276">
        <v>1601822814.1153908</v>
      </c>
      <c r="D37" s="144"/>
      <c r="E37" s="6"/>
    </row>
    <row r="38" spans="1:5">
      <c r="A38" s="139">
        <v>23</v>
      </c>
      <c r="B38" s="86" t="s">
        <v>176</v>
      </c>
      <c r="C38" s="273">
        <v>112482804.98999999</v>
      </c>
      <c r="D38" s="141" t="s">
        <v>741</v>
      </c>
      <c r="E38" s="6"/>
    </row>
    <row r="39" spans="1:5">
      <c r="A39" s="139">
        <v>24</v>
      </c>
      <c r="B39" s="86" t="s">
        <v>177</v>
      </c>
      <c r="C39" s="273">
        <v>0</v>
      </c>
      <c r="D39" s="141"/>
      <c r="E39" s="6"/>
    </row>
    <row r="40" spans="1:5">
      <c r="A40" s="139">
        <v>25</v>
      </c>
      <c r="B40" s="86" t="s">
        <v>232</v>
      </c>
      <c r="C40" s="273">
        <v>0</v>
      </c>
      <c r="D40" s="141"/>
      <c r="E40" s="6"/>
    </row>
    <row r="41" spans="1:5">
      <c r="A41" s="139">
        <v>26</v>
      </c>
      <c r="B41" s="86" t="s">
        <v>179</v>
      </c>
      <c r="C41" s="273">
        <v>72117569.840000004</v>
      </c>
      <c r="D41" s="141" t="s">
        <v>742</v>
      </c>
      <c r="E41" s="6"/>
    </row>
    <row r="42" spans="1:5">
      <c r="A42" s="139">
        <v>27</v>
      </c>
      <c r="B42" s="86" t="s">
        <v>180</v>
      </c>
      <c r="C42" s="273">
        <v>0</v>
      </c>
      <c r="D42" s="141"/>
      <c r="E42" s="6"/>
    </row>
    <row r="43" spans="1:5">
      <c r="A43" s="139">
        <v>28</v>
      </c>
      <c r="B43" s="86" t="s">
        <v>181</v>
      </c>
      <c r="C43" s="273">
        <v>65413205.385000005</v>
      </c>
      <c r="D43" s="141" t="s">
        <v>743</v>
      </c>
      <c r="E43" s="6"/>
    </row>
    <row r="44" spans="1:5">
      <c r="A44" s="139">
        <v>29</v>
      </c>
      <c r="B44" s="86" t="s">
        <v>35</v>
      </c>
      <c r="C44" s="273">
        <v>0</v>
      </c>
      <c r="D44" s="141"/>
      <c r="E44" s="6"/>
    </row>
    <row r="45" spans="1:5" ht="16.5" thickBot="1">
      <c r="A45" s="147">
        <v>30</v>
      </c>
      <c r="B45" s="148" t="s">
        <v>182</v>
      </c>
      <c r="C45" s="279">
        <f>SUM(C38:C44)</f>
        <v>250013580.21499997</v>
      </c>
      <c r="D45" s="149"/>
      <c r="E45" s="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9"/>
  <sheetViews>
    <sheetView workbookViewId="0">
      <pane xSplit="2" ySplit="7" topLeftCell="C8" activePane="bottomRight" state="frozen"/>
      <selection pane="topRight" activeCell="C1" sqref="C1"/>
      <selection pane="bottomLeft" activeCell="A8" sqref="A8"/>
      <selection pane="bottomRight" activeCell="I32" sqref="I32"/>
    </sheetView>
  </sheetViews>
  <sheetFormatPr defaultColWidth="9.140625" defaultRowHeight="12.75"/>
  <cols>
    <col min="1" max="1" width="10.5703125" style="1" bestFit="1" customWidth="1"/>
    <col min="2" max="2" width="95" style="1" customWidth="1"/>
    <col min="3" max="3" width="11.28515625" style="1" bestFit="1" customWidth="1"/>
    <col min="4" max="4" width="13.140625" style="1" bestFit="1" customWidth="1"/>
    <col min="5" max="5" width="11.28515625" style="1" bestFit="1" customWidth="1"/>
    <col min="6" max="6" width="13.140625" style="1" bestFit="1" customWidth="1"/>
    <col min="7" max="7" width="9.42578125" style="1" bestFit="1" customWidth="1"/>
    <col min="8" max="8" width="13.140625" style="1" bestFit="1" customWidth="1"/>
    <col min="9" max="9" width="9.42578125" style="1" bestFit="1" customWidth="1"/>
    <col min="10" max="10" width="13.140625" style="1" bestFit="1" customWidth="1"/>
    <col min="11" max="11" width="11.28515625" style="1" bestFit="1" customWidth="1"/>
    <col min="12" max="12" width="13.140625" style="1" bestFit="1" customWidth="1"/>
    <col min="13" max="13" width="12.7109375" style="1" bestFit="1" customWidth="1"/>
    <col min="14" max="14" width="13.140625" style="1" bestFit="1" customWidth="1"/>
    <col min="15" max="15" width="10.28515625" style="1" bestFit="1" customWidth="1"/>
    <col min="16" max="16" width="13.140625" style="1" bestFit="1" customWidth="1"/>
    <col min="17" max="17" width="9.42578125" style="1" bestFit="1" customWidth="1"/>
    <col min="18" max="18" width="13.140625" style="1" bestFit="1" customWidth="1"/>
    <col min="19" max="19" width="33" style="1" bestFit="1" customWidth="1"/>
    <col min="20" max="16384" width="9.140625" style="10"/>
  </cols>
  <sheetData>
    <row r="1" spans="1:19">
      <c r="A1" s="1" t="s">
        <v>188</v>
      </c>
      <c r="B1" s="338" t="s">
        <v>736</v>
      </c>
    </row>
    <row r="2" spans="1:19">
      <c r="A2" s="1" t="s">
        <v>189</v>
      </c>
      <c r="B2" s="471">
        <v>44561</v>
      </c>
    </row>
    <row r="4" spans="1:19" ht="26.25" thickBot="1">
      <c r="A4" s="66" t="s">
        <v>337</v>
      </c>
      <c r="B4" s="308" t="s">
        <v>359</v>
      </c>
    </row>
    <row r="5" spans="1:19">
      <c r="A5" s="128"/>
      <c r="B5" s="130"/>
      <c r="C5" s="114" t="s">
        <v>0</v>
      </c>
      <c r="D5" s="114" t="s">
        <v>1</v>
      </c>
      <c r="E5" s="114" t="s">
        <v>2</v>
      </c>
      <c r="F5" s="114" t="s">
        <v>3</v>
      </c>
      <c r="G5" s="114" t="s">
        <v>4</v>
      </c>
      <c r="H5" s="114" t="s">
        <v>5</v>
      </c>
      <c r="I5" s="114" t="s">
        <v>237</v>
      </c>
      <c r="J5" s="114" t="s">
        <v>238</v>
      </c>
      <c r="K5" s="114" t="s">
        <v>239</v>
      </c>
      <c r="L5" s="114" t="s">
        <v>240</v>
      </c>
      <c r="M5" s="114" t="s">
        <v>241</v>
      </c>
      <c r="N5" s="114" t="s">
        <v>242</v>
      </c>
      <c r="O5" s="114" t="s">
        <v>346</v>
      </c>
      <c r="P5" s="114" t="s">
        <v>347</v>
      </c>
      <c r="Q5" s="114" t="s">
        <v>348</v>
      </c>
      <c r="R5" s="299" t="s">
        <v>349</v>
      </c>
      <c r="S5" s="115" t="s">
        <v>350</v>
      </c>
    </row>
    <row r="6" spans="1:19" ht="46.5" customHeight="1">
      <c r="A6" s="154"/>
      <c r="B6" s="720" t="s">
        <v>351</v>
      </c>
      <c r="C6" s="718">
        <v>0</v>
      </c>
      <c r="D6" s="719"/>
      <c r="E6" s="718">
        <v>0.2</v>
      </c>
      <c r="F6" s="719"/>
      <c r="G6" s="718">
        <v>0.35</v>
      </c>
      <c r="H6" s="719"/>
      <c r="I6" s="718">
        <v>0.5</v>
      </c>
      <c r="J6" s="719"/>
      <c r="K6" s="718">
        <v>0.75</v>
      </c>
      <c r="L6" s="719"/>
      <c r="M6" s="718">
        <v>1</v>
      </c>
      <c r="N6" s="719"/>
      <c r="O6" s="718">
        <v>1.5</v>
      </c>
      <c r="P6" s="719"/>
      <c r="Q6" s="718">
        <v>2.5</v>
      </c>
      <c r="R6" s="719"/>
      <c r="S6" s="716" t="s">
        <v>250</v>
      </c>
    </row>
    <row r="7" spans="1:19">
      <c r="A7" s="154"/>
      <c r="B7" s="721"/>
      <c r="C7" s="307" t="s">
        <v>344</v>
      </c>
      <c r="D7" s="307" t="s">
        <v>345</v>
      </c>
      <c r="E7" s="307" t="s">
        <v>344</v>
      </c>
      <c r="F7" s="307" t="s">
        <v>345</v>
      </c>
      <c r="G7" s="307" t="s">
        <v>344</v>
      </c>
      <c r="H7" s="307" t="s">
        <v>345</v>
      </c>
      <c r="I7" s="307" t="s">
        <v>344</v>
      </c>
      <c r="J7" s="307" t="s">
        <v>345</v>
      </c>
      <c r="K7" s="307" t="s">
        <v>344</v>
      </c>
      <c r="L7" s="307" t="s">
        <v>345</v>
      </c>
      <c r="M7" s="307" t="s">
        <v>344</v>
      </c>
      <c r="N7" s="307" t="s">
        <v>345</v>
      </c>
      <c r="O7" s="307" t="s">
        <v>344</v>
      </c>
      <c r="P7" s="307" t="s">
        <v>345</v>
      </c>
      <c r="Q7" s="307" t="s">
        <v>344</v>
      </c>
      <c r="R7" s="307" t="s">
        <v>345</v>
      </c>
      <c r="S7" s="717"/>
    </row>
    <row r="8" spans="1:19" s="158" customFormat="1">
      <c r="A8" s="118">
        <v>1</v>
      </c>
      <c r="B8" s="176" t="s">
        <v>216</v>
      </c>
      <c r="C8" s="281">
        <v>66817174.670000002</v>
      </c>
      <c r="D8" s="281"/>
      <c r="E8" s="281"/>
      <c r="F8" s="300"/>
      <c r="G8" s="281"/>
      <c r="H8" s="281"/>
      <c r="I8" s="281"/>
      <c r="J8" s="281"/>
      <c r="K8" s="281"/>
      <c r="L8" s="281"/>
      <c r="M8" s="281">
        <v>206366942.20460001</v>
      </c>
      <c r="N8" s="281"/>
      <c r="O8" s="281"/>
      <c r="P8" s="281"/>
      <c r="Q8" s="281"/>
      <c r="R8" s="300"/>
      <c r="S8" s="313">
        <v>206366942.20460001</v>
      </c>
    </row>
    <row r="9" spans="1:19" s="158" customFormat="1">
      <c r="A9" s="118">
        <v>2</v>
      </c>
      <c r="B9" s="176" t="s">
        <v>217</v>
      </c>
      <c r="C9" s="281"/>
      <c r="D9" s="281"/>
      <c r="E9" s="281"/>
      <c r="F9" s="281"/>
      <c r="G9" s="281"/>
      <c r="H9" s="281"/>
      <c r="I9" s="281"/>
      <c r="J9" s="281"/>
      <c r="K9" s="281"/>
      <c r="L9" s="281"/>
      <c r="M9" s="281"/>
      <c r="N9" s="281"/>
      <c r="O9" s="281"/>
      <c r="P9" s="281"/>
      <c r="Q9" s="281"/>
      <c r="R9" s="300"/>
      <c r="S9" s="313">
        <v>0</v>
      </c>
    </row>
    <row r="10" spans="1:19" s="158" customFormat="1">
      <c r="A10" s="118">
        <v>3</v>
      </c>
      <c r="B10" s="176" t="s">
        <v>218</v>
      </c>
      <c r="C10" s="281"/>
      <c r="D10" s="281"/>
      <c r="E10" s="281"/>
      <c r="F10" s="281"/>
      <c r="G10" s="281"/>
      <c r="H10" s="281"/>
      <c r="I10" s="281"/>
      <c r="J10" s="281"/>
      <c r="K10" s="281"/>
      <c r="L10" s="281"/>
      <c r="M10" s="281"/>
      <c r="N10" s="281"/>
      <c r="O10" s="281"/>
      <c r="P10" s="281"/>
      <c r="Q10" s="281"/>
      <c r="R10" s="300"/>
      <c r="S10" s="313">
        <v>0</v>
      </c>
    </row>
    <row r="11" spans="1:19" s="158" customFormat="1">
      <c r="A11" s="118">
        <v>4</v>
      </c>
      <c r="B11" s="176" t="s">
        <v>219</v>
      </c>
      <c r="C11" s="281"/>
      <c r="D11" s="281"/>
      <c r="E11" s="281"/>
      <c r="F11" s="281"/>
      <c r="G11" s="281"/>
      <c r="H11" s="281"/>
      <c r="I11" s="281"/>
      <c r="J11" s="281"/>
      <c r="K11" s="281"/>
      <c r="L11" s="281"/>
      <c r="M11" s="281"/>
      <c r="N11" s="281"/>
      <c r="O11" s="281"/>
      <c r="P11" s="281"/>
      <c r="Q11" s="281"/>
      <c r="R11" s="300"/>
      <c r="S11" s="313">
        <v>0</v>
      </c>
    </row>
    <row r="12" spans="1:19" s="158" customFormat="1">
      <c r="A12" s="118">
        <v>5</v>
      </c>
      <c r="B12" s="176" t="s">
        <v>220</v>
      </c>
      <c r="C12" s="281"/>
      <c r="D12" s="281"/>
      <c r="E12" s="281"/>
      <c r="F12" s="281"/>
      <c r="G12" s="281"/>
      <c r="H12" s="281"/>
      <c r="I12" s="281"/>
      <c r="J12" s="281"/>
      <c r="K12" s="281"/>
      <c r="L12" s="281"/>
      <c r="M12" s="281"/>
      <c r="N12" s="281"/>
      <c r="O12" s="281"/>
      <c r="P12" s="281"/>
      <c r="Q12" s="281"/>
      <c r="R12" s="300"/>
      <c r="S12" s="313">
        <v>0</v>
      </c>
    </row>
    <row r="13" spans="1:19" s="158" customFormat="1">
      <c r="A13" s="118">
        <v>6</v>
      </c>
      <c r="B13" s="176" t="s">
        <v>221</v>
      </c>
      <c r="C13" s="281"/>
      <c r="D13" s="281"/>
      <c r="E13" s="281">
        <v>132395000.9989</v>
      </c>
      <c r="F13" s="281"/>
      <c r="G13" s="281"/>
      <c r="H13" s="281"/>
      <c r="I13" s="281">
        <v>1196435.5225</v>
      </c>
      <c r="J13" s="281"/>
      <c r="K13" s="281"/>
      <c r="L13" s="281"/>
      <c r="M13" s="281">
        <v>0</v>
      </c>
      <c r="N13" s="281"/>
      <c r="O13" s="281"/>
      <c r="P13" s="281"/>
      <c r="Q13" s="281"/>
      <c r="R13" s="300"/>
      <c r="S13" s="313">
        <v>27077217.961030003</v>
      </c>
    </row>
    <row r="14" spans="1:19" s="158" customFormat="1">
      <c r="A14" s="118">
        <v>7</v>
      </c>
      <c r="B14" s="176" t="s">
        <v>73</v>
      </c>
      <c r="C14" s="281"/>
      <c r="D14" s="281"/>
      <c r="E14" s="281"/>
      <c r="F14" s="281"/>
      <c r="G14" s="281">
        <v>0</v>
      </c>
      <c r="H14" s="281"/>
      <c r="I14" s="281">
        <v>0</v>
      </c>
      <c r="J14" s="281"/>
      <c r="K14" s="281">
        <v>0</v>
      </c>
      <c r="L14" s="281"/>
      <c r="M14" s="281">
        <v>930468801.9253</v>
      </c>
      <c r="N14" s="281">
        <v>88018926.758819997</v>
      </c>
      <c r="O14" s="281">
        <v>0</v>
      </c>
      <c r="P14" s="281"/>
      <c r="Q14" s="281"/>
      <c r="R14" s="300"/>
      <c r="S14" s="313">
        <v>1018487728.6841199</v>
      </c>
    </row>
    <row r="15" spans="1:19" s="158" customFormat="1">
      <c r="A15" s="118">
        <v>8</v>
      </c>
      <c r="B15" s="176" t="s">
        <v>74</v>
      </c>
      <c r="C15" s="281"/>
      <c r="D15" s="281"/>
      <c r="E15" s="281"/>
      <c r="F15" s="281"/>
      <c r="G15" s="281">
        <v>0</v>
      </c>
      <c r="H15" s="281"/>
      <c r="I15" s="281">
        <v>0</v>
      </c>
      <c r="J15" s="281"/>
      <c r="K15" s="281">
        <v>369613961.93599999</v>
      </c>
      <c r="L15" s="281"/>
      <c r="M15" s="281">
        <v>0</v>
      </c>
      <c r="N15" s="281"/>
      <c r="O15" s="281">
        <v>0</v>
      </c>
      <c r="P15" s="281"/>
      <c r="Q15" s="281"/>
      <c r="R15" s="300"/>
      <c r="S15" s="313">
        <v>277210471.45200002</v>
      </c>
    </row>
    <row r="16" spans="1:19" s="158" customFormat="1">
      <c r="A16" s="118">
        <v>9</v>
      </c>
      <c r="B16" s="176" t="s">
        <v>75</v>
      </c>
      <c r="C16" s="281"/>
      <c r="D16" s="281"/>
      <c r="E16" s="281"/>
      <c r="F16" s="281"/>
      <c r="G16" s="281">
        <v>0</v>
      </c>
      <c r="H16" s="281"/>
      <c r="I16" s="281">
        <v>0</v>
      </c>
      <c r="J16" s="281"/>
      <c r="K16" s="281">
        <v>0</v>
      </c>
      <c r="L16" s="281"/>
      <c r="M16" s="281">
        <v>0</v>
      </c>
      <c r="N16" s="281"/>
      <c r="O16" s="281">
        <v>0</v>
      </c>
      <c r="P16" s="281"/>
      <c r="Q16" s="281"/>
      <c r="R16" s="300"/>
      <c r="S16" s="313">
        <v>0</v>
      </c>
    </row>
    <row r="17" spans="1:19" s="158" customFormat="1">
      <c r="A17" s="118">
        <v>10</v>
      </c>
      <c r="B17" s="176" t="s">
        <v>69</v>
      </c>
      <c r="C17" s="281"/>
      <c r="D17" s="281"/>
      <c r="E17" s="281"/>
      <c r="F17" s="281"/>
      <c r="G17" s="281">
        <v>0</v>
      </c>
      <c r="H17" s="281"/>
      <c r="I17" s="281">
        <v>0</v>
      </c>
      <c r="J17" s="281"/>
      <c r="K17" s="281">
        <v>0</v>
      </c>
      <c r="L17" s="281"/>
      <c r="M17" s="281">
        <v>5260572.3097000001</v>
      </c>
      <c r="N17" s="281"/>
      <c r="O17" s="281">
        <v>0</v>
      </c>
      <c r="P17" s="281"/>
      <c r="Q17" s="281"/>
      <c r="R17" s="300"/>
      <c r="S17" s="313">
        <v>5260572.3097000001</v>
      </c>
    </row>
    <row r="18" spans="1:19" s="158" customFormat="1">
      <c r="A18" s="118">
        <v>11</v>
      </c>
      <c r="B18" s="176" t="s">
        <v>70</v>
      </c>
      <c r="C18" s="281"/>
      <c r="D18" s="281"/>
      <c r="E18" s="281"/>
      <c r="F18" s="281"/>
      <c r="G18" s="281">
        <v>0</v>
      </c>
      <c r="H18" s="281"/>
      <c r="I18" s="281">
        <v>0</v>
      </c>
      <c r="J18" s="281"/>
      <c r="K18" s="281">
        <v>0</v>
      </c>
      <c r="L18" s="281"/>
      <c r="M18" s="281">
        <v>0</v>
      </c>
      <c r="N18" s="281"/>
      <c r="O18" s="281">
        <v>32786225.9628</v>
      </c>
      <c r="P18" s="281"/>
      <c r="Q18" s="281">
        <v>4939879.26</v>
      </c>
      <c r="R18" s="300"/>
      <c r="S18" s="313">
        <v>61529037.0942</v>
      </c>
    </row>
    <row r="19" spans="1:19" s="158" customFormat="1">
      <c r="A19" s="118">
        <v>12</v>
      </c>
      <c r="B19" s="176" t="s">
        <v>71</v>
      </c>
      <c r="C19" s="281"/>
      <c r="D19" s="281"/>
      <c r="E19" s="281"/>
      <c r="F19" s="281"/>
      <c r="G19" s="281"/>
      <c r="H19" s="281"/>
      <c r="I19" s="281"/>
      <c r="J19" s="281"/>
      <c r="K19" s="281"/>
      <c r="L19" s="281"/>
      <c r="M19" s="281"/>
      <c r="N19" s="281"/>
      <c r="O19" s="281"/>
      <c r="P19" s="281"/>
      <c r="Q19" s="281"/>
      <c r="R19" s="300"/>
      <c r="S19" s="313">
        <v>0</v>
      </c>
    </row>
    <row r="20" spans="1:19" s="158" customFormat="1">
      <c r="A20" s="118">
        <v>13</v>
      </c>
      <c r="B20" s="176" t="s">
        <v>72</v>
      </c>
      <c r="C20" s="281"/>
      <c r="D20" s="281"/>
      <c r="E20" s="281"/>
      <c r="F20" s="281"/>
      <c r="G20" s="281"/>
      <c r="H20" s="281"/>
      <c r="I20" s="281"/>
      <c r="J20" s="281"/>
      <c r="K20" s="281"/>
      <c r="L20" s="281"/>
      <c r="M20" s="281"/>
      <c r="N20" s="281"/>
      <c r="O20" s="281"/>
      <c r="P20" s="281"/>
      <c r="Q20" s="281"/>
      <c r="R20" s="300"/>
      <c r="S20" s="313">
        <v>0</v>
      </c>
    </row>
    <row r="21" spans="1:19" s="158" customFormat="1">
      <c r="A21" s="118">
        <v>14</v>
      </c>
      <c r="B21" s="176" t="s">
        <v>248</v>
      </c>
      <c r="C21" s="281">
        <v>41890884.469999999</v>
      </c>
      <c r="D21" s="281"/>
      <c r="E21" s="281">
        <v>0</v>
      </c>
      <c r="F21" s="281"/>
      <c r="G21" s="281">
        <v>0</v>
      </c>
      <c r="H21" s="281"/>
      <c r="I21" s="281">
        <v>0</v>
      </c>
      <c r="J21" s="281"/>
      <c r="K21" s="281">
        <v>0</v>
      </c>
      <c r="L21" s="281"/>
      <c r="M21" s="281">
        <v>65520953.091300003</v>
      </c>
      <c r="N21" s="281"/>
      <c r="O21" s="281">
        <v>0</v>
      </c>
      <c r="P21" s="281"/>
      <c r="Q21" s="281">
        <v>0</v>
      </c>
      <c r="R21" s="300"/>
      <c r="S21" s="313">
        <v>65520953.091300003</v>
      </c>
    </row>
    <row r="22" spans="1:19" ht="13.5" thickBot="1">
      <c r="A22" s="100"/>
      <c r="B22" s="160" t="s">
        <v>68</v>
      </c>
      <c r="C22" s="282">
        <v>108708059.14</v>
      </c>
      <c r="D22" s="282">
        <v>0</v>
      </c>
      <c r="E22" s="282">
        <v>132395000.9989</v>
      </c>
      <c r="F22" s="282">
        <v>0</v>
      </c>
      <c r="G22" s="282">
        <v>0</v>
      </c>
      <c r="H22" s="282">
        <v>0</v>
      </c>
      <c r="I22" s="282">
        <v>1196435.5225</v>
      </c>
      <c r="J22" s="282">
        <v>0</v>
      </c>
      <c r="K22" s="282">
        <v>369613961.93599999</v>
      </c>
      <c r="L22" s="282">
        <v>0</v>
      </c>
      <c r="M22" s="282">
        <v>1207617269.5309</v>
      </c>
      <c r="N22" s="282">
        <v>88018926.758819997</v>
      </c>
      <c r="O22" s="282">
        <v>32786225.9628</v>
      </c>
      <c r="P22" s="282">
        <v>0</v>
      </c>
      <c r="Q22" s="282">
        <v>4939879.26</v>
      </c>
      <c r="R22" s="282">
        <v>0</v>
      </c>
      <c r="S22" s="314">
        <v>1661452922.7969501</v>
      </c>
    </row>
    <row r="25" spans="1:19">
      <c r="C25" s="681"/>
      <c r="D25" s="681"/>
      <c r="E25" s="681"/>
      <c r="F25" s="681"/>
      <c r="G25" s="681"/>
      <c r="H25" s="681"/>
      <c r="I25" s="681"/>
      <c r="J25" s="681"/>
      <c r="K25" s="681"/>
      <c r="L25" s="681"/>
      <c r="M25" s="681"/>
      <c r="N25" s="681"/>
      <c r="O25" s="681"/>
      <c r="P25" s="681"/>
      <c r="Q25" s="681"/>
      <c r="R25" s="681"/>
      <c r="S25" s="681"/>
    </row>
    <row r="26" spans="1:19">
      <c r="C26" s="681"/>
      <c r="D26" s="681"/>
      <c r="E26" s="681"/>
      <c r="F26" s="681"/>
      <c r="G26" s="681"/>
      <c r="H26" s="681"/>
      <c r="I26" s="681"/>
      <c r="J26" s="681"/>
      <c r="K26" s="681"/>
      <c r="L26" s="681"/>
      <c r="M26" s="681"/>
      <c r="N26" s="681"/>
      <c r="O26" s="681"/>
      <c r="P26" s="681"/>
      <c r="Q26" s="681"/>
      <c r="R26" s="681"/>
      <c r="S26" s="681"/>
    </row>
    <row r="27" spans="1:19">
      <c r="C27" s="681"/>
      <c r="D27" s="681"/>
      <c r="E27" s="681"/>
      <c r="F27" s="681"/>
      <c r="G27" s="681"/>
      <c r="H27" s="681"/>
      <c r="I27" s="681"/>
      <c r="J27" s="681"/>
      <c r="K27" s="681"/>
      <c r="L27" s="681"/>
      <c r="M27" s="681"/>
      <c r="N27" s="681"/>
      <c r="O27" s="681"/>
      <c r="P27" s="681"/>
      <c r="Q27" s="681"/>
      <c r="R27" s="681"/>
      <c r="S27" s="681"/>
    </row>
    <row r="28" spans="1:19">
      <c r="C28" s="681"/>
      <c r="D28" s="681"/>
      <c r="E28" s="681"/>
      <c r="F28" s="681"/>
      <c r="G28" s="681"/>
      <c r="H28" s="681"/>
      <c r="I28" s="681"/>
      <c r="J28" s="681"/>
      <c r="K28" s="681"/>
      <c r="L28" s="681"/>
      <c r="M28" s="681"/>
      <c r="N28" s="681"/>
      <c r="O28" s="681"/>
      <c r="P28" s="681"/>
      <c r="Q28" s="681"/>
      <c r="R28" s="681"/>
      <c r="S28" s="681"/>
    </row>
    <row r="29" spans="1:19">
      <c r="C29" s="681"/>
      <c r="D29" s="681"/>
      <c r="E29" s="681"/>
      <c r="F29" s="681"/>
      <c r="G29" s="681"/>
      <c r="H29" s="681"/>
      <c r="I29" s="681"/>
      <c r="J29" s="681"/>
      <c r="K29" s="681"/>
      <c r="L29" s="681"/>
      <c r="M29" s="681"/>
      <c r="N29" s="681"/>
      <c r="O29" s="681"/>
      <c r="P29" s="681"/>
      <c r="Q29" s="681"/>
      <c r="R29" s="681"/>
      <c r="S29" s="681"/>
    </row>
    <row r="30" spans="1:19">
      <c r="C30" s="681"/>
      <c r="D30" s="681"/>
      <c r="E30" s="681"/>
      <c r="F30" s="681"/>
      <c r="G30" s="681"/>
      <c r="H30" s="681"/>
      <c r="I30" s="681"/>
      <c r="J30" s="681"/>
      <c r="K30" s="681"/>
      <c r="L30" s="681"/>
      <c r="M30" s="681"/>
      <c r="N30" s="681"/>
      <c r="O30" s="681"/>
      <c r="P30" s="681"/>
      <c r="Q30" s="681"/>
      <c r="R30" s="681"/>
      <c r="S30" s="681"/>
    </row>
    <row r="31" spans="1:19">
      <c r="C31" s="681"/>
      <c r="D31" s="681"/>
      <c r="E31" s="681"/>
      <c r="F31" s="681"/>
      <c r="G31" s="681"/>
      <c r="H31" s="681"/>
      <c r="I31" s="681"/>
      <c r="J31" s="681"/>
      <c r="K31" s="681"/>
      <c r="L31" s="681"/>
      <c r="M31" s="681"/>
      <c r="N31" s="681"/>
      <c r="O31" s="681"/>
      <c r="P31" s="681"/>
      <c r="Q31" s="681"/>
      <c r="R31" s="681"/>
      <c r="S31" s="681"/>
    </row>
    <row r="32" spans="1:19">
      <c r="C32" s="681"/>
      <c r="D32" s="681"/>
      <c r="E32" s="681"/>
      <c r="F32" s="681"/>
      <c r="G32" s="681"/>
      <c r="H32" s="681"/>
      <c r="I32" s="681"/>
      <c r="J32" s="681"/>
      <c r="K32" s="681"/>
      <c r="L32" s="681"/>
      <c r="M32" s="681"/>
      <c r="N32" s="681"/>
      <c r="O32" s="681"/>
      <c r="P32" s="681"/>
      <c r="Q32" s="681"/>
      <c r="R32" s="681"/>
      <c r="S32" s="681"/>
    </row>
    <row r="33" spans="3:19">
      <c r="C33" s="681"/>
      <c r="D33" s="681"/>
      <c r="E33" s="681"/>
      <c r="F33" s="681"/>
      <c r="G33" s="681"/>
      <c r="H33" s="681"/>
      <c r="I33" s="681"/>
      <c r="J33" s="681"/>
      <c r="K33" s="681"/>
      <c r="L33" s="681"/>
      <c r="M33" s="681"/>
      <c r="N33" s="681"/>
      <c r="O33" s="681"/>
      <c r="P33" s="681"/>
      <c r="Q33" s="681"/>
      <c r="R33" s="681"/>
      <c r="S33" s="681"/>
    </row>
    <row r="34" spans="3:19">
      <c r="C34" s="681"/>
      <c r="D34" s="681"/>
      <c r="E34" s="681"/>
      <c r="F34" s="681"/>
      <c r="G34" s="681"/>
      <c r="H34" s="681"/>
      <c r="I34" s="681"/>
      <c r="J34" s="681"/>
      <c r="K34" s="681"/>
      <c r="L34" s="681"/>
      <c r="M34" s="681"/>
      <c r="N34" s="681"/>
      <c r="O34" s="681"/>
      <c r="P34" s="681"/>
      <c r="Q34" s="681"/>
      <c r="R34" s="681"/>
      <c r="S34" s="681"/>
    </row>
    <row r="35" spans="3:19">
      <c r="C35" s="681"/>
      <c r="D35" s="681"/>
      <c r="E35" s="681"/>
      <c r="F35" s="681"/>
      <c r="G35" s="681"/>
      <c r="H35" s="681"/>
      <c r="I35" s="681"/>
      <c r="J35" s="681"/>
      <c r="K35" s="681"/>
      <c r="L35" s="681"/>
      <c r="M35" s="681"/>
      <c r="N35" s="681"/>
      <c r="O35" s="681"/>
      <c r="P35" s="681"/>
      <c r="Q35" s="681"/>
      <c r="R35" s="681"/>
      <c r="S35" s="681"/>
    </row>
    <row r="36" spans="3:19">
      <c r="C36" s="681"/>
      <c r="D36" s="681"/>
      <c r="E36" s="681"/>
      <c r="F36" s="681"/>
      <c r="G36" s="681"/>
      <c r="H36" s="681"/>
      <c r="I36" s="681"/>
      <c r="J36" s="681"/>
      <c r="K36" s="681"/>
      <c r="L36" s="681"/>
      <c r="M36" s="681"/>
      <c r="N36" s="681"/>
      <c r="O36" s="681"/>
      <c r="P36" s="681"/>
      <c r="Q36" s="681"/>
      <c r="R36" s="681"/>
      <c r="S36" s="681"/>
    </row>
    <row r="37" spans="3:19">
      <c r="C37" s="681"/>
      <c r="D37" s="681"/>
      <c r="E37" s="681"/>
      <c r="F37" s="681"/>
      <c r="G37" s="681"/>
      <c r="H37" s="681"/>
      <c r="I37" s="681"/>
      <c r="J37" s="681"/>
      <c r="K37" s="681"/>
      <c r="L37" s="681"/>
      <c r="M37" s="681"/>
      <c r="N37" s="681"/>
      <c r="O37" s="681"/>
      <c r="P37" s="681"/>
      <c r="Q37" s="681"/>
      <c r="R37" s="681"/>
      <c r="S37" s="681"/>
    </row>
    <row r="38" spans="3:19">
      <c r="C38" s="681"/>
      <c r="D38" s="681"/>
      <c r="E38" s="681"/>
      <c r="F38" s="681"/>
      <c r="G38" s="681"/>
      <c r="H38" s="681"/>
      <c r="I38" s="681"/>
      <c r="J38" s="681"/>
      <c r="K38" s="681"/>
      <c r="L38" s="681"/>
      <c r="M38" s="681"/>
      <c r="N38" s="681"/>
      <c r="O38" s="681"/>
      <c r="P38" s="681"/>
      <c r="Q38" s="681"/>
      <c r="R38" s="681"/>
      <c r="S38" s="681"/>
    </row>
    <row r="39" spans="3:19">
      <c r="C39" s="681"/>
      <c r="D39" s="681"/>
      <c r="E39" s="681"/>
      <c r="F39" s="681"/>
      <c r="G39" s="681"/>
      <c r="H39" s="681"/>
      <c r="I39" s="681"/>
      <c r="J39" s="681"/>
      <c r="K39" s="681"/>
      <c r="L39" s="681"/>
      <c r="M39" s="681"/>
      <c r="N39" s="681"/>
      <c r="O39" s="681"/>
      <c r="P39" s="681"/>
      <c r="Q39" s="681"/>
      <c r="R39" s="681"/>
      <c r="S39" s="681"/>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8"/>
  <sheetViews>
    <sheetView workbookViewId="0">
      <pane xSplit="2" ySplit="6" topLeftCell="C7" activePane="bottomRight" state="frozen"/>
      <selection pane="topRight" activeCell="C1" sqref="C1"/>
      <selection pane="bottomLeft" activeCell="A6" sqref="A6"/>
      <selection pane="bottomRight" activeCell="O7" sqref="O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0"/>
  </cols>
  <sheetData>
    <row r="1" spans="1:22">
      <c r="A1" s="1" t="s">
        <v>188</v>
      </c>
      <c r="B1" s="338" t="s">
        <v>736</v>
      </c>
    </row>
    <row r="2" spans="1:22">
      <c r="A2" s="1" t="s">
        <v>189</v>
      </c>
      <c r="B2" s="471">
        <v>44561</v>
      </c>
    </row>
    <row r="4" spans="1:22" ht="27.75" thickBot="1">
      <c r="A4" s="1" t="s">
        <v>338</v>
      </c>
      <c r="B4" s="309" t="s">
        <v>360</v>
      </c>
      <c r="V4" s="203" t="s">
        <v>93</v>
      </c>
    </row>
    <row r="5" spans="1:22">
      <c r="A5" s="98"/>
      <c r="B5" s="99"/>
      <c r="C5" s="722" t="s">
        <v>198</v>
      </c>
      <c r="D5" s="723"/>
      <c r="E5" s="723"/>
      <c r="F5" s="723"/>
      <c r="G5" s="723"/>
      <c r="H5" s="723"/>
      <c r="I5" s="723"/>
      <c r="J5" s="723"/>
      <c r="K5" s="723"/>
      <c r="L5" s="724"/>
      <c r="M5" s="722" t="s">
        <v>199</v>
      </c>
      <c r="N5" s="723"/>
      <c r="O5" s="723"/>
      <c r="P5" s="723"/>
      <c r="Q5" s="723"/>
      <c r="R5" s="723"/>
      <c r="S5" s="724"/>
      <c r="T5" s="727" t="s">
        <v>358</v>
      </c>
      <c r="U5" s="727" t="s">
        <v>357</v>
      </c>
      <c r="V5" s="725" t="s">
        <v>200</v>
      </c>
    </row>
    <row r="6" spans="1:22" s="66" customFormat="1" ht="127.5">
      <c r="A6" s="116"/>
      <c r="B6" s="178"/>
      <c r="C6" s="96" t="s">
        <v>201</v>
      </c>
      <c r="D6" s="95" t="s">
        <v>202</v>
      </c>
      <c r="E6" s="92" t="s">
        <v>203</v>
      </c>
      <c r="F6" s="310" t="s">
        <v>352</v>
      </c>
      <c r="G6" s="95" t="s">
        <v>204</v>
      </c>
      <c r="H6" s="95" t="s">
        <v>205</v>
      </c>
      <c r="I6" s="95" t="s">
        <v>206</v>
      </c>
      <c r="J6" s="95" t="s">
        <v>247</v>
      </c>
      <c r="K6" s="95" t="s">
        <v>207</v>
      </c>
      <c r="L6" s="97" t="s">
        <v>208</v>
      </c>
      <c r="M6" s="96" t="s">
        <v>209</v>
      </c>
      <c r="N6" s="95" t="s">
        <v>210</v>
      </c>
      <c r="O6" s="95" t="s">
        <v>211</v>
      </c>
      <c r="P6" s="95" t="s">
        <v>212</v>
      </c>
      <c r="Q6" s="95" t="s">
        <v>213</v>
      </c>
      <c r="R6" s="95" t="s">
        <v>214</v>
      </c>
      <c r="S6" s="97" t="s">
        <v>215</v>
      </c>
      <c r="T6" s="728"/>
      <c r="U6" s="728"/>
      <c r="V6" s="726"/>
    </row>
    <row r="7" spans="1:22" s="158" customFormat="1">
      <c r="A7" s="159">
        <v>1</v>
      </c>
      <c r="B7" s="157" t="s">
        <v>216</v>
      </c>
      <c r="C7" s="283"/>
      <c r="D7" s="281"/>
      <c r="E7" s="281"/>
      <c r="F7" s="281"/>
      <c r="G7" s="281"/>
      <c r="H7" s="281"/>
      <c r="I7" s="281"/>
      <c r="J7" s="281"/>
      <c r="K7" s="281"/>
      <c r="L7" s="284"/>
      <c r="M7" s="283"/>
      <c r="N7" s="281"/>
      <c r="O7" s="281">
        <v>166440000</v>
      </c>
      <c r="P7" s="281"/>
      <c r="Q7" s="281"/>
      <c r="R7" s="281"/>
      <c r="S7" s="284"/>
      <c r="T7" s="304">
        <v>166440000</v>
      </c>
      <c r="U7" s="303"/>
      <c r="V7" s="285">
        <v>166440000</v>
      </c>
    </row>
    <row r="8" spans="1:22" s="158" customFormat="1">
      <c r="A8" s="159">
        <v>2</v>
      </c>
      <c r="B8" s="157" t="s">
        <v>217</v>
      </c>
      <c r="C8" s="283"/>
      <c r="D8" s="281"/>
      <c r="E8" s="281"/>
      <c r="F8" s="281"/>
      <c r="G8" s="281"/>
      <c r="H8" s="281"/>
      <c r="I8" s="281"/>
      <c r="J8" s="281"/>
      <c r="K8" s="281"/>
      <c r="L8" s="284"/>
      <c r="M8" s="283"/>
      <c r="N8" s="281"/>
      <c r="O8" s="281"/>
      <c r="P8" s="281"/>
      <c r="Q8" s="281"/>
      <c r="R8" s="281"/>
      <c r="S8" s="284"/>
      <c r="T8" s="303">
        <v>0</v>
      </c>
      <c r="U8" s="303"/>
      <c r="V8" s="285">
        <v>0</v>
      </c>
    </row>
    <row r="9" spans="1:22" s="158" customFormat="1">
      <c r="A9" s="159">
        <v>3</v>
      </c>
      <c r="B9" s="157" t="s">
        <v>218</v>
      </c>
      <c r="C9" s="283"/>
      <c r="D9" s="281"/>
      <c r="E9" s="281"/>
      <c r="F9" s="281"/>
      <c r="G9" s="281"/>
      <c r="H9" s="281"/>
      <c r="I9" s="281"/>
      <c r="J9" s="281"/>
      <c r="K9" s="281"/>
      <c r="L9" s="284"/>
      <c r="M9" s="283"/>
      <c r="N9" s="281"/>
      <c r="O9" s="281"/>
      <c r="P9" s="281"/>
      <c r="Q9" s="281"/>
      <c r="R9" s="281"/>
      <c r="S9" s="284"/>
      <c r="T9" s="303">
        <v>0</v>
      </c>
      <c r="U9" s="303"/>
      <c r="V9" s="285">
        <v>0</v>
      </c>
    </row>
    <row r="10" spans="1:22" s="158" customFormat="1">
      <c r="A10" s="159">
        <v>4</v>
      </c>
      <c r="B10" s="157" t="s">
        <v>219</v>
      </c>
      <c r="C10" s="283"/>
      <c r="D10" s="281"/>
      <c r="E10" s="281"/>
      <c r="F10" s="281"/>
      <c r="G10" s="281"/>
      <c r="H10" s="281"/>
      <c r="I10" s="281"/>
      <c r="J10" s="281"/>
      <c r="K10" s="281"/>
      <c r="L10" s="284"/>
      <c r="M10" s="283"/>
      <c r="N10" s="281"/>
      <c r="O10" s="281"/>
      <c r="P10" s="281"/>
      <c r="Q10" s="281"/>
      <c r="R10" s="281"/>
      <c r="S10" s="284"/>
      <c r="T10" s="303">
        <v>0</v>
      </c>
      <c r="U10" s="303"/>
      <c r="V10" s="285">
        <v>0</v>
      </c>
    </row>
    <row r="11" spans="1:22" s="158" customFormat="1">
      <c r="A11" s="159">
        <v>5</v>
      </c>
      <c r="B11" s="157" t="s">
        <v>220</v>
      </c>
      <c r="C11" s="283"/>
      <c r="D11" s="281"/>
      <c r="E11" s="281"/>
      <c r="F11" s="281"/>
      <c r="G11" s="281"/>
      <c r="H11" s="281"/>
      <c r="I11" s="281"/>
      <c r="J11" s="281"/>
      <c r="K11" s="281"/>
      <c r="L11" s="284"/>
      <c r="M11" s="283"/>
      <c r="N11" s="281"/>
      <c r="O11" s="281"/>
      <c r="P11" s="281"/>
      <c r="Q11" s="281"/>
      <c r="R11" s="281"/>
      <c r="S11" s="284"/>
      <c r="T11" s="303">
        <v>0</v>
      </c>
      <c r="U11" s="303"/>
      <c r="V11" s="285">
        <v>0</v>
      </c>
    </row>
    <row r="12" spans="1:22" s="158" customFormat="1">
      <c r="A12" s="159">
        <v>6</v>
      </c>
      <c r="B12" s="157" t="s">
        <v>221</v>
      </c>
      <c r="C12" s="283"/>
      <c r="D12" s="281"/>
      <c r="E12" s="281"/>
      <c r="F12" s="281"/>
      <c r="G12" s="281"/>
      <c r="H12" s="281"/>
      <c r="I12" s="281"/>
      <c r="J12" s="281"/>
      <c r="K12" s="281"/>
      <c r="L12" s="284"/>
      <c r="M12" s="283"/>
      <c r="N12" s="281"/>
      <c r="O12" s="281"/>
      <c r="P12" s="281"/>
      <c r="Q12" s="281"/>
      <c r="R12" s="281"/>
      <c r="S12" s="284"/>
      <c r="T12" s="303">
        <v>0</v>
      </c>
      <c r="U12" s="303"/>
      <c r="V12" s="285">
        <v>0</v>
      </c>
    </row>
    <row r="13" spans="1:22" s="158" customFormat="1">
      <c r="A13" s="159">
        <v>7</v>
      </c>
      <c r="B13" s="157" t="s">
        <v>73</v>
      </c>
      <c r="C13" s="283"/>
      <c r="D13" s="281">
        <v>2455773.1149999998</v>
      </c>
      <c r="E13" s="281"/>
      <c r="F13" s="281"/>
      <c r="G13" s="281"/>
      <c r="H13" s="281"/>
      <c r="I13" s="281"/>
      <c r="J13" s="281"/>
      <c r="K13" s="281"/>
      <c r="L13" s="284"/>
      <c r="M13" s="283"/>
      <c r="N13" s="281"/>
      <c r="O13" s="281">
        <v>110589585.73980001</v>
      </c>
      <c r="P13" s="281"/>
      <c r="Q13" s="281"/>
      <c r="R13" s="281"/>
      <c r="S13" s="284"/>
      <c r="T13" s="303">
        <v>112156593.3328</v>
      </c>
      <c r="U13" s="303">
        <v>888765.522</v>
      </c>
      <c r="V13" s="285">
        <v>113045358.8548</v>
      </c>
    </row>
    <row r="14" spans="1:22" s="158" customFormat="1">
      <c r="A14" s="159">
        <v>8</v>
      </c>
      <c r="B14" s="157" t="s">
        <v>74</v>
      </c>
      <c r="C14" s="283"/>
      <c r="D14" s="281">
        <v>467056.7573</v>
      </c>
      <c r="E14" s="281"/>
      <c r="F14" s="281"/>
      <c r="G14" s="281"/>
      <c r="H14" s="281"/>
      <c r="I14" s="281"/>
      <c r="J14" s="281"/>
      <c r="K14" s="281"/>
      <c r="L14" s="284"/>
      <c r="M14" s="283"/>
      <c r="N14" s="281"/>
      <c r="O14" s="281">
        <v>6569294.6888999995</v>
      </c>
      <c r="P14" s="281"/>
      <c r="Q14" s="281"/>
      <c r="R14" s="281"/>
      <c r="S14" s="284"/>
      <c r="T14" s="303">
        <v>7036351.4461999992</v>
      </c>
      <c r="U14" s="303"/>
      <c r="V14" s="285">
        <v>7036351.4461999992</v>
      </c>
    </row>
    <row r="15" spans="1:22" s="158" customFormat="1">
      <c r="A15" s="159">
        <v>9</v>
      </c>
      <c r="B15" s="157" t="s">
        <v>75</v>
      </c>
      <c r="C15" s="283"/>
      <c r="D15" s="281">
        <v>0</v>
      </c>
      <c r="E15" s="281"/>
      <c r="F15" s="281"/>
      <c r="G15" s="281"/>
      <c r="H15" s="281"/>
      <c r="I15" s="281"/>
      <c r="J15" s="281"/>
      <c r="K15" s="281"/>
      <c r="L15" s="284"/>
      <c r="M15" s="283"/>
      <c r="N15" s="281"/>
      <c r="O15" s="281">
        <v>0</v>
      </c>
      <c r="P15" s="281"/>
      <c r="Q15" s="281"/>
      <c r="R15" s="281"/>
      <c r="S15" s="284"/>
      <c r="T15" s="303">
        <v>0</v>
      </c>
      <c r="U15" s="303"/>
      <c r="V15" s="285">
        <v>0</v>
      </c>
    </row>
    <row r="16" spans="1:22" s="158" customFormat="1">
      <c r="A16" s="159">
        <v>10</v>
      </c>
      <c r="B16" s="157" t="s">
        <v>69</v>
      </c>
      <c r="C16" s="283"/>
      <c r="D16" s="281">
        <v>0</v>
      </c>
      <c r="E16" s="281"/>
      <c r="F16" s="281"/>
      <c r="G16" s="281"/>
      <c r="H16" s="281"/>
      <c r="I16" s="281"/>
      <c r="J16" s="281"/>
      <c r="K16" s="281"/>
      <c r="L16" s="284"/>
      <c r="M16" s="283"/>
      <c r="N16" s="281"/>
      <c r="O16" s="281">
        <v>416833.717</v>
      </c>
      <c r="P16" s="281"/>
      <c r="Q16" s="281"/>
      <c r="R16" s="281"/>
      <c r="S16" s="284"/>
      <c r="T16" s="303">
        <v>416833.717</v>
      </c>
      <c r="U16" s="303"/>
      <c r="V16" s="285">
        <v>416833.717</v>
      </c>
    </row>
    <row r="17" spans="1:22" s="158" customFormat="1">
      <c r="A17" s="159">
        <v>11</v>
      </c>
      <c r="B17" s="157" t="s">
        <v>70</v>
      </c>
      <c r="C17" s="283"/>
      <c r="D17" s="281">
        <v>257964.71</v>
      </c>
      <c r="E17" s="281"/>
      <c r="F17" s="281"/>
      <c r="G17" s="281"/>
      <c r="H17" s="281"/>
      <c r="I17" s="281"/>
      <c r="J17" s="281"/>
      <c r="K17" s="281"/>
      <c r="L17" s="284"/>
      <c r="M17" s="283"/>
      <c r="N17" s="281"/>
      <c r="O17" s="281">
        <v>0</v>
      </c>
      <c r="P17" s="281"/>
      <c r="Q17" s="281"/>
      <c r="R17" s="281"/>
      <c r="S17" s="284"/>
      <c r="T17" s="303">
        <v>257964.71</v>
      </c>
      <c r="U17" s="303"/>
      <c r="V17" s="285">
        <v>257964.71</v>
      </c>
    </row>
    <row r="18" spans="1:22" s="158" customFormat="1">
      <c r="A18" s="159">
        <v>12</v>
      </c>
      <c r="B18" s="157" t="s">
        <v>71</v>
      </c>
      <c r="C18" s="283"/>
      <c r="D18" s="281"/>
      <c r="E18" s="281"/>
      <c r="F18" s="281"/>
      <c r="G18" s="281"/>
      <c r="H18" s="281"/>
      <c r="I18" s="281"/>
      <c r="J18" s="281"/>
      <c r="K18" s="281"/>
      <c r="L18" s="284"/>
      <c r="M18" s="283"/>
      <c r="N18" s="281"/>
      <c r="O18" s="281"/>
      <c r="P18" s="281"/>
      <c r="Q18" s="281"/>
      <c r="R18" s="281"/>
      <c r="S18" s="284"/>
      <c r="T18" s="303">
        <v>0</v>
      </c>
      <c r="U18" s="303"/>
      <c r="V18" s="285">
        <v>0</v>
      </c>
    </row>
    <row r="19" spans="1:22" s="158" customFormat="1">
      <c r="A19" s="159">
        <v>13</v>
      </c>
      <c r="B19" s="157" t="s">
        <v>72</v>
      </c>
      <c r="C19" s="283"/>
      <c r="D19" s="281"/>
      <c r="E19" s="281"/>
      <c r="F19" s="281"/>
      <c r="G19" s="281"/>
      <c r="H19" s="281"/>
      <c r="I19" s="281"/>
      <c r="J19" s="281"/>
      <c r="K19" s="281"/>
      <c r="L19" s="284"/>
      <c r="M19" s="283"/>
      <c r="N19" s="281"/>
      <c r="O19" s="281"/>
      <c r="P19" s="281"/>
      <c r="Q19" s="281"/>
      <c r="R19" s="281"/>
      <c r="S19" s="284"/>
      <c r="T19" s="303">
        <v>0</v>
      </c>
      <c r="U19" s="303"/>
      <c r="V19" s="285">
        <v>0</v>
      </c>
    </row>
    <row r="20" spans="1:22" s="158" customFormat="1">
      <c r="A20" s="159">
        <v>14</v>
      </c>
      <c r="B20" s="157" t="s">
        <v>248</v>
      </c>
      <c r="C20" s="283">
        <v>0</v>
      </c>
      <c r="D20" s="281">
        <v>0</v>
      </c>
      <c r="E20" s="281">
        <v>0</v>
      </c>
      <c r="F20" s="281">
        <v>0</v>
      </c>
      <c r="G20" s="281">
        <v>0</v>
      </c>
      <c r="H20" s="281">
        <v>0</v>
      </c>
      <c r="I20" s="281">
        <v>0</v>
      </c>
      <c r="J20" s="281">
        <v>0</v>
      </c>
      <c r="K20" s="281">
        <v>0</v>
      </c>
      <c r="L20" s="284">
        <v>0</v>
      </c>
      <c r="M20" s="283">
        <v>0</v>
      </c>
      <c r="N20" s="281">
        <v>0</v>
      </c>
      <c r="O20" s="281">
        <v>0</v>
      </c>
      <c r="P20" s="281">
        <v>0</v>
      </c>
      <c r="Q20" s="281">
        <v>0</v>
      </c>
      <c r="R20" s="281">
        <v>0</v>
      </c>
      <c r="S20" s="284">
        <v>0</v>
      </c>
      <c r="T20" s="303">
        <v>0</v>
      </c>
      <c r="U20" s="303"/>
      <c r="V20" s="285">
        <v>0</v>
      </c>
    </row>
    <row r="21" spans="1:22" ht="13.5" thickBot="1">
      <c r="A21" s="100"/>
      <c r="B21" s="101" t="s">
        <v>68</v>
      </c>
      <c r="C21" s="286">
        <v>0</v>
      </c>
      <c r="D21" s="282">
        <v>3180794.5822999999</v>
      </c>
      <c r="E21" s="282">
        <v>0</v>
      </c>
      <c r="F21" s="282">
        <v>0</v>
      </c>
      <c r="G21" s="282">
        <v>0</v>
      </c>
      <c r="H21" s="282">
        <v>0</v>
      </c>
      <c r="I21" s="282">
        <v>0</v>
      </c>
      <c r="J21" s="282">
        <v>0</v>
      </c>
      <c r="K21" s="282">
        <v>0</v>
      </c>
      <c r="L21" s="287">
        <v>0</v>
      </c>
      <c r="M21" s="286">
        <v>0</v>
      </c>
      <c r="N21" s="282">
        <v>0</v>
      </c>
      <c r="O21" s="282">
        <v>284015714.14569998</v>
      </c>
      <c r="P21" s="282">
        <v>0</v>
      </c>
      <c r="Q21" s="282">
        <v>0</v>
      </c>
      <c r="R21" s="282">
        <v>0</v>
      </c>
      <c r="S21" s="287">
        <v>0</v>
      </c>
      <c r="T21" s="287">
        <v>286307743.20600003</v>
      </c>
      <c r="U21" s="287">
        <v>888765.522</v>
      </c>
      <c r="V21" s="288">
        <v>287196508.72799999</v>
      </c>
    </row>
    <row r="24" spans="1:22">
      <c r="A24" s="16"/>
      <c r="B24" s="16"/>
      <c r="C24" s="682"/>
      <c r="D24" s="682"/>
      <c r="E24" s="682"/>
      <c r="F24" s="682"/>
      <c r="G24" s="682"/>
      <c r="H24" s="682"/>
      <c r="I24" s="682"/>
      <c r="J24" s="682"/>
      <c r="K24" s="682"/>
      <c r="L24" s="682"/>
      <c r="M24" s="682"/>
      <c r="N24" s="682"/>
      <c r="O24" s="682"/>
      <c r="P24" s="682"/>
      <c r="Q24" s="682"/>
      <c r="R24" s="682"/>
      <c r="S24" s="682"/>
      <c r="T24" s="682"/>
      <c r="U24" s="682"/>
      <c r="V24" s="682"/>
    </row>
    <row r="25" spans="1:22">
      <c r="A25" s="93"/>
      <c r="B25" s="93"/>
      <c r="C25" s="682"/>
      <c r="D25" s="682"/>
      <c r="E25" s="682"/>
      <c r="F25" s="682"/>
      <c r="G25" s="682"/>
      <c r="H25" s="682"/>
      <c r="I25" s="682"/>
      <c r="J25" s="682"/>
      <c r="K25" s="682"/>
      <c r="L25" s="682"/>
      <c r="M25" s="682"/>
      <c r="N25" s="682"/>
      <c r="O25" s="682"/>
      <c r="P25" s="682"/>
      <c r="Q25" s="682"/>
      <c r="R25" s="682"/>
      <c r="S25" s="682"/>
      <c r="T25" s="682"/>
      <c r="U25" s="682"/>
      <c r="V25" s="682"/>
    </row>
    <row r="26" spans="1:22">
      <c r="A26" s="93"/>
      <c r="B26" s="94"/>
      <c r="C26" s="682"/>
      <c r="D26" s="682"/>
      <c r="E26" s="682"/>
      <c r="F26" s="682"/>
      <c r="G26" s="682"/>
      <c r="H26" s="682"/>
      <c r="I26" s="682"/>
      <c r="J26" s="682"/>
      <c r="K26" s="682"/>
      <c r="L26" s="682"/>
      <c r="M26" s="682"/>
      <c r="N26" s="682"/>
      <c r="O26" s="682"/>
      <c r="P26" s="682"/>
      <c r="Q26" s="682"/>
      <c r="R26" s="682"/>
      <c r="S26" s="682"/>
      <c r="T26" s="682"/>
      <c r="U26" s="682"/>
      <c r="V26" s="682"/>
    </row>
    <row r="27" spans="1:22">
      <c r="A27" s="93"/>
      <c r="B27" s="93"/>
      <c r="C27" s="682"/>
      <c r="D27" s="682"/>
      <c r="E27" s="682"/>
      <c r="F27" s="682"/>
      <c r="G27" s="682"/>
      <c r="H27" s="682"/>
      <c r="I27" s="682"/>
      <c r="J27" s="682"/>
      <c r="K27" s="682"/>
      <c r="L27" s="682"/>
      <c r="M27" s="682"/>
      <c r="N27" s="682"/>
      <c r="O27" s="682"/>
      <c r="P27" s="682"/>
      <c r="Q27" s="682"/>
      <c r="R27" s="682"/>
      <c r="S27" s="682"/>
      <c r="T27" s="682"/>
      <c r="U27" s="682"/>
      <c r="V27" s="682"/>
    </row>
    <row r="28" spans="1:22">
      <c r="A28" s="93"/>
      <c r="B28" s="94"/>
      <c r="C28" s="682"/>
      <c r="D28" s="682"/>
      <c r="E28" s="682"/>
      <c r="F28" s="682"/>
      <c r="G28" s="682"/>
      <c r="H28" s="682"/>
      <c r="I28" s="682"/>
      <c r="J28" s="682"/>
      <c r="K28" s="682"/>
      <c r="L28" s="682"/>
      <c r="M28" s="682"/>
      <c r="N28" s="682"/>
      <c r="O28" s="682"/>
      <c r="P28" s="682"/>
      <c r="Q28" s="682"/>
      <c r="R28" s="682"/>
      <c r="S28" s="682"/>
      <c r="T28" s="682"/>
      <c r="U28" s="682"/>
      <c r="V28" s="682"/>
    </row>
    <row r="29" spans="1:22">
      <c r="C29" s="682"/>
      <c r="D29" s="682"/>
      <c r="E29" s="682"/>
      <c r="F29" s="682"/>
      <c r="G29" s="682"/>
      <c r="H29" s="682"/>
      <c r="I29" s="682"/>
      <c r="J29" s="682"/>
      <c r="K29" s="682"/>
      <c r="L29" s="682"/>
      <c r="M29" s="682"/>
      <c r="N29" s="682"/>
      <c r="O29" s="682"/>
      <c r="P29" s="682"/>
      <c r="Q29" s="682"/>
      <c r="R29" s="682"/>
      <c r="S29" s="682"/>
      <c r="T29" s="682"/>
      <c r="U29" s="682"/>
      <c r="V29" s="682"/>
    </row>
    <row r="30" spans="1:22">
      <c r="C30" s="682"/>
      <c r="D30" s="682"/>
      <c r="E30" s="682"/>
      <c r="F30" s="682"/>
      <c r="G30" s="682"/>
      <c r="H30" s="682"/>
      <c r="I30" s="682"/>
      <c r="J30" s="682"/>
      <c r="K30" s="682"/>
      <c r="L30" s="682"/>
      <c r="M30" s="682"/>
      <c r="N30" s="682"/>
      <c r="O30" s="682"/>
      <c r="P30" s="682"/>
      <c r="Q30" s="682"/>
      <c r="R30" s="682"/>
      <c r="S30" s="682"/>
      <c r="T30" s="682"/>
      <c r="U30" s="682"/>
      <c r="V30" s="682"/>
    </row>
    <row r="31" spans="1:22">
      <c r="C31" s="682"/>
      <c r="D31" s="682"/>
      <c r="E31" s="682"/>
      <c r="F31" s="682"/>
      <c r="G31" s="682"/>
      <c r="H31" s="682"/>
      <c r="I31" s="682"/>
      <c r="J31" s="682"/>
      <c r="K31" s="682"/>
      <c r="L31" s="682"/>
      <c r="M31" s="682"/>
      <c r="N31" s="682"/>
      <c r="O31" s="682"/>
      <c r="P31" s="682"/>
      <c r="Q31" s="682"/>
      <c r="R31" s="682"/>
      <c r="S31" s="682"/>
      <c r="T31" s="682"/>
      <c r="U31" s="682"/>
      <c r="V31" s="682"/>
    </row>
    <row r="32" spans="1:22">
      <c r="C32" s="682"/>
      <c r="D32" s="682"/>
      <c r="E32" s="682"/>
      <c r="F32" s="682"/>
      <c r="G32" s="682"/>
      <c r="H32" s="682"/>
      <c r="I32" s="682"/>
      <c r="J32" s="682"/>
      <c r="K32" s="682"/>
      <c r="L32" s="682"/>
      <c r="M32" s="682"/>
      <c r="N32" s="682"/>
      <c r="O32" s="682"/>
      <c r="P32" s="682"/>
      <c r="Q32" s="682"/>
      <c r="R32" s="682"/>
      <c r="S32" s="682"/>
      <c r="T32" s="682"/>
      <c r="U32" s="682"/>
      <c r="V32" s="682"/>
    </row>
    <row r="33" spans="3:22">
      <c r="C33" s="682"/>
      <c r="D33" s="682"/>
      <c r="E33" s="682"/>
      <c r="F33" s="682"/>
      <c r="G33" s="682"/>
      <c r="H33" s="682"/>
      <c r="I33" s="682"/>
      <c r="J33" s="682"/>
      <c r="K33" s="682"/>
      <c r="L33" s="682"/>
      <c r="M33" s="682"/>
      <c r="N33" s="682"/>
      <c r="O33" s="682"/>
      <c r="P33" s="682"/>
      <c r="Q33" s="682"/>
      <c r="R33" s="682"/>
      <c r="S33" s="682"/>
      <c r="T33" s="682"/>
      <c r="U33" s="682"/>
      <c r="V33" s="682"/>
    </row>
    <row r="34" spans="3:22">
      <c r="C34" s="682"/>
      <c r="D34" s="682"/>
      <c r="E34" s="682"/>
      <c r="F34" s="682"/>
      <c r="G34" s="682"/>
      <c r="H34" s="682"/>
      <c r="I34" s="682"/>
      <c r="J34" s="682"/>
      <c r="K34" s="682"/>
      <c r="L34" s="682"/>
      <c r="M34" s="682"/>
      <c r="N34" s="682"/>
      <c r="O34" s="682"/>
      <c r="P34" s="682"/>
      <c r="Q34" s="682"/>
      <c r="R34" s="682"/>
      <c r="S34" s="682"/>
      <c r="T34" s="682"/>
      <c r="U34" s="682"/>
      <c r="V34" s="682"/>
    </row>
    <row r="35" spans="3:22">
      <c r="C35" s="682"/>
      <c r="D35" s="682"/>
      <c r="E35" s="682"/>
      <c r="F35" s="682"/>
      <c r="G35" s="682"/>
      <c r="H35" s="682"/>
      <c r="I35" s="682"/>
      <c r="J35" s="682"/>
      <c r="K35" s="682"/>
      <c r="L35" s="682"/>
      <c r="M35" s="682"/>
      <c r="N35" s="682"/>
      <c r="O35" s="682"/>
      <c r="P35" s="682"/>
      <c r="Q35" s="682"/>
      <c r="R35" s="682"/>
      <c r="S35" s="682"/>
      <c r="T35" s="682"/>
      <c r="U35" s="682"/>
      <c r="V35" s="682"/>
    </row>
    <row r="36" spans="3:22">
      <c r="C36" s="682"/>
      <c r="D36" s="682"/>
      <c r="E36" s="682"/>
      <c r="F36" s="682"/>
      <c r="G36" s="682"/>
      <c r="H36" s="682"/>
      <c r="I36" s="682"/>
      <c r="J36" s="682"/>
      <c r="K36" s="682"/>
      <c r="L36" s="682"/>
      <c r="M36" s="682"/>
      <c r="N36" s="682"/>
      <c r="O36" s="682"/>
      <c r="P36" s="682"/>
      <c r="Q36" s="682"/>
      <c r="R36" s="682"/>
      <c r="S36" s="682"/>
      <c r="T36" s="682"/>
      <c r="U36" s="682"/>
      <c r="V36" s="682"/>
    </row>
    <row r="37" spans="3:22">
      <c r="C37" s="682"/>
      <c r="D37" s="682"/>
      <c r="E37" s="682"/>
      <c r="F37" s="682"/>
      <c r="G37" s="682"/>
      <c r="H37" s="682"/>
      <c r="I37" s="682"/>
      <c r="J37" s="682"/>
      <c r="K37" s="682"/>
      <c r="L37" s="682"/>
      <c r="M37" s="682"/>
      <c r="N37" s="682"/>
      <c r="O37" s="682"/>
      <c r="P37" s="682"/>
      <c r="Q37" s="682"/>
      <c r="R37" s="682"/>
      <c r="S37" s="682"/>
      <c r="T37" s="682"/>
      <c r="U37" s="682"/>
      <c r="V37" s="682"/>
    </row>
    <row r="38" spans="3:22">
      <c r="C38" s="682"/>
      <c r="D38" s="682"/>
      <c r="E38" s="682"/>
      <c r="F38" s="682"/>
      <c r="G38" s="682"/>
      <c r="H38" s="682"/>
      <c r="I38" s="682"/>
      <c r="J38" s="682"/>
      <c r="K38" s="682"/>
      <c r="L38" s="682"/>
      <c r="M38" s="682"/>
      <c r="N38" s="682"/>
      <c r="O38" s="682"/>
      <c r="P38" s="682"/>
      <c r="Q38" s="682"/>
      <c r="R38" s="682"/>
      <c r="S38" s="682"/>
      <c r="T38" s="682"/>
      <c r="U38" s="682"/>
      <c r="V38" s="68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G34" sqref="G34"/>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0"/>
  </cols>
  <sheetData>
    <row r="1" spans="1:9">
      <c r="A1" s="1" t="s">
        <v>188</v>
      </c>
      <c r="B1" s="338" t="s">
        <v>736</v>
      </c>
    </row>
    <row r="2" spans="1:9">
      <c r="A2" s="1" t="s">
        <v>189</v>
      </c>
      <c r="B2" s="471">
        <v>44561</v>
      </c>
    </row>
    <row r="4" spans="1:9" ht="13.5" thickBot="1">
      <c r="A4" s="1" t="s">
        <v>339</v>
      </c>
      <c r="B4" s="306" t="s">
        <v>361</v>
      </c>
    </row>
    <row r="5" spans="1:9">
      <c r="A5" s="98"/>
      <c r="B5" s="155"/>
      <c r="C5" s="161" t="s">
        <v>0</v>
      </c>
      <c r="D5" s="161" t="s">
        <v>1</v>
      </c>
      <c r="E5" s="161" t="s">
        <v>2</v>
      </c>
      <c r="F5" s="161" t="s">
        <v>3</v>
      </c>
      <c r="G5" s="301" t="s">
        <v>4</v>
      </c>
      <c r="H5" s="162" t="s">
        <v>5</v>
      </c>
      <c r="I5" s="22"/>
    </row>
    <row r="6" spans="1:9" ht="15" customHeight="1">
      <c r="A6" s="154"/>
      <c r="B6" s="20"/>
      <c r="C6" s="729" t="s">
        <v>353</v>
      </c>
      <c r="D6" s="733" t="s">
        <v>363</v>
      </c>
      <c r="E6" s="734"/>
      <c r="F6" s="729" t="s">
        <v>364</v>
      </c>
      <c r="G6" s="729" t="s">
        <v>365</v>
      </c>
      <c r="H6" s="731" t="s">
        <v>355</v>
      </c>
      <c r="I6" s="22"/>
    </row>
    <row r="7" spans="1:9" ht="63.75">
      <c r="A7" s="154"/>
      <c r="B7" s="20"/>
      <c r="C7" s="730"/>
      <c r="D7" s="305" t="s">
        <v>356</v>
      </c>
      <c r="E7" s="305" t="s">
        <v>354</v>
      </c>
      <c r="F7" s="730"/>
      <c r="G7" s="730"/>
      <c r="H7" s="732"/>
      <c r="I7" s="22"/>
    </row>
    <row r="8" spans="1:9">
      <c r="A8" s="89">
        <v>1</v>
      </c>
      <c r="B8" s="71" t="s">
        <v>216</v>
      </c>
      <c r="C8" s="289">
        <v>273184116.87459999</v>
      </c>
      <c r="D8" s="290"/>
      <c r="E8" s="289"/>
      <c r="F8" s="289">
        <v>206366942.20460001</v>
      </c>
      <c r="G8" s="302">
        <v>39926942.204600006</v>
      </c>
      <c r="H8" s="311">
        <v>0.14615396627516128</v>
      </c>
    </row>
    <row r="9" spans="1:9" ht="15" customHeight="1">
      <c r="A9" s="89">
        <v>2</v>
      </c>
      <c r="B9" s="71" t="s">
        <v>217</v>
      </c>
      <c r="C9" s="289">
        <v>0</v>
      </c>
      <c r="D9" s="290"/>
      <c r="E9" s="289"/>
      <c r="F9" s="289">
        <v>0</v>
      </c>
      <c r="G9" s="302">
        <v>0</v>
      </c>
      <c r="H9" s="311"/>
    </row>
    <row r="10" spans="1:9">
      <c r="A10" s="89">
        <v>3</v>
      </c>
      <c r="B10" s="71" t="s">
        <v>218</v>
      </c>
      <c r="C10" s="289">
        <v>0</v>
      </c>
      <c r="D10" s="290"/>
      <c r="E10" s="289"/>
      <c r="F10" s="289">
        <v>0</v>
      </c>
      <c r="G10" s="302">
        <v>0</v>
      </c>
      <c r="H10" s="311"/>
    </row>
    <row r="11" spans="1:9">
      <c r="A11" s="89">
        <v>4</v>
      </c>
      <c r="B11" s="71" t="s">
        <v>219</v>
      </c>
      <c r="C11" s="289">
        <v>0</v>
      </c>
      <c r="D11" s="290"/>
      <c r="E11" s="289"/>
      <c r="F11" s="289">
        <v>0</v>
      </c>
      <c r="G11" s="302">
        <v>0</v>
      </c>
      <c r="H11" s="311"/>
    </row>
    <row r="12" spans="1:9">
      <c r="A12" s="89">
        <v>5</v>
      </c>
      <c r="B12" s="71" t="s">
        <v>220</v>
      </c>
      <c r="C12" s="289">
        <v>0</v>
      </c>
      <c r="D12" s="290"/>
      <c r="E12" s="289"/>
      <c r="F12" s="289">
        <v>0</v>
      </c>
      <c r="G12" s="302">
        <v>0</v>
      </c>
      <c r="H12" s="311"/>
    </row>
    <row r="13" spans="1:9">
      <c r="A13" s="89">
        <v>6</v>
      </c>
      <c r="B13" s="71" t="s">
        <v>221</v>
      </c>
      <c r="C13" s="289">
        <v>133591436.52139999</v>
      </c>
      <c r="D13" s="290"/>
      <c r="E13" s="289"/>
      <c r="F13" s="289">
        <v>27077217.961030003</v>
      </c>
      <c r="G13" s="302">
        <v>27077217.961030003</v>
      </c>
      <c r="H13" s="311">
        <v>0.20268677892907086</v>
      </c>
    </row>
    <row r="14" spans="1:9">
      <c r="A14" s="89">
        <v>7</v>
      </c>
      <c r="B14" s="71" t="s">
        <v>73</v>
      </c>
      <c r="C14" s="289">
        <v>930468801.9253</v>
      </c>
      <c r="D14" s="290">
        <v>178337004.7403</v>
      </c>
      <c r="E14" s="289">
        <v>88018926.758819997</v>
      </c>
      <c r="F14" s="290">
        <v>1018487728.6841199</v>
      </c>
      <c r="G14" s="349">
        <v>905442369.82931995</v>
      </c>
      <c r="H14" s="311">
        <v>0.8890066559752724</v>
      </c>
    </row>
    <row r="15" spans="1:9">
      <c r="A15" s="89">
        <v>8</v>
      </c>
      <c r="B15" s="71" t="s">
        <v>74</v>
      </c>
      <c r="C15" s="289">
        <v>369613961.93599999</v>
      </c>
      <c r="D15" s="290"/>
      <c r="E15" s="289"/>
      <c r="F15" s="290">
        <v>277210471.45200002</v>
      </c>
      <c r="G15" s="349">
        <v>270174120.00580001</v>
      </c>
      <c r="H15" s="311">
        <v>0.73096297171961711</v>
      </c>
    </row>
    <row r="16" spans="1:9">
      <c r="A16" s="89">
        <v>9</v>
      </c>
      <c r="B16" s="71" t="s">
        <v>75</v>
      </c>
      <c r="C16" s="289">
        <v>0</v>
      </c>
      <c r="D16" s="290"/>
      <c r="E16" s="289"/>
      <c r="F16" s="290">
        <v>0</v>
      </c>
      <c r="G16" s="349">
        <v>0</v>
      </c>
      <c r="H16" s="311"/>
    </row>
    <row r="17" spans="1:8">
      <c r="A17" s="89">
        <v>10</v>
      </c>
      <c r="B17" s="71" t="s">
        <v>69</v>
      </c>
      <c r="C17" s="289">
        <v>5260572.3097000001</v>
      </c>
      <c r="D17" s="290"/>
      <c r="E17" s="289"/>
      <c r="F17" s="290">
        <v>5260572.3097000001</v>
      </c>
      <c r="G17" s="349">
        <v>4843738.5926999999</v>
      </c>
      <c r="H17" s="311">
        <v>0.92076266754638125</v>
      </c>
    </row>
    <row r="18" spans="1:8">
      <c r="A18" s="89">
        <v>11</v>
      </c>
      <c r="B18" s="71" t="s">
        <v>70</v>
      </c>
      <c r="C18" s="289">
        <v>37726105.222800002</v>
      </c>
      <c r="D18" s="290"/>
      <c r="E18" s="289"/>
      <c r="F18" s="290">
        <v>61529037.0942</v>
      </c>
      <c r="G18" s="349">
        <v>61271072.384199999</v>
      </c>
      <c r="H18" s="311">
        <v>1.6241027803519579</v>
      </c>
    </row>
    <row r="19" spans="1:8">
      <c r="A19" s="89">
        <v>12</v>
      </c>
      <c r="B19" s="71" t="s">
        <v>71</v>
      </c>
      <c r="C19" s="289">
        <v>0</v>
      </c>
      <c r="D19" s="290"/>
      <c r="E19" s="289"/>
      <c r="F19" s="290">
        <v>0</v>
      </c>
      <c r="G19" s="349">
        <v>0</v>
      </c>
      <c r="H19" s="311"/>
    </row>
    <row r="20" spans="1:8">
      <c r="A20" s="89">
        <v>13</v>
      </c>
      <c r="B20" s="71" t="s">
        <v>72</v>
      </c>
      <c r="C20" s="289">
        <v>0</v>
      </c>
      <c r="D20" s="290"/>
      <c r="E20" s="289"/>
      <c r="F20" s="290">
        <v>0</v>
      </c>
      <c r="G20" s="349">
        <v>0</v>
      </c>
      <c r="H20" s="311"/>
    </row>
    <row r="21" spans="1:8">
      <c r="A21" s="89">
        <v>14</v>
      </c>
      <c r="B21" s="71" t="s">
        <v>248</v>
      </c>
      <c r="C21" s="289">
        <v>107411837.56129999</v>
      </c>
      <c r="D21" s="290"/>
      <c r="E21" s="289"/>
      <c r="F21" s="290">
        <v>65520953.091300003</v>
      </c>
      <c r="G21" s="349">
        <v>65520953.091300003</v>
      </c>
      <c r="H21" s="311">
        <v>0.60999750659611574</v>
      </c>
    </row>
    <row r="22" spans="1:8" ht="13.5" thickBot="1">
      <c r="A22" s="156"/>
      <c r="B22" s="163" t="s">
        <v>68</v>
      </c>
      <c r="C22" s="282">
        <v>1857256832.3511</v>
      </c>
      <c r="D22" s="282">
        <v>178337004.7403</v>
      </c>
      <c r="E22" s="282">
        <v>88018926.758819997</v>
      </c>
      <c r="F22" s="282">
        <v>1661452922.7969501</v>
      </c>
      <c r="G22" s="282">
        <v>1374256414.0689502</v>
      </c>
      <c r="H22" s="312">
        <v>0.70645840705780172</v>
      </c>
    </row>
    <row r="24" spans="1:8">
      <c r="C24" s="681"/>
      <c r="D24" s="681"/>
      <c r="E24" s="681"/>
      <c r="F24" s="681"/>
      <c r="G24" s="681"/>
      <c r="H24" s="681"/>
    </row>
    <row r="25" spans="1:8">
      <c r="C25" s="681"/>
      <c r="D25" s="681"/>
      <c r="E25" s="681"/>
      <c r="F25" s="681"/>
      <c r="G25" s="681"/>
      <c r="H25" s="681"/>
    </row>
    <row r="26" spans="1:8">
      <c r="C26" s="681"/>
      <c r="D26" s="681"/>
      <c r="E26" s="681"/>
      <c r="F26" s="681"/>
      <c r="G26" s="681"/>
      <c r="H26" s="681"/>
    </row>
    <row r="27" spans="1:8">
      <c r="C27" s="681"/>
      <c r="D27" s="681"/>
      <c r="E27" s="681"/>
      <c r="F27" s="681"/>
      <c r="G27" s="681"/>
      <c r="H27" s="681"/>
    </row>
    <row r="28" spans="1:8" ht="10.5" customHeight="1">
      <c r="C28" s="681"/>
      <c r="D28" s="681"/>
      <c r="E28" s="681"/>
      <c r="F28" s="681"/>
      <c r="G28" s="681"/>
      <c r="H28" s="681"/>
    </row>
    <row r="29" spans="1:8">
      <c r="C29" s="681"/>
      <c r="D29" s="681"/>
      <c r="E29" s="681"/>
      <c r="F29" s="681"/>
      <c r="G29" s="681"/>
      <c r="H29" s="681"/>
    </row>
    <row r="30" spans="1:8">
      <c r="C30" s="681"/>
      <c r="D30" s="681"/>
      <c r="E30" s="681"/>
      <c r="F30" s="681"/>
      <c r="G30" s="681"/>
      <c r="H30" s="681"/>
    </row>
    <row r="31" spans="1:8">
      <c r="C31" s="681"/>
      <c r="D31" s="681"/>
      <c r="E31" s="681"/>
      <c r="F31" s="681"/>
      <c r="G31" s="681"/>
      <c r="H31" s="681"/>
    </row>
    <row r="32" spans="1:8">
      <c r="C32" s="681"/>
      <c r="D32" s="681"/>
      <c r="E32" s="681"/>
      <c r="F32" s="681"/>
      <c r="G32" s="681"/>
      <c r="H32" s="681"/>
    </row>
    <row r="33" spans="3:8">
      <c r="C33" s="681"/>
      <c r="D33" s="681"/>
      <c r="E33" s="681"/>
      <c r="F33" s="681"/>
      <c r="G33" s="681"/>
      <c r="H33" s="681"/>
    </row>
    <row r="34" spans="3:8">
      <c r="C34" s="681"/>
      <c r="D34" s="681"/>
      <c r="E34" s="681"/>
      <c r="F34" s="681"/>
      <c r="G34" s="681"/>
      <c r="H34" s="681"/>
    </row>
    <row r="35" spans="3:8">
      <c r="C35" s="681"/>
      <c r="D35" s="681"/>
      <c r="E35" s="681"/>
      <c r="F35" s="681"/>
      <c r="G35" s="681"/>
      <c r="H35" s="681"/>
    </row>
    <row r="36" spans="3:8">
      <c r="C36" s="681"/>
      <c r="D36" s="681"/>
      <c r="E36" s="681"/>
      <c r="F36" s="681"/>
      <c r="G36" s="681"/>
      <c r="H36" s="681"/>
    </row>
    <row r="37" spans="3:8">
      <c r="C37" s="681"/>
      <c r="D37" s="681"/>
      <c r="E37" s="681"/>
      <c r="F37" s="681"/>
      <c r="G37" s="681"/>
      <c r="H37" s="681"/>
    </row>
    <row r="38" spans="3:8">
      <c r="C38" s="681"/>
      <c r="D38" s="681"/>
      <c r="E38" s="681"/>
      <c r="F38" s="681"/>
      <c r="G38" s="681"/>
      <c r="H38" s="681"/>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6"/>
  <sheetViews>
    <sheetView zoomScale="90" zoomScaleNormal="90" workbookViewId="0">
      <pane xSplit="2" ySplit="6" topLeftCell="C7" activePane="bottomRight" state="frozen"/>
      <selection pane="topRight" activeCell="C1" sqref="C1"/>
      <selection pane="bottomLeft" activeCell="A6" sqref="A6"/>
      <selection pane="bottomRight" activeCell="L44" sqref="L44"/>
    </sheetView>
  </sheetViews>
  <sheetFormatPr defaultColWidth="9.140625" defaultRowHeight="12.75"/>
  <cols>
    <col min="1" max="1" width="10.5703125" style="338" bestFit="1" customWidth="1"/>
    <col min="2" max="2" width="104.140625" style="338" customWidth="1"/>
    <col min="3" max="3" width="12.7109375" style="338" customWidth="1"/>
    <col min="4" max="5" width="13.5703125" style="338" bestFit="1" customWidth="1"/>
    <col min="6" max="11" width="12.7109375" style="338" customWidth="1"/>
    <col min="12" max="16384" width="9.140625" style="338"/>
  </cols>
  <sheetData>
    <row r="1" spans="1:11">
      <c r="A1" s="338" t="s">
        <v>188</v>
      </c>
      <c r="B1" s="338" t="s">
        <v>736</v>
      </c>
    </row>
    <row r="2" spans="1:11">
      <c r="A2" s="338" t="s">
        <v>189</v>
      </c>
      <c r="B2" s="471">
        <v>44561</v>
      </c>
      <c r="C2" s="339"/>
      <c r="D2" s="339"/>
    </row>
    <row r="3" spans="1:11">
      <c r="B3" s="339"/>
      <c r="C3" s="339"/>
      <c r="D3" s="339"/>
    </row>
    <row r="4" spans="1:11" ht="13.5" thickBot="1">
      <c r="A4" s="338" t="s">
        <v>393</v>
      </c>
      <c r="B4" s="306" t="s">
        <v>392</v>
      </c>
      <c r="C4" s="339"/>
      <c r="D4" s="339"/>
    </row>
    <row r="5" spans="1:11" ht="30" customHeight="1">
      <c r="A5" s="738"/>
      <c r="B5" s="739"/>
      <c r="C5" s="740" t="s">
        <v>424</v>
      </c>
      <c r="D5" s="740"/>
      <c r="E5" s="740"/>
      <c r="F5" s="740" t="s">
        <v>425</v>
      </c>
      <c r="G5" s="740"/>
      <c r="H5" s="740"/>
      <c r="I5" s="740" t="s">
        <v>426</v>
      </c>
      <c r="J5" s="740"/>
      <c r="K5" s="741"/>
    </row>
    <row r="6" spans="1:11">
      <c r="A6" s="336"/>
      <c r="B6" s="337"/>
      <c r="C6" s="340" t="s">
        <v>27</v>
      </c>
      <c r="D6" s="340" t="s">
        <v>96</v>
      </c>
      <c r="E6" s="340" t="s">
        <v>68</v>
      </c>
      <c r="F6" s="340" t="s">
        <v>27</v>
      </c>
      <c r="G6" s="340" t="s">
        <v>96</v>
      </c>
      <c r="H6" s="340" t="s">
        <v>68</v>
      </c>
      <c r="I6" s="340" t="s">
        <v>27</v>
      </c>
      <c r="J6" s="340" t="s">
        <v>96</v>
      </c>
      <c r="K6" s="341" t="s">
        <v>68</v>
      </c>
    </row>
    <row r="7" spans="1:11">
      <c r="A7" s="342" t="s">
        <v>372</v>
      </c>
      <c r="B7" s="335"/>
      <c r="C7" s="335"/>
      <c r="D7" s="335"/>
      <c r="E7" s="335"/>
      <c r="F7" s="335"/>
      <c r="G7" s="335"/>
      <c r="H7" s="335"/>
      <c r="I7" s="335"/>
      <c r="J7" s="335"/>
      <c r="K7" s="343"/>
    </row>
    <row r="8" spans="1:11">
      <c r="A8" s="334">
        <v>1</v>
      </c>
      <c r="B8" s="320" t="s">
        <v>372</v>
      </c>
      <c r="C8" s="318"/>
      <c r="D8" s="318"/>
      <c r="E8" s="318"/>
      <c r="F8" s="321">
        <v>90513921.911521718</v>
      </c>
      <c r="G8" s="321">
        <v>337303556.26968253</v>
      </c>
      <c r="H8" s="321">
        <v>427817478.18120426</v>
      </c>
      <c r="I8" s="321">
        <v>73836325.264239118</v>
      </c>
      <c r="J8" s="321">
        <v>229767200.31022608</v>
      </c>
      <c r="K8" s="327">
        <v>303603525.57446522</v>
      </c>
    </row>
    <row r="9" spans="1:11">
      <c r="A9" s="342" t="s">
        <v>373</v>
      </c>
      <c r="B9" s="335"/>
      <c r="C9" s="335"/>
      <c r="D9" s="335"/>
      <c r="E9" s="335"/>
      <c r="F9" s="335"/>
      <c r="G9" s="335"/>
      <c r="H9" s="335"/>
      <c r="I9" s="335"/>
      <c r="J9" s="335"/>
      <c r="K9" s="343"/>
    </row>
    <row r="10" spans="1:11">
      <c r="A10" s="344">
        <v>2</v>
      </c>
      <c r="B10" s="322" t="s">
        <v>374</v>
      </c>
      <c r="C10" s="500">
        <v>39961959.031652167</v>
      </c>
      <c r="D10" s="614">
        <v>433221709.78829557</v>
      </c>
      <c r="E10" s="614">
        <v>473183668.81994772</v>
      </c>
      <c r="F10" s="614">
        <v>8000002.3773961961</v>
      </c>
      <c r="G10" s="614">
        <v>75948819.995135739</v>
      </c>
      <c r="H10" s="614">
        <v>83948822.372531936</v>
      </c>
      <c r="I10" s="614">
        <v>1885350.4724184782</v>
      </c>
      <c r="J10" s="614">
        <v>17369774.280782174</v>
      </c>
      <c r="K10" s="615">
        <v>19255124.753200654</v>
      </c>
    </row>
    <row r="11" spans="1:11">
      <c r="A11" s="344">
        <v>3</v>
      </c>
      <c r="B11" s="322" t="s">
        <v>375</v>
      </c>
      <c r="C11" s="500">
        <v>186907935.10891312</v>
      </c>
      <c r="D11" s="614">
        <v>841128400.64502931</v>
      </c>
      <c r="E11" s="614">
        <v>1028036335.7539425</v>
      </c>
      <c r="F11" s="614">
        <v>45760152.478980966</v>
      </c>
      <c r="G11" s="614">
        <v>109632356.58738498</v>
      </c>
      <c r="H11" s="614">
        <v>155392509.06636596</v>
      </c>
      <c r="I11" s="614">
        <v>41280395.720847823</v>
      </c>
      <c r="J11" s="614">
        <v>102742839.92473744</v>
      </c>
      <c r="K11" s="615">
        <v>144023235.64558527</v>
      </c>
    </row>
    <row r="12" spans="1:11">
      <c r="A12" s="344">
        <v>4</v>
      </c>
      <c r="B12" s="322" t="s">
        <v>376</v>
      </c>
      <c r="C12" s="500">
        <v>326086.95652173914</v>
      </c>
      <c r="D12" s="614">
        <v>0</v>
      </c>
      <c r="E12" s="614">
        <v>326086.95652173914</v>
      </c>
      <c r="F12" s="614">
        <v>0</v>
      </c>
      <c r="G12" s="614">
        <v>0</v>
      </c>
      <c r="H12" s="614">
        <v>0</v>
      </c>
      <c r="I12" s="614">
        <v>0</v>
      </c>
      <c r="J12" s="614">
        <v>0</v>
      </c>
      <c r="K12" s="615">
        <v>0</v>
      </c>
    </row>
    <row r="13" spans="1:11">
      <c r="A13" s="344">
        <v>5</v>
      </c>
      <c r="B13" s="322" t="s">
        <v>377</v>
      </c>
      <c r="C13" s="500">
        <v>92059050.196630463</v>
      </c>
      <c r="D13" s="614">
        <v>123906853.64507642</v>
      </c>
      <c r="E13" s="614">
        <v>215965903.84170687</v>
      </c>
      <c r="F13" s="614">
        <v>17744097.800840214</v>
      </c>
      <c r="G13" s="614">
        <v>43551594.524929345</v>
      </c>
      <c r="H13" s="614">
        <v>61295692.325769559</v>
      </c>
      <c r="I13" s="614">
        <v>6561716.3251304375</v>
      </c>
      <c r="J13" s="614">
        <v>30546167.568967391</v>
      </c>
      <c r="K13" s="615">
        <v>37107883.894097827</v>
      </c>
    </row>
    <row r="14" spans="1:11">
      <c r="A14" s="344">
        <v>6</v>
      </c>
      <c r="B14" s="322" t="s">
        <v>391</v>
      </c>
      <c r="C14" s="500"/>
      <c r="D14" s="614"/>
      <c r="E14" s="614">
        <v>0</v>
      </c>
      <c r="F14" s="614"/>
      <c r="G14" s="614"/>
      <c r="H14" s="614">
        <v>0</v>
      </c>
      <c r="I14" s="614"/>
      <c r="J14" s="614"/>
      <c r="K14" s="615">
        <v>0</v>
      </c>
    </row>
    <row r="15" spans="1:11">
      <c r="A15" s="344">
        <v>7</v>
      </c>
      <c r="B15" s="322" t="s">
        <v>378</v>
      </c>
      <c r="C15" s="500">
        <v>17477131.82032609</v>
      </c>
      <c r="D15" s="614">
        <v>14579272.284595676</v>
      </c>
      <c r="E15" s="614">
        <v>32056404.104921766</v>
      </c>
      <c r="F15" s="614">
        <v>4579620.1572826076</v>
      </c>
      <c r="G15" s="614">
        <v>5276983.9033695646</v>
      </c>
      <c r="H15" s="614">
        <v>9856604.0606521722</v>
      </c>
      <c r="I15" s="614">
        <v>4579620.1572826076</v>
      </c>
      <c r="J15" s="614">
        <v>5276983.9033695646</v>
      </c>
      <c r="K15" s="615">
        <v>9856604.0606521722</v>
      </c>
    </row>
    <row r="16" spans="1:11">
      <c r="A16" s="344">
        <v>8</v>
      </c>
      <c r="B16" s="323" t="s">
        <v>379</v>
      </c>
      <c r="C16" s="500">
        <v>336732163.11404359</v>
      </c>
      <c r="D16" s="614">
        <v>1412836236.3629971</v>
      </c>
      <c r="E16" s="614">
        <v>1749568399.4770408</v>
      </c>
      <c r="F16" s="614">
        <v>76083872.814499989</v>
      </c>
      <c r="G16" s="614">
        <v>234409755.01081964</v>
      </c>
      <c r="H16" s="614">
        <v>310493627.82531965</v>
      </c>
      <c r="I16" s="614">
        <v>54307082.675679348</v>
      </c>
      <c r="J16" s="614">
        <v>155935765.67785659</v>
      </c>
      <c r="K16" s="615">
        <v>210242848.35353592</v>
      </c>
    </row>
    <row r="17" spans="1:11">
      <c r="A17" s="342" t="s">
        <v>380</v>
      </c>
      <c r="B17" s="335"/>
      <c r="C17" s="616"/>
      <c r="D17" s="616"/>
      <c r="E17" s="616"/>
      <c r="F17" s="616"/>
      <c r="G17" s="616"/>
      <c r="H17" s="616"/>
      <c r="I17" s="616"/>
      <c r="J17" s="616"/>
      <c r="K17" s="617"/>
    </row>
    <row r="18" spans="1:11">
      <c r="A18" s="344">
        <v>9</v>
      </c>
      <c r="B18" s="322" t="s">
        <v>381</v>
      </c>
      <c r="C18" s="500">
        <v>0</v>
      </c>
      <c r="D18" s="614">
        <v>0</v>
      </c>
      <c r="E18" s="614">
        <v>0</v>
      </c>
      <c r="F18" s="614">
        <v>0</v>
      </c>
      <c r="G18" s="614">
        <v>0</v>
      </c>
      <c r="H18" s="614">
        <v>0</v>
      </c>
      <c r="I18" s="614">
        <v>0</v>
      </c>
      <c r="J18" s="614">
        <v>0</v>
      </c>
      <c r="K18" s="615">
        <v>0</v>
      </c>
    </row>
    <row r="19" spans="1:11">
      <c r="A19" s="344">
        <v>10</v>
      </c>
      <c r="B19" s="322" t="s">
        <v>382</v>
      </c>
      <c r="C19" s="500">
        <v>357880795.93267936</v>
      </c>
      <c r="D19" s="614">
        <v>959691284.88581753</v>
      </c>
      <c r="E19" s="614">
        <v>1317572080.8184969</v>
      </c>
      <c r="F19" s="614">
        <v>7889576.7723755436</v>
      </c>
      <c r="G19" s="614">
        <v>13006872.892233152</v>
      </c>
      <c r="H19" s="614">
        <v>20896449.664608695</v>
      </c>
      <c r="I19" s="614">
        <v>24567173.419658147</v>
      </c>
      <c r="J19" s="614">
        <v>120691112.82745053</v>
      </c>
      <c r="K19" s="615">
        <v>145258286.24710867</v>
      </c>
    </row>
    <row r="20" spans="1:11">
      <c r="A20" s="344">
        <v>11</v>
      </c>
      <c r="B20" s="322" t="s">
        <v>383</v>
      </c>
      <c r="C20" s="500">
        <v>2463318.6884293486</v>
      </c>
      <c r="D20" s="614">
        <v>88313669.148692757</v>
      </c>
      <c r="E20" s="614">
        <v>90776987.837122113</v>
      </c>
      <c r="F20" s="614">
        <v>741614.69070652185</v>
      </c>
      <c r="G20" s="614">
        <v>25075838.344888046</v>
      </c>
      <c r="H20" s="614">
        <v>25817453.035594568</v>
      </c>
      <c r="I20" s="614">
        <v>741614.69070652185</v>
      </c>
      <c r="J20" s="614">
        <v>25075838.344888046</v>
      </c>
      <c r="K20" s="615">
        <v>25817453.035594568</v>
      </c>
    </row>
    <row r="21" spans="1:11" ht="13.5" thickBot="1">
      <c r="A21" s="221">
        <v>12</v>
      </c>
      <c r="B21" s="345" t="s">
        <v>384</v>
      </c>
      <c r="C21" s="618">
        <v>360344114.62110871</v>
      </c>
      <c r="D21" s="619">
        <v>1048004954.0345103</v>
      </c>
      <c r="E21" s="618">
        <v>1408349068.6556191</v>
      </c>
      <c r="F21" s="619">
        <v>8631191.4630820658</v>
      </c>
      <c r="G21" s="619">
        <v>38082711.237121195</v>
      </c>
      <c r="H21" s="619">
        <v>46713902.700203262</v>
      </c>
      <c r="I21" s="619">
        <v>25308788.110364668</v>
      </c>
      <c r="J21" s="619">
        <v>145766951.17233858</v>
      </c>
      <c r="K21" s="620">
        <v>171075739.28270325</v>
      </c>
    </row>
    <row r="22" spans="1:11" ht="38.25" customHeight="1" thickBot="1">
      <c r="A22" s="332"/>
      <c r="B22" s="333"/>
      <c r="C22" s="497"/>
      <c r="D22" s="497"/>
      <c r="E22" s="497"/>
      <c r="F22" s="735" t="s">
        <v>385</v>
      </c>
      <c r="G22" s="736"/>
      <c r="H22" s="736"/>
      <c r="I22" s="735" t="s">
        <v>386</v>
      </c>
      <c r="J22" s="736"/>
      <c r="K22" s="737"/>
    </row>
    <row r="23" spans="1:11">
      <c r="A23" s="328">
        <v>13</v>
      </c>
      <c r="B23" s="324" t="s">
        <v>372</v>
      </c>
      <c r="C23" s="621"/>
      <c r="D23" s="621"/>
      <c r="E23" s="621"/>
      <c r="F23" s="622">
        <v>90513921.911521718</v>
      </c>
      <c r="G23" s="622">
        <v>337303556.26968253</v>
      </c>
      <c r="H23" s="622">
        <v>427817478.1812042</v>
      </c>
      <c r="I23" s="622">
        <v>73836325.264239118</v>
      </c>
      <c r="J23" s="622">
        <v>229767200.31022608</v>
      </c>
      <c r="K23" s="623">
        <v>303603525.57446516</v>
      </c>
    </row>
    <row r="24" spans="1:11" ht="13.5" thickBot="1">
      <c r="A24" s="329">
        <v>14</v>
      </c>
      <c r="B24" s="325" t="s">
        <v>387</v>
      </c>
      <c r="C24" s="624"/>
      <c r="D24" s="625"/>
      <c r="E24" s="626"/>
      <c r="F24" s="627">
        <v>67452681.351417914</v>
      </c>
      <c r="G24" s="627">
        <v>196327043.77369848</v>
      </c>
      <c r="H24" s="627">
        <v>263779725.12511638</v>
      </c>
      <c r="I24" s="627">
        <v>28998294.565314677</v>
      </c>
      <c r="J24" s="627">
        <v>38983941.419464141</v>
      </c>
      <c r="K24" s="628">
        <v>52560712.08838398</v>
      </c>
    </row>
    <row r="25" spans="1:11" ht="13.5" thickBot="1">
      <c r="A25" s="330">
        <v>15</v>
      </c>
      <c r="B25" s="326" t="s">
        <v>388</v>
      </c>
      <c r="C25" s="629"/>
      <c r="D25" s="629"/>
      <c r="E25" s="629"/>
      <c r="F25" s="630">
        <v>1.3418876773772468</v>
      </c>
      <c r="G25" s="630">
        <v>1.718069756393237</v>
      </c>
      <c r="H25" s="630">
        <v>1.6218740010373474</v>
      </c>
      <c r="I25" s="630">
        <v>2.5462299204504228</v>
      </c>
      <c r="J25" s="630">
        <v>5.8938935352367041</v>
      </c>
      <c r="K25" s="631">
        <v>5.7762445277365666</v>
      </c>
    </row>
    <row r="28" spans="1:11" ht="38.25">
      <c r="B28" s="21" t="s">
        <v>423</v>
      </c>
      <c r="C28" s="683"/>
      <c r="D28" s="683"/>
      <c r="E28" s="683"/>
      <c r="F28" s="683"/>
      <c r="G28" s="683"/>
      <c r="H28" s="683"/>
      <c r="I28" s="683"/>
      <c r="J28" s="683"/>
      <c r="K28" s="683"/>
    </row>
    <row r="29" spans="1:11">
      <c r="C29" s="683"/>
      <c r="D29" s="683"/>
      <c r="E29" s="683"/>
      <c r="F29" s="683"/>
      <c r="G29" s="683"/>
      <c r="H29" s="683"/>
      <c r="I29" s="683"/>
      <c r="J29" s="683"/>
      <c r="K29" s="683"/>
    </row>
    <row r="30" spans="1:11">
      <c r="C30" s="683"/>
      <c r="D30" s="683"/>
      <c r="E30" s="683"/>
      <c r="F30" s="683"/>
      <c r="G30" s="683"/>
      <c r="H30" s="683"/>
      <c r="I30" s="683"/>
      <c r="J30" s="683"/>
      <c r="K30" s="683"/>
    </row>
    <row r="31" spans="1:11">
      <c r="C31" s="683"/>
      <c r="D31" s="683"/>
      <c r="E31" s="683"/>
      <c r="F31" s="683"/>
      <c r="G31" s="683"/>
      <c r="H31" s="683"/>
      <c r="I31" s="683"/>
      <c r="J31" s="683"/>
      <c r="K31" s="683"/>
    </row>
    <row r="32" spans="1:11">
      <c r="C32" s="683"/>
      <c r="D32" s="683"/>
      <c r="E32" s="683"/>
      <c r="F32" s="683"/>
      <c r="G32" s="683"/>
      <c r="H32" s="683"/>
      <c r="I32" s="683"/>
      <c r="J32" s="683"/>
      <c r="K32" s="683"/>
    </row>
    <row r="33" spans="3:11">
      <c r="C33" s="683"/>
      <c r="D33" s="683"/>
      <c r="E33" s="683"/>
      <c r="F33" s="683"/>
      <c r="G33" s="683"/>
      <c r="H33" s="683"/>
      <c r="I33" s="683"/>
      <c r="J33" s="683"/>
      <c r="K33" s="683"/>
    </row>
    <row r="34" spans="3:11">
      <c r="C34" s="683"/>
      <c r="D34" s="683"/>
      <c r="E34" s="683"/>
      <c r="F34" s="683"/>
      <c r="G34" s="683"/>
      <c r="H34" s="683"/>
      <c r="I34" s="683"/>
      <c r="J34" s="683"/>
      <c r="K34" s="683"/>
    </row>
    <row r="35" spans="3:11">
      <c r="C35" s="683"/>
      <c r="D35" s="683"/>
      <c r="E35" s="683"/>
      <c r="F35" s="683"/>
      <c r="G35" s="683"/>
      <c r="H35" s="683"/>
      <c r="I35" s="683"/>
      <c r="J35" s="683"/>
      <c r="K35" s="683"/>
    </row>
    <row r="36" spans="3:11">
      <c r="C36" s="683"/>
      <c r="D36" s="683"/>
      <c r="E36" s="683"/>
      <c r="F36" s="683"/>
      <c r="G36" s="683"/>
      <c r="H36" s="683"/>
      <c r="I36" s="683"/>
      <c r="J36" s="683"/>
      <c r="K36" s="683"/>
    </row>
    <row r="37" spans="3:11">
      <c r="C37" s="683"/>
      <c r="D37" s="683"/>
      <c r="E37" s="683"/>
      <c r="F37" s="683"/>
      <c r="G37" s="683"/>
      <c r="H37" s="683"/>
      <c r="I37" s="683"/>
      <c r="J37" s="683"/>
      <c r="K37" s="683"/>
    </row>
    <row r="38" spans="3:11">
      <c r="C38" s="683"/>
      <c r="D38" s="683"/>
      <c r="E38" s="683"/>
      <c r="F38" s="683"/>
      <c r="G38" s="683"/>
      <c r="H38" s="683"/>
      <c r="I38" s="683"/>
      <c r="J38" s="683"/>
      <c r="K38" s="683"/>
    </row>
    <row r="39" spans="3:11">
      <c r="C39" s="683"/>
      <c r="D39" s="683"/>
      <c r="E39" s="683"/>
      <c r="F39" s="683"/>
      <c r="G39" s="683"/>
      <c r="H39" s="683"/>
      <c r="I39" s="683"/>
      <c r="J39" s="683"/>
      <c r="K39" s="683"/>
    </row>
    <row r="40" spans="3:11">
      <c r="C40" s="683"/>
      <c r="D40" s="683"/>
      <c r="E40" s="683"/>
      <c r="F40" s="683"/>
      <c r="G40" s="683"/>
      <c r="H40" s="683"/>
      <c r="I40" s="683"/>
      <c r="J40" s="683"/>
      <c r="K40" s="683"/>
    </row>
    <row r="41" spans="3:11">
      <c r="C41" s="683"/>
      <c r="D41" s="683"/>
      <c r="E41" s="683"/>
      <c r="F41" s="683"/>
      <c r="G41" s="683"/>
      <c r="H41" s="683"/>
      <c r="I41" s="683"/>
      <c r="J41" s="683"/>
      <c r="K41" s="683"/>
    </row>
    <row r="42" spans="3:11">
      <c r="C42" s="683"/>
      <c r="D42" s="683"/>
      <c r="E42" s="683"/>
      <c r="F42" s="683"/>
      <c r="G42" s="683"/>
      <c r="H42" s="683"/>
      <c r="I42" s="683"/>
      <c r="J42" s="683"/>
      <c r="K42" s="683"/>
    </row>
    <row r="43" spans="3:11">
      <c r="C43" s="683"/>
      <c r="D43" s="683"/>
      <c r="E43" s="683"/>
      <c r="F43" s="683"/>
      <c r="G43" s="683"/>
      <c r="H43" s="683"/>
      <c r="I43" s="683"/>
      <c r="J43" s="683"/>
      <c r="K43" s="683"/>
    </row>
    <row r="44" spans="3:11">
      <c r="C44" s="683"/>
      <c r="D44" s="683"/>
      <c r="E44" s="683"/>
      <c r="F44" s="683"/>
      <c r="G44" s="683"/>
      <c r="H44" s="683"/>
      <c r="I44" s="683"/>
      <c r="J44" s="683"/>
      <c r="K44" s="683"/>
    </row>
    <row r="45" spans="3:11">
      <c r="C45" s="683"/>
      <c r="D45" s="683"/>
      <c r="E45" s="683"/>
      <c r="F45" s="683"/>
      <c r="G45" s="683"/>
      <c r="H45" s="683"/>
      <c r="I45" s="683"/>
      <c r="J45" s="683"/>
      <c r="K45" s="683"/>
    </row>
    <row r="46" spans="3:11">
      <c r="C46" s="683"/>
      <c r="D46" s="683"/>
      <c r="E46" s="683"/>
      <c r="F46" s="683"/>
      <c r="G46" s="683"/>
      <c r="H46" s="683"/>
      <c r="I46" s="683"/>
      <c r="J46" s="683"/>
      <c r="K46" s="683"/>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2"/>
  <sheetViews>
    <sheetView zoomScale="90" zoomScaleNormal="90" workbookViewId="0">
      <pane xSplit="1" ySplit="5" topLeftCell="B6" activePane="bottomRight" state="frozen"/>
      <selection pane="topRight" activeCell="B1" sqref="B1"/>
      <selection pane="bottomLeft" activeCell="A5" sqref="A5"/>
      <selection pane="bottomRight" activeCell="B33" sqref="B33"/>
    </sheetView>
  </sheetViews>
  <sheetFormatPr defaultColWidth="9.140625" defaultRowHeight="15"/>
  <cols>
    <col min="1" max="1" width="10.5703125" style="67" bestFit="1" customWidth="1"/>
    <col min="2" max="2" width="95" style="67" customWidth="1"/>
    <col min="3" max="3" width="12.5703125" style="67" bestFit="1" customWidth="1"/>
    <col min="4" max="4" width="10" style="67" bestFit="1" customWidth="1"/>
    <col min="5" max="5" width="18.28515625" style="67" bestFit="1" customWidth="1"/>
    <col min="6" max="13" width="10.7109375" style="67" customWidth="1"/>
    <col min="14" max="14" width="31" style="67" bestFit="1" customWidth="1"/>
    <col min="15" max="16384" width="9.140625" style="10"/>
  </cols>
  <sheetData>
    <row r="1" spans="1:14">
      <c r="A1" s="4" t="s">
        <v>188</v>
      </c>
      <c r="B1" s="67" t="s">
        <v>736</v>
      </c>
    </row>
    <row r="2" spans="1:14" ht="14.25" customHeight="1">
      <c r="A2" s="67" t="s">
        <v>189</v>
      </c>
      <c r="B2" s="471">
        <v>44561</v>
      </c>
    </row>
    <row r="3" spans="1:14" ht="14.25" customHeight="1"/>
    <row r="4" spans="1:14" ht="15.75" thickBot="1">
      <c r="A4" s="1" t="s">
        <v>340</v>
      </c>
      <c r="B4" s="91" t="s">
        <v>77</v>
      </c>
    </row>
    <row r="5" spans="1:14" s="23" customFormat="1" ht="12.75">
      <c r="A5" s="172"/>
      <c r="B5" s="173"/>
      <c r="C5" s="174" t="s">
        <v>0</v>
      </c>
      <c r="D5" s="174" t="s">
        <v>1</v>
      </c>
      <c r="E5" s="174" t="s">
        <v>2</v>
      </c>
      <c r="F5" s="174" t="s">
        <v>3</v>
      </c>
      <c r="G5" s="174" t="s">
        <v>4</v>
      </c>
      <c r="H5" s="174" t="s">
        <v>5</v>
      </c>
      <c r="I5" s="174" t="s">
        <v>237</v>
      </c>
      <c r="J5" s="174" t="s">
        <v>238</v>
      </c>
      <c r="K5" s="174" t="s">
        <v>239</v>
      </c>
      <c r="L5" s="174" t="s">
        <v>240</v>
      </c>
      <c r="M5" s="174" t="s">
        <v>241</v>
      </c>
      <c r="N5" s="175" t="s">
        <v>242</v>
      </c>
    </row>
    <row r="6" spans="1:14" ht="45">
      <c r="A6" s="164"/>
      <c r="B6" s="103"/>
      <c r="C6" s="104" t="s">
        <v>87</v>
      </c>
      <c r="D6" s="105" t="s">
        <v>76</v>
      </c>
      <c r="E6" s="106" t="s">
        <v>86</v>
      </c>
      <c r="F6" s="107">
        <v>0</v>
      </c>
      <c r="G6" s="107">
        <v>0.2</v>
      </c>
      <c r="H6" s="107">
        <v>0.35</v>
      </c>
      <c r="I6" s="107">
        <v>0.5</v>
      </c>
      <c r="J6" s="107">
        <v>0.75</v>
      </c>
      <c r="K6" s="107">
        <v>1</v>
      </c>
      <c r="L6" s="107">
        <v>1.5</v>
      </c>
      <c r="M6" s="107">
        <v>2.5</v>
      </c>
      <c r="N6" s="165" t="s">
        <v>77</v>
      </c>
    </row>
    <row r="7" spans="1:14">
      <c r="A7" s="166">
        <v>1</v>
      </c>
      <c r="B7" s="108" t="s">
        <v>78</v>
      </c>
      <c r="C7" s="291">
        <v>86732800</v>
      </c>
      <c r="D7" s="103"/>
      <c r="E7" s="294">
        <v>1734656</v>
      </c>
      <c r="F7" s="291">
        <v>0</v>
      </c>
      <c r="G7" s="291">
        <v>1734656</v>
      </c>
      <c r="H7" s="291">
        <v>0</v>
      </c>
      <c r="I7" s="291">
        <v>0</v>
      </c>
      <c r="J7" s="291">
        <v>0</v>
      </c>
      <c r="K7" s="291">
        <v>0</v>
      </c>
      <c r="L7" s="291">
        <v>0</v>
      </c>
      <c r="M7" s="291">
        <v>0</v>
      </c>
      <c r="N7" s="167">
        <v>346931.20000000001</v>
      </c>
    </row>
    <row r="8" spans="1:14">
      <c r="A8" s="166">
        <v>1.1000000000000001</v>
      </c>
      <c r="B8" s="109" t="s">
        <v>79</v>
      </c>
      <c r="C8" s="292">
        <v>86732800</v>
      </c>
      <c r="D8" s="110">
        <v>0.02</v>
      </c>
      <c r="E8" s="294">
        <v>1734656</v>
      </c>
      <c r="F8" s="292"/>
      <c r="G8" s="292">
        <v>1734656</v>
      </c>
      <c r="H8" s="292">
        <v>0</v>
      </c>
      <c r="I8" s="292">
        <v>0</v>
      </c>
      <c r="J8" s="292">
        <v>0</v>
      </c>
      <c r="K8" s="292">
        <v>0</v>
      </c>
      <c r="L8" s="292">
        <v>0</v>
      </c>
      <c r="M8" s="292">
        <v>0</v>
      </c>
      <c r="N8" s="167">
        <v>346931.20000000001</v>
      </c>
    </row>
    <row r="9" spans="1:14">
      <c r="A9" s="166">
        <v>1.2</v>
      </c>
      <c r="B9" s="109" t="s">
        <v>80</v>
      </c>
      <c r="C9" s="292">
        <v>0</v>
      </c>
      <c r="D9" s="110">
        <v>0.05</v>
      </c>
      <c r="E9" s="294">
        <v>0</v>
      </c>
      <c r="F9" s="292"/>
      <c r="G9" s="292"/>
      <c r="H9" s="292"/>
      <c r="I9" s="292"/>
      <c r="J9" s="292"/>
      <c r="K9" s="292"/>
      <c r="L9" s="292"/>
      <c r="M9" s="292"/>
      <c r="N9" s="167">
        <v>0</v>
      </c>
    </row>
    <row r="10" spans="1:14">
      <c r="A10" s="166">
        <v>1.3</v>
      </c>
      <c r="B10" s="109" t="s">
        <v>81</v>
      </c>
      <c r="C10" s="292">
        <v>0</v>
      </c>
      <c r="D10" s="110">
        <v>0.08</v>
      </c>
      <c r="E10" s="294">
        <v>0</v>
      </c>
      <c r="F10" s="292"/>
      <c r="G10" s="292"/>
      <c r="H10" s="292"/>
      <c r="I10" s="292"/>
      <c r="J10" s="292"/>
      <c r="K10" s="292"/>
      <c r="L10" s="292"/>
      <c r="M10" s="292"/>
      <c r="N10" s="167">
        <v>0</v>
      </c>
    </row>
    <row r="11" spans="1:14">
      <c r="A11" s="166">
        <v>1.4</v>
      </c>
      <c r="B11" s="109" t="s">
        <v>82</v>
      </c>
      <c r="C11" s="292">
        <v>0</v>
      </c>
      <c r="D11" s="110">
        <v>0.11</v>
      </c>
      <c r="E11" s="294">
        <v>0</v>
      </c>
      <c r="F11" s="292"/>
      <c r="G11" s="292"/>
      <c r="H11" s="292"/>
      <c r="I11" s="292"/>
      <c r="J11" s="292"/>
      <c r="K11" s="292"/>
      <c r="L11" s="292"/>
      <c r="M11" s="292"/>
      <c r="N11" s="167">
        <v>0</v>
      </c>
    </row>
    <row r="12" spans="1:14">
      <c r="A12" s="166">
        <v>1.5</v>
      </c>
      <c r="B12" s="109" t="s">
        <v>83</v>
      </c>
      <c r="C12" s="292">
        <v>0</v>
      </c>
      <c r="D12" s="110">
        <v>0.14000000000000001</v>
      </c>
      <c r="E12" s="294">
        <v>0</v>
      </c>
      <c r="F12" s="292"/>
      <c r="G12" s="292"/>
      <c r="H12" s="292"/>
      <c r="I12" s="292"/>
      <c r="J12" s="292"/>
      <c r="K12" s="292"/>
      <c r="L12" s="292"/>
      <c r="M12" s="292"/>
      <c r="N12" s="167">
        <v>0</v>
      </c>
    </row>
    <row r="13" spans="1:14">
      <c r="A13" s="166">
        <v>1.6</v>
      </c>
      <c r="B13" s="111" t="s">
        <v>84</v>
      </c>
      <c r="C13" s="292">
        <v>0</v>
      </c>
      <c r="D13" s="112"/>
      <c r="E13" s="292"/>
      <c r="F13" s="292"/>
      <c r="G13" s="292"/>
      <c r="H13" s="292"/>
      <c r="I13" s="292"/>
      <c r="J13" s="292"/>
      <c r="K13" s="292"/>
      <c r="L13" s="292"/>
      <c r="M13" s="292"/>
      <c r="N13" s="167">
        <v>0</v>
      </c>
    </row>
    <row r="14" spans="1:14">
      <c r="A14" s="166">
        <v>2</v>
      </c>
      <c r="B14" s="113" t="s">
        <v>85</v>
      </c>
      <c r="C14" s="291">
        <v>0</v>
      </c>
      <c r="D14" s="103"/>
      <c r="E14" s="294">
        <v>0</v>
      </c>
      <c r="F14" s="292">
        <v>0</v>
      </c>
      <c r="G14" s="292">
        <v>0</v>
      </c>
      <c r="H14" s="292">
        <v>0</v>
      </c>
      <c r="I14" s="292">
        <v>0</v>
      </c>
      <c r="J14" s="292">
        <v>0</v>
      </c>
      <c r="K14" s="292">
        <v>0</v>
      </c>
      <c r="L14" s="292">
        <v>0</v>
      </c>
      <c r="M14" s="292">
        <v>0</v>
      </c>
      <c r="N14" s="167">
        <v>0</v>
      </c>
    </row>
    <row r="15" spans="1:14">
      <c r="A15" s="166">
        <v>2.1</v>
      </c>
      <c r="B15" s="111" t="s">
        <v>79</v>
      </c>
      <c r="C15" s="292"/>
      <c r="D15" s="110">
        <v>5.0000000000000001E-3</v>
      </c>
      <c r="E15" s="294">
        <v>0</v>
      </c>
      <c r="F15" s="292"/>
      <c r="G15" s="292"/>
      <c r="H15" s="292"/>
      <c r="I15" s="292"/>
      <c r="J15" s="292"/>
      <c r="K15" s="292"/>
      <c r="L15" s="292"/>
      <c r="M15" s="292"/>
      <c r="N15" s="167">
        <v>0</v>
      </c>
    </row>
    <row r="16" spans="1:14">
      <c r="A16" s="166">
        <v>2.2000000000000002</v>
      </c>
      <c r="B16" s="111" t="s">
        <v>80</v>
      </c>
      <c r="C16" s="292"/>
      <c r="D16" s="110">
        <v>0.01</v>
      </c>
      <c r="E16" s="294">
        <v>0</v>
      </c>
      <c r="F16" s="292"/>
      <c r="G16" s="292"/>
      <c r="H16" s="292"/>
      <c r="I16" s="292"/>
      <c r="J16" s="292"/>
      <c r="K16" s="292"/>
      <c r="L16" s="292"/>
      <c r="M16" s="292"/>
      <c r="N16" s="167">
        <v>0</v>
      </c>
    </row>
    <row r="17" spans="1:14">
      <c r="A17" s="166">
        <v>2.2999999999999998</v>
      </c>
      <c r="B17" s="111" t="s">
        <v>81</v>
      </c>
      <c r="C17" s="292"/>
      <c r="D17" s="110">
        <v>0.02</v>
      </c>
      <c r="E17" s="294">
        <v>0</v>
      </c>
      <c r="F17" s="292"/>
      <c r="G17" s="292"/>
      <c r="H17" s="292"/>
      <c r="I17" s="292"/>
      <c r="J17" s="292"/>
      <c r="K17" s="292"/>
      <c r="L17" s="292"/>
      <c r="M17" s="292"/>
      <c r="N17" s="167">
        <v>0</v>
      </c>
    </row>
    <row r="18" spans="1:14">
      <c r="A18" s="166">
        <v>2.4</v>
      </c>
      <c r="B18" s="111" t="s">
        <v>82</v>
      </c>
      <c r="C18" s="292"/>
      <c r="D18" s="110">
        <v>0.03</v>
      </c>
      <c r="E18" s="294">
        <v>0</v>
      </c>
      <c r="F18" s="292"/>
      <c r="G18" s="292"/>
      <c r="H18" s="292"/>
      <c r="I18" s="292"/>
      <c r="J18" s="292"/>
      <c r="K18" s="292"/>
      <c r="L18" s="292"/>
      <c r="M18" s="292"/>
      <c r="N18" s="167">
        <v>0</v>
      </c>
    </row>
    <row r="19" spans="1:14">
      <c r="A19" s="166">
        <v>2.5</v>
      </c>
      <c r="B19" s="111" t="s">
        <v>83</v>
      </c>
      <c r="C19" s="292"/>
      <c r="D19" s="110">
        <v>0.04</v>
      </c>
      <c r="E19" s="294">
        <v>0</v>
      </c>
      <c r="F19" s="292"/>
      <c r="G19" s="292"/>
      <c r="H19" s="292"/>
      <c r="I19" s="292"/>
      <c r="J19" s="292"/>
      <c r="K19" s="292"/>
      <c r="L19" s="292"/>
      <c r="M19" s="292"/>
      <c r="N19" s="167">
        <v>0</v>
      </c>
    </row>
    <row r="20" spans="1:14">
      <c r="A20" s="166">
        <v>2.6</v>
      </c>
      <c r="B20" s="111" t="s">
        <v>84</v>
      </c>
      <c r="C20" s="292"/>
      <c r="D20" s="112"/>
      <c r="E20" s="295"/>
      <c r="F20" s="292"/>
      <c r="G20" s="292"/>
      <c r="H20" s="292"/>
      <c r="I20" s="292"/>
      <c r="J20" s="292"/>
      <c r="K20" s="292"/>
      <c r="L20" s="292"/>
      <c r="M20" s="292"/>
      <c r="N20" s="167">
        <v>0</v>
      </c>
    </row>
    <row r="21" spans="1:14" ht="15.75" thickBot="1">
      <c r="A21" s="168">
        <v>3</v>
      </c>
      <c r="B21" s="169" t="s">
        <v>68</v>
      </c>
      <c r="C21" s="293">
        <v>86732800</v>
      </c>
      <c r="D21" s="170"/>
      <c r="E21" s="296">
        <v>1734656</v>
      </c>
      <c r="F21" s="297">
        <v>0</v>
      </c>
      <c r="G21" s="297">
        <v>1734656</v>
      </c>
      <c r="H21" s="297">
        <v>0</v>
      </c>
      <c r="I21" s="297">
        <v>0</v>
      </c>
      <c r="J21" s="297">
        <v>0</v>
      </c>
      <c r="K21" s="297">
        <v>0</v>
      </c>
      <c r="L21" s="297">
        <v>0</v>
      </c>
      <c r="M21" s="297">
        <v>0</v>
      </c>
      <c r="N21" s="171">
        <v>346931.20000000001</v>
      </c>
    </row>
    <row r="22" spans="1:14">
      <c r="E22" s="298"/>
      <c r="F22" s="298"/>
      <c r="G22" s="298"/>
      <c r="H22" s="298"/>
      <c r="I22" s="298"/>
      <c r="J22" s="298"/>
      <c r="K22" s="298"/>
      <c r="L22" s="298"/>
      <c r="M22" s="298"/>
    </row>
    <row r="23" spans="1:14">
      <c r="C23" s="298"/>
      <c r="D23" s="298"/>
      <c r="E23" s="298"/>
      <c r="F23" s="298"/>
      <c r="G23" s="298"/>
      <c r="H23" s="298"/>
      <c r="I23" s="298"/>
      <c r="J23" s="298"/>
      <c r="K23" s="298"/>
      <c r="L23" s="298"/>
      <c r="M23" s="298"/>
      <c r="N23" s="298"/>
    </row>
    <row r="24" spans="1:14">
      <c r="C24" s="298"/>
      <c r="D24" s="298"/>
      <c r="E24" s="298"/>
      <c r="F24" s="298"/>
      <c r="G24" s="298"/>
      <c r="H24" s="298"/>
      <c r="I24" s="298"/>
      <c r="J24" s="298"/>
      <c r="K24" s="298"/>
      <c r="L24" s="298"/>
      <c r="M24" s="298"/>
      <c r="N24" s="298"/>
    </row>
    <row r="25" spans="1:14">
      <c r="C25" s="298"/>
      <c r="D25" s="298"/>
      <c r="E25" s="298"/>
      <c r="F25" s="298"/>
      <c r="G25" s="298"/>
      <c r="H25" s="298"/>
      <c r="I25" s="298"/>
      <c r="J25" s="298"/>
      <c r="K25" s="298"/>
      <c r="L25" s="298"/>
      <c r="M25" s="298"/>
      <c r="N25" s="298"/>
    </row>
    <row r="26" spans="1:14">
      <c r="C26" s="298"/>
      <c r="D26" s="298"/>
      <c r="E26" s="298"/>
      <c r="F26" s="298"/>
      <c r="G26" s="298"/>
      <c r="H26" s="298"/>
      <c r="I26" s="298"/>
      <c r="J26" s="298"/>
      <c r="K26" s="298"/>
      <c r="L26" s="298"/>
      <c r="M26" s="298"/>
      <c r="N26" s="298"/>
    </row>
    <row r="27" spans="1:14">
      <c r="C27" s="298"/>
      <c r="D27" s="298"/>
      <c r="E27" s="298"/>
      <c r="F27" s="298"/>
      <c r="G27" s="298"/>
      <c r="H27" s="298"/>
      <c r="I27" s="298"/>
      <c r="J27" s="298"/>
      <c r="K27" s="298"/>
      <c r="L27" s="298"/>
      <c r="M27" s="298"/>
      <c r="N27" s="298"/>
    </row>
    <row r="28" spans="1:14">
      <c r="C28" s="298"/>
      <c r="D28" s="298"/>
      <c r="E28" s="298"/>
      <c r="F28" s="298"/>
      <c r="G28" s="298"/>
      <c r="H28" s="298"/>
      <c r="I28" s="298"/>
      <c r="J28" s="298"/>
      <c r="K28" s="298"/>
      <c r="L28" s="298"/>
      <c r="M28" s="298"/>
      <c r="N28" s="298"/>
    </row>
    <row r="29" spans="1:14">
      <c r="C29" s="298"/>
      <c r="D29" s="298"/>
      <c r="E29" s="298"/>
      <c r="F29" s="298"/>
      <c r="G29" s="298"/>
      <c r="H29" s="298"/>
      <c r="I29" s="298"/>
      <c r="J29" s="298"/>
      <c r="K29" s="298"/>
      <c r="L29" s="298"/>
      <c r="M29" s="298"/>
      <c r="N29" s="298"/>
    </row>
    <row r="30" spans="1:14">
      <c r="C30" s="298"/>
      <c r="D30" s="298"/>
      <c r="E30" s="298"/>
      <c r="F30" s="298"/>
      <c r="G30" s="298"/>
      <c r="H30" s="298"/>
      <c r="I30" s="298"/>
      <c r="J30" s="298"/>
      <c r="K30" s="298"/>
      <c r="L30" s="298"/>
      <c r="M30" s="298"/>
      <c r="N30" s="298"/>
    </row>
    <row r="31" spans="1:14">
      <c r="C31" s="298"/>
      <c r="D31" s="298"/>
      <c r="E31" s="298"/>
      <c r="F31" s="298"/>
      <c r="G31" s="298"/>
      <c r="H31" s="298"/>
      <c r="I31" s="298"/>
      <c r="J31" s="298"/>
      <c r="K31" s="298"/>
      <c r="L31" s="298"/>
      <c r="M31" s="298"/>
      <c r="N31" s="298"/>
    </row>
    <row r="32" spans="1:14">
      <c r="C32" s="298"/>
      <c r="D32" s="298"/>
      <c r="E32" s="298"/>
      <c r="F32" s="298"/>
      <c r="G32" s="298"/>
      <c r="H32" s="298"/>
      <c r="I32" s="298"/>
      <c r="J32" s="298"/>
      <c r="K32" s="298"/>
      <c r="L32" s="298"/>
      <c r="M32" s="298"/>
      <c r="N32" s="298"/>
    </row>
    <row r="33" spans="3:14">
      <c r="C33" s="298"/>
      <c r="D33" s="298"/>
      <c r="E33" s="298"/>
      <c r="F33" s="298"/>
      <c r="G33" s="298"/>
      <c r="H33" s="298"/>
      <c r="I33" s="298"/>
      <c r="J33" s="298"/>
      <c r="K33" s="298"/>
      <c r="L33" s="298"/>
      <c r="M33" s="298"/>
      <c r="N33" s="298"/>
    </row>
    <row r="34" spans="3:14">
      <c r="C34" s="298"/>
      <c r="D34" s="298"/>
      <c r="E34" s="298"/>
      <c r="F34" s="298"/>
      <c r="G34" s="298"/>
      <c r="H34" s="298"/>
      <c r="I34" s="298"/>
      <c r="J34" s="298"/>
      <c r="K34" s="298"/>
      <c r="L34" s="298"/>
      <c r="M34" s="298"/>
      <c r="N34" s="298"/>
    </row>
    <row r="35" spans="3:14">
      <c r="C35" s="298"/>
      <c r="D35" s="298"/>
      <c r="E35" s="298"/>
      <c r="F35" s="298"/>
      <c r="G35" s="298"/>
      <c r="H35" s="298"/>
      <c r="I35" s="298"/>
      <c r="J35" s="298"/>
      <c r="K35" s="298"/>
      <c r="L35" s="298"/>
      <c r="M35" s="298"/>
      <c r="N35" s="298"/>
    </row>
    <row r="36" spans="3:14">
      <c r="C36" s="298"/>
      <c r="D36" s="298"/>
      <c r="E36" s="298"/>
      <c r="F36" s="298"/>
      <c r="G36" s="298"/>
      <c r="H36" s="298"/>
      <c r="I36" s="298"/>
      <c r="J36" s="298"/>
      <c r="K36" s="298"/>
      <c r="L36" s="298"/>
      <c r="M36" s="298"/>
      <c r="N36" s="298"/>
    </row>
    <row r="37" spans="3:14">
      <c r="C37" s="298"/>
      <c r="D37" s="298"/>
      <c r="E37" s="298"/>
      <c r="F37" s="298"/>
      <c r="G37" s="298"/>
      <c r="H37" s="298"/>
      <c r="I37" s="298"/>
      <c r="J37" s="298"/>
      <c r="K37" s="298"/>
      <c r="L37" s="298"/>
      <c r="M37" s="298"/>
      <c r="N37" s="298"/>
    </row>
    <row r="38" spans="3:14">
      <c r="C38" s="298"/>
      <c r="D38" s="298"/>
      <c r="E38" s="298"/>
      <c r="F38" s="298"/>
      <c r="G38" s="298"/>
      <c r="H38" s="298"/>
      <c r="I38" s="298"/>
      <c r="J38" s="298"/>
      <c r="K38" s="298"/>
      <c r="L38" s="298"/>
      <c r="M38" s="298"/>
      <c r="N38" s="298"/>
    </row>
    <row r="39" spans="3:14">
      <c r="C39" s="298"/>
      <c r="D39" s="298"/>
      <c r="E39" s="298"/>
      <c r="F39" s="298"/>
      <c r="G39" s="298"/>
      <c r="H39" s="298"/>
      <c r="I39" s="298"/>
      <c r="J39" s="298"/>
      <c r="K39" s="298"/>
      <c r="L39" s="298"/>
      <c r="M39" s="298"/>
      <c r="N39" s="298"/>
    </row>
    <row r="40" spans="3:14">
      <c r="C40" s="298"/>
      <c r="D40" s="298"/>
      <c r="E40" s="298"/>
      <c r="F40" s="298"/>
      <c r="G40" s="298"/>
      <c r="H40" s="298"/>
      <c r="I40" s="298"/>
      <c r="J40" s="298"/>
      <c r="K40" s="298"/>
      <c r="L40" s="298"/>
      <c r="M40" s="298"/>
      <c r="N40" s="298"/>
    </row>
    <row r="41" spans="3:14">
      <c r="C41" s="298"/>
      <c r="D41" s="298"/>
      <c r="E41" s="298"/>
      <c r="F41" s="298"/>
      <c r="G41" s="298"/>
      <c r="H41" s="298"/>
      <c r="I41" s="298"/>
      <c r="J41" s="298"/>
      <c r="K41" s="298"/>
      <c r="L41" s="298"/>
      <c r="M41" s="298"/>
      <c r="N41" s="298"/>
    </row>
    <row r="42" spans="3:14">
      <c r="C42" s="298"/>
      <c r="D42" s="298"/>
      <c r="E42" s="298"/>
      <c r="F42" s="298"/>
      <c r="G42" s="298"/>
      <c r="H42" s="298"/>
      <c r="I42" s="298"/>
      <c r="J42" s="298"/>
      <c r="K42" s="298"/>
      <c r="L42" s="298"/>
      <c r="M42" s="298"/>
      <c r="N42" s="29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topLeftCell="A13" workbookViewId="0">
      <selection activeCell="H42" sqref="H42"/>
    </sheetView>
  </sheetViews>
  <sheetFormatPr defaultRowHeight="15"/>
  <cols>
    <col min="1" max="1" width="11.42578125" customWidth="1"/>
    <col min="2" max="2" width="76.85546875" style="3" customWidth="1"/>
    <col min="3" max="3" width="22.85546875" customWidth="1"/>
  </cols>
  <sheetData>
    <row r="1" spans="1:4">
      <c r="A1" s="338" t="s">
        <v>188</v>
      </c>
      <c r="B1" t="s">
        <v>736</v>
      </c>
    </row>
    <row r="2" spans="1:4">
      <c r="A2" s="338" t="s">
        <v>189</v>
      </c>
      <c r="B2" s="471">
        <v>44561</v>
      </c>
    </row>
    <row r="3" spans="1:4">
      <c r="A3" s="338"/>
      <c r="B3"/>
    </row>
    <row r="4" spans="1:4">
      <c r="A4" s="338" t="s">
        <v>468</v>
      </c>
      <c r="B4" t="s">
        <v>427</v>
      </c>
    </row>
    <row r="5" spans="1:4">
      <c r="A5" s="399"/>
      <c r="B5" s="399" t="s">
        <v>428</v>
      </c>
      <c r="C5" s="411"/>
    </row>
    <row r="6" spans="1:4">
      <c r="A6" s="400">
        <v>1</v>
      </c>
      <c r="B6" s="412" t="s">
        <v>477</v>
      </c>
      <c r="C6" s="413">
        <v>1874077758.8810999</v>
      </c>
      <c r="D6" s="684"/>
    </row>
    <row r="7" spans="1:4">
      <c r="A7" s="400">
        <v>2</v>
      </c>
      <c r="B7" s="412" t="s">
        <v>429</v>
      </c>
      <c r="C7" s="413">
        <v>-7713982.5299999993</v>
      </c>
      <c r="D7" s="684"/>
    </row>
    <row r="8" spans="1:4">
      <c r="A8" s="401">
        <v>3</v>
      </c>
      <c r="B8" s="414" t="s">
        <v>430</v>
      </c>
      <c r="C8" s="415">
        <v>1866363776.3511</v>
      </c>
      <c r="D8" s="684"/>
    </row>
    <row r="9" spans="1:4">
      <c r="A9" s="402"/>
      <c r="B9" s="402" t="s">
        <v>431</v>
      </c>
      <c r="C9" s="416"/>
      <c r="D9" s="684"/>
    </row>
    <row r="10" spans="1:4">
      <c r="A10" s="403">
        <v>4</v>
      </c>
      <c r="B10" s="417" t="s">
        <v>432</v>
      </c>
      <c r="C10" s="413"/>
      <c r="D10" s="684"/>
    </row>
    <row r="11" spans="1:4">
      <c r="A11" s="403">
        <v>5</v>
      </c>
      <c r="B11" s="418" t="s">
        <v>433</v>
      </c>
      <c r="C11" s="413"/>
      <c r="D11" s="684"/>
    </row>
    <row r="12" spans="1:4">
      <c r="A12" s="403" t="s">
        <v>434</v>
      </c>
      <c r="B12" s="412" t="s">
        <v>435</v>
      </c>
      <c r="C12" s="415">
        <v>1734656</v>
      </c>
      <c r="D12" s="684"/>
    </row>
    <row r="13" spans="1:4">
      <c r="A13" s="404">
        <v>6</v>
      </c>
      <c r="B13" s="419" t="s">
        <v>436</v>
      </c>
      <c r="C13" s="413"/>
      <c r="D13" s="684"/>
    </row>
    <row r="14" spans="1:4">
      <c r="A14" s="404">
        <v>7</v>
      </c>
      <c r="B14" s="420" t="s">
        <v>437</v>
      </c>
      <c r="C14" s="413"/>
      <c r="D14" s="684"/>
    </row>
    <row r="15" spans="1:4">
      <c r="A15" s="405">
        <v>8</v>
      </c>
      <c r="B15" s="412" t="s">
        <v>438</v>
      </c>
      <c r="C15" s="413"/>
      <c r="D15" s="684"/>
    </row>
    <row r="16" spans="1:4" ht="24">
      <c r="A16" s="404">
        <v>9</v>
      </c>
      <c r="B16" s="420" t="s">
        <v>439</v>
      </c>
      <c r="C16" s="413"/>
      <c r="D16" s="684"/>
    </row>
    <row r="17" spans="1:4">
      <c r="A17" s="404">
        <v>10</v>
      </c>
      <c r="B17" s="420" t="s">
        <v>440</v>
      </c>
      <c r="C17" s="413"/>
      <c r="D17" s="684"/>
    </row>
    <row r="18" spans="1:4">
      <c r="A18" s="406">
        <v>11</v>
      </c>
      <c r="B18" s="421" t="s">
        <v>441</v>
      </c>
      <c r="C18" s="415">
        <v>1734656</v>
      </c>
      <c r="D18" s="684"/>
    </row>
    <row r="19" spans="1:4">
      <c r="A19" s="402"/>
      <c r="B19" s="402" t="s">
        <v>442</v>
      </c>
      <c r="C19" s="422"/>
      <c r="D19" s="684"/>
    </row>
    <row r="20" spans="1:4">
      <c r="A20" s="404">
        <v>12</v>
      </c>
      <c r="B20" s="417" t="s">
        <v>443</v>
      </c>
      <c r="C20" s="413"/>
      <c r="D20" s="684"/>
    </row>
    <row r="21" spans="1:4">
      <c r="A21" s="404">
        <v>13</v>
      </c>
      <c r="B21" s="417" t="s">
        <v>444</v>
      </c>
      <c r="C21" s="413"/>
      <c r="D21" s="684"/>
    </row>
    <row r="22" spans="1:4">
      <c r="A22" s="404">
        <v>14</v>
      </c>
      <c r="B22" s="417" t="s">
        <v>445</v>
      </c>
      <c r="C22" s="413"/>
      <c r="D22" s="684"/>
    </row>
    <row r="23" spans="1:4" ht="24">
      <c r="A23" s="404" t="s">
        <v>446</v>
      </c>
      <c r="B23" s="417" t="s">
        <v>447</v>
      </c>
      <c r="C23" s="413"/>
      <c r="D23" s="684"/>
    </row>
    <row r="24" spans="1:4">
      <c r="A24" s="404">
        <v>15</v>
      </c>
      <c r="B24" s="417" t="s">
        <v>448</v>
      </c>
      <c r="C24" s="413"/>
      <c r="D24" s="684"/>
    </row>
    <row r="25" spans="1:4">
      <c r="A25" s="404" t="s">
        <v>449</v>
      </c>
      <c r="B25" s="412" t="s">
        <v>450</v>
      </c>
      <c r="C25" s="413"/>
      <c r="D25" s="684"/>
    </row>
    <row r="26" spans="1:4">
      <c r="A26" s="406">
        <v>16</v>
      </c>
      <c r="B26" s="421" t="s">
        <v>451</v>
      </c>
      <c r="C26" s="415">
        <v>0</v>
      </c>
      <c r="D26" s="684"/>
    </row>
    <row r="27" spans="1:4">
      <c r="A27" s="402"/>
      <c r="B27" s="402" t="s">
        <v>452</v>
      </c>
      <c r="C27" s="416"/>
      <c r="D27" s="684"/>
    </row>
    <row r="28" spans="1:4">
      <c r="A28" s="403">
        <v>17</v>
      </c>
      <c r="B28" s="412" t="s">
        <v>453</v>
      </c>
      <c r="C28" s="413"/>
      <c r="D28" s="684"/>
    </row>
    <row r="29" spans="1:4">
      <c r="A29" s="403">
        <v>18</v>
      </c>
      <c r="B29" s="412" t="s">
        <v>454</v>
      </c>
      <c r="C29" s="413"/>
      <c r="D29" s="684"/>
    </row>
    <row r="30" spans="1:4">
      <c r="A30" s="406">
        <v>19</v>
      </c>
      <c r="B30" s="421" t="s">
        <v>455</v>
      </c>
      <c r="C30" s="415">
        <v>0</v>
      </c>
      <c r="D30" s="684"/>
    </row>
    <row r="31" spans="1:4">
      <c r="A31" s="407"/>
      <c r="B31" s="402" t="s">
        <v>456</v>
      </c>
      <c r="C31" s="416"/>
      <c r="D31" s="684"/>
    </row>
    <row r="32" spans="1:4">
      <c r="A32" s="403" t="s">
        <v>457</v>
      </c>
      <c r="B32" s="417" t="s">
        <v>458</v>
      </c>
      <c r="C32" s="423"/>
      <c r="D32" s="684"/>
    </row>
    <row r="33" spans="1:4">
      <c r="A33" s="403" t="s">
        <v>459</v>
      </c>
      <c r="B33" s="418" t="s">
        <v>460</v>
      </c>
      <c r="C33" s="423"/>
      <c r="D33" s="684"/>
    </row>
    <row r="34" spans="1:4">
      <c r="A34" s="402"/>
      <c r="B34" s="402" t="s">
        <v>461</v>
      </c>
      <c r="C34" s="416"/>
      <c r="D34" s="684"/>
    </row>
    <row r="35" spans="1:4">
      <c r="A35" s="406">
        <v>20</v>
      </c>
      <c r="B35" s="421" t="s">
        <v>89</v>
      </c>
      <c r="C35" s="415">
        <v>242299597.68499997</v>
      </c>
      <c r="D35" s="684"/>
    </row>
    <row r="36" spans="1:4">
      <c r="A36" s="406">
        <v>21</v>
      </c>
      <c r="B36" s="421" t="s">
        <v>462</v>
      </c>
      <c r="C36" s="415">
        <v>1868098432.3511</v>
      </c>
      <c r="D36" s="684"/>
    </row>
    <row r="37" spans="1:4">
      <c r="A37" s="408"/>
      <c r="B37" s="408" t="s">
        <v>427</v>
      </c>
      <c r="C37" s="416"/>
      <c r="D37" s="684"/>
    </row>
    <row r="38" spans="1:4">
      <c r="A38" s="406">
        <v>22</v>
      </c>
      <c r="B38" s="421" t="s">
        <v>427</v>
      </c>
      <c r="C38" s="632">
        <v>0.12970387078589493</v>
      </c>
      <c r="D38" s="684"/>
    </row>
    <row r="39" spans="1:4">
      <c r="A39" s="408"/>
      <c r="B39" s="408" t="s">
        <v>463</v>
      </c>
      <c r="C39" s="416"/>
      <c r="D39" s="684"/>
    </row>
    <row r="40" spans="1:4">
      <c r="A40" s="409" t="s">
        <v>464</v>
      </c>
      <c r="B40" s="417" t="s">
        <v>465</v>
      </c>
      <c r="C40" s="423"/>
      <c r="D40" s="684"/>
    </row>
    <row r="41" spans="1:4">
      <c r="A41" s="410" t="s">
        <v>466</v>
      </c>
      <c r="B41" s="418" t="s">
        <v>467</v>
      </c>
      <c r="C41" s="423"/>
      <c r="D41" s="684"/>
    </row>
    <row r="43" spans="1:4">
      <c r="B43" s="43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J24" sqref="J24"/>
    </sheetView>
  </sheetViews>
  <sheetFormatPr defaultRowHeight="15"/>
  <cols>
    <col min="1" max="1" width="9.85546875" style="338" bestFit="1" customWidth="1"/>
    <col min="2" max="2" width="82.5703125" style="21" customWidth="1"/>
    <col min="3" max="7" width="17.5703125" style="338" customWidth="1"/>
  </cols>
  <sheetData>
    <row r="1" spans="1:7">
      <c r="A1" s="338" t="s">
        <v>188</v>
      </c>
      <c r="B1" s="338" t="str">
        <f>Info!C2</f>
        <v>ს.ს "პროკრედიტ ბანკი"</v>
      </c>
    </row>
    <row r="2" spans="1:7">
      <c r="A2" s="338" t="s">
        <v>189</v>
      </c>
      <c r="B2" s="471">
        <f>'1. key ratios'!B2</f>
        <v>44561</v>
      </c>
    </row>
    <row r="3" spans="1:7">
      <c r="B3" s="471"/>
    </row>
    <row r="4" spans="1:7" ht="15.75" thickBot="1">
      <c r="A4" s="338" t="s">
        <v>526</v>
      </c>
      <c r="B4" s="474" t="s">
        <v>491</v>
      </c>
    </row>
    <row r="5" spans="1:7">
      <c r="A5" s="475"/>
      <c r="B5" s="476"/>
      <c r="C5" s="742" t="s">
        <v>492</v>
      </c>
      <c r="D5" s="742"/>
      <c r="E5" s="742"/>
      <c r="F5" s="742"/>
      <c r="G5" s="743" t="s">
        <v>493</v>
      </c>
    </row>
    <row r="6" spans="1:7">
      <c r="A6" s="477"/>
      <c r="B6" s="478"/>
      <c r="C6" s="479" t="s">
        <v>494</v>
      </c>
      <c r="D6" s="480" t="s">
        <v>495</v>
      </c>
      <c r="E6" s="480" t="s">
        <v>496</v>
      </c>
      <c r="F6" s="480" t="s">
        <v>497</v>
      </c>
      <c r="G6" s="744"/>
    </row>
    <row r="7" spans="1:7">
      <c r="A7" s="481"/>
      <c r="B7" s="482" t="s">
        <v>498</v>
      </c>
      <c r="C7" s="483"/>
      <c r="D7" s="483"/>
      <c r="E7" s="483"/>
      <c r="F7" s="483"/>
      <c r="G7" s="484"/>
    </row>
    <row r="8" spans="1:7">
      <c r="A8" s="485">
        <v>1</v>
      </c>
      <c r="B8" s="486" t="s">
        <v>499</v>
      </c>
      <c r="C8" s="487">
        <v>242299597.685</v>
      </c>
      <c r="D8" s="487">
        <v>0</v>
      </c>
      <c r="E8" s="487">
        <v>0</v>
      </c>
      <c r="F8" s="487">
        <v>581164382.00489998</v>
      </c>
      <c r="G8" s="488">
        <v>823463979.68989992</v>
      </c>
    </row>
    <row r="9" spans="1:7">
      <c r="A9" s="485">
        <v>2</v>
      </c>
      <c r="B9" s="489" t="s">
        <v>88</v>
      </c>
      <c r="C9" s="487">
        <v>242299597.685</v>
      </c>
      <c r="D9" s="487">
        <v>0</v>
      </c>
      <c r="E9" s="487">
        <v>0</v>
      </c>
      <c r="F9" s="487">
        <v>22166400</v>
      </c>
      <c r="G9" s="488">
        <v>264465997.685</v>
      </c>
    </row>
    <row r="10" spans="1:7">
      <c r="A10" s="485">
        <v>3</v>
      </c>
      <c r="B10" s="489" t="s">
        <v>500</v>
      </c>
      <c r="C10" s="490"/>
      <c r="D10" s="490"/>
      <c r="E10" s="490"/>
      <c r="F10" s="487">
        <v>558997982.00489998</v>
      </c>
      <c r="G10" s="488">
        <v>558997982.00489998</v>
      </c>
    </row>
    <row r="11" spans="1:7" ht="26.25">
      <c r="A11" s="485">
        <v>4</v>
      </c>
      <c r="B11" s="486" t="s">
        <v>501</v>
      </c>
      <c r="C11" s="487">
        <v>276801650.03490001</v>
      </c>
      <c r="D11" s="487">
        <v>67975927.924624979</v>
      </c>
      <c r="E11" s="487">
        <v>71199301.241025001</v>
      </c>
      <c r="F11" s="487">
        <v>26681180.917199999</v>
      </c>
      <c r="G11" s="488">
        <v>402398391.67387748</v>
      </c>
    </row>
    <row r="12" spans="1:7">
      <c r="A12" s="485">
        <v>5</v>
      </c>
      <c r="B12" s="489" t="s">
        <v>502</v>
      </c>
      <c r="C12" s="487">
        <v>253496438.6153</v>
      </c>
      <c r="D12" s="491">
        <v>60797059.402324975</v>
      </c>
      <c r="E12" s="487">
        <v>65181838.225924999</v>
      </c>
      <c r="F12" s="487">
        <v>22901022.900899999</v>
      </c>
      <c r="G12" s="488">
        <v>382257541.18722749</v>
      </c>
    </row>
    <row r="13" spans="1:7">
      <c r="A13" s="485">
        <v>6</v>
      </c>
      <c r="B13" s="489" t="s">
        <v>503</v>
      </c>
      <c r="C13" s="487">
        <v>23305211.419600002</v>
      </c>
      <c r="D13" s="491">
        <v>7178868.5223000012</v>
      </c>
      <c r="E13" s="487">
        <v>6017463.0151000004</v>
      </c>
      <c r="F13" s="487">
        <v>3780158.0162999998</v>
      </c>
      <c r="G13" s="488">
        <v>20140850.486650001</v>
      </c>
    </row>
    <row r="14" spans="1:7">
      <c r="A14" s="485">
        <v>7</v>
      </c>
      <c r="B14" s="486" t="s">
        <v>504</v>
      </c>
      <c r="C14" s="487">
        <v>394123082.67770004</v>
      </c>
      <c r="D14" s="487">
        <v>59192115.431499995</v>
      </c>
      <c r="E14" s="487">
        <v>77812769.568399996</v>
      </c>
      <c r="F14" s="487">
        <v>884760</v>
      </c>
      <c r="G14" s="488">
        <v>252970423.84300002</v>
      </c>
    </row>
    <row r="15" spans="1:7" ht="51.75">
      <c r="A15" s="485">
        <v>8</v>
      </c>
      <c r="B15" s="489" t="s">
        <v>505</v>
      </c>
      <c r="C15" s="487">
        <v>368051202.68610007</v>
      </c>
      <c r="D15" s="491">
        <v>59192115.431499995</v>
      </c>
      <c r="E15" s="487">
        <v>62187092.333099991</v>
      </c>
      <c r="F15" s="487">
        <v>884760</v>
      </c>
      <c r="G15" s="488">
        <v>245157585.22535002</v>
      </c>
    </row>
    <row r="16" spans="1:7" ht="26.25">
      <c r="A16" s="485">
        <v>9</v>
      </c>
      <c r="B16" s="489" t="s">
        <v>506</v>
      </c>
      <c r="C16" s="487">
        <v>26071879.991599999</v>
      </c>
      <c r="D16" s="491">
        <v>0</v>
      </c>
      <c r="E16" s="487">
        <v>15625677.235300001</v>
      </c>
      <c r="F16" s="487">
        <v>0</v>
      </c>
      <c r="G16" s="488">
        <v>7812838.6176500004</v>
      </c>
    </row>
    <row r="17" spans="1:7">
      <c r="A17" s="485">
        <v>10</v>
      </c>
      <c r="B17" s="486" t="s">
        <v>507</v>
      </c>
      <c r="C17" s="487"/>
      <c r="D17" s="491"/>
      <c r="E17" s="487"/>
      <c r="F17" s="487"/>
      <c r="G17" s="488"/>
    </row>
    <row r="18" spans="1:7">
      <c r="A18" s="485">
        <v>11</v>
      </c>
      <c r="B18" s="486" t="s">
        <v>95</v>
      </c>
      <c r="C18" s="487">
        <v>16141210.844261881</v>
      </c>
      <c r="D18" s="491">
        <v>34009189.280000001</v>
      </c>
      <c r="E18" s="487">
        <v>2428546.02</v>
      </c>
      <c r="F18" s="487">
        <v>1298439.7999999998</v>
      </c>
      <c r="G18" s="488">
        <v>0</v>
      </c>
    </row>
    <row r="19" spans="1:7">
      <c r="A19" s="485">
        <v>12</v>
      </c>
      <c r="B19" s="489" t="s">
        <v>508</v>
      </c>
      <c r="C19" s="490"/>
      <c r="D19" s="491">
        <v>84000</v>
      </c>
      <c r="E19" s="487">
        <v>0</v>
      </c>
      <c r="F19" s="487">
        <v>0</v>
      </c>
      <c r="G19" s="488">
        <v>0</v>
      </c>
    </row>
    <row r="20" spans="1:7" ht="26.25">
      <c r="A20" s="485">
        <v>13</v>
      </c>
      <c r="B20" s="489" t="s">
        <v>509</v>
      </c>
      <c r="C20" s="487">
        <v>16141210.844261881</v>
      </c>
      <c r="D20" s="487">
        <v>33925189.280000001</v>
      </c>
      <c r="E20" s="487">
        <v>2428546.02</v>
      </c>
      <c r="F20" s="487">
        <v>1298439.7999999998</v>
      </c>
      <c r="G20" s="488">
        <v>0</v>
      </c>
    </row>
    <row r="21" spans="1:7">
      <c r="A21" s="492">
        <v>14</v>
      </c>
      <c r="B21" s="493" t="s">
        <v>510</v>
      </c>
      <c r="C21" s="490"/>
      <c r="D21" s="490"/>
      <c r="E21" s="490"/>
      <c r="F21" s="490"/>
      <c r="G21" s="494">
        <f>SUM(G8,G11,G14,G17,G18)</f>
        <v>1478832795.2067773</v>
      </c>
    </row>
    <row r="22" spans="1:7">
      <c r="A22" s="495"/>
      <c r="B22" s="514" t="s">
        <v>511</v>
      </c>
      <c r="C22" s="496"/>
      <c r="D22" s="497"/>
      <c r="E22" s="496"/>
      <c r="F22" s="496"/>
      <c r="G22" s="498"/>
    </row>
    <row r="23" spans="1:7">
      <c r="A23" s="485">
        <v>15</v>
      </c>
      <c r="B23" s="486" t="s">
        <v>372</v>
      </c>
      <c r="C23" s="499">
        <v>454317284.62389994</v>
      </c>
      <c r="D23" s="500">
        <v>929280</v>
      </c>
      <c r="E23" s="499"/>
      <c r="F23" s="499"/>
      <c r="G23" s="488">
        <v>9103650.2241949998</v>
      </c>
    </row>
    <row r="24" spans="1:7">
      <c r="A24" s="485">
        <v>16</v>
      </c>
      <c r="B24" s="486" t="s">
        <v>512</v>
      </c>
      <c r="C24" s="487">
        <v>437164.95640000002</v>
      </c>
      <c r="D24" s="491">
        <v>227810468.38640025</v>
      </c>
      <c r="E24" s="487">
        <v>260318554.97229999</v>
      </c>
      <c r="F24" s="487">
        <v>719035694.90209997</v>
      </c>
      <c r="G24" s="488">
        <v>855310427.0895952</v>
      </c>
    </row>
    <row r="25" spans="1:7" ht="26.25">
      <c r="A25" s="485">
        <v>17</v>
      </c>
      <c r="B25" s="489" t="s">
        <v>513</v>
      </c>
      <c r="C25" s="487"/>
      <c r="D25" s="491"/>
      <c r="E25" s="487"/>
      <c r="F25" s="487"/>
      <c r="G25" s="488"/>
    </row>
    <row r="26" spans="1:7" ht="26.25">
      <c r="A26" s="485">
        <v>18</v>
      </c>
      <c r="B26" s="489" t="s">
        <v>514</v>
      </c>
      <c r="C26" s="487">
        <v>437164.95640000002</v>
      </c>
      <c r="D26" s="491">
        <v>0</v>
      </c>
      <c r="E26" s="487">
        <v>2318904.3415999999</v>
      </c>
      <c r="F26" s="487">
        <v>0</v>
      </c>
      <c r="G26" s="488">
        <v>1225026.91426</v>
      </c>
    </row>
    <row r="27" spans="1:7">
      <c r="A27" s="485">
        <v>19</v>
      </c>
      <c r="B27" s="489" t="s">
        <v>515</v>
      </c>
      <c r="C27" s="487">
        <v>0</v>
      </c>
      <c r="D27" s="491">
        <v>227157202.63890025</v>
      </c>
      <c r="E27" s="487">
        <v>257688259.82319999</v>
      </c>
      <c r="F27" s="487">
        <v>717917194.90209997</v>
      </c>
      <c r="G27" s="488">
        <v>852652346.89783514</v>
      </c>
    </row>
    <row r="28" spans="1:7">
      <c r="A28" s="485">
        <v>20</v>
      </c>
      <c r="B28" s="501" t="s">
        <v>516</v>
      </c>
      <c r="C28" s="487"/>
      <c r="D28" s="491"/>
      <c r="E28" s="487"/>
      <c r="F28" s="487"/>
      <c r="G28" s="488"/>
    </row>
    <row r="29" spans="1:7">
      <c r="A29" s="485">
        <v>21</v>
      </c>
      <c r="B29" s="489" t="s">
        <v>517</v>
      </c>
      <c r="C29" s="487"/>
      <c r="D29" s="491"/>
      <c r="E29" s="487"/>
      <c r="F29" s="487"/>
      <c r="G29" s="488"/>
    </row>
    <row r="30" spans="1:7">
      <c r="A30" s="485">
        <v>22</v>
      </c>
      <c r="B30" s="501" t="s">
        <v>516</v>
      </c>
      <c r="C30" s="487"/>
      <c r="D30" s="491"/>
      <c r="E30" s="487"/>
      <c r="F30" s="487"/>
      <c r="G30" s="488"/>
    </row>
    <row r="31" spans="1:7" ht="26.25">
      <c r="A31" s="485">
        <v>23</v>
      </c>
      <c r="B31" s="489" t="s">
        <v>518</v>
      </c>
      <c r="C31" s="487">
        <v>0</v>
      </c>
      <c r="D31" s="491">
        <v>653265.74750000006</v>
      </c>
      <c r="E31" s="487">
        <v>311390.80750000005</v>
      </c>
      <c r="F31" s="487">
        <v>1118500</v>
      </c>
      <c r="G31" s="488">
        <v>1433053.2775000001</v>
      </c>
    </row>
    <row r="32" spans="1:7">
      <c r="A32" s="485">
        <v>24</v>
      </c>
      <c r="B32" s="486" t="s">
        <v>519</v>
      </c>
      <c r="C32" s="487"/>
      <c r="D32" s="491"/>
      <c r="E32" s="487"/>
      <c r="F32" s="487"/>
      <c r="G32" s="488"/>
    </row>
    <row r="33" spans="1:7">
      <c r="A33" s="485">
        <v>25</v>
      </c>
      <c r="B33" s="486" t="s">
        <v>165</v>
      </c>
      <c r="C33" s="487">
        <v>51696823.595399998</v>
      </c>
      <c r="D33" s="487">
        <v>22613173.047000006</v>
      </c>
      <c r="E33" s="487">
        <v>9931479.2690999992</v>
      </c>
      <c r="F33" s="487">
        <v>89858421.32159999</v>
      </c>
      <c r="G33" s="488">
        <v>158566706.49159998</v>
      </c>
    </row>
    <row r="34" spans="1:7">
      <c r="A34" s="485">
        <v>26</v>
      </c>
      <c r="B34" s="489" t="s">
        <v>520</v>
      </c>
      <c r="C34" s="490"/>
      <c r="D34" s="491">
        <v>1478270.833100006</v>
      </c>
      <c r="E34" s="487">
        <v>0</v>
      </c>
      <c r="F34" s="487">
        <v>0</v>
      </c>
      <c r="G34" s="488">
        <v>1478270.833100006</v>
      </c>
    </row>
    <row r="35" spans="1:7">
      <c r="A35" s="485">
        <v>27</v>
      </c>
      <c r="B35" s="489" t="s">
        <v>521</v>
      </c>
      <c r="C35" s="487">
        <v>51696823.595399998</v>
      </c>
      <c r="D35" s="491">
        <v>21134902.2139</v>
      </c>
      <c r="E35" s="487">
        <v>9931479.2690999992</v>
      </c>
      <c r="F35" s="487">
        <v>89858421.32159999</v>
      </c>
      <c r="G35" s="488">
        <v>157088435.65849999</v>
      </c>
    </row>
    <row r="36" spans="1:7">
      <c r="A36" s="485">
        <v>28</v>
      </c>
      <c r="B36" s="486" t="s">
        <v>522</v>
      </c>
      <c r="C36" s="487">
        <v>104232245.44949999</v>
      </c>
      <c r="D36" s="491">
        <v>12267325.308253121</v>
      </c>
      <c r="E36" s="487">
        <v>31652951.655212801</v>
      </c>
      <c r="F36" s="487">
        <v>28724717.108752001</v>
      </c>
      <c r="G36" s="488">
        <v>13912347.535134394</v>
      </c>
    </row>
    <row r="37" spans="1:7">
      <c r="A37" s="492">
        <v>29</v>
      </c>
      <c r="B37" s="493" t="s">
        <v>523</v>
      </c>
      <c r="C37" s="490"/>
      <c r="D37" s="490"/>
      <c r="E37" s="490"/>
      <c r="F37" s="490"/>
      <c r="G37" s="494">
        <f>SUM(G23:G24,G32:G33,G36)</f>
        <v>1036893131.3405246</v>
      </c>
    </row>
    <row r="38" spans="1:7">
      <c r="A38" s="481"/>
      <c r="B38" s="502"/>
      <c r="C38" s="503"/>
      <c r="D38" s="503"/>
      <c r="E38" s="503"/>
      <c r="F38" s="503"/>
      <c r="G38" s="504"/>
    </row>
    <row r="39" spans="1:7" ht="15.75" thickBot="1">
      <c r="A39" s="505">
        <v>30</v>
      </c>
      <c r="B39" s="506" t="s">
        <v>491</v>
      </c>
      <c r="C39" s="346"/>
      <c r="D39" s="331"/>
      <c r="E39" s="331"/>
      <c r="F39" s="507"/>
      <c r="G39" s="508">
        <f>IFERROR(G21/G37,0)</f>
        <v>1.4262152487160376</v>
      </c>
    </row>
    <row r="42" spans="1:7" ht="39">
      <c r="B42" s="21" t="s">
        <v>524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Normal="100" workbookViewId="0">
      <pane xSplit="1" ySplit="5" topLeftCell="B6" activePane="bottomRight" state="frozen"/>
      <selection pane="topRight" activeCell="B1" sqref="B1"/>
      <selection pane="bottomLeft" activeCell="A6" sqref="A6"/>
      <selection pane="bottomRight" activeCell="B50" sqref="B50"/>
    </sheetView>
  </sheetViews>
  <sheetFormatPr defaultRowHeight="15.75"/>
  <cols>
    <col min="1" max="1" width="9.5703125" style="17" bestFit="1" customWidth="1"/>
    <col min="2" max="2" width="87.85546875" style="14" bestFit="1" customWidth="1"/>
    <col min="3" max="3" width="12.7109375" style="14" customWidth="1"/>
    <col min="4" max="7" width="12.7109375" style="1" customWidth="1"/>
    <col min="8" max="8" width="13.7109375" style="685" customWidth="1"/>
    <col min="9" max="13" width="6.7109375" customWidth="1"/>
  </cols>
  <sheetData>
    <row r="1" spans="1:11">
      <c r="A1" s="15" t="s">
        <v>188</v>
      </c>
      <c r="B1" s="432" t="s">
        <v>736</v>
      </c>
    </row>
    <row r="2" spans="1:11">
      <c r="A2" s="15" t="s">
        <v>189</v>
      </c>
      <c r="B2" s="456">
        <v>44561</v>
      </c>
      <c r="C2" s="27"/>
      <c r="D2" s="16"/>
      <c r="E2" s="16"/>
      <c r="F2" s="16"/>
      <c r="G2" s="16"/>
      <c r="H2" s="688"/>
    </row>
    <row r="3" spans="1:11">
      <c r="A3" s="15"/>
      <c r="C3" s="27"/>
      <c r="D3" s="16"/>
      <c r="E3" s="16"/>
      <c r="F3" s="16"/>
      <c r="G3" s="16"/>
      <c r="H3" s="688"/>
    </row>
    <row r="4" spans="1:11" ht="16.5" thickBot="1">
      <c r="A4" s="68" t="s">
        <v>327</v>
      </c>
      <c r="B4" s="205" t="s">
        <v>223</v>
      </c>
      <c r="C4" s="206"/>
      <c r="D4" s="207"/>
      <c r="E4" s="207"/>
      <c r="F4" s="207"/>
      <c r="G4" s="207"/>
      <c r="H4" s="688"/>
    </row>
    <row r="5" spans="1:11" ht="15">
      <c r="A5" s="316" t="s">
        <v>26</v>
      </c>
      <c r="B5" s="317"/>
      <c r="C5" s="457" t="str">
        <f>INT((MONTH($B$2))/3)&amp;"Q"&amp;"-"&amp;YEAR($B$2)</f>
        <v>4Q-2021</v>
      </c>
      <c r="D5" s="457" t="str">
        <f>IF(INT(MONTH($B$2))=3, "4"&amp;"Q"&amp;"-"&amp;YEAR($B$2)-1, IF(INT(MONTH($B$2))=6, "1"&amp;"Q"&amp;"-"&amp;YEAR($B$2), IF(INT(MONTH($B$2))=9, "2"&amp;"Q"&amp;"-"&amp;YEAR($B$2),IF(INT(MONTH($B$2))=12, "3"&amp;"Q"&amp;"-"&amp;YEAR($B$2), 0))))</f>
        <v>3Q-2021</v>
      </c>
      <c r="E5" s="457" t="str">
        <f>IF(INT(MONTH($B$2))=3, "3"&amp;"Q"&amp;"-"&amp;YEAR($B$2)-1, IF(INT(MONTH($B$2))=6, "4"&amp;"Q"&amp;"-"&amp;YEAR($B$2)-1, IF(INT(MONTH($B$2))=9, "1"&amp;"Q"&amp;"-"&amp;YEAR($B$2),IF(INT(MONTH($B$2))=12, "2"&amp;"Q"&amp;"-"&amp;YEAR($B$2), 0))))</f>
        <v>2Q-2021</v>
      </c>
      <c r="F5" s="457" t="str">
        <f>IF(INT(MONTH($B$2))=3, "2"&amp;"Q"&amp;"-"&amp;YEAR($B$2)-1, IF(INT(MONTH($B$2))=6, "3"&amp;"Q"&amp;"-"&amp;YEAR($B$2)-1, IF(INT(MONTH($B$2))=9, "4"&amp;"Q"&amp;"-"&amp;YEAR($B$2)-1,IF(INT(MONTH($B$2))=12, "1"&amp;"Q"&amp;"-"&amp;YEAR($B$2), 0))))</f>
        <v>1Q-2021</v>
      </c>
      <c r="G5" s="458" t="str">
        <f>IF(INT(MONTH($B$2))=3, "1"&amp;"Q"&amp;"-"&amp;YEAR($B$2)-1, IF(INT(MONTH($B$2))=6, "2"&amp;"Q"&amp;"-"&amp;YEAR($B$2)-1, IF(INT(MONTH($B$2))=9, "3"&amp;"Q"&amp;"-"&amp;YEAR($B$2)-1,IF(INT(MONTH($B$2))=12, "4"&amp;"Q"&amp;"-"&amp;YEAR($B$2)-1, 0))))</f>
        <v>4Q-2020</v>
      </c>
    </row>
    <row r="6" spans="1:11" ht="15">
      <c r="A6" s="459"/>
      <c r="B6" s="460" t="s">
        <v>186</v>
      </c>
      <c r="C6" s="318"/>
      <c r="D6" s="318"/>
      <c r="E6" s="318"/>
      <c r="F6" s="318"/>
      <c r="G6" s="319"/>
    </row>
    <row r="7" spans="1:11" ht="15">
      <c r="A7" s="459"/>
      <c r="B7" s="461" t="s">
        <v>190</v>
      </c>
      <c r="C7" s="318"/>
      <c r="D7" s="318"/>
      <c r="E7" s="318"/>
      <c r="F7" s="318"/>
      <c r="G7" s="319"/>
    </row>
    <row r="8" spans="1:11" ht="15">
      <c r="A8" s="437">
        <v>1</v>
      </c>
      <c r="B8" s="438" t="s">
        <v>23</v>
      </c>
      <c r="C8" s="462">
        <v>242299597.68499997</v>
      </c>
      <c r="D8" s="462">
        <v>243801770.24679998</v>
      </c>
      <c r="E8" s="462">
        <v>215185878.4576</v>
      </c>
      <c r="F8" s="462">
        <v>205864710.4192</v>
      </c>
      <c r="G8" s="463">
        <v>196294331.74920002</v>
      </c>
      <c r="I8" s="603"/>
      <c r="J8" s="603"/>
      <c r="K8" s="603"/>
    </row>
    <row r="9" spans="1:11" ht="15">
      <c r="A9" s="437">
        <v>2</v>
      </c>
      <c r="B9" s="438" t="s">
        <v>89</v>
      </c>
      <c r="C9" s="462">
        <v>242299597.68499997</v>
      </c>
      <c r="D9" s="462">
        <v>243801770.24679998</v>
      </c>
      <c r="E9" s="462">
        <v>215185878.4576</v>
      </c>
      <c r="F9" s="462">
        <v>205864710.4192</v>
      </c>
      <c r="G9" s="463">
        <v>196294331.74920002</v>
      </c>
      <c r="I9" s="603"/>
      <c r="J9" s="603"/>
      <c r="K9" s="603"/>
    </row>
    <row r="10" spans="1:11" ht="15">
      <c r="A10" s="437">
        <v>3</v>
      </c>
      <c r="B10" s="438" t="s">
        <v>88</v>
      </c>
      <c r="C10" s="462">
        <v>281648539.50086188</v>
      </c>
      <c r="D10" s="462">
        <v>297865371.00029707</v>
      </c>
      <c r="E10" s="462">
        <v>270032797.312406</v>
      </c>
      <c r="F10" s="462">
        <v>271275934.0648545</v>
      </c>
      <c r="G10" s="463">
        <v>260383217.22993088</v>
      </c>
      <c r="I10" s="603"/>
      <c r="J10" s="603"/>
      <c r="K10" s="603"/>
    </row>
    <row r="11" spans="1:11" ht="15">
      <c r="A11" s="437">
        <v>4</v>
      </c>
      <c r="B11" s="438" t="s">
        <v>482</v>
      </c>
      <c r="C11" s="462">
        <v>146866494.51704362</v>
      </c>
      <c r="D11" s="462">
        <v>87490312.933953449</v>
      </c>
      <c r="E11" s="462">
        <v>87254500.255517855</v>
      </c>
      <c r="F11" s="462">
        <v>92281041.789366648</v>
      </c>
      <c r="G11" s="463">
        <v>86284332.971540913</v>
      </c>
      <c r="I11" s="603"/>
      <c r="J11" s="603"/>
      <c r="K11" s="603"/>
    </row>
    <row r="12" spans="1:11" ht="15">
      <c r="A12" s="437">
        <v>5</v>
      </c>
      <c r="B12" s="438" t="s">
        <v>483</v>
      </c>
      <c r="C12" s="462">
        <v>183099597.25205466</v>
      </c>
      <c r="D12" s="462">
        <v>116714121.21566775</v>
      </c>
      <c r="E12" s="462">
        <v>116401418.46628472</v>
      </c>
      <c r="F12" s="462">
        <v>123108318.99887057</v>
      </c>
      <c r="G12" s="463">
        <v>115111587.92205732</v>
      </c>
      <c r="I12" s="603"/>
      <c r="J12" s="603"/>
      <c r="K12" s="603"/>
    </row>
    <row r="13" spans="1:11" ht="15">
      <c r="A13" s="437">
        <v>6</v>
      </c>
      <c r="B13" s="438" t="s">
        <v>484</v>
      </c>
      <c r="C13" s="462">
        <v>244933390.07665786</v>
      </c>
      <c r="D13" s="462">
        <v>168661342.22398823</v>
      </c>
      <c r="E13" s="462">
        <v>168175379.72473028</v>
      </c>
      <c r="F13" s="462">
        <v>177659577.54240894</v>
      </c>
      <c r="G13" s="463">
        <v>174310339.56448972</v>
      </c>
      <c r="I13" s="603"/>
      <c r="J13" s="603"/>
      <c r="K13" s="603"/>
    </row>
    <row r="14" spans="1:11" ht="15">
      <c r="A14" s="459"/>
      <c r="B14" s="460" t="s">
        <v>486</v>
      </c>
      <c r="C14" s="318"/>
      <c r="D14" s="318"/>
      <c r="E14" s="318"/>
      <c r="F14" s="318"/>
      <c r="G14" s="318"/>
      <c r="I14" s="603"/>
      <c r="J14" s="603"/>
      <c r="K14" s="603"/>
    </row>
    <row r="15" spans="1:11" ht="38.25" customHeight="1">
      <c r="A15" s="437">
        <v>7</v>
      </c>
      <c r="B15" s="438" t="s">
        <v>485</v>
      </c>
      <c r="C15" s="464">
        <v>1547906058.9779501</v>
      </c>
      <c r="D15" s="464">
        <v>1532523836.9442844</v>
      </c>
      <c r="E15" s="464">
        <v>1521870121.0356169</v>
      </c>
      <c r="F15" s="464">
        <v>1607744414.7081766</v>
      </c>
      <c r="G15" s="463">
        <v>1577062877.4705558</v>
      </c>
      <c r="I15" s="603"/>
      <c r="J15" s="603"/>
      <c r="K15" s="603"/>
    </row>
    <row r="16" spans="1:11" ht="15">
      <c r="A16" s="459"/>
      <c r="B16" s="460" t="s">
        <v>490</v>
      </c>
      <c r="C16" s="318"/>
      <c r="D16" s="318"/>
      <c r="E16" s="318"/>
      <c r="F16" s="318"/>
      <c r="G16" s="318"/>
      <c r="I16" s="603"/>
      <c r="J16" s="603"/>
      <c r="K16" s="603"/>
    </row>
    <row r="17" spans="1:11" s="2" customFormat="1" ht="15">
      <c r="A17" s="437"/>
      <c r="B17" s="461" t="s">
        <v>474</v>
      </c>
      <c r="C17" s="318"/>
      <c r="D17" s="318"/>
      <c r="E17" s="318"/>
      <c r="F17" s="318"/>
      <c r="G17" s="318"/>
      <c r="H17" s="685"/>
      <c r="I17" s="603"/>
      <c r="J17" s="603"/>
      <c r="K17" s="603"/>
    </row>
    <row r="18" spans="1:11" ht="15">
      <c r="A18" s="436">
        <v>8</v>
      </c>
      <c r="B18" s="465" t="s">
        <v>480</v>
      </c>
      <c r="C18" s="472">
        <v>0.15653378722800898</v>
      </c>
      <c r="D18" s="472">
        <v>0.15908514071332092</v>
      </c>
      <c r="E18" s="472">
        <v>0.14139569171064889</v>
      </c>
      <c r="F18" s="472">
        <v>0.12804566978176485</v>
      </c>
      <c r="G18" s="473">
        <v>0.12446829771558356</v>
      </c>
      <c r="I18" s="603"/>
      <c r="J18" s="603"/>
      <c r="K18" s="603"/>
    </row>
    <row r="19" spans="1:11" ht="15" customHeight="1">
      <c r="A19" s="436">
        <v>9</v>
      </c>
      <c r="B19" s="465" t="s">
        <v>479</v>
      </c>
      <c r="C19" s="472">
        <v>0.15653378722800898</v>
      </c>
      <c r="D19" s="472">
        <v>0.15908514071332092</v>
      </c>
      <c r="E19" s="472">
        <v>0.14139569171064889</v>
      </c>
      <c r="F19" s="472">
        <v>0.12804566978176485</v>
      </c>
      <c r="G19" s="473">
        <v>0.12446829771558356</v>
      </c>
      <c r="I19" s="603"/>
      <c r="J19" s="603"/>
      <c r="K19" s="603"/>
    </row>
    <row r="20" spans="1:11" ht="15">
      <c r="A20" s="436">
        <v>10</v>
      </c>
      <c r="B20" s="465" t="s">
        <v>481</v>
      </c>
      <c r="C20" s="472">
        <v>0.18195454295645624</v>
      </c>
      <c r="D20" s="472">
        <v>0.19436263490309816</v>
      </c>
      <c r="E20" s="472">
        <v>0.17743485043825649</v>
      </c>
      <c r="F20" s="472">
        <v>0.16873075818714262</v>
      </c>
      <c r="G20" s="473">
        <v>0.16510642723868968</v>
      </c>
      <c r="I20" s="603"/>
      <c r="J20" s="603"/>
      <c r="K20" s="603"/>
    </row>
    <row r="21" spans="1:11" ht="15">
      <c r="A21" s="436">
        <v>11</v>
      </c>
      <c r="B21" s="438" t="s">
        <v>482</v>
      </c>
      <c r="C21" s="472">
        <v>9.4880754335968376E-2</v>
      </c>
      <c r="D21" s="472">
        <v>5.7089038894430059E-2</v>
      </c>
      <c r="E21" s="472">
        <v>5.733373633496535E-2</v>
      </c>
      <c r="F21" s="472">
        <v>5.739783074047667E-2</v>
      </c>
      <c r="G21" s="473">
        <v>5.4712043637684234E-2</v>
      </c>
      <c r="I21" s="603"/>
      <c r="J21" s="603"/>
      <c r="K21" s="603"/>
    </row>
    <row r="22" spans="1:11" ht="15">
      <c r="A22" s="436">
        <v>12</v>
      </c>
      <c r="B22" s="438" t="s">
        <v>483</v>
      </c>
      <c r="C22" s="472">
        <v>0.11828857196473007</v>
      </c>
      <c r="D22" s="472">
        <v>7.6158111477329635E-2</v>
      </c>
      <c r="E22" s="472">
        <v>7.6485776846104817E-2</v>
      </c>
      <c r="F22" s="472">
        <v>7.6572070705166209E-2</v>
      </c>
      <c r="G22" s="473">
        <v>7.2991121385524133E-2</v>
      </c>
      <c r="I22" s="603"/>
      <c r="J22" s="603"/>
      <c r="K22" s="603"/>
    </row>
    <row r="23" spans="1:11" ht="15">
      <c r="A23" s="436">
        <v>13</v>
      </c>
      <c r="B23" s="438" t="s">
        <v>484</v>
      </c>
      <c r="C23" s="472">
        <v>0.15823530675910824</v>
      </c>
      <c r="D23" s="472">
        <v>0.11005462894481556</v>
      </c>
      <c r="E23" s="472">
        <v>0.11050573725061945</v>
      </c>
      <c r="F23" s="472">
        <v>0.11050237582362003</v>
      </c>
      <c r="G23" s="473">
        <v>0.11052846532286988</v>
      </c>
      <c r="I23" s="603"/>
      <c r="J23" s="603"/>
      <c r="K23" s="603"/>
    </row>
    <row r="24" spans="1:11" ht="15">
      <c r="A24" s="459"/>
      <c r="B24" s="460" t="s">
        <v>6</v>
      </c>
      <c r="C24" s="318"/>
      <c r="D24" s="318"/>
      <c r="E24" s="318"/>
      <c r="F24" s="318"/>
      <c r="G24" s="318"/>
      <c r="I24" s="603"/>
      <c r="J24" s="603"/>
      <c r="K24" s="603"/>
    </row>
    <row r="25" spans="1:11" ht="15" customHeight="1">
      <c r="A25" s="466">
        <v>14</v>
      </c>
      <c r="B25" s="467" t="s">
        <v>7</v>
      </c>
      <c r="C25" s="604">
        <v>6.0065525067672355E-2</v>
      </c>
      <c r="D25" s="604">
        <v>5.8903887045667264E-2</v>
      </c>
      <c r="E25" s="604">
        <v>5.8363306944478228E-2</v>
      </c>
      <c r="F25" s="604">
        <v>5.6178718737677685E-2</v>
      </c>
      <c r="G25" s="605">
        <v>5.7290392989250559E-2</v>
      </c>
      <c r="H25" s="689"/>
      <c r="I25" s="603"/>
      <c r="J25" s="603"/>
      <c r="K25" s="603"/>
    </row>
    <row r="26" spans="1:11" ht="15">
      <c r="A26" s="466">
        <v>15</v>
      </c>
      <c r="B26" s="467" t="s">
        <v>8</v>
      </c>
      <c r="C26" s="604">
        <v>1.9847288339608055E-2</v>
      </c>
      <c r="D26" s="604">
        <v>2.0319531343979139E-2</v>
      </c>
      <c r="E26" s="604">
        <v>2.0425387664541446E-2</v>
      </c>
      <c r="F26" s="604">
        <v>1.9965215764825697E-2</v>
      </c>
      <c r="G26" s="605">
        <v>2.2621802613023156E-2</v>
      </c>
      <c r="H26" s="689"/>
      <c r="I26" s="603"/>
      <c r="J26" s="603"/>
      <c r="K26" s="603"/>
    </row>
    <row r="27" spans="1:11" ht="15">
      <c r="A27" s="466">
        <v>16</v>
      </c>
      <c r="B27" s="467" t="s">
        <v>9</v>
      </c>
      <c r="C27" s="604">
        <v>3.0027706450128384E-2</v>
      </c>
      <c r="D27" s="604">
        <v>2.7374695807571049E-2</v>
      </c>
      <c r="E27" s="604">
        <v>2.4716090482715568E-2</v>
      </c>
      <c r="F27" s="604">
        <v>2.3004277127776147E-2</v>
      </c>
      <c r="G27" s="605">
        <v>1.413550327597393E-2</v>
      </c>
      <c r="H27" s="689"/>
      <c r="I27" s="603"/>
      <c r="J27" s="603"/>
      <c r="K27" s="603"/>
    </row>
    <row r="28" spans="1:11" ht="15">
      <c r="A28" s="466">
        <v>17</v>
      </c>
      <c r="B28" s="467" t="s">
        <v>224</v>
      </c>
      <c r="C28" s="604">
        <v>4.0218236728064308E-2</v>
      </c>
      <c r="D28" s="604">
        <v>3.8584355701688118E-2</v>
      </c>
      <c r="E28" s="604">
        <v>3.7937919279936776E-2</v>
      </c>
      <c r="F28" s="604">
        <v>3.6213502972851988E-2</v>
      </c>
      <c r="G28" s="605">
        <v>3.4668590376227409E-2</v>
      </c>
      <c r="H28" s="689"/>
      <c r="I28" s="603"/>
      <c r="J28" s="603"/>
      <c r="K28" s="603"/>
    </row>
    <row r="29" spans="1:11" ht="15">
      <c r="A29" s="466">
        <v>18</v>
      </c>
      <c r="B29" s="467" t="s">
        <v>10</v>
      </c>
      <c r="C29" s="604">
        <v>3.3652749269799637E-2</v>
      </c>
      <c r="D29" s="604">
        <v>3.4484249090913362E-2</v>
      </c>
      <c r="E29" s="604">
        <v>2.0717020044514083E-2</v>
      </c>
      <c r="F29" s="604">
        <v>2.0750929714920159E-2</v>
      </c>
      <c r="G29" s="605">
        <v>2.1491155066744117E-3</v>
      </c>
      <c r="H29" s="689"/>
      <c r="I29" s="603"/>
      <c r="J29" s="603"/>
      <c r="K29" s="603"/>
    </row>
    <row r="30" spans="1:11" ht="15">
      <c r="A30" s="466">
        <v>19</v>
      </c>
      <c r="B30" s="467" t="s">
        <v>11</v>
      </c>
      <c r="C30" s="604">
        <v>0.27340236738414286</v>
      </c>
      <c r="D30" s="604">
        <v>0.29116646772827948</v>
      </c>
      <c r="E30" s="604">
        <v>0.18177877480231108</v>
      </c>
      <c r="F30" s="604">
        <v>0.1874602074166474</v>
      </c>
      <c r="G30" s="605">
        <v>1.8160591657618262E-2</v>
      </c>
      <c r="H30" s="689"/>
      <c r="I30" s="603"/>
      <c r="J30" s="603"/>
      <c r="K30" s="603"/>
    </row>
    <row r="31" spans="1:11" ht="15">
      <c r="A31" s="459"/>
      <c r="B31" s="460" t="s">
        <v>12</v>
      </c>
      <c r="C31" s="318"/>
      <c r="D31" s="318"/>
      <c r="E31" s="318"/>
      <c r="F31" s="606"/>
      <c r="G31" s="606"/>
      <c r="H31" s="689"/>
      <c r="I31" s="603"/>
      <c r="J31" s="603"/>
      <c r="K31" s="603"/>
    </row>
    <row r="32" spans="1:11" ht="15">
      <c r="A32" s="466">
        <v>20</v>
      </c>
      <c r="B32" s="467" t="s">
        <v>13</v>
      </c>
      <c r="C32" s="604">
        <v>3.4906220378101711E-2</v>
      </c>
      <c r="D32" s="604">
        <v>3.8320536949423535E-2</v>
      </c>
      <c r="E32" s="604">
        <v>3.9768737318958879E-2</v>
      </c>
      <c r="F32" s="604">
        <v>4.1758990226109585E-2</v>
      </c>
      <c r="G32" s="605">
        <v>4.2271924279616895E-2</v>
      </c>
      <c r="H32" s="689"/>
      <c r="I32" s="603"/>
      <c r="J32" s="603"/>
      <c r="K32" s="603"/>
    </row>
    <row r="33" spans="1:11" ht="15" customHeight="1">
      <c r="A33" s="466">
        <v>21</v>
      </c>
      <c r="B33" s="467" t="s">
        <v>14</v>
      </c>
      <c r="C33" s="604">
        <v>3.3512248972360652E-2</v>
      </c>
      <c r="D33" s="604">
        <v>3.4368760044141904E-2</v>
      </c>
      <c r="E33" s="604">
        <v>5.2297177485111125E-2</v>
      </c>
      <c r="F33" s="604">
        <v>5.259871938206119E-2</v>
      </c>
      <c r="G33" s="605">
        <v>5.3916262104119636E-2</v>
      </c>
      <c r="H33" s="689"/>
      <c r="I33" s="603"/>
      <c r="J33" s="603"/>
      <c r="K33" s="603"/>
    </row>
    <row r="34" spans="1:11" ht="15">
      <c r="A34" s="466">
        <v>22</v>
      </c>
      <c r="B34" s="467" t="s">
        <v>15</v>
      </c>
      <c r="C34" s="604">
        <v>0.71860122187959974</v>
      </c>
      <c r="D34" s="604">
        <v>0.72208548347667323</v>
      </c>
      <c r="E34" s="604">
        <v>0.73220526460171953</v>
      </c>
      <c r="F34" s="604">
        <v>0.7604789128307835</v>
      </c>
      <c r="G34" s="605">
        <v>0.77455511556192724</v>
      </c>
      <c r="H34" s="689"/>
      <c r="I34" s="603"/>
      <c r="J34" s="603"/>
      <c r="K34" s="603"/>
    </row>
    <row r="35" spans="1:11" ht="15" customHeight="1">
      <c r="A35" s="466">
        <v>23</v>
      </c>
      <c r="B35" s="467" t="s">
        <v>16</v>
      </c>
      <c r="C35" s="604">
        <v>0.70694349160781034</v>
      </c>
      <c r="D35" s="604">
        <v>0.71396748434256707</v>
      </c>
      <c r="E35" s="604">
        <v>0.7053342491942558</v>
      </c>
      <c r="F35" s="604">
        <v>0.73373247886971527</v>
      </c>
      <c r="G35" s="605">
        <v>0.74819888348775732</v>
      </c>
      <c r="H35" s="689"/>
      <c r="I35" s="603"/>
      <c r="J35" s="603"/>
      <c r="K35" s="603"/>
    </row>
    <row r="36" spans="1:11" ht="15">
      <c r="A36" s="466">
        <v>24</v>
      </c>
      <c r="B36" s="467" t="s">
        <v>17</v>
      </c>
      <c r="C36" s="604">
        <v>-1.8278743858765753E-2</v>
      </c>
      <c r="D36" s="604">
        <v>-9.4488843448816747E-3</v>
      </c>
      <c r="E36" s="604">
        <v>-4.0542482045945383E-4</v>
      </c>
      <c r="F36" s="604">
        <v>3.3494746675174644E-2</v>
      </c>
      <c r="G36" s="605">
        <v>0.26550561289998054</v>
      </c>
      <c r="H36" s="689"/>
      <c r="I36" s="603"/>
      <c r="J36" s="603"/>
      <c r="K36" s="603"/>
    </row>
    <row r="37" spans="1:11" ht="15" customHeight="1">
      <c r="A37" s="459"/>
      <c r="B37" s="460" t="s">
        <v>18</v>
      </c>
      <c r="C37" s="318"/>
      <c r="D37" s="318"/>
      <c r="E37" s="318"/>
      <c r="F37" s="606"/>
      <c r="G37" s="606"/>
      <c r="H37" s="689"/>
      <c r="I37" s="603"/>
      <c r="J37" s="603"/>
      <c r="K37" s="603"/>
    </row>
    <row r="38" spans="1:11" ht="15" customHeight="1">
      <c r="A38" s="466">
        <v>25</v>
      </c>
      <c r="B38" s="467" t="s">
        <v>19</v>
      </c>
      <c r="C38" s="604">
        <v>0.24556945255923557</v>
      </c>
      <c r="D38" s="604">
        <v>0.24350208184927677</v>
      </c>
      <c r="E38" s="604">
        <v>0.2145558322675894</v>
      </c>
      <c r="F38" s="604">
        <v>0.24438235948598713</v>
      </c>
      <c r="G38" s="604">
        <v>0.26542648846155698</v>
      </c>
      <c r="H38" s="689"/>
      <c r="I38" s="603"/>
      <c r="J38" s="603"/>
      <c r="K38" s="603"/>
    </row>
    <row r="39" spans="1:11" ht="15" customHeight="1">
      <c r="A39" s="466">
        <v>26</v>
      </c>
      <c r="B39" s="467" t="s">
        <v>20</v>
      </c>
      <c r="C39" s="604">
        <v>0.82404648112990564</v>
      </c>
      <c r="D39" s="604">
        <v>0.83104252927462585</v>
      </c>
      <c r="E39" s="604">
        <v>0.82939451053867497</v>
      </c>
      <c r="F39" s="604">
        <v>0.84528167353856853</v>
      </c>
      <c r="G39" s="604">
        <v>0.85657253627906649</v>
      </c>
      <c r="H39" s="689"/>
      <c r="I39" s="603"/>
      <c r="J39" s="603"/>
      <c r="K39" s="603"/>
    </row>
    <row r="40" spans="1:11" ht="15" customHeight="1">
      <c r="A40" s="466">
        <v>27</v>
      </c>
      <c r="B40" s="468" t="s">
        <v>21</v>
      </c>
      <c r="C40" s="604">
        <v>0.35653848134676919</v>
      </c>
      <c r="D40" s="604">
        <v>0.35491988557038262</v>
      </c>
      <c r="E40" s="604">
        <v>0.34866279011573698</v>
      </c>
      <c r="F40" s="604">
        <v>0.34119484584572568</v>
      </c>
      <c r="G40" s="604">
        <v>0.34752043089093515</v>
      </c>
      <c r="H40" s="689"/>
      <c r="I40" s="603"/>
      <c r="J40" s="603"/>
      <c r="K40" s="603"/>
    </row>
    <row r="41" spans="1:11" ht="15" customHeight="1">
      <c r="A41" s="470"/>
      <c r="B41" s="460" t="s">
        <v>396</v>
      </c>
      <c r="C41" s="318"/>
      <c r="D41" s="318"/>
      <c r="E41" s="318"/>
      <c r="F41" s="318"/>
      <c r="G41" s="318"/>
      <c r="H41" s="689"/>
      <c r="I41" s="603"/>
      <c r="J41" s="603"/>
      <c r="K41" s="603"/>
    </row>
    <row r="42" spans="1:11" ht="15" customHeight="1">
      <c r="A42" s="466">
        <v>28</v>
      </c>
      <c r="B42" s="513" t="s">
        <v>389</v>
      </c>
      <c r="C42" s="468">
        <v>450818658.77990007</v>
      </c>
      <c r="D42" s="468">
        <v>450976297.90860003</v>
      </c>
      <c r="E42" s="468">
        <v>373878875.2700001</v>
      </c>
      <c r="F42" s="468">
        <v>460213568.63999999</v>
      </c>
      <c r="G42" s="468">
        <v>499034493.82249999</v>
      </c>
      <c r="H42" s="689"/>
      <c r="I42" s="685"/>
      <c r="J42" s="685"/>
      <c r="K42" s="603"/>
    </row>
    <row r="43" spans="1:11" ht="15">
      <c r="A43" s="466">
        <v>29</v>
      </c>
      <c r="B43" s="467" t="s">
        <v>390</v>
      </c>
      <c r="C43" s="468">
        <v>284625594.63451797</v>
      </c>
      <c r="D43" s="468">
        <v>272363616.47228551</v>
      </c>
      <c r="E43" s="468">
        <v>239893422.64516059</v>
      </c>
      <c r="F43" s="468">
        <v>301295729.03122455</v>
      </c>
      <c r="G43" s="469">
        <v>284796995.72315156</v>
      </c>
      <c r="H43" s="689"/>
      <c r="I43" s="685"/>
      <c r="J43" s="685"/>
      <c r="K43" s="603"/>
    </row>
    <row r="44" spans="1:11" ht="15">
      <c r="A44" s="509">
        <v>30</v>
      </c>
      <c r="B44" s="510" t="s">
        <v>388</v>
      </c>
      <c r="C44" s="604">
        <v>1.5839006304362309</v>
      </c>
      <c r="D44" s="604">
        <v>1.6557875965584021</v>
      </c>
      <c r="E44" s="604">
        <v>1.5585207428676553</v>
      </c>
      <c r="F44" s="604">
        <v>1.5274480329334708</v>
      </c>
      <c r="G44" s="604">
        <v>1.7522463414874174</v>
      </c>
      <c r="H44" s="689"/>
      <c r="I44" s="685"/>
      <c r="J44" s="685"/>
      <c r="K44" s="603"/>
    </row>
    <row r="45" spans="1:11" ht="15">
      <c r="A45" s="509"/>
      <c r="B45" s="460" t="s">
        <v>491</v>
      </c>
      <c r="C45" s="318"/>
      <c r="D45" s="318"/>
      <c r="E45" s="318"/>
      <c r="F45" s="318"/>
      <c r="G45" s="318"/>
      <c r="H45" s="689"/>
      <c r="I45" s="603"/>
      <c r="J45" s="603"/>
      <c r="K45" s="603"/>
    </row>
    <row r="46" spans="1:11" ht="15">
      <c r="A46" s="509">
        <v>31</v>
      </c>
      <c r="B46" s="510" t="s">
        <v>498</v>
      </c>
      <c r="C46" s="686">
        <f>'16. NSFR'!G21</f>
        <v>1478832795.2067773</v>
      </c>
      <c r="D46" s="511">
        <v>1487714236.3662975</v>
      </c>
      <c r="E46" s="511">
        <v>1447597854.6747336</v>
      </c>
      <c r="F46" s="511">
        <v>1534507043.056495</v>
      </c>
      <c r="G46" s="512">
        <v>1502383986.7300558</v>
      </c>
      <c r="H46" s="689"/>
      <c r="I46" s="603"/>
      <c r="J46" s="603"/>
      <c r="K46" s="603"/>
    </row>
    <row r="47" spans="1:11" ht="15">
      <c r="A47" s="509">
        <v>32</v>
      </c>
      <c r="B47" s="510" t="s">
        <v>511</v>
      </c>
      <c r="C47" s="686">
        <f>'16. NSFR'!G37</f>
        <v>1036893131.3405246</v>
      </c>
      <c r="D47" s="511">
        <v>1158610774.3323734</v>
      </c>
      <c r="E47" s="511">
        <v>1186529462.3337419</v>
      </c>
      <c r="F47" s="511">
        <v>1216169860.1821072</v>
      </c>
      <c r="G47" s="512">
        <v>1193331613.2694461</v>
      </c>
      <c r="H47" s="689"/>
      <c r="I47" s="603"/>
      <c r="J47" s="603"/>
      <c r="K47" s="603"/>
    </row>
    <row r="48" spans="1:11" thickBot="1">
      <c r="A48" s="119">
        <v>33</v>
      </c>
      <c r="B48" s="229" t="s">
        <v>525</v>
      </c>
      <c r="C48" s="687">
        <f>C46/C47</f>
        <v>1.4262152487160376</v>
      </c>
      <c r="D48" s="677">
        <v>1.2840500617850403</v>
      </c>
      <c r="E48" s="677">
        <v>1.2200268940878263</v>
      </c>
      <c r="F48" s="677">
        <v>1.2617538826580692</v>
      </c>
      <c r="G48" s="678">
        <v>1.258982809157196</v>
      </c>
      <c r="H48" s="689"/>
      <c r="I48" s="603"/>
      <c r="J48" s="603"/>
      <c r="K48" s="603"/>
    </row>
    <row r="49" spans="1:7">
      <c r="A49" s="18"/>
    </row>
    <row r="50" spans="1:7">
      <c r="B50" s="21"/>
    </row>
    <row r="51" spans="1:7" ht="65.25">
      <c r="B51" s="364" t="s">
        <v>395</v>
      </c>
      <c r="D51" s="338"/>
      <c r="E51" s="338"/>
      <c r="F51" s="338"/>
      <c r="G51" s="33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0" zoomScaleNormal="90" workbookViewId="0">
      <selection activeCell="F31" sqref="F31"/>
    </sheetView>
  </sheetViews>
  <sheetFormatPr defaultColWidth="9.140625" defaultRowHeight="12.75"/>
  <cols>
    <col min="1" max="1" width="11.85546875" style="516" bestFit="1" customWidth="1"/>
    <col min="2" max="2" width="105.140625" style="516" bestFit="1" customWidth="1"/>
    <col min="3" max="4" width="17" style="516" bestFit="1" customWidth="1"/>
    <col min="5" max="5" width="17.5703125" style="516" bestFit="1" customWidth="1"/>
    <col min="6" max="6" width="17" style="516" bestFit="1" customWidth="1"/>
    <col min="7" max="7" width="30.42578125" style="516" customWidth="1"/>
    <col min="8" max="8" width="17" style="516" customWidth="1"/>
    <col min="9" max="16384" width="9.140625" style="516"/>
  </cols>
  <sheetData>
    <row r="1" spans="1:8" ht="13.5">
      <c r="A1" s="515" t="s">
        <v>188</v>
      </c>
      <c r="B1" s="432" t="str">
        <f>Info!C2</f>
        <v>ს.ს "პროკრედიტ ბანკი"</v>
      </c>
    </row>
    <row r="2" spans="1:8">
      <c r="A2" s="517" t="s">
        <v>189</v>
      </c>
      <c r="B2" s="519">
        <f>'1. key ratios'!B2</f>
        <v>44561</v>
      </c>
    </row>
    <row r="3" spans="1:8">
      <c r="A3" s="518" t="s">
        <v>527</v>
      </c>
    </row>
    <row r="5" spans="1:8">
      <c r="A5" s="745" t="s">
        <v>528</v>
      </c>
      <c r="B5" s="746"/>
      <c r="C5" s="751" t="s">
        <v>529</v>
      </c>
      <c r="D5" s="752"/>
      <c r="E5" s="752"/>
      <c r="F5" s="752"/>
      <c r="G5" s="752"/>
      <c r="H5" s="753"/>
    </row>
    <row r="6" spans="1:8">
      <c r="A6" s="747"/>
      <c r="B6" s="748"/>
      <c r="C6" s="754"/>
      <c r="D6" s="755"/>
      <c r="E6" s="755"/>
      <c r="F6" s="755"/>
      <c r="G6" s="755"/>
      <c r="H6" s="756"/>
    </row>
    <row r="7" spans="1:8" ht="25.5">
      <c r="A7" s="749"/>
      <c r="B7" s="750"/>
      <c r="C7" s="520" t="s">
        <v>530</v>
      </c>
      <c r="D7" s="520" t="s">
        <v>531</v>
      </c>
      <c r="E7" s="520" t="s">
        <v>532</v>
      </c>
      <c r="F7" s="520" t="s">
        <v>533</v>
      </c>
      <c r="G7" s="585" t="s">
        <v>705</v>
      </c>
      <c r="H7" s="520" t="s">
        <v>68</v>
      </c>
    </row>
    <row r="8" spans="1:8">
      <c r="A8" s="521">
        <v>1</v>
      </c>
      <c r="B8" s="522" t="s">
        <v>216</v>
      </c>
      <c r="C8" s="634">
        <v>230359434.44459999</v>
      </c>
      <c r="D8" s="634">
        <v>20454682.43</v>
      </c>
      <c r="E8" s="634">
        <v>0</v>
      </c>
      <c r="F8" s="634">
        <v>22370000</v>
      </c>
      <c r="G8" s="634"/>
      <c r="H8" s="633">
        <f>SUM(C8:G8)</f>
        <v>273184116.87459999</v>
      </c>
    </row>
    <row r="9" spans="1:8">
      <c r="A9" s="521">
        <v>2</v>
      </c>
      <c r="B9" s="522" t="s">
        <v>217</v>
      </c>
      <c r="C9" s="634"/>
      <c r="D9" s="634"/>
      <c r="E9" s="634"/>
      <c r="F9" s="634"/>
      <c r="G9" s="634"/>
      <c r="H9" s="633">
        <f t="shared" ref="H9:H21" si="0">SUM(C9:G9)</f>
        <v>0</v>
      </c>
    </row>
    <row r="10" spans="1:8">
      <c r="A10" s="521">
        <v>3</v>
      </c>
      <c r="B10" s="522" t="s">
        <v>218</v>
      </c>
      <c r="C10" s="634"/>
      <c r="D10" s="634"/>
      <c r="E10" s="634"/>
      <c r="F10" s="634"/>
      <c r="G10" s="634"/>
      <c r="H10" s="633">
        <f t="shared" si="0"/>
        <v>0</v>
      </c>
    </row>
    <row r="11" spans="1:8">
      <c r="A11" s="521">
        <v>4</v>
      </c>
      <c r="B11" s="522" t="s">
        <v>219</v>
      </c>
      <c r="C11" s="634"/>
      <c r="D11" s="634"/>
      <c r="E11" s="634"/>
      <c r="F11" s="634"/>
      <c r="G11" s="634"/>
      <c r="H11" s="633">
        <f t="shared" si="0"/>
        <v>0</v>
      </c>
    </row>
    <row r="12" spans="1:8">
      <c r="A12" s="521">
        <v>5</v>
      </c>
      <c r="B12" s="522" t="s">
        <v>220</v>
      </c>
      <c r="C12" s="634"/>
      <c r="D12" s="634"/>
      <c r="E12" s="634"/>
      <c r="F12" s="634"/>
      <c r="G12" s="634"/>
      <c r="H12" s="633">
        <f t="shared" si="0"/>
        <v>0</v>
      </c>
    </row>
    <row r="13" spans="1:8">
      <c r="A13" s="521">
        <v>6</v>
      </c>
      <c r="B13" s="522" t="s">
        <v>221</v>
      </c>
      <c r="C13" s="634">
        <v>133033419.896</v>
      </c>
      <c r="D13" s="634">
        <v>0</v>
      </c>
      <c r="E13" s="634"/>
      <c r="F13" s="634"/>
      <c r="G13" s="634">
        <v>558016.62540000002</v>
      </c>
      <c r="H13" s="633">
        <f t="shared" si="0"/>
        <v>133591436.5214</v>
      </c>
    </row>
    <row r="14" spans="1:8">
      <c r="A14" s="521">
        <v>7</v>
      </c>
      <c r="B14" s="522" t="s">
        <v>73</v>
      </c>
      <c r="C14" s="634">
        <v>573059.62600000005</v>
      </c>
      <c r="D14" s="634">
        <v>236078694.05390015</v>
      </c>
      <c r="E14" s="634">
        <v>269946102.75280011</v>
      </c>
      <c r="F14" s="634">
        <v>425085174.10660028</v>
      </c>
      <c r="G14" s="634"/>
      <c r="H14" s="633">
        <f t="shared" si="0"/>
        <v>931683030.53930056</v>
      </c>
    </row>
    <row r="15" spans="1:8">
      <c r="A15" s="521">
        <v>8</v>
      </c>
      <c r="B15" s="524" t="s">
        <v>74</v>
      </c>
      <c r="C15" s="634">
        <v>752854.89800000016</v>
      </c>
      <c r="D15" s="634">
        <v>71960877.307299986</v>
      </c>
      <c r="E15" s="634">
        <v>138854296.87460011</v>
      </c>
      <c r="F15" s="634">
        <v>161063812.58989984</v>
      </c>
      <c r="G15" s="634">
        <v>1028463.9645999999</v>
      </c>
      <c r="H15" s="633">
        <f t="shared" si="0"/>
        <v>373660305.63439995</v>
      </c>
    </row>
    <row r="16" spans="1:8">
      <c r="A16" s="521">
        <v>9</v>
      </c>
      <c r="B16" s="522" t="s">
        <v>75</v>
      </c>
      <c r="C16" s="634">
        <v>0</v>
      </c>
      <c r="D16" s="634">
        <v>0</v>
      </c>
      <c r="E16" s="634">
        <v>0</v>
      </c>
      <c r="F16" s="634">
        <v>0</v>
      </c>
      <c r="G16" s="634">
        <v>0</v>
      </c>
      <c r="H16" s="633">
        <f t="shared" si="0"/>
        <v>0</v>
      </c>
    </row>
    <row r="17" spans="1:8">
      <c r="A17" s="521">
        <v>10</v>
      </c>
      <c r="B17" s="588" t="s">
        <v>555</v>
      </c>
      <c r="C17" s="634">
        <v>4113.3469999999998</v>
      </c>
      <c r="D17" s="634">
        <v>664471.70160000003</v>
      </c>
      <c r="E17" s="634">
        <v>987952.82809999993</v>
      </c>
      <c r="F17" s="634">
        <v>3569644.5785999997</v>
      </c>
      <c r="G17" s="634">
        <v>34389.854399999997</v>
      </c>
      <c r="H17" s="633">
        <f t="shared" si="0"/>
        <v>5260572.3096999992</v>
      </c>
    </row>
    <row r="18" spans="1:8">
      <c r="A18" s="521">
        <v>11</v>
      </c>
      <c r="B18" s="522" t="s">
        <v>70</v>
      </c>
      <c r="C18" s="634">
        <v>857163.61000000034</v>
      </c>
      <c r="D18" s="634">
        <v>521307.00349999999</v>
      </c>
      <c r="E18" s="634">
        <v>3228862.6688000001</v>
      </c>
      <c r="F18" s="634">
        <v>28172627.960499998</v>
      </c>
      <c r="G18" s="634">
        <v>4946143.9799999995</v>
      </c>
      <c r="H18" s="633">
        <f t="shared" si="0"/>
        <v>37726105.222799994</v>
      </c>
    </row>
    <row r="19" spans="1:8">
      <c r="A19" s="521">
        <v>12</v>
      </c>
      <c r="B19" s="522" t="s">
        <v>71</v>
      </c>
      <c r="C19" s="634"/>
      <c r="D19" s="634"/>
      <c r="E19" s="634"/>
      <c r="F19" s="634"/>
      <c r="G19" s="634"/>
      <c r="H19" s="633">
        <f t="shared" si="0"/>
        <v>0</v>
      </c>
    </row>
    <row r="20" spans="1:8">
      <c r="A20" s="525">
        <v>13</v>
      </c>
      <c r="B20" s="524" t="s">
        <v>72</v>
      </c>
      <c r="C20" s="634"/>
      <c r="D20" s="634"/>
      <c r="E20" s="634"/>
      <c r="F20" s="634"/>
      <c r="G20" s="634"/>
      <c r="H20" s="633">
        <f t="shared" si="0"/>
        <v>0</v>
      </c>
    </row>
    <row r="21" spans="1:8">
      <c r="A21" s="521">
        <v>14</v>
      </c>
      <c r="B21" s="522" t="s">
        <v>534</v>
      </c>
      <c r="C21" s="634">
        <v>41890884.469999999</v>
      </c>
      <c r="D21" s="634">
        <v>14774787.136999996</v>
      </c>
      <c r="E21" s="634">
        <v>6010587.8550000004</v>
      </c>
      <c r="F21" s="634">
        <v>409735.24</v>
      </c>
      <c r="G21" s="634">
        <v>44325842.85930001</v>
      </c>
      <c r="H21" s="633">
        <f t="shared" si="0"/>
        <v>107411837.56130001</v>
      </c>
    </row>
    <row r="22" spans="1:8">
      <c r="A22" s="526">
        <v>15</v>
      </c>
      <c r="B22" s="523" t="s">
        <v>68</v>
      </c>
      <c r="C22" s="633">
        <f>SUM(C18:C21)+SUM(C8:C16)</f>
        <v>407466816.94459999</v>
      </c>
      <c r="D22" s="633">
        <f t="shared" ref="D22:G22" si="1">SUM(D18:D21)+SUM(D8:D16)</f>
        <v>343790347.93170017</v>
      </c>
      <c r="E22" s="633">
        <f t="shared" si="1"/>
        <v>418039850.15120023</v>
      </c>
      <c r="F22" s="633">
        <f t="shared" si="1"/>
        <v>637101349.89700007</v>
      </c>
      <c r="G22" s="633">
        <f t="shared" si="1"/>
        <v>50858467.42930001</v>
      </c>
      <c r="H22" s="633">
        <f>SUM(H18:H21)+SUM(H8:H16)</f>
        <v>1857256832.3538005</v>
      </c>
    </row>
    <row r="25" spans="1:8">
      <c r="C25" s="691"/>
      <c r="D25" s="691"/>
      <c r="E25" s="691"/>
      <c r="F25" s="691"/>
      <c r="G25" s="691"/>
      <c r="H25" s="691"/>
    </row>
    <row r="26" spans="1:8" ht="38.25">
      <c r="B26" s="587" t="s">
        <v>704</v>
      </c>
      <c r="C26" s="691"/>
      <c r="D26" s="691"/>
      <c r="E26" s="691"/>
      <c r="F26" s="691"/>
      <c r="G26" s="691"/>
      <c r="H26" s="691"/>
    </row>
    <row r="27" spans="1:8">
      <c r="C27" s="691"/>
      <c r="D27" s="691"/>
      <c r="E27" s="691"/>
      <c r="F27" s="691"/>
      <c r="G27" s="691"/>
      <c r="H27" s="691"/>
    </row>
    <row r="28" spans="1:8">
      <c r="C28" s="691"/>
      <c r="D28" s="691"/>
      <c r="E28" s="691"/>
      <c r="F28" s="691"/>
      <c r="G28" s="691"/>
      <c r="H28" s="691"/>
    </row>
    <row r="29" spans="1:8">
      <c r="C29" s="691"/>
      <c r="D29" s="691"/>
      <c r="E29" s="691"/>
      <c r="F29" s="691"/>
      <c r="G29" s="691"/>
      <c r="H29" s="691"/>
    </row>
    <row r="30" spans="1:8">
      <c r="C30" s="691"/>
      <c r="D30" s="691"/>
      <c r="E30" s="691"/>
      <c r="F30" s="691"/>
      <c r="G30" s="691"/>
      <c r="H30" s="691"/>
    </row>
    <row r="31" spans="1:8">
      <c r="C31" s="691"/>
      <c r="D31" s="691"/>
      <c r="E31" s="691"/>
      <c r="F31" s="691"/>
      <c r="G31" s="691"/>
      <c r="H31" s="691"/>
    </row>
    <row r="32" spans="1:8">
      <c r="C32" s="691"/>
      <c r="D32" s="691"/>
      <c r="E32" s="691"/>
      <c r="F32" s="691"/>
      <c r="G32" s="691"/>
      <c r="H32" s="691"/>
    </row>
    <row r="33" spans="3:8">
      <c r="C33" s="691"/>
      <c r="D33" s="691"/>
      <c r="E33" s="691"/>
      <c r="F33" s="691"/>
      <c r="G33" s="691"/>
      <c r="H33" s="691"/>
    </row>
    <row r="34" spans="3:8">
      <c r="C34" s="691"/>
      <c r="D34" s="691"/>
      <c r="E34" s="691"/>
      <c r="F34" s="691"/>
      <c r="G34" s="691"/>
      <c r="H34" s="691"/>
    </row>
    <row r="35" spans="3:8">
      <c r="C35" s="691"/>
      <c r="D35" s="691"/>
      <c r="E35" s="691"/>
      <c r="F35" s="691"/>
      <c r="G35" s="691"/>
      <c r="H35" s="691"/>
    </row>
    <row r="36" spans="3:8">
      <c r="C36" s="691"/>
      <c r="D36" s="691"/>
      <c r="E36" s="691"/>
      <c r="F36" s="691"/>
      <c r="G36" s="691"/>
      <c r="H36" s="691"/>
    </row>
    <row r="37" spans="3:8">
      <c r="C37" s="691"/>
      <c r="D37" s="691"/>
      <c r="E37" s="691"/>
      <c r="F37" s="691"/>
      <c r="G37" s="691"/>
      <c r="H37" s="691"/>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topLeftCell="B1" zoomScale="90" zoomScaleNormal="90" workbookViewId="0">
      <selection activeCell="G33" sqref="G33"/>
    </sheetView>
  </sheetViews>
  <sheetFormatPr defaultColWidth="9.140625" defaultRowHeight="12.75"/>
  <cols>
    <col min="1" max="1" width="11.85546875" style="527" bestFit="1" customWidth="1"/>
    <col min="2" max="2" width="114.7109375" style="516" customWidth="1"/>
    <col min="3" max="3" width="22.42578125" style="516" customWidth="1"/>
    <col min="4" max="4" width="23.5703125" style="516" customWidth="1"/>
    <col min="5" max="5" width="20.7109375" style="538" bestFit="1" customWidth="1"/>
    <col min="6" max="6" width="16.7109375" style="538" bestFit="1" customWidth="1"/>
    <col min="7" max="7" width="19.28515625" style="538" bestFit="1" customWidth="1"/>
    <col min="8" max="8" width="22.140625" style="516" customWidth="1"/>
    <col min="9" max="9" width="22.7109375" style="516" bestFit="1" customWidth="1"/>
    <col min="10" max="16384" width="9.140625" style="516"/>
  </cols>
  <sheetData>
    <row r="1" spans="1:9" ht="13.5">
      <c r="A1" s="515" t="s">
        <v>188</v>
      </c>
      <c r="B1" s="432" t="str">
        <f>Info!C2</f>
        <v>ს.ს "პროკრედიტ ბანკი"</v>
      </c>
      <c r="E1" s="516"/>
      <c r="F1" s="516"/>
      <c r="G1" s="516"/>
    </row>
    <row r="2" spans="1:9">
      <c r="A2" s="517" t="s">
        <v>189</v>
      </c>
      <c r="B2" s="519">
        <f>'1. key ratios'!B2</f>
        <v>44561</v>
      </c>
      <c r="E2" s="516"/>
      <c r="F2" s="516"/>
      <c r="G2" s="516"/>
    </row>
    <row r="3" spans="1:9">
      <c r="A3" s="518" t="s">
        <v>535</v>
      </c>
      <c r="E3" s="516"/>
      <c r="F3" s="516"/>
      <c r="G3" s="516"/>
    </row>
    <row r="4" spans="1:9">
      <c r="C4" s="528" t="s">
        <v>536</v>
      </c>
      <c r="D4" s="528" t="s">
        <v>537</v>
      </c>
      <c r="E4" s="528" t="s">
        <v>538</v>
      </c>
      <c r="F4" s="528" t="s">
        <v>539</v>
      </c>
      <c r="G4" s="528" t="s">
        <v>540</v>
      </c>
      <c r="H4" s="528" t="s">
        <v>541</v>
      </c>
      <c r="I4" s="528" t="s">
        <v>542</v>
      </c>
    </row>
    <row r="5" spans="1:9" ht="33.950000000000003" customHeight="1">
      <c r="A5" s="745" t="s">
        <v>545</v>
      </c>
      <c r="B5" s="746"/>
      <c r="C5" s="759" t="s">
        <v>546</v>
      </c>
      <c r="D5" s="759"/>
      <c r="E5" s="759" t="s">
        <v>547</v>
      </c>
      <c r="F5" s="759" t="s">
        <v>548</v>
      </c>
      <c r="G5" s="757" t="s">
        <v>549</v>
      </c>
      <c r="H5" s="757" t="s">
        <v>550</v>
      </c>
      <c r="I5" s="529" t="s">
        <v>551</v>
      </c>
    </row>
    <row r="6" spans="1:9" ht="38.25">
      <c r="A6" s="749"/>
      <c r="B6" s="750"/>
      <c r="C6" s="576" t="s">
        <v>552</v>
      </c>
      <c r="D6" s="576" t="s">
        <v>553</v>
      </c>
      <c r="E6" s="759"/>
      <c r="F6" s="759"/>
      <c r="G6" s="758"/>
      <c r="H6" s="758"/>
      <c r="I6" s="529" t="s">
        <v>554</v>
      </c>
    </row>
    <row r="7" spans="1:9">
      <c r="A7" s="530">
        <v>1</v>
      </c>
      <c r="B7" s="522" t="s">
        <v>216</v>
      </c>
      <c r="C7" s="634"/>
      <c r="D7" s="634">
        <v>282291060.87460005</v>
      </c>
      <c r="E7" s="635">
        <v>0</v>
      </c>
      <c r="F7" s="635">
        <v>0</v>
      </c>
      <c r="G7" s="635"/>
      <c r="H7" s="634">
        <v>0</v>
      </c>
      <c r="I7" s="636">
        <f t="shared" ref="I7:I23" si="0">C7+D7-E7-F7-G7</f>
        <v>282291060.87460005</v>
      </c>
    </row>
    <row r="8" spans="1:9">
      <c r="A8" s="530">
        <v>2</v>
      </c>
      <c r="B8" s="522" t="s">
        <v>217</v>
      </c>
      <c r="C8" s="634"/>
      <c r="D8" s="634">
        <v>0</v>
      </c>
      <c r="E8" s="635">
        <v>0</v>
      </c>
      <c r="F8" s="635">
        <v>0</v>
      </c>
      <c r="G8" s="635"/>
      <c r="H8" s="634">
        <v>0</v>
      </c>
      <c r="I8" s="636">
        <f t="shared" si="0"/>
        <v>0</v>
      </c>
    </row>
    <row r="9" spans="1:9">
      <c r="A9" s="530">
        <v>3</v>
      </c>
      <c r="B9" s="522" t="s">
        <v>218</v>
      </c>
      <c r="C9" s="634"/>
      <c r="D9" s="634">
        <v>0</v>
      </c>
      <c r="E9" s="635">
        <v>0</v>
      </c>
      <c r="F9" s="635">
        <v>0</v>
      </c>
      <c r="G9" s="635"/>
      <c r="H9" s="634">
        <v>0</v>
      </c>
      <c r="I9" s="636">
        <f t="shared" si="0"/>
        <v>0</v>
      </c>
    </row>
    <row r="10" spans="1:9">
      <c r="A10" s="530">
        <v>4</v>
      </c>
      <c r="B10" s="522" t="s">
        <v>219</v>
      </c>
      <c r="C10" s="634"/>
      <c r="D10" s="634">
        <v>0</v>
      </c>
      <c r="E10" s="635">
        <v>0</v>
      </c>
      <c r="F10" s="635">
        <v>0</v>
      </c>
      <c r="G10" s="635"/>
      <c r="H10" s="634">
        <v>0</v>
      </c>
      <c r="I10" s="636">
        <f t="shared" si="0"/>
        <v>0</v>
      </c>
    </row>
    <row r="11" spans="1:9">
      <c r="A11" s="530">
        <v>5</v>
      </c>
      <c r="B11" s="522" t="s">
        <v>220</v>
      </c>
      <c r="C11" s="634"/>
      <c r="D11" s="634">
        <v>0</v>
      </c>
      <c r="E11" s="635">
        <v>0</v>
      </c>
      <c r="F11" s="635">
        <v>0</v>
      </c>
      <c r="G11" s="635"/>
      <c r="H11" s="634">
        <v>0</v>
      </c>
      <c r="I11" s="636">
        <f t="shared" si="0"/>
        <v>0</v>
      </c>
    </row>
    <row r="12" spans="1:9">
      <c r="A12" s="530">
        <v>6</v>
      </c>
      <c r="B12" s="522" t="s">
        <v>221</v>
      </c>
      <c r="C12" s="634"/>
      <c r="D12" s="634">
        <v>133591436.5214</v>
      </c>
      <c r="E12" s="635">
        <v>0</v>
      </c>
      <c r="F12" s="635">
        <v>0</v>
      </c>
      <c r="G12" s="635"/>
      <c r="H12" s="634">
        <v>0</v>
      </c>
      <c r="I12" s="636">
        <f t="shared" si="0"/>
        <v>133591436.5214</v>
      </c>
    </row>
    <row r="13" spans="1:9">
      <c r="A13" s="530">
        <v>7</v>
      </c>
      <c r="B13" s="522" t="s">
        <v>73</v>
      </c>
      <c r="C13" s="634">
        <v>22634764.447001804</v>
      </c>
      <c r="D13" s="634">
        <v>918752181.21429849</v>
      </c>
      <c r="E13" s="635">
        <v>9703915.1246000007</v>
      </c>
      <c r="F13" s="635">
        <v>15221440.35110002</v>
      </c>
      <c r="G13" s="635"/>
      <c r="H13" s="634">
        <v>0</v>
      </c>
      <c r="I13" s="636">
        <f t="shared" si="0"/>
        <v>916461590.18560028</v>
      </c>
    </row>
    <row r="14" spans="1:9">
      <c r="A14" s="530">
        <v>8</v>
      </c>
      <c r="B14" s="524" t="s">
        <v>74</v>
      </c>
      <c r="C14" s="634">
        <v>24662806.563799996</v>
      </c>
      <c r="D14" s="634">
        <v>362441793.95169961</v>
      </c>
      <c r="E14" s="635">
        <v>13444294.881099995</v>
      </c>
      <c r="F14" s="635">
        <v>6366854.6487999875</v>
      </c>
      <c r="G14" s="635"/>
      <c r="H14" s="634">
        <v>2729476.5469999989</v>
      </c>
      <c r="I14" s="636">
        <f t="shared" si="0"/>
        <v>367293450.98559958</v>
      </c>
    </row>
    <row r="15" spans="1:9">
      <c r="A15" s="530">
        <v>9</v>
      </c>
      <c r="B15" s="522" t="s">
        <v>75</v>
      </c>
      <c r="C15" s="634">
        <v>0</v>
      </c>
      <c r="D15" s="634">
        <v>0</v>
      </c>
      <c r="E15" s="635">
        <v>0</v>
      </c>
      <c r="F15" s="635">
        <v>0</v>
      </c>
      <c r="G15" s="635"/>
      <c r="H15" s="634">
        <v>0</v>
      </c>
      <c r="I15" s="636">
        <f t="shared" si="0"/>
        <v>0</v>
      </c>
    </row>
    <row r="16" spans="1:9">
      <c r="A16" s="530">
        <v>10</v>
      </c>
      <c r="B16" s="588" t="s">
        <v>555</v>
      </c>
      <c r="C16" s="634">
        <v>12215547.502799999</v>
      </c>
      <c r="D16" s="634">
        <v>0</v>
      </c>
      <c r="E16" s="635">
        <v>6954975.1930999989</v>
      </c>
      <c r="F16" s="635">
        <v>0</v>
      </c>
      <c r="G16" s="635"/>
      <c r="H16" s="634">
        <v>2729476.5469999989</v>
      </c>
      <c r="I16" s="636">
        <f t="shared" si="0"/>
        <v>5260572.3097000001</v>
      </c>
    </row>
    <row r="17" spans="1:9">
      <c r="A17" s="530">
        <v>11</v>
      </c>
      <c r="B17" s="522" t="s">
        <v>70</v>
      </c>
      <c r="C17" s="634">
        <v>0</v>
      </c>
      <c r="D17" s="634">
        <v>37726105.222800024</v>
      </c>
      <c r="E17" s="635">
        <v>0</v>
      </c>
      <c r="F17" s="635">
        <v>653069.49460000009</v>
      </c>
      <c r="G17" s="635"/>
      <c r="H17" s="634">
        <v>0</v>
      </c>
      <c r="I17" s="636">
        <f t="shared" si="0"/>
        <v>37073035.728200026</v>
      </c>
    </row>
    <row r="18" spans="1:9">
      <c r="A18" s="530">
        <v>12</v>
      </c>
      <c r="B18" s="522" t="s">
        <v>71</v>
      </c>
      <c r="C18" s="634">
        <v>0</v>
      </c>
      <c r="D18" s="634">
        <v>0</v>
      </c>
      <c r="E18" s="635">
        <v>0</v>
      </c>
      <c r="F18" s="635">
        <v>0</v>
      </c>
      <c r="G18" s="635"/>
      <c r="H18" s="634">
        <v>0</v>
      </c>
      <c r="I18" s="636">
        <f t="shared" si="0"/>
        <v>0</v>
      </c>
    </row>
    <row r="19" spans="1:9">
      <c r="A19" s="533">
        <v>13</v>
      </c>
      <c r="B19" s="524" t="s">
        <v>72</v>
      </c>
      <c r="C19" s="634">
        <v>0</v>
      </c>
      <c r="D19" s="634">
        <v>0</v>
      </c>
      <c r="E19" s="635">
        <v>0</v>
      </c>
      <c r="F19" s="635">
        <v>0</v>
      </c>
      <c r="G19" s="635"/>
      <c r="H19" s="634">
        <v>0</v>
      </c>
      <c r="I19" s="636">
        <f t="shared" si="0"/>
        <v>0</v>
      </c>
    </row>
    <row r="20" spans="1:9">
      <c r="A20" s="530">
        <v>14</v>
      </c>
      <c r="B20" s="522" t="s">
        <v>534</v>
      </c>
      <c r="C20" s="634">
        <v>198911.25400000002</v>
      </c>
      <c r="D20" s="634">
        <v>115000579.18480003</v>
      </c>
      <c r="E20" s="635">
        <v>72792.907700005424</v>
      </c>
      <c r="F20" s="635">
        <v>877.43989999999997</v>
      </c>
      <c r="G20" s="635"/>
      <c r="H20" s="634">
        <v>552150.43000000005</v>
      </c>
      <c r="I20" s="636">
        <f t="shared" si="0"/>
        <v>115125820.09120002</v>
      </c>
    </row>
    <row r="21" spans="1:9" s="535" customFormat="1">
      <c r="A21" s="534">
        <v>15</v>
      </c>
      <c r="B21" s="523" t="s">
        <v>68</v>
      </c>
      <c r="C21" s="633">
        <f>SUM(C7:C15)+SUM(C17:C20)</f>
        <v>47496482.2648018</v>
      </c>
      <c r="D21" s="633">
        <f t="shared" ref="D21:H21" si="1">SUM(D7:D15)+SUM(D17:D20)</f>
        <v>1849803156.9695983</v>
      </c>
      <c r="E21" s="633">
        <f t="shared" si="1"/>
        <v>23221002.913400002</v>
      </c>
      <c r="F21" s="633">
        <f t="shared" si="1"/>
        <v>22242241.934400007</v>
      </c>
      <c r="G21" s="633">
        <f t="shared" si="1"/>
        <v>0</v>
      </c>
      <c r="H21" s="633">
        <f t="shared" si="1"/>
        <v>3281626.976999999</v>
      </c>
      <c r="I21" s="636">
        <f t="shared" si="0"/>
        <v>1851836394.3866</v>
      </c>
    </row>
    <row r="22" spans="1:9">
      <c r="A22" s="536">
        <v>16</v>
      </c>
      <c r="B22" s="537" t="s">
        <v>556</v>
      </c>
      <c r="C22" s="634">
        <v>47268719.050801799</v>
      </c>
      <c r="D22" s="634">
        <v>1313980201.1288002</v>
      </c>
      <c r="E22" s="635">
        <v>23139554.415699992</v>
      </c>
      <c r="F22" s="635">
        <v>22241364.494499985</v>
      </c>
      <c r="G22" s="635">
        <v>0</v>
      </c>
      <c r="H22" s="634">
        <v>2729476.5469999989</v>
      </c>
      <c r="I22" s="636">
        <f t="shared" si="0"/>
        <v>1315868001.269402</v>
      </c>
    </row>
    <row r="23" spans="1:9">
      <c r="A23" s="536">
        <v>17</v>
      </c>
      <c r="B23" s="537" t="s">
        <v>557</v>
      </c>
      <c r="C23" s="634">
        <v>0</v>
      </c>
      <c r="D23" s="634">
        <v>41709740.030000001</v>
      </c>
      <c r="E23" s="635">
        <v>0</v>
      </c>
      <c r="F23" s="635">
        <v>0</v>
      </c>
      <c r="G23" s="635"/>
      <c r="H23" s="634"/>
      <c r="I23" s="636">
        <f t="shared" si="0"/>
        <v>41709740.030000001</v>
      </c>
    </row>
    <row r="26" spans="1:9" ht="42.6" customHeight="1">
      <c r="B26" s="587" t="s">
        <v>704</v>
      </c>
      <c r="C26" s="690"/>
      <c r="D26" s="690"/>
      <c r="E26" s="690"/>
      <c r="F26" s="690"/>
      <c r="G26" s="690"/>
      <c r="H26" s="690"/>
      <c r="I26" s="690"/>
    </row>
    <row r="27" spans="1:9">
      <c r="C27" s="690"/>
      <c r="D27" s="690"/>
      <c r="E27" s="690"/>
      <c r="F27" s="690"/>
      <c r="G27" s="690"/>
      <c r="H27" s="690"/>
      <c r="I27" s="690"/>
    </row>
    <row r="28" spans="1:9">
      <c r="C28" s="690"/>
      <c r="D28" s="690"/>
      <c r="E28" s="690"/>
      <c r="F28" s="690"/>
      <c r="G28" s="690"/>
      <c r="H28" s="690"/>
      <c r="I28" s="690"/>
    </row>
    <row r="29" spans="1:9">
      <c r="C29" s="690"/>
      <c r="D29" s="690"/>
      <c r="E29" s="690"/>
      <c r="F29" s="690"/>
      <c r="G29" s="690"/>
      <c r="H29" s="690"/>
      <c r="I29" s="690"/>
    </row>
    <row r="30" spans="1:9">
      <c r="C30" s="690"/>
      <c r="D30" s="690"/>
      <c r="E30" s="690"/>
      <c r="F30" s="690"/>
      <c r="G30" s="690"/>
      <c r="H30" s="690"/>
      <c r="I30" s="690"/>
    </row>
    <row r="31" spans="1:9">
      <c r="C31" s="690"/>
      <c r="D31" s="690"/>
      <c r="E31" s="690"/>
      <c r="F31" s="690"/>
      <c r="G31" s="690"/>
      <c r="H31" s="690"/>
      <c r="I31" s="690"/>
    </row>
    <row r="32" spans="1:9">
      <c r="C32" s="690"/>
      <c r="D32" s="690"/>
      <c r="E32" s="690"/>
      <c r="F32" s="690"/>
      <c r="G32" s="690"/>
      <c r="H32" s="690"/>
      <c r="I32" s="690"/>
    </row>
    <row r="33" spans="3:9">
      <c r="C33" s="690"/>
      <c r="D33" s="690"/>
      <c r="E33" s="690"/>
      <c r="F33" s="690"/>
      <c r="G33" s="690"/>
      <c r="H33" s="690"/>
      <c r="I33" s="690"/>
    </row>
    <row r="34" spans="3:9">
      <c r="C34" s="690"/>
      <c r="D34" s="690"/>
      <c r="E34" s="690"/>
      <c r="F34" s="690"/>
      <c r="G34" s="690"/>
      <c r="H34" s="690"/>
      <c r="I34" s="690"/>
    </row>
    <row r="35" spans="3:9">
      <c r="C35" s="690"/>
      <c r="D35" s="690"/>
      <c r="E35" s="690"/>
      <c r="F35" s="690"/>
      <c r="G35" s="690"/>
      <c r="H35" s="690"/>
      <c r="I35" s="690"/>
    </row>
    <row r="36" spans="3:9">
      <c r="C36" s="690"/>
      <c r="D36" s="690"/>
      <c r="E36" s="690"/>
      <c r="F36" s="690"/>
      <c r="G36" s="690"/>
      <c r="H36" s="690"/>
      <c r="I36" s="690"/>
    </row>
    <row r="37" spans="3:9">
      <c r="C37" s="690"/>
      <c r="D37" s="690"/>
      <c r="E37" s="690"/>
      <c r="F37" s="690"/>
      <c r="G37" s="690"/>
      <c r="H37" s="690"/>
      <c r="I37" s="690"/>
    </row>
    <row r="38" spans="3:9">
      <c r="C38" s="690"/>
      <c r="D38" s="690"/>
      <c r="E38" s="690"/>
      <c r="F38" s="690"/>
      <c r="G38" s="690"/>
      <c r="H38" s="690"/>
      <c r="I38" s="690"/>
    </row>
    <row r="39" spans="3:9">
      <c r="C39" s="690"/>
      <c r="D39" s="690"/>
      <c r="E39" s="690"/>
      <c r="F39" s="690"/>
      <c r="G39" s="690"/>
      <c r="H39" s="690"/>
      <c r="I39" s="690"/>
    </row>
    <row r="40" spans="3:9">
      <c r="C40" s="690"/>
      <c r="D40" s="690"/>
      <c r="E40" s="690"/>
      <c r="F40" s="690"/>
      <c r="G40" s="690"/>
      <c r="H40" s="690"/>
      <c r="I40" s="690"/>
    </row>
    <row r="41" spans="3:9">
      <c r="C41" s="690"/>
      <c r="D41" s="690"/>
      <c r="E41" s="690"/>
      <c r="F41" s="690"/>
      <c r="G41" s="690"/>
      <c r="H41" s="690"/>
      <c r="I41" s="690"/>
    </row>
    <row r="42" spans="3:9">
      <c r="C42" s="690"/>
      <c r="D42" s="690"/>
      <c r="E42" s="690"/>
      <c r="F42" s="690"/>
      <c r="G42" s="690"/>
      <c r="H42" s="690"/>
      <c r="I42" s="690"/>
    </row>
    <row r="43" spans="3:9">
      <c r="C43" s="690"/>
      <c r="D43" s="690"/>
      <c r="E43" s="690"/>
      <c r="F43" s="690"/>
      <c r="G43" s="690"/>
      <c r="H43" s="690"/>
      <c r="I43" s="690"/>
    </row>
    <row r="44" spans="3:9">
      <c r="C44" s="690"/>
      <c r="D44" s="690"/>
      <c r="E44" s="690"/>
      <c r="F44" s="690"/>
      <c r="G44" s="690"/>
      <c r="H44" s="690"/>
      <c r="I44" s="690"/>
    </row>
    <row r="45" spans="3:9">
      <c r="C45" s="690"/>
      <c r="D45" s="690"/>
      <c r="E45" s="690"/>
      <c r="F45" s="690"/>
      <c r="G45" s="690"/>
      <c r="H45" s="690"/>
      <c r="I45" s="690"/>
    </row>
    <row r="46" spans="3:9">
      <c r="C46" s="690"/>
      <c r="D46" s="690"/>
      <c r="E46" s="690"/>
      <c r="F46" s="690"/>
      <c r="G46" s="690"/>
      <c r="H46" s="690"/>
      <c r="I46" s="690"/>
    </row>
    <row r="47" spans="3:9">
      <c r="C47" s="690"/>
      <c r="D47" s="690"/>
      <c r="E47" s="690"/>
      <c r="F47" s="690"/>
      <c r="G47" s="690"/>
      <c r="H47" s="690"/>
      <c r="I47" s="690"/>
    </row>
    <row r="48" spans="3:9">
      <c r="C48" s="690"/>
      <c r="D48" s="690"/>
      <c r="E48" s="690"/>
      <c r="F48" s="690"/>
      <c r="G48" s="690"/>
      <c r="H48" s="690"/>
      <c r="I48" s="690"/>
    </row>
    <row r="49" spans="3:9">
      <c r="C49" s="690"/>
      <c r="D49" s="690"/>
      <c r="E49" s="690"/>
      <c r="F49" s="690"/>
      <c r="G49" s="690"/>
      <c r="H49" s="690"/>
      <c r="I49" s="690"/>
    </row>
    <row r="50" spans="3:9">
      <c r="C50" s="690"/>
      <c r="D50" s="690"/>
      <c r="E50" s="690"/>
      <c r="F50" s="690"/>
      <c r="G50" s="690"/>
      <c r="H50" s="690"/>
      <c r="I50" s="690"/>
    </row>
    <row r="51" spans="3:9">
      <c r="C51" s="690"/>
      <c r="D51" s="690"/>
      <c r="E51" s="690"/>
      <c r="F51" s="690"/>
      <c r="G51" s="690"/>
      <c r="H51" s="690"/>
      <c r="I51" s="690"/>
    </row>
    <row r="52" spans="3:9">
      <c r="C52" s="690"/>
      <c r="D52" s="690"/>
      <c r="E52" s="690"/>
      <c r="F52" s="690"/>
      <c r="G52" s="690"/>
      <c r="H52" s="690"/>
      <c r="I52" s="690"/>
    </row>
    <row r="53" spans="3:9">
      <c r="C53" s="690"/>
      <c r="D53" s="690"/>
      <c r="E53" s="690"/>
      <c r="F53" s="690"/>
      <c r="G53" s="690"/>
      <c r="H53" s="690"/>
      <c r="I53" s="690"/>
    </row>
    <row r="54" spans="3:9">
      <c r="C54" s="690"/>
      <c r="D54" s="690"/>
      <c r="E54" s="690"/>
      <c r="F54" s="690"/>
      <c r="G54" s="690"/>
      <c r="H54" s="690"/>
      <c r="I54" s="690"/>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90" zoomScaleNormal="90" workbookViewId="0">
      <selection activeCell="H39" sqref="H39"/>
    </sheetView>
  </sheetViews>
  <sheetFormatPr defaultColWidth="9.140625" defaultRowHeight="12.75"/>
  <cols>
    <col min="1" max="1" width="11" style="516" bestFit="1" customWidth="1"/>
    <col min="2" max="2" width="93.42578125" style="516" customWidth="1"/>
    <col min="3" max="4" width="22" style="516" customWidth="1"/>
    <col min="5" max="5" width="20.7109375" style="516" bestFit="1" customWidth="1"/>
    <col min="6" max="6" width="16.7109375" style="516" bestFit="1" customWidth="1"/>
    <col min="7" max="7" width="19.28515625" style="516" bestFit="1" customWidth="1"/>
    <col min="8" max="8" width="22" style="516" customWidth="1"/>
    <col min="9" max="9" width="22.7109375" style="516" bestFit="1" customWidth="1"/>
    <col min="10" max="16384" width="9.140625" style="516"/>
  </cols>
  <sheetData>
    <row r="1" spans="1:20" ht="13.5">
      <c r="A1" s="515" t="s">
        <v>188</v>
      </c>
      <c r="B1" s="432" t="str">
        <f>Info!C2</f>
        <v>ს.ს "პროკრედიტ ბანკი"</v>
      </c>
    </row>
    <row r="2" spans="1:20">
      <c r="A2" s="517" t="s">
        <v>189</v>
      </c>
      <c r="B2" s="519">
        <f>'1. key ratios'!B2</f>
        <v>44561</v>
      </c>
    </row>
    <row r="3" spans="1:20">
      <c r="A3" s="518" t="s">
        <v>558</v>
      </c>
    </row>
    <row r="4" spans="1:20">
      <c r="C4" s="528" t="s">
        <v>536</v>
      </c>
      <c r="D4" s="528" t="s">
        <v>537</v>
      </c>
      <c r="E4" s="528" t="s">
        <v>538</v>
      </c>
      <c r="F4" s="528" t="s">
        <v>539</v>
      </c>
      <c r="G4" s="528" t="s">
        <v>540</v>
      </c>
      <c r="H4" s="528" t="s">
        <v>541</v>
      </c>
      <c r="I4" s="528" t="s">
        <v>542</v>
      </c>
    </row>
    <row r="5" spans="1:20" ht="41.45" customHeight="1">
      <c r="A5" s="745" t="s">
        <v>708</v>
      </c>
      <c r="B5" s="746"/>
      <c r="C5" s="759" t="s">
        <v>546</v>
      </c>
      <c r="D5" s="759"/>
      <c r="E5" s="759" t="s">
        <v>547</v>
      </c>
      <c r="F5" s="759" t="s">
        <v>548</v>
      </c>
      <c r="G5" s="757" t="s">
        <v>549</v>
      </c>
      <c r="H5" s="757" t="s">
        <v>550</v>
      </c>
      <c r="I5" s="529" t="s">
        <v>551</v>
      </c>
    </row>
    <row r="6" spans="1:20" ht="41.45" customHeight="1">
      <c r="A6" s="749"/>
      <c r="B6" s="750"/>
      <c r="C6" s="576" t="s">
        <v>552</v>
      </c>
      <c r="D6" s="576" t="s">
        <v>553</v>
      </c>
      <c r="E6" s="759"/>
      <c r="F6" s="759"/>
      <c r="G6" s="758"/>
      <c r="H6" s="758"/>
      <c r="I6" s="529" t="s">
        <v>554</v>
      </c>
    </row>
    <row r="7" spans="1:20">
      <c r="A7" s="531">
        <v>1</v>
      </c>
      <c r="B7" s="539" t="s">
        <v>559</v>
      </c>
      <c r="C7" s="634">
        <v>0</v>
      </c>
      <c r="D7" s="634">
        <v>283436196.55730003</v>
      </c>
      <c r="E7" s="634">
        <v>0</v>
      </c>
      <c r="F7" s="634">
        <v>22841.0579</v>
      </c>
      <c r="G7" s="634"/>
      <c r="H7" s="634">
        <v>0</v>
      </c>
      <c r="I7" s="636">
        <f t="shared" ref="I7:I34" si="0">C7+D7-E7-F7-G7</f>
        <v>283413355.49940002</v>
      </c>
      <c r="J7" s="690"/>
      <c r="K7" s="690"/>
      <c r="L7" s="690"/>
      <c r="M7" s="690"/>
      <c r="N7" s="690"/>
      <c r="O7" s="690"/>
      <c r="P7" s="690"/>
      <c r="Q7" s="690"/>
      <c r="R7" s="690"/>
      <c r="S7" s="690"/>
      <c r="T7" s="690"/>
    </row>
    <row r="8" spans="1:20">
      <c r="A8" s="531">
        <v>2</v>
      </c>
      <c r="B8" s="539" t="s">
        <v>560</v>
      </c>
      <c r="C8" s="634">
        <v>0</v>
      </c>
      <c r="D8" s="634">
        <v>139198826.84209999</v>
      </c>
      <c r="E8" s="634">
        <v>0</v>
      </c>
      <c r="F8" s="634">
        <v>112030.07609999999</v>
      </c>
      <c r="G8" s="634"/>
      <c r="H8" s="634">
        <v>0</v>
      </c>
      <c r="I8" s="636">
        <f t="shared" si="0"/>
        <v>139086796.766</v>
      </c>
      <c r="J8" s="690"/>
      <c r="K8" s="690"/>
      <c r="L8" s="690"/>
      <c r="M8" s="690"/>
      <c r="N8" s="690"/>
      <c r="O8" s="690"/>
      <c r="P8" s="690"/>
      <c r="Q8" s="690"/>
      <c r="R8" s="690"/>
      <c r="S8" s="690"/>
      <c r="T8" s="690"/>
    </row>
    <row r="9" spans="1:20">
      <c r="A9" s="531">
        <v>3</v>
      </c>
      <c r="B9" s="539" t="s">
        <v>561</v>
      </c>
      <c r="C9" s="634">
        <v>0</v>
      </c>
      <c r="D9" s="634">
        <v>0</v>
      </c>
      <c r="E9" s="634">
        <v>0</v>
      </c>
      <c r="F9" s="634">
        <v>0</v>
      </c>
      <c r="G9" s="634"/>
      <c r="H9" s="634">
        <v>0</v>
      </c>
      <c r="I9" s="636">
        <f t="shared" si="0"/>
        <v>0</v>
      </c>
      <c r="J9" s="690"/>
      <c r="K9" s="690"/>
      <c r="L9" s="690"/>
      <c r="M9" s="690"/>
      <c r="N9" s="690"/>
      <c r="O9" s="690"/>
      <c r="P9" s="690"/>
      <c r="Q9" s="690"/>
      <c r="R9" s="690"/>
      <c r="S9" s="690"/>
      <c r="T9" s="690"/>
    </row>
    <row r="10" spans="1:20">
      <c r="A10" s="531">
        <v>4</v>
      </c>
      <c r="B10" s="539" t="s">
        <v>562</v>
      </c>
      <c r="C10" s="634">
        <v>0</v>
      </c>
      <c r="D10" s="634">
        <v>24265833.246599998</v>
      </c>
      <c r="E10" s="634">
        <v>0</v>
      </c>
      <c r="F10" s="634">
        <v>472390.40389999998</v>
      </c>
      <c r="G10" s="634"/>
      <c r="H10" s="634">
        <v>0</v>
      </c>
      <c r="I10" s="636">
        <f t="shared" si="0"/>
        <v>23793442.842699997</v>
      </c>
      <c r="J10" s="690"/>
      <c r="K10" s="690"/>
      <c r="L10" s="690"/>
      <c r="M10" s="690"/>
      <c r="N10" s="690"/>
      <c r="O10" s="690"/>
      <c r="P10" s="690"/>
      <c r="Q10" s="690"/>
      <c r="R10" s="690"/>
      <c r="S10" s="690"/>
      <c r="T10" s="690"/>
    </row>
    <row r="11" spans="1:20">
      <c r="A11" s="531">
        <v>5</v>
      </c>
      <c r="B11" s="539" t="s">
        <v>563</v>
      </c>
      <c r="C11" s="634">
        <v>508676.72070000001</v>
      </c>
      <c r="D11" s="634">
        <v>123642130.29539993</v>
      </c>
      <c r="E11" s="634">
        <v>677448.72600000002</v>
      </c>
      <c r="F11" s="634">
        <v>2321888.6125999992</v>
      </c>
      <c r="G11" s="634"/>
      <c r="H11" s="634">
        <v>0</v>
      </c>
      <c r="I11" s="636">
        <f t="shared" si="0"/>
        <v>121151469.67749994</v>
      </c>
      <c r="J11" s="690"/>
      <c r="K11" s="690"/>
      <c r="L11" s="690"/>
      <c r="M11" s="690"/>
      <c r="N11" s="690"/>
      <c r="O11" s="690"/>
      <c r="P11" s="690"/>
      <c r="Q11" s="690"/>
      <c r="R11" s="690"/>
      <c r="S11" s="690"/>
      <c r="T11" s="690"/>
    </row>
    <row r="12" spans="1:20">
      <c r="A12" s="531">
        <v>6</v>
      </c>
      <c r="B12" s="539" t="s">
        <v>564</v>
      </c>
      <c r="C12" s="634">
        <v>357374.01490000001</v>
      </c>
      <c r="D12" s="634">
        <v>77259731.728999972</v>
      </c>
      <c r="E12" s="634">
        <v>207416.32169999997</v>
      </c>
      <c r="F12" s="634">
        <v>1433290.3682999997</v>
      </c>
      <c r="G12" s="634"/>
      <c r="H12" s="634">
        <v>289788.56479999999</v>
      </c>
      <c r="I12" s="636">
        <f t="shared" si="0"/>
        <v>75976399.053899959</v>
      </c>
      <c r="J12" s="690"/>
      <c r="K12" s="690"/>
      <c r="L12" s="690"/>
      <c r="M12" s="690"/>
      <c r="N12" s="690"/>
      <c r="O12" s="690"/>
      <c r="P12" s="690"/>
      <c r="Q12" s="690"/>
      <c r="R12" s="690"/>
      <c r="S12" s="690"/>
      <c r="T12" s="690"/>
    </row>
    <row r="13" spans="1:20">
      <c r="A13" s="531">
        <v>7</v>
      </c>
      <c r="B13" s="539" t="s">
        <v>565</v>
      </c>
      <c r="C13" s="634">
        <v>1813937.4019000002</v>
      </c>
      <c r="D13" s="634">
        <v>119072956.73420006</v>
      </c>
      <c r="E13" s="634">
        <v>1724588.3060000003</v>
      </c>
      <c r="F13" s="634">
        <v>2101544.8617999996</v>
      </c>
      <c r="G13" s="634"/>
      <c r="H13" s="634">
        <v>0</v>
      </c>
      <c r="I13" s="636">
        <f t="shared" si="0"/>
        <v>117060760.96830006</v>
      </c>
      <c r="J13" s="690"/>
      <c r="K13" s="690"/>
      <c r="L13" s="690"/>
      <c r="M13" s="690"/>
      <c r="N13" s="690"/>
      <c r="O13" s="690"/>
      <c r="P13" s="690"/>
      <c r="Q13" s="690"/>
      <c r="R13" s="690"/>
      <c r="S13" s="690"/>
      <c r="T13" s="690"/>
    </row>
    <row r="14" spans="1:20">
      <c r="A14" s="531">
        <v>8</v>
      </c>
      <c r="B14" s="539" t="s">
        <v>566</v>
      </c>
      <c r="C14" s="634">
        <v>1392597.1917000001</v>
      </c>
      <c r="D14" s="634">
        <v>116499436.80200005</v>
      </c>
      <c r="E14" s="634">
        <v>1043667.7416</v>
      </c>
      <c r="F14" s="634">
        <v>1926592.8000999994</v>
      </c>
      <c r="G14" s="634"/>
      <c r="H14" s="634">
        <v>477499.77470000001</v>
      </c>
      <c r="I14" s="636">
        <f t="shared" si="0"/>
        <v>114921773.45200004</v>
      </c>
      <c r="J14" s="690"/>
      <c r="K14" s="690"/>
      <c r="L14" s="690"/>
      <c r="M14" s="690"/>
      <c r="N14" s="690"/>
      <c r="O14" s="690"/>
      <c r="P14" s="690"/>
      <c r="Q14" s="690"/>
      <c r="R14" s="690"/>
      <c r="S14" s="690"/>
      <c r="T14" s="690"/>
    </row>
    <row r="15" spans="1:20">
      <c r="A15" s="531">
        <v>9</v>
      </c>
      <c r="B15" s="539" t="s">
        <v>567</v>
      </c>
      <c r="C15" s="634">
        <v>10550605.0791</v>
      </c>
      <c r="D15" s="634">
        <v>112038475.91800006</v>
      </c>
      <c r="E15" s="634">
        <v>3318626.6051000007</v>
      </c>
      <c r="F15" s="634">
        <v>1874388.9441000014</v>
      </c>
      <c r="G15" s="634"/>
      <c r="H15" s="634">
        <v>1365924.0804999999</v>
      </c>
      <c r="I15" s="636">
        <f t="shared" si="0"/>
        <v>117396065.44790004</v>
      </c>
      <c r="J15" s="690"/>
      <c r="K15" s="690"/>
      <c r="L15" s="690"/>
      <c r="M15" s="690"/>
      <c r="N15" s="690"/>
      <c r="O15" s="690"/>
      <c r="P15" s="690"/>
      <c r="Q15" s="690"/>
      <c r="R15" s="690"/>
      <c r="S15" s="690"/>
      <c r="T15" s="690"/>
    </row>
    <row r="16" spans="1:20">
      <c r="A16" s="531">
        <v>10</v>
      </c>
      <c r="B16" s="539" t="s">
        <v>568</v>
      </c>
      <c r="C16" s="634">
        <v>0</v>
      </c>
      <c r="D16" s="634">
        <v>104368823.93439999</v>
      </c>
      <c r="E16" s="634">
        <v>13996.3838</v>
      </c>
      <c r="F16" s="634">
        <v>1700785.4604999996</v>
      </c>
      <c r="G16" s="634"/>
      <c r="H16" s="634">
        <v>0</v>
      </c>
      <c r="I16" s="636">
        <f t="shared" si="0"/>
        <v>102654042.09009999</v>
      </c>
      <c r="J16" s="690"/>
      <c r="K16" s="690"/>
      <c r="L16" s="690"/>
      <c r="M16" s="690"/>
      <c r="N16" s="690"/>
      <c r="O16" s="690"/>
      <c r="P16" s="690"/>
      <c r="Q16" s="690"/>
      <c r="R16" s="690"/>
      <c r="S16" s="690"/>
      <c r="T16" s="690"/>
    </row>
    <row r="17" spans="1:20">
      <c r="A17" s="531">
        <v>11</v>
      </c>
      <c r="B17" s="539" t="s">
        <v>569</v>
      </c>
      <c r="C17" s="634">
        <v>268386.9056</v>
      </c>
      <c r="D17" s="634">
        <v>10389934.060100002</v>
      </c>
      <c r="E17" s="634">
        <v>96558.402699999991</v>
      </c>
      <c r="F17" s="634">
        <v>172854.5165</v>
      </c>
      <c r="G17" s="634"/>
      <c r="H17" s="634">
        <v>0</v>
      </c>
      <c r="I17" s="636">
        <f t="shared" si="0"/>
        <v>10388908.046500003</v>
      </c>
      <c r="J17" s="690"/>
      <c r="K17" s="690"/>
      <c r="L17" s="690"/>
      <c r="M17" s="690"/>
      <c r="N17" s="690"/>
      <c r="O17" s="690"/>
      <c r="P17" s="690"/>
      <c r="Q17" s="690"/>
      <c r="R17" s="690"/>
      <c r="S17" s="690"/>
      <c r="T17" s="690"/>
    </row>
    <row r="18" spans="1:20">
      <c r="A18" s="531">
        <v>12</v>
      </c>
      <c r="B18" s="539" t="s">
        <v>570</v>
      </c>
      <c r="C18" s="634">
        <v>4247843.9651999995</v>
      </c>
      <c r="D18" s="634">
        <v>89231926.565900028</v>
      </c>
      <c r="E18" s="634">
        <v>1978331.9892999998</v>
      </c>
      <c r="F18" s="634">
        <v>1606215.6427999993</v>
      </c>
      <c r="G18" s="634"/>
      <c r="H18" s="634">
        <v>516051.72459999996</v>
      </c>
      <c r="I18" s="636">
        <f t="shared" si="0"/>
        <v>89895222.899000034</v>
      </c>
      <c r="J18" s="690"/>
      <c r="K18" s="690"/>
      <c r="L18" s="690"/>
      <c r="M18" s="690"/>
      <c r="N18" s="690"/>
      <c r="O18" s="690"/>
      <c r="P18" s="690"/>
      <c r="Q18" s="690"/>
      <c r="R18" s="690"/>
      <c r="S18" s="690"/>
      <c r="T18" s="690"/>
    </row>
    <row r="19" spans="1:20">
      <c r="A19" s="531">
        <v>13</v>
      </c>
      <c r="B19" s="539" t="s">
        <v>571</v>
      </c>
      <c r="C19" s="634">
        <v>312634.0772</v>
      </c>
      <c r="D19" s="634">
        <v>62286331.13229996</v>
      </c>
      <c r="E19" s="634">
        <v>363435.72649999999</v>
      </c>
      <c r="F19" s="634">
        <v>1024435.6734</v>
      </c>
      <c r="G19" s="634"/>
      <c r="H19" s="634">
        <v>0</v>
      </c>
      <c r="I19" s="636">
        <f t="shared" si="0"/>
        <v>61211093.809599966</v>
      </c>
      <c r="J19" s="690"/>
      <c r="K19" s="690"/>
      <c r="L19" s="690"/>
      <c r="M19" s="690"/>
      <c r="N19" s="690"/>
      <c r="O19" s="690"/>
      <c r="P19" s="690"/>
      <c r="Q19" s="690"/>
      <c r="R19" s="690"/>
      <c r="S19" s="690"/>
      <c r="T19" s="690"/>
    </row>
    <row r="20" spans="1:20">
      <c r="A20" s="531">
        <v>14</v>
      </c>
      <c r="B20" s="539" t="s">
        <v>572</v>
      </c>
      <c r="C20" s="634">
        <v>15832062.624100002</v>
      </c>
      <c r="D20" s="634">
        <v>86535385.282099977</v>
      </c>
      <c r="E20" s="634">
        <v>7125495.3203999987</v>
      </c>
      <c r="F20" s="634">
        <v>818466.06740000006</v>
      </c>
      <c r="G20" s="634"/>
      <c r="H20" s="634">
        <v>0</v>
      </c>
      <c r="I20" s="636">
        <f t="shared" si="0"/>
        <v>94423486.518399984</v>
      </c>
      <c r="J20" s="690"/>
      <c r="K20" s="690"/>
      <c r="L20" s="690"/>
      <c r="M20" s="690"/>
      <c r="N20" s="690"/>
      <c r="O20" s="690"/>
      <c r="P20" s="690"/>
      <c r="Q20" s="690"/>
      <c r="R20" s="690"/>
      <c r="S20" s="690"/>
      <c r="T20" s="690"/>
    </row>
    <row r="21" spans="1:20">
      <c r="A21" s="531">
        <v>15</v>
      </c>
      <c r="B21" s="539" t="s">
        <v>573</v>
      </c>
      <c r="C21" s="634">
        <v>1255560.4708</v>
      </c>
      <c r="D21" s="634">
        <v>13244957.627100002</v>
      </c>
      <c r="E21" s="634">
        <v>788042.43499999971</v>
      </c>
      <c r="F21" s="634">
        <v>219478.05920000005</v>
      </c>
      <c r="G21" s="634"/>
      <c r="H21" s="634">
        <v>0</v>
      </c>
      <c r="I21" s="636">
        <f t="shared" si="0"/>
        <v>13492997.603700001</v>
      </c>
      <c r="J21" s="690"/>
      <c r="K21" s="690"/>
      <c r="L21" s="690"/>
      <c r="M21" s="690"/>
      <c r="N21" s="690"/>
      <c r="O21" s="690"/>
      <c r="P21" s="690"/>
      <c r="Q21" s="690"/>
      <c r="R21" s="690"/>
      <c r="S21" s="690"/>
      <c r="T21" s="690"/>
    </row>
    <row r="22" spans="1:20">
      <c r="A22" s="531">
        <v>16</v>
      </c>
      <c r="B22" s="539" t="s">
        <v>574</v>
      </c>
      <c r="C22" s="634">
        <v>0</v>
      </c>
      <c r="D22" s="634">
        <v>2382812.8922999999</v>
      </c>
      <c r="E22" s="634">
        <v>0</v>
      </c>
      <c r="F22" s="634">
        <v>41743.461900000009</v>
      </c>
      <c r="G22" s="634"/>
      <c r="H22" s="634">
        <v>0</v>
      </c>
      <c r="I22" s="636">
        <f t="shared" si="0"/>
        <v>2341069.4304</v>
      </c>
      <c r="J22" s="690"/>
      <c r="K22" s="690"/>
      <c r="L22" s="690"/>
      <c r="M22" s="690"/>
      <c r="N22" s="690"/>
      <c r="O22" s="690"/>
      <c r="P22" s="690"/>
      <c r="Q22" s="690"/>
      <c r="R22" s="690"/>
      <c r="S22" s="690"/>
      <c r="T22" s="690"/>
    </row>
    <row r="23" spans="1:20">
      <c r="A23" s="531">
        <v>17</v>
      </c>
      <c r="B23" s="539" t="s">
        <v>575</v>
      </c>
      <c r="C23" s="634">
        <v>0</v>
      </c>
      <c r="D23" s="634">
        <v>1406631.7871999999</v>
      </c>
      <c r="E23" s="634">
        <v>7873.3805000000002</v>
      </c>
      <c r="F23" s="634">
        <v>26528.429700000001</v>
      </c>
      <c r="G23" s="634"/>
      <c r="H23" s="634">
        <v>0</v>
      </c>
      <c r="I23" s="636">
        <f t="shared" si="0"/>
        <v>1372229.977</v>
      </c>
      <c r="J23" s="690"/>
      <c r="K23" s="690"/>
      <c r="L23" s="690"/>
      <c r="M23" s="690"/>
      <c r="N23" s="690"/>
      <c r="O23" s="690"/>
      <c r="P23" s="690"/>
      <c r="Q23" s="690"/>
      <c r="R23" s="690"/>
      <c r="S23" s="690"/>
      <c r="T23" s="690"/>
    </row>
    <row r="24" spans="1:20">
      <c r="A24" s="531">
        <v>18</v>
      </c>
      <c r="B24" s="539" t="s">
        <v>576</v>
      </c>
      <c r="C24" s="634">
        <v>0</v>
      </c>
      <c r="D24" s="634">
        <v>8500839.911700001</v>
      </c>
      <c r="E24" s="634">
        <v>0</v>
      </c>
      <c r="F24" s="634">
        <v>159411.1324</v>
      </c>
      <c r="G24" s="634"/>
      <c r="H24" s="634">
        <v>0</v>
      </c>
      <c r="I24" s="636">
        <f t="shared" si="0"/>
        <v>8341428.7793000005</v>
      </c>
      <c r="J24" s="690"/>
      <c r="K24" s="690"/>
      <c r="L24" s="690"/>
      <c r="M24" s="690"/>
      <c r="N24" s="690"/>
      <c r="O24" s="690"/>
      <c r="P24" s="690"/>
      <c r="Q24" s="690"/>
      <c r="R24" s="690"/>
      <c r="S24" s="690"/>
      <c r="T24" s="690"/>
    </row>
    <row r="25" spans="1:20">
      <c r="A25" s="531">
        <v>19</v>
      </c>
      <c r="B25" s="539" t="s">
        <v>577</v>
      </c>
      <c r="C25" s="634">
        <v>0</v>
      </c>
      <c r="D25" s="634">
        <v>3539552.2577000004</v>
      </c>
      <c r="E25" s="634">
        <v>0</v>
      </c>
      <c r="F25" s="634">
        <v>69718.853600000002</v>
      </c>
      <c r="G25" s="634"/>
      <c r="H25" s="634">
        <v>0</v>
      </c>
      <c r="I25" s="636">
        <f t="shared" si="0"/>
        <v>3469833.4041000004</v>
      </c>
      <c r="J25" s="690"/>
      <c r="K25" s="690"/>
      <c r="L25" s="690"/>
      <c r="M25" s="690"/>
      <c r="N25" s="690"/>
      <c r="O25" s="690"/>
      <c r="P25" s="690"/>
      <c r="Q25" s="690"/>
      <c r="R25" s="690"/>
      <c r="S25" s="690"/>
      <c r="T25" s="690"/>
    </row>
    <row r="26" spans="1:20">
      <c r="A26" s="531">
        <v>20</v>
      </c>
      <c r="B26" s="539" t="s">
        <v>578</v>
      </c>
      <c r="C26" s="634">
        <v>2071055.8555999999</v>
      </c>
      <c r="D26" s="634">
        <v>27786721.531700015</v>
      </c>
      <c r="E26" s="634">
        <v>621316.75659999996</v>
      </c>
      <c r="F26" s="634">
        <v>511321.87800000008</v>
      </c>
      <c r="G26" s="634"/>
      <c r="H26" s="634">
        <v>0</v>
      </c>
      <c r="I26" s="636">
        <f t="shared" si="0"/>
        <v>28725138.752700016</v>
      </c>
      <c r="J26" s="690"/>
      <c r="K26" s="690"/>
      <c r="L26" s="690"/>
      <c r="M26" s="690"/>
      <c r="N26" s="690"/>
      <c r="O26" s="690"/>
      <c r="P26" s="690"/>
      <c r="Q26" s="690"/>
      <c r="R26" s="690"/>
      <c r="S26" s="690"/>
      <c r="T26" s="690"/>
    </row>
    <row r="27" spans="1:20">
      <c r="A27" s="531">
        <v>21</v>
      </c>
      <c r="B27" s="539" t="s">
        <v>579</v>
      </c>
      <c r="C27" s="634">
        <v>1318699.7995999998</v>
      </c>
      <c r="D27" s="634">
        <v>53496413.083099999</v>
      </c>
      <c r="E27" s="634">
        <v>878743.85839999979</v>
      </c>
      <c r="F27" s="634">
        <v>1005281.5816999997</v>
      </c>
      <c r="G27" s="634"/>
      <c r="H27" s="634">
        <v>0</v>
      </c>
      <c r="I27" s="636">
        <f t="shared" si="0"/>
        <v>52931087.442599997</v>
      </c>
      <c r="J27" s="690"/>
      <c r="K27" s="690"/>
      <c r="L27" s="690"/>
      <c r="M27" s="690"/>
      <c r="N27" s="690"/>
      <c r="O27" s="690"/>
      <c r="P27" s="690"/>
      <c r="Q27" s="690"/>
      <c r="R27" s="690"/>
      <c r="S27" s="690"/>
      <c r="T27" s="690"/>
    </row>
    <row r="28" spans="1:20">
      <c r="A28" s="531">
        <v>22</v>
      </c>
      <c r="B28" s="539" t="s">
        <v>580</v>
      </c>
      <c r="C28" s="634">
        <v>0</v>
      </c>
      <c r="D28" s="634">
        <v>9682604.160600001</v>
      </c>
      <c r="E28" s="634">
        <v>36735.658799999997</v>
      </c>
      <c r="F28" s="634">
        <v>130947.8895</v>
      </c>
      <c r="G28" s="634"/>
      <c r="H28" s="634">
        <v>0</v>
      </c>
      <c r="I28" s="636">
        <f t="shared" si="0"/>
        <v>9514920.6123000011</v>
      </c>
      <c r="J28" s="690"/>
      <c r="K28" s="690"/>
      <c r="L28" s="690"/>
      <c r="M28" s="690"/>
      <c r="N28" s="690"/>
      <c r="O28" s="690"/>
      <c r="P28" s="690"/>
      <c r="Q28" s="690"/>
      <c r="R28" s="690"/>
      <c r="S28" s="690"/>
      <c r="T28" s="690"/>
    </row>
    <row r="29" spans="1:20">
      <c r="A29" s="531">
        <v>23</v>
      </c>
      <c r="B29" s="539" t="s">
        <v>581</v>
      </c>
      <c r="C29" s="634">
        <v>2179593.1529000001</v>
      </c>
      <c r="D29" s="634">
        <v>155368980.00630009</v>
      </c>
      <c r="E29" s="634">
        <v>2362920.0259999996</v>
      </c>
      <c r="F29" s="634">
        <v>2543398.1408999991</v>
      </c>
      <c r="G29" s="634"/>
      <c r="H29" s="634">
        <v>0</v>
      </c>
      <c r="I29" s="636">
        <f t="shared" si="0"/>
        <v>152642254.99230012</v>
      </c>
      <c r="J29" s="690"/>
      <c r="K29" s="690"/>
      <c r="L29" s="690"/>
      <c r="M29" s="690"/>
      <c r="N29" s="690"/>
      <c r="O29" s="690"/>
      <c r="P29" s="690"/>
      <c r="Q29" s="690"/>
      <c r="R29" s="690"/>
      <c r="S29" s="690"/>
      <c r="T29" s="690"/>
    </row>
    <row r="30" spans="1:20">
      <c r="A30" s="531">
        <v>24</v>
      </c>
      <c r="B30" s="539" t="s">
        <v>582</v>
      </c>
      <c r="C30" s="634">
        <v>2633868.3000000003</v>
      </c>
      <c r="D30" s="634">
        <v>40351772.006099992</v>
      </c>
      <c r="E30" s="634">
        <v>869045.245</v>
      </c>
      <c r="F30" s="634">
        <v>722041.4295999998</v>
      </c>
      <c r="G30" s="634"/>
      <c r="H30" s="634">
        <v>0</v>
      </c>
      <c r="I30" s="636">
        <f t="shared" si="0"/>
        <v>41394553.631499991</v>
      </c>
      <c r="J30" s="690"/>
      <c r="K30" s="690"/>
      <c r="L30" s="690"/>
      <c r="M30" s="690"/>
      <c r="N30" s="690"/>
      <c r="O30" s="690"/>
      <c r="P30" s="690"/>
      <c r="Q30" s="690"/>
      <c r="R30" s="690"/>
      <c r="S30" s="690"/>
      <c r="T30" s="690"/>
    </row>
    <row r="31" spans="1:20">
      <c r="A31" s="531">
        <v>25</v>
      </c>
      <c r="B31" s="539" t="s">
        <v>583</v>
      </c>
      <c r="C31" s="634">
        <v>50521.149999999994</v>
      </c>
      <c r="D31" s="634">
        <v>12463679.151900001</v>
      </c>
      <c r="E31" s="634">
        <v>35632.100000000006</v>
      </c>
      <c r="F31" s="634">
        <v>192248.88010000007</v>
      </c>
      <c r="G31" s="634"/>
      <c r="H31" s="634">
        <v>0</v>
      </c>
      <c r="I31" s="636">
        <f t="shared" si="0"/>
        <v>12286319.321800001</v>
      </c>
      <c r="J31" s="690"/>
      <c r="K31" s="690"/>
      <c r="L31" s="690"/>
      <c r="M31" s="690"/>
      <c r="N31" s="690"/>
      <c r="O31" s="690"/>
      <c r="P31" s="690"/>
      <c r="Q31" s="690"/>
      <c r="R31" s="690"/>
      <c r="S31" s="690"/>
      <c r="T31" s="690"/>
    </row>
    <row r="32" spans="1:20">
      <c r="A32" s="531">
        <v>26</v>
      </c>
      <c r="B32" s="539" t="s">
        <v>584</v>
      </c>
      <c r="C32" s="634">
        <v>2504154.301501805</v>
      </c>
      <c r="D32" s="634">
        <v>53382893.049700007</v>
      </c>
      <c r="E32" s="634">
        <v>998335.02229999995</v>
      </c>
      <c r="F32" s="634">
        <v>1031520.2724999997</v>
      </c>
      <c r="G32" s="634"/>
      <c r="H32" s="634">
        <v>80212.402399999977</v>
      </c>
      <c r="I32" s="636">
        <f t="shared" si="0"/>
        <v>53857192.056401812</v>
      </c>
      <c r="J32" s="690"/>
      <c r="K32" s="690"/>
      <c r="L32" s="690"/>
      <c r="M32" s="690"/>
      <c r="N32" s="690"/>
      <c r="O32" s="690"/>
      <c r="P32" s="690"/>
      <c r="Q32" s="690"/>
      <c r="R32" s="690"/>
      <c r="S32" s="690"/>
      <c r="T32" s="690"/>
    </row>
    <row r="33" spans="1:20">
      <c r="A33" s="531">
        <v>27</v>
      </c>
      <c r="B33" s="532" t="s">
        <v>165</v>
      </c>
      <c r="C33" s="634">
        <v>198911.25400000002</v>
      </c>
      <c r="D33" s="634">
        <v>119969310.40479827</v>
      </c>
      <c r="E33" s="634">
        <v>72792.907700005424</v>
      </c>
      <c r="F33" s="634">
        <v>877.43989999999997</v>
      </c>
      <c r="G33" s="634"/>
      <c r="H33" s="634">
        <v>552150.43000000005</v>
      </c>
      <c r="I33" s="636">
        <f t="shared" si="0"/>
        <v>120094551.31119826</v>
      </c>
      <c r="J33" s="690"/>
      <c r="K33" s="690"/>
      <c r="L33" s="690"/>
      <c r="M33" s="690"/>
      <c r="N33" s="690"/>
      <c r="O33" s="690"/>
      <c r="P33" s="690"/>
      <c r="Q33" s="690"/>
      <c r="R33" s="690"/>
      <c r="S33" s="690"/>
      <c r="T33" s="690"/>
    </row>
    <row r="34" spans="1:20">
      <c r="A34" s="531">
        <v>28</v>
      </c>
      <c r="B34" s="541" t="s">
        <v>68</v>
      </c>
      <c r="C34" s="633">
        <f>SUM(C7:C33)</f>
        <v>47496482.2648018</v>
      </c>
      <c r="D34" s="633">
        <f t="shared" ref="D34:H34" si="1">SUM(D7:D33)</f>
        <v>1849803156.9695983</v>
      </c>
      <c r="E34" s="633">
        <f t="shared" si="1"/>
        <v>23221002.913400006</v>
      </c>
      <c r="F34" s="633">
        <f t="shared" si="1"/>
        <v>22242241.9344</v>
      </c>
      <c r="G34" s="633">
        <f t="shared" si="1"/>
        <v>0</v>
      </c>
      <c r="H34" s="633">
        <f t="shared" si="1"/>
        <v>3281626.977</v>
      </c>
      <c r="I34" s="637">
        <f t="shared" si="0"/>
        <v>1851836394.3866</v>
      </c>
      <c r="J34" s="690"/>
      <c r="K34" s="690"/>
      <c r="L34" s="690"/>
      <c r="M34" s="690"/>
      <c r="N34" s="690"/>
      <c r="O34" s="690"/>
      <c r="P34" s="690"/>
      <c r="Q34" s="690"/>
      <c r="R34" s="690"/>
      <c r="S34" s="690"/>
      <c r="T34" s="690"/>
    </row>
    <row r="35" spans="1:20">
      <c r="A35" s="540"/>
      <c r="B35" s="540"/>
      <c r="C35" s="540"/>
      <c r="D35" s="540"/>
      <c r="E35" s="540"/>
      <c r="F35" s="540"/>
      <c r="G35" s="540"/>
      <c r="H35" s="540"/>
      <c r="I35" s="540"/>
      <c r="J35" s="540"/>
    </row>
    <row r="36" spans="1:20">
      <c r="A36" s="540"/>
      <c r="B36" s="542"/>
      <c r="C36" s="540"/>
      <c r="D36" s="540"/>
      <c r="E36" s="540"/>
      <c r="F36" s="540"/>
      <c r="G36" s="540"/>
      <c r="H36" s="540"/>
      <c r="I36" s="540"/>
      <c r="J36" s="540"/>
    </row>
    <row r="37" spans="1:20">
      <c r="A37" s="540"/>
      <c r="B37" s="540"/>
      <c r="C37" s="540"/>
      <c r="D37" s="540"/>
      <c r="E37" s="540"/>
      <c r="F37" s="540"/>
      <c r="G37" s="540"/>
      <c r="H37" s="540"/>
      <c r="I37" s="540"/>
      <c r="J37" s="540"/>
    </row>
    <row r="38" spans="1:20">
      <c r="A38" s="540"/>
      <c r="B38" s="540"/>
      <c r="C38" s="540"/>
      <c r="D38" s="540"/>
      <c r="E38" s="540"/>
      <c r="F38" s="540"/>
      <c r="G38" s="540"/>
      <c r="H38" s="540"/>
      <c r="I38" s="540"/>
      <c r="J38" s="540"/>
    </row>
    <row r="39" spans="1:20">
      <c r="A39" s="540"/>
      <c r="B39" s="540"/>
      <c r="C39" s="540"/>
      <c r="D39" s="540"/>
      <c r="E39" s="540"/>
      <c r="F39" s="540"/>
      <c r="G39" s="540"/>
      <c r="H39" s="540"/>
      <c r="I39" s="540"/>
      <c r="J39" s="540"/>
    </row>
    <row r="40" spans="1:20">
      <c r="A40" s="540"/>
      <c r="B40" s="540"/>
      <c r="C40" s="540"/>
      <c r="D40" s="540"/>
      <c r="E40" s="540"/>
      <c r="F40" s="540"/>
      <c r="G40" s="540"/>
      <c r="H40" s="540"/>
      <c r="I40" s="540"/>
      <c r="J40" s="540"/>
    </row>
    <row r="41" spans="1:20">
      <c r="A41" s="540"/>
      <c r="B41" s="540"/>
      <c r="C41" s="540"/>
      <c r="D41" s="540"/>
      <c r="E41" s="540"/>
      <c r="F41" s="540"/>
      <c r="G41" s="540"/>
      <c r="H41" s="540"/>
      <c r="I41" s="540"/>
      <c r="J41" s="540"/>
    </row>
    <row r="42" spans="1:20">
      <c r="A42" s="543"/>
      <c r="B42" s="543"/>
      <c r="C42" s="540"/>
      <c r="D42" s="540"/>
      <c r="E42" s="540"/>
      <c r="F42" s="540"/>
      <c r="G42" s="540"/>
      <c r="H42" s="540"/>
      <c r="I42" s="540"/>
      <c r="J42" s="540"/>
    </row>
    <row r="43" spans="1:20">
      <c r="A43" s="543"/>
      <c r="B43" s="543"/>
      <c r="C43" s="540"/>
      <c r="D43" s="540"/>
      <c r="E43" s="540"/>
      <c r="F43" s="540"/>
      <c r="G43" s="540"/>
      <c r="H43" s="540"/>
      <c r="I43" s="540"/>
      <c r="J43" s="540"/>
    </row>
    <row r="44" spans="1:20">
      <c r="A44" s="540"/>
      <c r="B44" s="544"/>
      <c r="C44" s="540"/>
      <c r="D44" s="540"/>
      <c r="E44" s="540"/>
      <c r="F44" s="540"/>
      <c r="G44" s="540"/>
      <c r="H44" s="540"/>
      <c r="I44" s="540"/>
      <c r="J44" s="540"/>
    </row>
    <row r="45" spans="1:20">
      <c r="A45" s="540"/>
      <c r="B45" s="544"/>
      <c r="C45" s="540"/>
      <c r="D45" s="540"/>
      <c r="E45" s="540"/>
      <c r="F45" s="540"/>
      <c r="G45" s="540"/>
      <c r="H45" s="540"/>
      <c r="I45" s="540"/>
      <c r="J45" s="540"/>
    </row>
    <row r="46" spans="1:20">
      <c r="A46" s="540"/>
      <c r="B46" s="544"/>
      <c r="C46" s="540"/>
      <c r="D46" s="540"/>
      <c r="E46" s="540"/>
      <c r="F46" s="540"/>
      <c r="G46" s="540"/>
      <c r="H46" s="540"/>
      <c r="I46" s="540"/>
      <c r="J46" s="540"/>
    </row>
    <row r="47" spans="1:20">
      <c r="A47" s="540"/>
      <c r="B47" s="540"/>
      <c r="C47" s="540"/>
      <c r="D47" s="540"/>
      <c r="E47" s="540"/>
      <c r="F47" s="540"/>
      <c r="G47" s="540"/>
      <c r="H47" s="540"/>
      <c r="I47" s="540"/>
      <c r="J47" s="54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90" zoomScaleNormal="90" workbookViewId="0">
      <selection activeCell="D33" sqref="D33"/>
    </sheetView>
  </sheetViews>
  <sheetFormatPr defaultColWidth="9.140625" defaultRowHeight="12.75"/>
  <cols>
    <col min="1" max="1" width="11.85546875" style="516" bestFit="1" customWidth="1"/>
    <col min="2" max="2" width="108" style="516" bestFit="1" customWidth="1"/>
    <col min="3" max="3" width="35.5703125" style="516" customWidth="1"/>
    <col min="4" max="4" width="38.42578125" style="538" customWidth="1"/>
    <col min="5" max="16384" width="9.140625" style="516"/>
  </cols>
  <sheetData>
    <row r="1" spans="1:6" ht="13.5">
      <c r="A1" s="515" t="s">
        <v>188</v>
      </c>
      <c r="B1" s="432" t="str">
        <f>Info!C2</f>
        <v>ს.ს "პროკრედიტ ბანკი"</v>
      </c>
      <c r="D1" s="516"/>
    </row>
    <row r="2" spans="1:6">
      <c r="A2" s="517" t="s">
        <v>189</v>
      </c>
      <c r="B2" s="519">
        <f>'1. key ratios'!B2</f>
        <v>44561</v>
      </c>
      <c r="D2" s="516"/>
    </row>
    <row r="3" spans="1:6">
      <c r="A3" s="518" t="s">
        <v>585</v>
      </c>
      <c r="D3" s="516"/>
    </row>
    <row r="5" spans="1:6" ht="51">
      <c r="A5" s="760" t="s">
        <v>586</v>
      </c>
      <c r="B5" s="760"/>
      <c r="C5" s="545" t="s">
        <v>587</v>
      </c>
      <c r="D5" s="585" t="s">
        <v>588</v>
      </c>
    </row>
    <row r="6" spans="1:6">
      <c r="A6" s="546">
        <v>1</v>
      </c>
      <c r="B6" s="547" t="s">
        <v>589</v>
      </c>
      <c r="C6" s="634">
        <v>46959371.291200012</v>
      </c>
      <c r="D6" s="531"/>
      <c r="E6" s="690"/>
      <c r="F6" s="690"/>
    </row>
    <row r="7" spans="1:6">
      <c r="A7" s="548">
        <v>2</v>
      </c>
      <c r="B7" s="547" t="s">
        <v>590</v>
      </c>
      <c r="C7" s="634">
        <f>SUM(C8:C11)</f>
        <v>8693987.7544999868</v>
      </c>
      <c r="D7" s="531">
        <f>SUM(D8:D11)</f>
        <v>0</v>
      </c>
      <c r="E7" s="690"/>
      <c r="F7" s="690"/>
    </row>
    <row r="8" spans="1:6">
      <c r="A8" s="549">
        <v>2.1</v>
      </c>
      <c r="B8" s="550" t="s">
        <v>591</v>
      </c>
      <c r="C8" s="634">
        <v>4174440.1064999998</v>
      </c>
      <c r="D8" s="531"/>
      <c r="E8" s="690"/>
      <c r="F8" s="690"/>
    </row>
    <row r="9" spans="1:6">
      <c r="A9" s="549">
        <v>2.2000000000000002</v>
      </c>
      <c r="B9" s="550" t="s">
        <v>592</v>
      </c>
      <c r="C9" s="634">
        <v>4519547.6479999861</v>
      </c>
      <c r="D9" s="531"/>
      <c r="E9" s="690"/>
      <c r="F9" s="690"/>
    </row>
    <row r="10" spans="1:6">
      <c r="A10" s="549">
        <v>2.2999999999999998</v>
      </c>
      <c r="B10" s="550" t="s">
        <v>593</v>
      </c>
      <c r="C10" s="634">
        <v>0</v>
      </c>
      <c r="D10" s="531"/>
      <c r="E10" s="690"/>
      <c r="F10" s="690"/>
    </row>
    <row r="11" spans="1:6">
      <c r="A11" s="549">
        <v>2.4</v>
      </c>
      <c r="B11" s="550" t="s">
        <v>594</v>
      </c>
      <c r="C11" s="634">
        <v>0</v>
      </c>
      <c r="D11" s="531"/>
      <c r="E11" s="690"/>
      <c r="F11" s="690"/>
    </row>
    <row r="12" spans="1:6">
      <c r="A12" s="546">
        <v>3</v>
      </c>
      <c r="B12" s="547" t="s">
        <v>595</v>
      </c>
      <c r="C12" s="634">
        <f>SUM(C13:C18)</f>
        <v>10272440.025699999</v>
      </c>
      <c r="D12" s="531">
        <f>SUM(D13:D18)</f>
        <v>0</v>
      </c>
      <c r="E12" s="690"/>
      <c r="F12" s="690"/>
    </row>
    <row r="13" spans="1:6">
      <c r="A13" s="549">
        <v>3.1</v>
      </c>
      <c r="B13" s="550" t="s">
        <v>596</v>
      </c>
      <c r="C13" s="634">
        <v>2729476.5469999989</v>
      </c>
      <c r="D13" s="531"/>
      <c r="E13" s="690"/>
      <c r="F13" s="690"/>
    </row>
    <row r="14" spans="1:6">
      <c r="A14" s="549">
        <v>3.2</v>
      </c>
      <c r="B14" s="550" t="s">
        <v>597</v>
      </c>
      <c r="C14" s="634">
        <v>3545847.4202000001</v>
      </c>
      <c r="D14" s="531"/>
      <c r="E14" s="690"/>
      <c r="F14" s="690"/>
    </row>
    <row r="15" spans="1:6">
      <c r="A15" s="549">
        <v>3.3</v>
      </c>
      <c r="B15" s="550" t="s">
        <v>598</v>
      </c>
      <c r="C15" s="634">
        <v>3390304.6315000001</v>
      </c>
      <c r="D15" s="531"/>
      <c r="E15" s="690"/>
      <c r="F15" s="690"/>
    </row>
    <row r="16" spans="1:6">
      <c r="A16" s="549">
        <v>3.4</v>
      </c>
      <c r="B16" s="550" t="s">
        <v>599</v>
      </c>
      <c r="C16" s="634">
        <v>296181.21010000003</v>
      </c>
      <c r="D16" s="531"/>
      <c r="E16" s="690"/>
      <c r="F16" s="690"/>
    </row>
    <row r="17" spans="1:6">
      <c r="A17" s="548">
        <v>3.5</v>
      </c>
      <c r="B17" s="550" t="s">
        <v>600</v>
      </c>
      <c r="C17" s="634">
        <v>310630.2169</v>
      </c>
      <c r="D17" s="531"/>
      <c r="E17" s="690"/>
      <c r="F17" s="690"/>
    </row>
    <row r="18" spans="1:6">
      <c r="A18" s="549">
        <v>3.6</v>
      </c>
      <c r="B18" s="550" t="s">
        <v>601</v>
      </c>
      <c r="C18" s="634">
        <v>0</v>
      </c>
      <c r="D18" s="531"/>
      <c r="E18" s="690"/>
      <c r="F18" s="690"/>
    </row>
    <row r="19" spans="1:6">
      <c r="A19" s="551">
        <v>4</v>
      </c>
      <c r="B19" s="547" t="s">
        <v>602</v>
      </c>
      <c r="C19" s="633">
        <f>C6+C7-C12</f>
        <v>45380919.019999996</v>
      </c>
      <c r="D19" s="523">
        <f>D6+D7-D12</f>
        <v>0</v>
      </c>
      <c r="E19" s="690"/>
      <c r="F19" s="690"/>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election activeCell="C33" sqref="C33"/>
    </sheetView>
  </sheetViews>
  <sheetFormatPr defaultColWidth="9.140625" defaultRowHeight="12.75"/>
  <cols>
    <col min="1" max="1" width="11.85546875" style="516" bestFit="1" customWidth="1"/>
    <col min="2" max="2" width="124.7109375" style="516" customWidth="1"/>
    <col min="3" max="3" width="21.5703125" style="516" customWidth="1"/>
    <col min="4" max="4" width="49.140625" style="538" customWidth="1"/>
    <col min="5" max="16384" width="9.140625" style="516"/>
  </cols>
  <sheetData>
    <row r="1" spans="1:5" ht="13.5">
      <c r="A1" s="515" t="s">
        <v>188</v>
      </c>
      <c r="B1" s="432" t="str">
        <f>Info!C2</f>
        <v>ს.ს "პროკრედიტ ბანკი"</v>
      </c>
      <c r="D1" s="516"/>
    </row>
    <row r="2" spans="1:5">
      <c r="A2" s="517" t="s">
        <v>189</v>
      </c>
      <c r="B2" s="519">
        <f>'1. key ratios'!B2</f>
        <v>44561</v>
      </c>
      <c r="D2" s="516"/>
    </row>
    <row r="3" spans="1:5">
      <c r="A3" s="518" t="s">
        <v>603</v>
      </c>
      <c r="D3" s="516"/>
    </row>
    <row r="4" spans="1:5">
      <c r="A4" s="518"/>
      <c r="D4" s="516"/>
    </row>
    <row r="5" spans="1:5" ht="15" customHeight="1">
      <c r="A5" s="761" t="s">
        <v>604</v>
      </c>
      <c r="B5" s="762"/>
      <c r="C5" s="751" t="s">
        <v>605</v>
      </c>
      <c r="D5" s="765" t="s">
        <v>606</v>
      </c>
    </row>
    <row r="6" spans="1:5" ht="24" customHeight="1">
      <c r="A6" s="763"/>
      <c r="B6" s="764"/>
      <c r="C6" s="754"/>
      <c r="D6" s="765"/>
    </row>
    <row r="7" spans="1:5">
      <c r="A7" s="541">
        <v>1</v>
      </c>
      <c r="B7" s="523" t="s">
        <v>607</v>
      </c>
      <c r="C7" s="634">
        <v>52358837.512000009</v>
      </c>
      <c r="D7" s="552"/>
      <c r="E7" s="690"/>
    </row>
    <row r="8" spans="1:5">
      <c r="A8" s="532">
        <v>2</v>
      </c>
      <c r="B8" s="532" t="s">
        <v>608</v>
      </c>
      <c r="C8" s="634">
        <v>6134380.691172001</v>
      </c>
      <c r="D8" s="552"/>
      <c r="E8" s="690"/>
    </row>
    <row r="9" spans="1:5">
      <c r="A9" s="532">
        <v>3</v>
      </c>
      <c r="B9" s="553" t="s">
        <v>609</v>
      </c>
      <c r="C9" s="634">
        <v>0</v>
      </c>
      <c r="D9" s="552"/>
      <c r="E9" s="690"/>
    </row>
    <row r="10" spans="1:5">
      <c r="A10" s="532">
        <v>4</v>
      </c>
      <c r="B10" s="532" t="s">
        <v>610</v>
      </c>
      <c r="C10" s="634">
        <f>SUM(C11:C18)</f>
        <v>11224640.022319999</v>
      </c>
      <c r="D10" s="552"/>
      <c r="E10" s="690"/>
    </row>
    <row r="11" spans="1:5">
      <c r="A11" s="532">
        <v>5</v>
      </c>
      <c r="B11" s="554" t="s">
        <v>611</v>
      </c>
      <c r="C11" s="634">
        <v>0</v>
      </c>
      <c r="D11" s="552"/>
      <c r="E11" s="690"/>
    </row>
    <row r="12" spans="1:5">
      <c r="A12" s="532">
        <v>6</v>
      </c>
      <c r="B12" s="554" t="s">
        <v>612</v>
      </c>
      <c r="C12" s="634">
        <v>0</v>
      </c>
      <c r="D12" s="552"/>
      <c r="E12" s="690"/>
    </row>
    <row r="13" spans="1:5">
      <c r="A13" s="532">
        <v>7</v>
      </c>
      <c r="B13" s="554" t="s">
        <v>613</v>
      </c>
      <c r="C13" s="634">
        <v>7615182.0171000008</v>
      </c>
      <c r="D13" s="552"/>
      <c r="E13" s="690"/>
    </row>
    <row r="14" spans="1:5">
      <c r="A14" s="532">
        <v>8</v>
      </c>
      <c r="B14" s="554" t="s">
        <v>614</v>
      </c>
      <c r="C14" s="634">
        <v>0</v>
      </c>
      <c r="D14" s="532"/>
      <c r="E14" s="690"/>
    </row>
    <row r="15" spans="1:5">
      <c r="A15" s="532">
        <v>9</v>
      </c>
      <c r="B15" s="554" t="s">
        <v>615</v>
      </c>
      <c r="C15" s="634">
        <v>0</v>
      </c>
      <c r="D15" s="532"/>
      <c r="E15" s="690"/>
    </row>
    <row r="16" spans="1:5">
      <c r="A16" s="532">
        <v>10</v>
      </c>
      <c r="B16" s="554" t="s">
        <v>616</v>
      </c>
      <c r="C16" s="634">
        <v>2729476.5469999989</v>
      </c>
      <c r="D16" s="552"/>
      <c r="E16" s="690"/>
    </row>
    <row r="17" spans="1:5">
      <c r="A17" s="532">
        <v>11</v>
      </c>
      <c r="B17" s="554" t="s">
        <v>617</v>
      </c>
      <c r="C17" s="634">
        <v>0</v>
      </c>
      <c r="D17" s="532"/>
      <c r="E17" s="690"/>
    </row>
    <row r="18" spans="1:5" ht="25.5">
      <c r="A18" s="532">
        <v>12</v>
      </c>
      <c r="B18" s="554" t="s">
        <v>618</v>
      </c>
      <c r="C18" s="634">
        <v>879981.45822000015</v>
      </c>
      <c r="D18" s="552"/>
      <c r="E18" s="690"/>
    </row>
    <row r="19" spans="1:5">
      <c r="A19" s="541">
        <v>13</v>
      </c>
      <c r="B19" s="555" t="s">
        <v>619</v>
      </c>
      <c r="C19" s="633">
        <f>C7+C8+C9-C10</f>
        <v>47268578.180852011</v>
      </c>
      <c r="D19" s="556"/>
      <c r="E19" s="690"/>
    </row>
    <row r="22" spans="1:5">
      <c r="B22" s="515"/>
    </row>
    <row r="23" spans="1:5">
      <c r="B23" s="517"/>
    </row>
    <row r="24" spans="1:5">
      <c r="B24" s="51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zoomScaleNormal="100" workbookViewId="0">
      <selection activeCell="H35" sqref="H35"/>
    </sheetView>
  </sheetViews>
  <sheetFormatPr defaultColWidth="9.140625" defaultRowHeight="12.75"/>
  <cols>
    <col min="1" max="1" width="11.85546875" style="516" bestFit="1" customWidth="1"/>
    <col min="2" max="2" width="50.5703125" style="516" customWidth="1"/>
    <col min="3" max="3" width="15.5703125" style="516" customWidth="1"/>
    <col min="4" max="4" width="14.28515625" style="516" bestFit="1" customWidth="1"/>
    <col min="5" max="6" width="18.140625" style="516" bestFit="1" customWidth="1"/>
    <col min="7" max="7" width="11.5703125" style="516" bestFit="1" customWidth="1"/>
    <col min="8" max="11" width="18.140625" style="516" bestFit="1" customWidth="1"/>
    <col min="12" max="12" width="11.5703125" style="516" bestFit="1" customWidth="1"/>
    <col min="13" max="15" width="18.140625" style="516" bestFit="1" customWidth="1"/>
    <col min="16" max="16" width="19" style="516" bestFit="1" customWidth="1"/>
    <col min="17" max="19" width="17.28515625" style="516" bestFit="1" customWidth="1"/>
    <col min="20" max="20" width="15.85546875" style="516" bestFit="1" customWidth="1"/>
    <col min="21" max="21" width="11.140625" style="516" bestFit="1" customWidth="1"/>
    <col min="22" max="22" width="20" style="516" customWidth="1"/>
    <col min="23" max="16384" width="9.140625" style="516"/>
  </cols>
  <sheetData>
    <row r="1" spans="1:22" ht="13.5">
      <c r="A1" s="515" t="s">
        <v>188</v>
      </c>
      <c r="B1" s="432" t="str">
        <f>Info!C2</f>
        <v>ს.ს "პროკრედიტ ბანკი"</v>
      </c>
    </row>
    <row r="2" spans="1:22">
      <c r="A2" s="517" t="s">
        <v>189</v>
      </c>
      <c r="B2" s="519">
        <f>'1. key ratios'!B2</f>
        <v>44561</v>
      </c>
      <c r="C2" s="527"/>
    </row>
    <row r="3" spans="1:22">
      <c r="A3" s="518" t="s">
        <v>620</v>
      </c>
    </row>
    <row r="5" spans="1:22" ht="15" customHeight="1">
      <c r="A5" s="751" t="s">
        <v>621</v>
      </c>
      <c r="B5" s="753"/>
      <c r="C5" s="768" t="s">
        <v>622</v>
      </c>
      <c r="D5" s="769"/>
      <c r="E5" s="769"/>
      <c r="F5" s="769"/>
      <c r="G5" s="769"/>
      <c r="H5" s="769"/>
      <c r="I5" s="769"/>
      <c r="J5" s="769"/>
      <c r="K5" s="769"/>
      <c r="L5" s="769"/>
      <c r="M5" s="769"/>
      <c r="N5" s="769"/>
      <c r="O5" s="769"/>
      <c r="P5" s="769"/>
      <c r="Q5" s="769"/>
      <c r="R5" s="769"/>
      <c r="S5" s="769"/>
      <c r="T5" s="769"/>
      <c r="U5" s="770"/>
      <c r="V5" s="557"/>
    </row>
    <row r="6" spans="1:22">
      <c r="A6" s="766"/>
      <c r="B6" s="767"/>
      <c r="C6" s="771" t="s">
        <v>68</v>
      </c>
      <c r="D6" s="773" t="s">
        <v>623</v>
      </c>
      <c r="E6" s="773"/>
      <c r="F6" s="774"/>
      <c r="G6" s="775" t="s">
        <v>624</v>
      </c>
      <c r="H6" s="776"/>
      <c r="I6" s="776"/>
      <c r="J6" s="776"/>
      <c r="K6" s="777"/>
      <c r="L6" s="558"/>
      <c r="M6" s="778" t="s">
        <v>625</v>
      </c>
      <c r="N6" s="778"/>
      <c r="O6" s="758"/>
      <c r="P6" s="758"/>
      <c r="Q6" s="758"/>
      <c r="R6" s="758"/>
      <c r="S6" s="758"/>
      <c r="T6" s="758"/>
      <c r="U6" s="758"/>
      <c r="V6" s="559"/>
    </row>
    <row r="7" spans="1:22" ht="25.5">
      <c r="A7" s="754"/>
      <c r="B7" s="756"/>
      <c r="C7" s="772"/>
      <c r="D7" s="560"/>
      <c r="E7" s="529" t="s">
        <v>626</v>
      </c>
      <c r="F7" s="589" t="s">
        <v>627</v>
      </c>
      <c r="G7" s="527"/>
      <c r="H7" s="589" t="s">
        <v>626</v>
      </c>
      <c r="I7" s="529" t="s">
        <v>653</v>
      </c>
      <c r="J7" s="529" t="s">
        <v>628</v>
      </c>
      <c r="K7" s="589" t="s">
        <v>629</v>
      </c>
      <c r="L7" s="561"/>
      <c r="M7" s="576" t="s">
        <v>630</v>
      </c>
      <c r="N7" s="529" t="s">
        <v>628</v>
      </c>
      <c r="O7" s="529" t="s">
        <v>631</v>
      </c>
      <c r="P7" s="529" t="s">
        <v>632</v>
      </c>
      <c r="Q7" s="529" t="s">
        <v>633</v>
      </c>
      <c r="R7" s="529" t="s">
        <v>634</v>
      </c>
      <c r="S7" s="529" t="s">
        <v>635</v>
      </c>
      <c r="T7" s="562" t="s">
        <v>636</v>
      </c>
      <c r="U7" s="529" t="s">
        <v>637</v>
      </c>
      <c r="V7" s="557"/>
    </row>
    <row r="8" spans="1:22" s="535" customFormat="1">
      <c r="A8" s="650">
        <v>1</v>
      </c>
      <c r="B8" s="523" t="s">
        <v>638</v>
      </c>
      <c r="C8" s="633">
        <v>1354159163.0329022</v>
      </c>
      <c r="D8" s="633">
        <v>1224834207.7818985</v>
      </c>
      <c r="E8" s="633">
        <v>11108319.8322</v>
      </c>
      <c r="F8" s="633">
        <v>0</v>
      </c>
      <c r="G8" s="633">
        <v>82056377.078899994</v>
      </c>
      <c r="H8" s="633">
        <v>13506315.0362</v>
      </c>
      <c r="I8" s="633">
        <v>818842.1399999999</v>
      </c>
      <c r="J8" s="633">
        <v>0</v>
      </c>
      <c r="K8" s="633">
        <v>0</v>
      </c>
      <c r="L8" s="633">
        <v>47268578.172099993</v>
      </c>
      <c r="M8" s="633">
        <v>5432701.5811000001</v>
      </c>
      <c r="N8" s="633">
        <v>1372882.2709999997</v>
      </c>
      <c r="O8" s="633">
        <v>3842413.4844000004</v>
      </c>
      <c r="P8" s="633">
        <v>2533468.39</v>
      </c>
      <c r="Q8" s="633">
        <v>5200816.6608000016</v>
      </c>
      <c r="R8" s="633">
        <v>0</v>
      </c>
      <c r="S8" s="633">
        <v>0</v>
      </c>
      <c r="T8" s="633">
        <v>0</v>
      </c>
      <c r="U8" s="633">
        <v>5032706.0916999979</v>
      </c>
      <c r="V8" s="543"/>
    </row>
    <row r="9" spans="1:22">
      <c r="A9" s="531">
        <v>1.1000000000000001</v>
      </c>
      <c r="B9" s="563" t="s">
        <v>639</v>
      </c>
      <c r="C9" s="638"/>
      <c r="D9" s="634"/>
      <c r="E9" s="634"/>
      <c r="F9" s="634"/>
      <c r="G9" s="634"/>
      <c r="H9" s="634"/>
      <c r="I9" s="634"/>
      <c r="J9" s="634"/>
      <c r="K9" s="634"/>
      <c r="L9" s="634"/>
      <c r="M9" s="634"/>
      <c r="N9" s="634"/>
      <c r="O9" s="634"/>
      <c r="P9" s="634"/>
      <c r="Q9" s="634"/>
      <c r="R9" s="634"/>
      <c r="S9" s="634"/>
      <c r="T9" s="634"/>
      <c r="U9" s="634"/>
      <c r="V9" s="540"/>
    </row>
    <row r="10" spans="1:22">
      <c r="A10" s="531">
        <v>1.2</v>
      </c>
      <c r="B10" s="563" t="s">
        <v>640</v>
      </c>
      <c r="C10" s="638"/>
      <c r="D10" s="634"/>
      <c r="E10" s="634"/>
      <c r="F10" s="634"/>
      <c r="G10" s="634"/>
      <c r="H10" s="634"/>
      <c r="I10" s="634"/>
      <c r="J10" s="634"/>
      <c r="K10" s="634"/>
      <c r="L10" s="634"/>
      <c r="M10" s="634"/>
      <c r="N10" s="634"/>
      <c r="O10" s="634"/>
      <c r="P10" s="634"/>
      <c r="Q10" s="634"/>
      <c r="R10" s="634"/>
      <c r="S10" s="634"/>
      <c r="T10" s="634"/>
      <c r="U10" s="634"/>
      <c r="V10" s="540"/>
    </row>
    <row r="11" spans="1:22">
      <c r="A11" s="531">
        <v>1.3</v>
      </c>
      <c r="B11" s="563" t="s">
        <v>641</v>
      </c>
      <c r="C11" s="638"/>
      <c r="D11" s="634"/>
      <c r="E11" s="634"/>
      <c r="F11" s="634"/>
      <c r="G11" s="634"/>
      <c r="H11" s="634"/>
      <c r="I11" s="634"/>
      <c r="J11" s="634"/>
      <c r="K11" s="634"/>
      <c r="L11" s="634"/>
      <c r="M11" s="634"/>
      <c r="N11" s="634"/>
      <c r="O11" s="634"/>
      <c r="P11" s="634"/>
      <c r="Q11" s="634"/>
      <c r="R11" s="634"/>
      <c r="S11" s="634"/>
      <c r="T11" s="634"/>
      <c r="U11" s="634"/>
      <c r="V11" s="540"/>
    </row>
    <row r="12" spans="1:22">
      <c r="A12" s="531">
        <v>1.4</v>
      </c>
      <c r="B12" s="563" t="s">
        <v>642</v>
      </c>
      <c r="C12" s="638">
        <v>5601503.8271999974</v>
      </c>
      <c r="D12" s="634">
        <v>0</v>
      </c>
      <c r="E12" s="634">
        <v>186597.6274</v>
      </c>
      <c r="F12" s="634">
        <v>0</v>
      </c>
      <c r="G12" s="634">
        <v>0</v>
      </c>
      <c r="H12" s="634">
        <v>0</v>
      </c>
      <c r="I12" s="634">
        <v>0</v>
      </c>
      <c r="J12" s="634">
        <v>0</v>
      </c>
      <c r="K12" s="634">
        <v>0</v>
      </c>
      <c r="L12" s="634">
        <v>0</v>
      </c>
      <c r="M12" s="634">
        <v>0</v>
      </c>
      <c r="N12" s="634">
        <v>0</v>
      </c>
      <c r="O12" s="634">
        <v>0</v>
      </c>
      <c r="P12" s="634">
        <v>0</v>
      </c>
      <c r="Q12" s="634">
        <v>0</v>
      </c>
      <c r="R12" s="634">
        <v>0</v>
      </c>
      <c r="S12" s="634">
        <v>0</v>
      </c>
      <c r="T12" s="634">
        <v>0</v>
      </c>
      <c r="U12" s="634">
        <v>0</v>
      </c>
      <c r="V12" s="540"/>
    </row>
    <row r="13" spans="1:22">
      <c r="A13" s="531">
        <v>1.5</v>
      </c>
      <c r="B13" s="563" t="s">
        <v>643</v>
      </c>
      <c r="C13" s="638">
        <v>1153679877.0378022</v>
      </c>
      <c r="D13" s="634">
        <v>1062872313.6103985</v>
      </c>
      <c r="E13" s="634">
        <v>9328669.8014000002</v>
      </c>
      <c r="F13" s="634">
        <v>0</v>
      </c>
      <c r="G13" s="634">
        <v>60765040.660299994</v>
      </c>
      <c r="H13" s="634">
        <v>12753071.9298</v>
      </c>
      <c r="I13" s="634">
        <v>818272.1399999999</v>
      </c>
      <c r="J13" s="634">
        <v>0</v>
      </c>
      <c r="K13" s="634">
        <v>0</v>
      </c>
      <c r="L13" s="634">
        <v>35644026.594299987</v>
      </c>
      <c r="M13" s="634">
        <v>3366580.9685</v>
      </c>
      <c r="N13" s="634">
        <v>1158755.4738999996</v>
      </c>
      <c r="O13" s="634">
        <v>2882502.6887000008</v>
      </c>
      <c r="P13" s="634">
        <v>2150730.3953</v>
      </c>
      <c r="Q13" s="634">
        <v>2834180.8213000018</v>
      </c>
      <c r="R13" s="634">
        <v>0</v>
      </c>
      <c r="S13" s="634">
        <v>0</v>
      </c>
      <c r="T13" s="634">
        <v>0</v>
      </c>
      <c r="U13" s="634">
        <v>3993539.7973999977</v>
      </c>
      <c r="V13" s="540"/>
    </row>
    <row r="14" spans="1:22">
      <c r="A14" s="531">
        <v>1.6</v>
      </c>
      <c r="B14" s="563" t="s">
        <v>644</v>
      </c>
      <c r="C14" s="638">
        <v>194877782.16789997</v>
      </c>
      <c r="D14" s="634">
        <v>161961894.17149991</v>
      </c>
      <c r="E14" s="634">
        <v>1593052.4033999997</v>
      </c>
      <c r="F14" s="634">
        <v>0</v>
      </c>
      <c r="G14" s="634">
        <v>21291336.4186</v>
      </c>
      <c r="H14" s="634">
        <v>753243.10639999993</v>
      </c>
      <c r="I14" s="634">
        <v>570</v>
      </c>
      <c r="J14" s="634">
        <v>0</v>
      </c>
      <c r="K14" s="634">
        <v>0</v>
      </c>
      <c r="L14" s="634">
        <v>11624551.577800002</v>
      </c>
      <c r="M14" s="634">
        <v>2066120.6126000001</v>
      </c>
      <c r="N14" s="634">
        <v>214126.7971</v>
      </c>
      <c r="O14" s="634">
        <v>959910.7956999999</v>
      </c>
      <c r="P14" s="634">
        <v>382737.99469999998</v>
      </c>
      <c r="Q14" s="634">
        <v>2366635.8394999998</v>
      </c>
      <c r="R14" s="634">
        <v>0</v>
      </c>
      <c r="S14" s="634">
        <v>0</v>
      </c>
      <c r="T14" s="634">
        <v>0</v>
      </c>
      <c r="U14" s="634">
        <v>1039166.2943</v>
      </c>
      <c r="V14" s="540"/>
    </row>
    <row r="15" spans="1:22" s="535" customFormat="1">
      <c r="A15" s="650">
        <v>2</v>
      </c>
      <c r="B15" s="541" t="s">
        <v>645</v>
      </c>
      <c r="C15" s="633">
        <v>41663131.100000001</v>
      </c>
      <c r="D15" s="633">
        <v>41663131.100000001</v>
      </c>
      <c r="E15" s="633">
        <v>0</v>
      </c>
      <c r="F15" s="633">
        <v>0</v>
      </c>
      <c r="G15" s="633">
        <v>0</v>
      </c>
      <c r="H15" s="633">
        <v>0</v>
      </c>
      <c r="I15" s="633">
        <v>0</v>
      </c>
      <c r="J15" s="633">
        <v>0</v>
      </c>
      <c r="K15" s="633">
        <v>0</v>
      </c>
      <c r="L15" s="633">
        <v>0</v>
      </c>
      <c r="M15" s="633">
        <v>0</v>
      </c>
      <c r="N15" s="633">
        <v>0</v>
      </c>
      <c r="O15" s="633">
        <v>0</v>
      </c>
      <c r="P15" s="633">
        <v>0</v>
      </c>
      <c r="Q15" s="633">
        <v>0</v>
      </c>
      <c r="R15" s="633">
        <v>0</v>
      </c>
      <c r="S15" s="633">
        <v>0</v>
      </c>
      <c r="T15" s="633">
        <v>0</v>
      </c>
      <c r="U15" s="633">
        <v>0</v>
      </c>
      <c r="V15" s="543"/>
    </row>
    <row r="16" spans="1:22">
      <c r="A16" s="531">
        <v>2.1</v>
      </c>
      <c r="B16" s="563" t="s">
        <v>639</v>
      </c>
      <c r="C16" s="638">
        <v>11836543.779999999</v>
      </c>
      <c r="D16" s="634">
        <v>11836543.779999999</v>
      </c>
      <c r="E16" s="634"/>
      <c r="F16" s="634"/>
      <c r="G16" s="634"/>
      <c r="H16" s="634"/>
      <c r="I16" s="634"/>
      <c r="J16" s="634"/>
      <c r="K16" s="634"/>
      <c r="L16" s="634"/>
      <c r="M16" s="634"/>
      <c r="N16" s="634"/>
      <c r="O16" s="634"/>
      <c r="P16" s="634"/>
      <c r="Q16" s="634"/>
      <c r="R16" s="634"/>
      <c r="S16" s="634"/>
      <c r="T16" s="634"/>
      <c r="U16" s="634"/>
      <c r="V16" s="540"/>
    </row>
    <row r="17" spans="1:22">
      <c r="A17" s="531">
        <v>2.2000000000000002</v>
      </c>
      <c r="B17" s="563" t="s">
        <v>640</v>
      </c>
      <c r="C17" s="638">
        <v>29826587.32</v>
      </c>
      <c r="D17" s="634">
        <v>29826587.32</v>
      </c>
      <c r="E17" s="634"/>
      <c r="F17" s="634"/>
      <c r="G17" s="634"/>
      <c r="H17" s="634"/>
      <c r="I17" s="634"/>
      <c r="J17" s="634"/>
      <c r="K17" s="634"/>
      <c r="L17" s="634"/>
      <c r="M17" s="634"/>
      <c r="N17" s="634"/>
      <c r="O17" s="634"/>
      <c r="P17" s="634"/>
      <c r="Q17" s="634"/>
      <c r="R17" s="634"/>
      <c r="S17" s="634"/>
      <c r="T17" s="634"/>
      <c r="U17" s="634"/>
      <c r="V17" s="540"/>
    </row>
    <row r="18" spans="1:22">
      <c r="A18" s="531">
        <v>2.2999999999999998</v>
      </c>
      <c r="B18" s="563" t="s">
        <v>641</v>
      </c>
      <c r="C18" s="638"/>
      <c r="D18" s="634"/>
      <c r="E18" s="634"/>
      <c r="F18" s="634"/>
      <c r="G18" s="634"/>
      <c r="H18" s="634"/>
      <c r="I18" s="634"/>
      <c r="J18" s="634"/>
      <c r="K18" s="634"/>
      <c r="L18" s="634"/>
      <c r="M18" s="634"/>
      <c r="N18" s="634"/>
      <c r="O18" s="634"/>
      <c r="P18" s="634"/>
      <c r="Q18" s="634"/>
      <c r="R18" s="634"/>
      <c r="S18" s="634"/>
      <c r="T18" s="634"/>
      <c r="U18" s="634"/>
      <c r="V18" s="540"/>
    </row>
    <row r="19" spans="1:22">
      <c r="A19" s="531">
        <v>2.4</v>
      </c>
      <c r="B19" s="563" t="s">
        <v>642</v>
      </c>
      <c r="C19" s="638"/>
      <c r="D19" s="634"/>
      <c r="E19" s="634"/>
      <c r="F19" s="634"/>
      <c r="G19" s="634"/>
      <c r="H19" s="634"/>
      <c r="I19" s="634"/>
      <c r="J19" s="634"/>
      <c r="K19" s="634"/>
      <c r="L19" s="634"/>
      <c r="M19" s="634"/>
      <c r="N19" s="634"/>
      <c r="O19" s="634"/>
      <c r="P19" s="634"/>
      <c r="Q19" s="634"/>
      <c r="R19" s="634"/>
      <c r="S19" s="634"/>
      <c r="T19" s="634"/>
      <c r="U19" s="634"/>
      <c r="V19" s="540"/>
    </row>
    <row r="20" spans="1:22">
      <c r="A20" s="531">
        <v>2.5</v>
      </c>
      <c r="B20" s="563" t="s">
        <v>643</v>
      </c>
      <c r="C20" s="638"/>
      <c r="D20" s="634"/>
      <c r="E20" s="634"/>
      <c r="F20" s="634"/>
      <c r="G20" s="634"/>
      <c r="H20" s="634"/>
      <c r="I20" s="634"/>
      <c r="J20" s="634"/>
      <c r="K20" s="634"/>
      <c r="L20" s="634"/>
      <c r="M20" s="634"/>
      <c r="N20" s="634"/>
      <c r="O20" s="634"/>
      <c r="P20" s="634"/>
      <c r="Q20" s="634"/>
      <c r="R20" s="634"/>
      <c r="S20" s="634"/>
      <c r="T20" s="634"/>
      <c r="U20" s="634"/>
      <c r="V20" s="540"/>
    </row>
    <row r="21" spans="1:22">
      <c r="A21" s="531">
        <v>2.6</v>
      </c>
      <c r="B21" s="563" t="s">
        <v>644</v>
      </c>
      <c r="C21" s="638"/>
      <c r="D21" s="634"/>
      <c r="E21" s="634"/>
      <c r="F21" s="634"/>
      <c r="G21" s="634"/>
      <c r="H21" s="634"/>
      <c r="I21" s="634"/>
      <c r="J21" s="634"/>
      <c r="K21" s="634"/>
      <c r="L21" s="634"/>
      <c r="M21" s="634"/>
      <c r="N21" s="634"/>
      <c r="O21" s="634"/>
      <c r="P21" s="634"/>
      <c r="Q21" s="634"/>
      <c r="R21" s="634"/>
      <c r="S21" s="634"/>
      <c r="T21" s="634"/>
      <c r="U21" s="634"/>
      <c r="V21" s="540"/>
    </row>
    <row r="22" spans="1:22" s="535" customFormat="1">
      <c r="A22" s="650">
        <v>3</v>
      </c>
      <c r="B22" s="523" t="s">
        <v>646</v>
      </c>
      <c r="C22" s="633">
        <v>178511997.3369759</v>
      </c>
      <c r="D22" s="633">
        <v>72988270.918303996</v>
      </c>
      <c r="E22" s="651"/>
      <c r="F22" s="651"/>
      <c r="G22" s="633">
        <v>1062258.7692</v>
      </c>
      <c r="H22" s="651"/>
      <c r="I22" s="651"/>
      <c r="J22" s="651"/>
      <c r="K22" s="651"/>
      <c r="L22" s="633">
        <v>229222.40000000002</v>
      </c>
      <c r="M22" s="651"/>
      <c r="N22" s="651"/>
      <c r="O22" s="651"/>
      <c r="P22" s="651"/>
      <c r="Q22" s="651"/>
      <c r="R22" s="651"/>
      <c r="S22" s="651"/>
      <c r="T22" s="651"/>
      <c r="U22" s="633">
        <v>0</v>
      </c>
      <c r="V22" s="543"/>
    </row>
    <row r="23" spans="1:22">
      <c r="A23" s="531">
        <v>3.1</v>
      </c>
      <c r="B23" s="563" t="s">
        <v>639</v>
      </c>
      <c r="C23" s="638"/>
      <c r="D23" s="634"/>
      <c r="E23" s="639"/>
      <c r="F23" s="639"/>
      <c r="G23" s="634"/>
      <c r="H23" s="639"/>
      <c r="I23" s="639"/>
      <c r="J23" s="639"/>
      <c r="K23" s="639"/>
      <c r="L23" s="634"/>
      <c r="M23" s="639"/>
      <c r="N23" s="639"/>
      <c r="O23" s="639"/>
      <c r="P23" s="639"/>
      <c r="Q23" s="639"/>
      <c r="R23" s="639"/>
      <c r="S23" s="639"/>
      <c r="T23" s="639"/>
      <c r="U23" s="634"/>
      <c r="V23" s="540"/>
    </row>
    <row r="24" spans="1:22">
      <c r="A24" s="531">
        <v>3.2</v>
      </c>
      <c r="B24" s="563" t="s">
        <v>640</v>
      </c>
      <c r="C24" s="638"/>
      <c r="D24" s="634"/>
      <c r="E24" s="639"/>
      <c r="F24" s="639"/>
      <c r="G24" s="634"/>
      <c r="H24" s="639"/>
      <c r="I24" s="639"/>
      <c r="J24" s="639"/>
      <c r="K24" s="639"/>
      <c r="L24" s="634"/>
      <c r="M24" s="639"/>
      <c r="N24" s="639"/>
      <c r="O24" s="639"/>
      <c r="P24" s="639"/>
      <c r="Q24" s="639"/>
      <c r="R24" s="639"/>
      <c r="S24" s="639"/>
      <c r="T24" s="639"/>
      <c r="U24" s="634"/>
      <c r="V24" s="540"/>
    </row>
    <row r="25" spans="1:22">
      <c r="A25" s="531">
        <v>3.3</v>
      </c>
      <c r="B25" s="563" t="s">
        <v>641</v>
      </c>
      <c r="C25" s="638"/>
      <c r="D25" s="634"/>
      <c r="E25" s="639"/>
      <c r="F25" s="639"/>
      <c r="G25" s="634"/>
      <c r="H25" s="639"/>
      <c r="I25" s="639"/>
      <c r="J25" s="639"/>
      <c r="K25" s="639"/>
      <c r="L25" s="634"/>
      <c r="M25" s="639"/>
      <c r="N25" s="639"/>
      <c r="O25" s="639"/>
      <c r="P25" s="639"/>
      <c r="Q25" s="639"/>
      <c r="R25" s="639"/>
      <c r="S25" s="639"/>
      <c r="T25" s="639"/>
      <c r="U25" s="634"/>
      <c r="V25" s="540"/>
    </row>
    <row r="26" spans="1:22">
      <c r="A26" s="531">
        <v>3.4</v>
      </c>
      <c r="B26" s="563" t="s">
        <v>642</v>
      </c>
      <c r="C26" s="638">
        <v>1189461.0500000003</v>
      </c>
      <c r="D26" s="634">
        <v>679025.9700000002</v>
      </c>
      <c r="E26" s="639"/>
      <c r="F26" s="639"/>
      <c r="G26" s="634">
        <v>0</v>
      </c>
      <c r="H26" s="639"/>
      <c r="I26" s="639"/>
      <c r="J26" s="639"/>
      <c r="K26" s="639"/>
      <c r="L26" s="634">
        <v>0</v>
      </c>
      <c r="M26" s="639"/>
      <c r="N26" s="639"/>
      <c r="O26" s="639"/>
      <c r="P26" s="639"/>
      <c r="Q26" s="639"/>
      <c r="R26" s="639"/>
      <c r="S26" s="639"/>
      <c r="T26" s="639"/>
      <c r="U26" s="634">
        <v>0</v>
      </c>
      <c r="V26" s="540"/>
    </row>
    <row r="27" spans="1:22">
      <c r="A27" s="531">
        <v>3.5</v>
      </c>
      <c r="B27" s="563" t="s">
        <v>643</v>
      </c>
      <c r="C27" s="638">
        <v>174623534.25407988</v>
      </c>
      <c r="D27" s="634">
        <v>71284713.378304005</v>
      </c>
      <c r="E27" s="639"/>
      <c r="F27" s="639"/>
      <c r="G27" s="634">
        <v>1062258.7692</v>
      </c>
      <c r="H27" s="639"/>
      <c r="I27" s="639"/>
      <c r="J27" s="639"/>
      <c r="K27" s="639"/>
      <c r="L27" s="634">
        <v>229222.40000000002</v>
      </c>
      <c r="M27" s="639"/>
      <c r="N27" s="639"/>
      <c r="O27" s="639"/>
      <c r="P27" s="639"/>
      <c r="Q27" s="639"/>
      <c r="R27" s="639"/>
      <c r="S27" s="639"/>
      <c r="T27" s="639"/>
      <c r="U27" s="634">
        <v>0</v>
      </c>
      <c r="V27" s="540"/>
    </row>
    <row r="28" spans="1:22">
      <c r="A28" s="531">
        <v>3.6</v>
      </c>
      <c r="B28" s="563" t="s">
        <v>644</v>
      </c>
      <c r="C28" s="638">
        <v>2699002.032896</v>
      </c>
      <c r="D28" s="634">
        <v>1024531.57</v>
      </c>
      <c r="E28" s="639"/>
      <c r="F28" s="639"/>
      <c r="G28" s="634">
        <v>0</v>
      </c>
      <c r="H28" s="639"/>
      <c r="I28" s="639"/>
      <c r="J28" s="639"/>
      <c r="K28" s="639"/>
      <c r="L28" s="634">
        <v>0</v>
      </c>
      <c r="M28" s="639"/>
      <c r="N28" s="639"/>
      <c r="O28" s="639"/>
      <c r="P28" s="639"/>
      <c r="Q28" s="639"/>
      <c r="R28" s="639"/>
      <c r="S28" s="639"/>
      <c r="T28" s="639"/>
      <c r="U28" s="634">
        <v>0</v>
      </c>
      <c r="V28" s="540"/>
    </row>
    <row r="30" spans="1:22">
      <c r="C30" s="690"/>
      <c r="D30" s="690"/>
      <c r="E30" s="690"/>
      <c r="F30" s="690"/>
      <c r="G30" s="690"/>
      <c r="H30" s="690"/>
      <c r="I30" s="690"/>
      <c r="J30" s="690"/>
      <c r="K30" s="690"/>
      <c r="L30" s="690"/>
      <c r="M30" s="690"/>
      <c r="N30" s="690"/>
      <c r="O30" s="690"/>
      <c r="P30" s="690"/>
      <c r="Q30" s="690"/>
      <c r="R30" s="690"/>
      <c r="S30" s="690"/>
      <c r="T30" s="690"/>
      <c r="U30" s="690"/>
      <c r="V30" s="690"/>
    </row>
    <row r="31" spans="1:22">
      <c r="C31" s="690"/>
      <c r="D31" s="690"/>
      <c r="E31" s="690"/>
      <c r="F31" s="690"/>
      <c r="G31" s="690"/>
      <c r="H31" s="690"/>
      <c r="I31" s="690"/>
      <c r="J31" s="690"/>
      <c r="K31" s="690"/>
      <c r="L31" s="690"/>
      <c r="M31" s="690"/>
      <c r="N31" s="690"/>
      <c r="O31" s="690"/>
      <c r="P31" s="690"/>
      <c r="Q31" s="690"/>
      <c r="R31" s="690"/>
      <c r="S31" s="690"/>
      <c r="T31" s="690"/>
      <c r="U31" s="690"/>
      <c r="V31" s="690"/>
    </row>
    <row r="32" spans="1:22">
      <c r="C32" s="690"/>
      <c r="D32" s="690"/>
      <c r="E32" s="690"/>
      <c r="F32" s="690"/>
      <c r="G32" s="690"/>
      <c r="H32" s="690"/>
      <c r="I32" s="690"/>
      <c r="J32" s="690"/>
      <c r="K32" s="690"/>
      <c r="L32" s="690"/>
      <c r="M32" s="690"/>
      <c r="N32" s="690"/>
      <c r="O32" s="690"/>
      <c r="P32" s="690"/>
      <c r="Q32" s="690"/>
      <c r="R32" s="690"/>
      <c r="S32" s="690"/>
      <c r="T32" s="690"/>
      <c r="U32" s="690"/>
      <c r="V32" s="690"/>
    </row>
    <row r="33" spans="3:22">
      <c r="C33" s="690"/>
      <c r="D33" s="690"/>
      <c r="E33" s="690"/>
      <c r="F33" s="690"/>
      <c r="G33" s="690"/>
      <c r="H33" s="690"/>
      <c r="I33" s="690"/>
      <c r="J33" s="690"/>
      <c r="K33" s="690"/>
      <c r="L33" s="690"/>
      <c r="M33" s="690"/>
      <c r="N33" s="690"/>
      <c r="O33" s="690"/>
      <c r="P33" s="690"/>
      <c r="Q33" s="690"/>
      <c r="R33" s="690"/>
      <c r="S33" s="690"/>
      <c r="T33" s="690"/>
      <c r="U33" s="690"/>
      <c r="V33" s="690"/>
    </row>
    <row r="34" spans="3:22">
      <c r="C34" s="690"/>
      <c r="D34" s="690"/>
      <c r="E34" s="690"/>
      <c r="F34" s="690"/>
      <c r="G34" s="690"/>
      <c r="H34" s="690"/>
      <c r="I34" s="690"/>
      <c r="J34" s="690"/>
      <c r="K34" s="690"/>
      <c r="L34" s="690"/>
      <c r="M34" s="690"/>
      <c r="N34" s="690"/>
      <c r="O34" s="690"/>
      <c r="P34" s="690"/>
      <c r="Q34" s="690"/>
      <c r="R34" s="690"/>
      <c r="S34" s="690"/>
      <c r="T34" s="690"/>
      <c r="U34" s="690"/>
      <c r="V34" s="690"/>
    </row>
    <row r="35" spans="3:22">
      <c r="C35" s="690"/>
      <c r="D35" s="690"/>
      <c r="E35" s="690"/>
      <c r="F35" s="690"/>
      <c r="G35" s="690"/>
      <c r="H35" s="690"/>
      <c r="I35" s="690"/>
      <c r="J35" s="690"/>
      <c r="K35" s="690"/>
      <c r="L35" s="690"/>
      <c r="M35" s="690"/>
      <c r="N35" s="690"/>
      <c r="O35" s="690"/>
      <c r="P35" s="690"/>
      <c r="Q35" s="690"/>
      <c r="R35" s="690"/>
      <c r="S35" s="690"/>
      <c r="T35" s="690"/>
      <c r="U35" s="690"/>
      <c r="V35" s="690"/>
    </row>
    <row r="36" spans="3:22">
      <c r="C36" s="690"/>
      <c r="D36" s="690"/>
      <c r="E36" s="690"/>
      <c r="F36" s="690"/>
      <c r="G36" s="690"/>
      <c r="H36" s="690"/>
      <c r="I36" s="690"/>
      <c r="J36" s="690"/>
      <c r="K36" s="690"/>
      <c r="L36" s="690"/>
      <c r="M36" s="690"/>
      <c r="N36" s="690"/>
      <c r="O36" s="690"/>
      <c r="P36" s="690"/>
      <c r="Q36" s="690"/>
      <c r="R36" s="690"/>
      <c r="S36" s="690"/>
      <c r="T36" s="690"/>
      <c r="U36" s="690"/>
      <c r="V36" s="690"/>
    </row>
    <row r="37" spans="3:22">
      <c r="C37" s="690"/>
      <c r="D37" s="690"/>
      <c r="E37" s="690"/>
      <c r="F37" s="690"/>
      <c r="G37" s="690"/>
      <c r="H37" s="690"/>
      <c r="I37" s="690"/>
      <c r="J37" s="690"/>
      <c r="K37" s="690"/>
      <c r="L37" s="690"/>
      <c r="M37" s="690"/>
      <c r="N37" s="690"/>
      <c r="O37" s="690"/>
      <c r="P37" s="690"/>
      <c r="Q37" s="690"/>
      <c r="R37" s="690"/>
      <c r="S37" s="690"/>
      <c r="T37" s="690"/>
      <c r="U37" s="690"/>
      <c r="V37" s="690"/>
    </row>
    <row r="38" spans="3:22">
      <c r="C38" s="690"/>
      <c r="D38" s="690"/>
      <c r="E38" s="690"/>
      <c r="F38" s="690"/>
      <c r="G38" s="690"/>
      <c r="H38" s="690"/>
      <c r="I38" s="690"/>
      <c r="J38" s="690"/>
      <c r="K38" s="690"/>
      <c r="L38" s="690"/>
      <c r="M38" s="690"/>
      <c r="N38" s="690"/>
      <c r="O38" s="690"/>
      <c r="P38" s="690"/>
      <c r="Q38" s="690"/>
      <c r="R38" s="690"/>
      <c r="S38" s="690"/>
      <c r="T38" s="690"/>
      <c r="U38" s="690"/>
      <c r="V38" s="690"/>
    </row>
    <row r="39" spans="3:22">
      <c r="C39" s="690"/>
      <c r="D39" s="690"/>
      <c r="E39" s="690"/>
      <c r="F39" s="690"/>
      <c r="G39" s="690"/>
      <c r="H39" s="690"/>
      <c r="I39" s="690"/>
      <c r="J39" s="690"/>
      <c r="K39" s="690"/>
      <c r="L39" s="690"/>
      <c r="M39" s="690"/>
      <c r="N39" s="690"/>
      <c r="O39" s="690"/>
      <c r="P39" s="690"/>
      <c r="Q39" s="690"/>
      <c r="R39" s="690"/>
      <c r="S39" s="690"/>
      <c r="T39" s="690"/>
      <c r="U39" s="690"/>
      <c r="V39" s="690"/>
    </row>
    <row r="40" spans="3:22">
      <c r="C40" s="690"/>
      <c r="D40" s="690"/>
      <c r="E40" s="690"/>
      <c r="F40" s="690"/>
      <c r="G40" s="690"/>
      <c r="H40" s="690"/>
      <c r="I40" s="690"/>
      <c r="J40" s="690"/>
      <c r="K40" s="690"/>
      <c r="L40" s="690"/>
      <c r="M40" s="690"/>
      <c r="N40" s="690"/>
      <c r="O40" s="690"/>
      <c r="P40" s="690"/>
      <c r="Q40" s="690"/>
      <c r="R40" s="690"/>
      <c r="S40" s="690"/>
      <c r="T40" s="690"/>
      <c r="U40" s="690"/>
      <c r="V40" s="690"/>
    </row>
    <row r="41" spans="3:22">
      <c r="C41" s="690"/>
      <c r="D41" s="690"/>
      <c r="E41" s="690"/>
      <c r="F41" s="690"/>
      <c r="G41" s="690"/>
      <c r="H41" s="690"/>
      <c r="I41" s="690"/>
      <c r="J41" s="690"/>
      <c r="K41" s="690"/>
      <c r="L41" s="690"/>
      <c r="M41" s="690"/>
      <c r="N41" s="690"/>
      <c r="O41" s="690"/>
      <c r="P41" s="690"/>
      <c r="Q41" s="690"/>
      <c r="R41" s="690"/>
      <c r="S41" s="690"/>
      <c r="T41" s="690"/>
      <c r="U41" s="690"/>
      <c r="V41" s="690"/>
    </row>
    <row r="42" spans="3:22">
      <c r="C42" s="690"/>
      <c r="D42" s="690"/>
      <c r="E42" s="690"/>
      <c r="F42" s="690"/>
      <c r="G42" s="690"/>
      <c r="H42" s="690"/>
      <c r="I42" s="690"/>
      <c r="J42" s="690"/>
      <c r="K42" s="690"/>
      <c r="L42" s="690"/>
      <c r="M42" s="690"/>
      <c r="N42" s="690"/>
      <c r="O42" s="690"/>
      <c r="P42" s="690"/>
      <c r="Q42" s="690"/>
      <c r="R42" s="690"/>
      <c r="S42" s="690"/>
      <c r="T42" s="690"/>
      <c r="U42" s="690"/>
      <c r="V42" s="690"/>
    </row>
    <row r="43" spans="3:22">
      <c r="C43" s="690"/>
      <c r="D43" s="690"/>
      <c r="E43" s="690"/>
      <c r="F43" s="690"/>
      <c r="G43" s="690"/>
      <c r="H43" s="690"/>
      <c r="I43" s="690"/>
      <c r="J43" s="690"/>
      <c r="K43" s="690"/>
      <c r="L43" s="690"/>
      <c r="M43" s="690"/>
      <c r="N43" s="690"/>
      <c r="O43" s="690"/>
      <c r="P43" s="690"/>
      <c r="Q43" s="690"/>
      <c r="R43" s="690"/>
      <c r="S43" s="690"/>
      <c r="T43" s="690"/>
      <c r="U43" s="690"/>
      <c r="V43" s="690"/>
    </row>
    <row r="44" spans="3:22">
      <c r="C44" s="690"/>
      <c r="D44" s="690"/>
      <c r="E44" s="690"/>
      <c r="F44" s="690"/>
      <c r="G44" s="690"/>
      <c r="H44" s="690"/>
      <c r="I44" s="690"/>
      <c r="J44" s="690"/>
      <c r="K44" s="690"/>
      <c r="L44" s="690"/>
      <c r="M44" s="690"/>
      <c r="N44" s="690"/>
      <c r="O44" s="690"/>
      <c r="P44" s="690"/>
      <c r="Q44" s="690"/>
      <c r="R44" s="690"/>
      <c r="S44" s="690"/>
      <c r="T44" s="690"/>
      <c r="U44" s="690"/>
      <c r="V44" s="690"/>
    </row>
    <row r="45" spans="3:22">
      <c r="C45" s="690"/>
      <c r="D45" s="690"/>
      <c r="E45" s="690"/>
      <c r="F45" s="690"/>
      <c r="G45" s="690"/>
      <c r="H45" s="690"/>
      <c r="I45" s="690"/>
      <c r="J45" s="690"/>
      <c r="K45" s="690"/>
      <c r="L45" s="690"/>
      <c r="M45" s="690"/>
      <c r="N45" s="690"/>
      <c r="O45" s="690"/>
      <c r="P45" s="690"/>
      <c r="Q45" s="690"/>
      <c r="R45" s="690"/>
      <c r="S45" s="690"/>
      <c r="T45" s="690"/>
      <c r="U45" s="690"/>
      <c r="V45" s="690"/>
    </row>
    <row r="46" spans="3:22">
      <c r="C46" s="690"/>
      <c r="D46" s="690"/>
      <c r="E46" s="690"/>
      <c r="F46" s="690"/>
      <c r="G46" s="690"/>
      <c r="H46" s="690"/>
      <c r="I46" s="690"/>
      <c r="J46" s="690"/>
      <c r="K46" s="690"/>
      <c r="L46" s="690"/>
      <c r="M46" s="690"/>
      <c r="N46" s="690"/>
      <c r="O46" s="690"/>
      <c r="P46" s="690"/>
      <c r="Q46" s="690"/>
      <c r="R46" s="690"/>
      <c r="S46" s="690"/>
      <c r="T46" s="690"/>
      <c r="U46" s="690"/>
      <c r="V46" s="690"/>
    </row>
    <row r="47" spans="3:22">
      <c r="C47" s="690"/>
      <c r="D47" s="690"/>
      <c r="E47" s="690"/>
      <c r="F47" s="690"/>
      <c r="G47" s="690"/>
      <c r="H47" s="690"/>
      <c r="I47" s="690"/>
      <c r="J47" s="690"/>
      <c r="K47" s="690"/>
      <c r="L47" s="690"/>
      <c r="M47" s="690"/>
      <c r="N47" s="690"/>
      <c r="O47" s="690"/>
      <c r="P47" s="690"/>
      <c r="Q47" s="690"/>
      <c r="R47" s="690"/>
      <c r="S47" s="690"/>
      <c r="T47" s="690"/>
      <c r="U47" s="690"/>
      <c r="V47" s="690"/>
    </row>
    <row r="48" spans="3:22">
      <c r="C48" s="690"/>
      <c r="D48" s="690"/>
      <c r="E48" s="690"/>
      <c r="F48" s="690"/>
      <c r="G48" s="690"/>
      <c r="H48" s="690"/>
      <c r="I48" s="690"/>
      <c r="J48" s="690"/>
      <c r="K48" s="690"/>
      <c r="L48" s="690"/>
      <c r="M48" s="690"/>
      <c r="N48" s="690"/>
      <c r="O48" s="690"/>
      <c r="P48" s="690"/>
      <c r="Q48" s="690"/>
      <c r="R48" s="690"/>
      <c r="S48" s="690"/>
      <c r="T48" s="690"/>
      <c r="U48" s="690"/>
      <c r="V48" s="690"/>
    </row>
    <row r="49" spans="3:22">
      <c r="C49" s="690"/>
      <c r="D49" s="690"/>
      <c r="E49" s="690"/>
      <c r="F49" s="690"/>
      <c r="G49" s="690"/>
      <c r="H49" s="690"/>
      <c r="I49" s="690"/>
      <c r="J49" s="690"/>
      <c r="K49" s="690"/>
      <c r="L49" s="690"/>
      <c r="M49" s="690"/>
      <c r="N49" s="690"/>
      <c r="O49" s="690"/>
      <c r="P49" s="690"/>
      <c r="Q49" s="690"/>
      <c r="R49" s="690"/>
      <c r="S49" s="690"/>
      <c r="T49" s="690"/>
      <c r="U49" s="690"/>
      <c r="V49" s="690"/>
    </row>
    <row r="50" spans="3:22">
      <c r="C50" s="690"/>
      <c r="D50" s="690"/>
      <c r="E50" s="690"/>
      <c r="F50" s="690"/>
      <c r="G50" s="690"/>
      <c r="H50" s="690"/>
      <c r="I50" s="690"/>
      <c r="J50" s="690"/>
      <c r="K50" s="690"/>
      <c r="L50" s="690"/>
      <c r="M50" s="690"/>
      <c r="N50" s="690"/>
      <c r="O50" s="690"/>
      <c r="P50" s="690"/>
      <c r="Q50" s="690"/>
      <c r="R50" s="690"/>
      <c r="S50" s="690"/>
      <c r="T50" s="690"/>
      <c r="U50" s="690"/>
      <c r="V50" s="690"/>
    </row>
    <row r="51" spans="3:22">
      <c r="C51" s="690"/>
      <c r="D51" s="690"/>
      <c r="E51" s="690"/>
      <c r="F51" s="690"/>
      <c r="G51" s="690"/>
      <c r="H51" s="690"/>
      <c r="I51" s="690"/>
      <c r="J51" s="690"/>
      <c r="K51" s="690"/>
      <c r="L51" s="690"/>
      <c r="M51" s="690"/>
      <c r="N51" s="690"/>
      <c r="O51" s="690"/>
      <c r="P51" s="690"/>
      <c r="Q51" s="690"/>
      <c r="R51" s="690"/>
      <c r="S51" s="690"/>
      <c r="T51" s="690"/>
      <c r="U51" s="690"/>
      <c r="V51" s="69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zoomScale="80" zoomScaleNormal="80" workbookViewId="0">
      <selection activeCell="C8" sqref="C8:T22"/>
    </sheetView>
  </sheetViews>
  <sheetFormatPr defaultColWidth="9.140625" defaultRowHeight="12.75"/>
  <cols>
    <col min="1" max="1" width="11.85546875" style="516" bestFit="1" customWidth="1"/>
    <col min="2" max="2" width="90.28515625" style="516" bestFit="1" customWidth="1"/>
    <col min="3" max="4" width="17.42578125" style="516" bestFit="1" customWidth="1"/>
    <col min="5" max="5" width="16.7109375" style="516" customWidth="1"/>
    <col min="6" max="6" width="17.28515625" style="516" customWidth="1"/>
    <col min="7" max="7" width="14.5703125" style="516" bestFit="1" customWidth="1"/>
    <col min="8" max="11" width="22.140625" style="516" customWidth="1"/>
    <col min="12" max="12" width="14.5703125" style="516" bestFit="1" customWidth="1"/>
    <col min="13" max="14" width="22.28515625" style="516" customWidth="1"/>
    <col min="15" max="15" width="23.28515625" style="516" bestFit="1" customWidth="1"/>
    <col min="16" max="16" width="21.7109375" style="516" bestFit="1" customWidth="1"/>
    <col min="17" max="19" width="19" style="516" bestFit="1" customWidth="1"/>
    <col min="20" max="20" width="15.42578125" style="516" customWidth="1"/>
    <col min="21" max="21" width="20" style="516" customWidth="1"/>
    <col min="22" max="16384" width="9.140625" style="516"/>
  </cols>
  <sheetData>
    <row r="1" spans="1:21" ht="13.5">
      <c r="A1" s="515" t="s">
        <v>188</v>
      </c>
      <c r="B1" s="432" t="str">
        <f>Info!C2</f>
        <v>ს.ს "პროკრედიტ ბანკი"</v>
      </c>
    </row>
    <row r="2" spans="1:21">
      <c r="A2" s="517" t="s">
        <v>189</v>
      </c>
      <c r="B2" s="519">
        <f>'1. key ratios'!B2</f>
        <v>44561</v>
      </c>
    </row>
    <row r="3" spans="1:21">
      <c r="A3" s="518" t="s">
        <v>647</v>
      </c>
      <c r="C3" s="519"/>
    </row>
    <row r="4" spans="1:21">
      <c r="A4" s="518"/>
      <c r="B4" s="519"/>
      <c r="C4" s="519"/>
    </row>
    <row r="5" spans="1:21" s="538" customFormat="1" ht="13.5" customHeight="1">
      <c r="A5" s="779" t="s">
        <v>648</v>
      </c>
      <c r="B5" s="780"/>
      <c r="C5" s="785" t="s">
        <v>649</v>
      </c>
      <c r="D5" s="786"/>
      <c r="E5" s="786"/>
      <c r="F5" s="786"/>
      <c r="G5" s="786"/>
      <c r="H5" s="786"/>
      <c r="I5" s="786"/>
      <c r="J5" s="786"/>
      <c r="K5" s="786"/>
      <c r="L5" s="786"/>
      <c r="M5" s="786"/>
      <c r="N5" s="786"/>
      <c r="O5" s="786"/>
      <c r="P5" s="786"/>
      <c r="Q5" s="786"/>
      <c r="R5" s="786"/>
      <c r="S5" s="786"/>
      <c r="T5" s="787"/>
      <c r="U5" s="590"/>
    </row>
    <row r="6" spans="1:21" s="538" customFormat="1">
      <c r="A6" s="781"/>
      <c r="B6" s="782"/>
      <c r="C6" s="765" t="s">
        <v>68</v>
      </c>
      <c r="D6" s="785" t="s">
        <v>650</v>
      </c>
      <c r="E6" s="786"/>
      <c r="F6" s="787"/>
      <c r="G6" s="785" t="s">
        <v>651</v>
      </c>
      <c r="H6" s="786"/>
      <c r="I6" s="786"/>
      <c r="J6" s="786"/>
      <c r="K6" s="787"/>
      <c r="L6" s="788" t="s">
        <v>652</v>
      </c>
      <c r="M6" s="789"/>
      <c r="N6" s="789"/>
      <c r="O6" s="789"/>
      <c r="P6" s="789"/>
      <c r="Q6" s="789"/>
      <c r="R6" s="789"/>
      <c r="S6" s="789"/>
      <c r="T6" s="790"/>
      <c r="U6" s="586"/>
    </row>
    <row r="7" spans="1:21" s="538" customFormat="1" ht="46.5" customHeight="1">
      <c r="A7" s="783"/>
      <c r="B7" s="784"/>
      <c r="C7" s="765"/>
      <c r="E7" s="576" t="s">
        <v>626</v>
      </c>
      <c r="F7" s="589" t="s">
        <v>627</v>
      </c>
      <c r="H7" s="576" t="s">
        <v>626</v>
      </c>
      <c r="I7" s="589" t="s">
        <v>653</v>
      </c>
      <c r="J7" s="589" t="s">
        <v>628</v>
      </c>
      <c r="K7" s="589" t="s">
        <v>629</v>
      </c>
      <c r="L7" s="591"/>
      <c r="M7" s="576" t="s">
        <v>630</v>
      </c>
      <c r="N7" s="589" t="s">
        <v>628</v>
      </c>
      <c r="O7" s="589" t="s">
        <v>631</v>
      </c>
      <c r="P7" s="589" t="s">
        <v>632</v>
      </c>
      <c r="Q7" s="589" t="s">
        <v>633</v>
      </c>
      <c r="R7" s="589" t="s">
        <v>634</v>
      </c>
      <c r="S7" s="589" t="s">
        <v>635</v>
      </c>
      <c r="T7" s="592" t="s">
        <v>636</v>
      </c>
      <c r="U7" s="590"/>
    </row>
    <row r="8" spans="1:21" s="535" customFormat="1">
      <c r="A8" s="555">
        <v>1</v>
      </c>
      <c r="B8" s="555" t="s">
        <v>638</v>
      </c>
      <c r="C8" s="640">
        <v>1354159163.0329022</v>
      </c>
      <c r="D8" s="633">
        <v>1224834207.7818985</v>
      </c>
      <c r="E8" s="633">
        <v>11108319.8322</v>
      </c>
      <c r="F8" s="633">
        <v>0</v>
      </c>
      <c r="G8" s="633">
        <v>82056377.078899994</v>
      </c>
      <c r="H8" s="633">
        <v>13506315.0362</v>
      </c>
      <c r="I8" s="633">
        <v>818842.1399999999</v>
      </c>
      <c r="J8" s="633">
        <v>0</v>
      </c>
      <c r="K8" s="633">
        <v>0</v>
      </c>
      <c r="L8" s="633">
        <v>47268578.1721</v>
      </c>
      <c r="M8" s="633">
        <v>5432701.581100001</v>
      </c>
      <c r="N8" s="633">
        <v>1372882.2709999997</v>
      </c>
      <c r="O8" s="633">
        <v>3842413.4844</v>
      </c>
      <c r="P8" s="633">
        <v>2533468.3899999997</v>
      </c>
      <c r="Q8" s="633">
        <v>5200816.6607999997</v>
      </c>
      <c r="R8" s="633">
        <v>0</v>
      </c>
      <c r="S8" s="633">
        <v>0</v>
      </c>
      <c r="T8" s="633">
        <v>0</v>
      </c>
      <c r="U8" s="543"/>
    </row>
    <row r="9" spans="1:21">
      <c r="A9" s="563">
        <v>1.1000000000000001</v>
      </c>
      <c r="B9" s="563" t="s">
        <v>654</v>
      </c>
      <c r="C9" s="638">
        <v>1347856854.1175013</v>
      </c>
      <c r="D9" s="634">
        <v>1218776364.7012031</v>
      </c>
      <c r="E9" s="634">
        <v>11083166.142200001</v>
      </c>
      <c r="F9" s="634">
        <v>0</v>
      </c>
      <c r="G9" s="634">
        <v>81965537.512000039</v>
      </c>
      <c r="H9" s="634">
        <v>13506315.0362</v>
      </c>
      <c r="I9" s="634">
        <v>778610.58</v>
      </c>
      <c r="J9" s="634">
        <v>0</v>
      </c>
      <c r="K9" s="634">
        <v>0</v>
      </c>
      <c r="L9" s="634">
        <v>47114951.904300019</v>
      </c>
      <c r="M9" s="634">
        <v>903419.07409999985</v>
      </c>
      <c r="N9" s="634">
        <v>1339679.6609999998</v>
      </c>
      <c r="O9" s="634">
        <v>3765742.4265999999</v>
      </c>
      <c r="P9" s="634">
        <v>2511326.02</v>
      </c>
      <c r="Q9" s="634">
        <v>5200816.6607999997</v>
      </c>
      <c r="R9" s="634">
        <v>0</v>
      </c>
      <c r="S9" s="634">
        <v>0</v>
      </c>
      <c r="T9" s="634">
        <v>0</v>
      </c>
      <c r="U9" s="540"/>
    </row>
    <row r="10" spans="1:21">
      <c r="A10" s="564" t="s">
        <v>251</v>
      </c>
      <c r="B10" s="564" t="s">
        <v>655</v>
      </c>
      <c r="C10" s="641">
        <v>1278278509.1501019</v>
      </c>
      <c r="D10" s="634">
        <v>1152059630.143801</v>
      </c>
      <c r="E10" s="634">
        <v>11063518.562200001</v>
      </c>
      <c r="F10" s="634">
        <v>0</v>
      </c>
      <c r="G10" s="634">
        <v>79763537.512000039</v>
      </c>
      <c r="H10" s="634">
        <v>13506315.0362</v>
      </c>
      <c r="I10" s="634">
        <v>778610.58</v>
      </c>
      <c r="J10" s="634">
        <v>0</v>
      </c>
      <c r="K10" s="634">
        <v>0</v>
      </c>
      <c r="L10" s="634">
        <v>46455341.4943</v>
      </c>
      <c r="M10" s="634">
        <v>903419.07409999985</v>
      </c>
      <c r="N10" s="634">
        <v>1339679.6609999998</v>
      </c>
      <c r="O10" s="634">
        <v>3765742.4265999999</v>
      </c>
      <c r="P10" s="634">
        <v>2511326.02</v>
      </c>
      <c r="Q10" s="634">
        <v>5200816.6607999988</v>
      </c>
      <c r="R10" s="634">
        <v>0</v>
      </c>
      <c r="S10" s="634">
        <v>0</v>
      </c>
      <c r="T10" s="634">
        <v>0</v>
      </c>
      <c r="U10" s="540"/>
    </row>
    <row r="11" spans="1:21">
      <c r="A11" s="565" t="s">
        <v>656</v>
      </c>
      <c r="B11" s="566" t="s">
        <v>657</v>
      </c>
      <c r="C11" s="642">
        <v>474538819.44479984</v>
      </c>
      <c r="D11" s="634">
        <v>408068762.56359941</v>
      </c>
      <c r="E11" s="634">
        <v>2732642.2402999997</v>
      </c>
      <c r="F11" s="634">
        <v>0</v>
      </c>
      <c r="G11" s="634">
        <v>46378689.278300002</v>
      </c>
      <c r="H11" s="634">
        <v>753243.10639999993</v>
      </c>
      <c r="I11" s="634">
        <v>0</v>
      </c>
      <c r="J11" s="634">
        <v>0</v>
      </c>
      <c r="K11" s="634">
        <v>0</v>
      </c>
      <c r="L11" s="634">
        <v>20091367.602899998</v>
      </c>
      <c r="M11" s="634">
        <v>585195.53259999992</v>
      </c>
      <c r="N11" s="634">
        <v>956360.42719999992</v>
      </c>
      <c r="O11" s="634">
        <v>897095.37849999999</v>
      </c>
      <c r="P11" s="634">
        <v>1008764.3469999998</v>
      </c>
      <c r="Q11" s="634">
        <v>1576088.6848000002</v>
      </c>
      <c r="R11" s="634">
        <v>0</v>
      </c>
      <c r="S11" s="634">
        <v>0</v>
      </c>
      <c r="T11" s="634">
        <v>0</v>
      </c>
      <c r="U11" s="540"/>
    </row>
    <row r="12" spans="1:21">
      <c r="A12" s="565" t="s">
        <v>658</v>
      </c>
      <c r="B12" s="566" t="s">
        <v>659</v>
      </c>
      <c r="C12" s="642">
        <v>192970953.62800005</v>
      </c>
      <c r="D12" s="634">
        <v>182502993.95470002</v>
      </c>
      <c r="E12" s="634">
        <v>3212649.1199000003</v>
      </c>
      <c r="F12" s="634">
        <v>0</v>
      </c>
      <c r="G12" s="634">
        <v>5106970.4459999995</v>
      </c>
      <c r="H12" s="634">
        <v>0</v>
      </c>
      <c r="I12" s="634">
        <v>0</v>
      </c>
      <c r="J12" s="634">
        <v>0</v>
      </c>
      <c r="K12" s="634">
        <v>0</v>
      </c>
      <c r="L12" s="634">
        <v>5360989.2273000004</v>
      </c>
      <c r="M12" s="634">
        <v>0</v>
      </c>
      <c r="N12" s="634">
        <v>145972.7273</v>
      </c>
      <c r="O12" s="634">
        <v>333951.52320000005</v>
      </c>
      <c r="P12" s="634">
        <v>0</v>
      </c>
      <c r="Q12" s="634">
        <v>2159654.8991999999</v>
      </c>
      <c r="R12" s="634">
        <v>0</v>
      </c>
      <c r="S12" s="634">
        <v>0</v>
      </c>
      <c r="T12" s="634">
        <v>0</v>
      </c>
      <c r="U12" s="540"/>
    </row>
    <row r="13" spans="1:21">
      <c r="A13" s="565" t="s">
        <v>660</v>
      </c>
      <c r="B13" s="566" t="s">
        <v>661</v>
      </c>
      <c r="C13" s="642">
        <v>138861886.82199994</v>
      </c>
      <c r="D13" s="634">
        <v>133832715.45379992</v>
      </c>
      <c r="E13" s="634">
        <v>270144.18</v>
      </c>
      <c r="F13" s="634">
        <v>0</v>
      </c>
      <c r="G13" s="634">
        <v>3899296.3364999997</v>
      </c>
      <c r="H13" s="634">
        <v>0</v>
      </c>
      <c r="I13" s="634">
        <v>313871.34999999998</v>
      </c>
      <c r="J13" s="634">
        <v>0</v>
      </c>
      <c r="K13" s="634">
        <v>0</v>
      </c>
      <c r="L13" s="634">
        <v>1129875.0316999999</v>
      </c>
      <c r="M13" s="634">
        <v>0</v>
      </c>
      <c r="N13" s="634">
        <v>0</v>
      </c>
      <c r="O13" s="634">
        <v>0</v>
      </c>
      <c r="P13" s="634">
        <v>0</v>
      </c>
      <c r="Q13" s="634">
        <v>0</v>
      </c>
      <c r="R13" s="634">
        <v>0</v>
      </c>
      <c r="S13" s="634">
        <v>0</v>
      </c>
      <c r="T13" s="634">
        <v>0</v>
      </c>
      <c r="U13" s="540"/>
    </row>
    <row r="14" spans="1:21">
      <c r="A14" s="565" t="s">
        <v>662</v>
      </c>
      <c r="B14" s="566" t="s">
        <v>663</v>
      </c>
      <c r="C14" s="642">
        <v>471906849.25530046</v>
      </c>
      <c r="D14" s="634">
        <v>427655158.17170042</v>
      </c>
      <c r="E14" s="634">
        <v>4848083.0219999989</v>
      </c>
      <c r="F14" s="634">
        <v>0</v>
      </c>
      <c r="G14" s="634">
        <v>24378581.451199997</v>
      </c>
      <c r="H14" s="634">
        <v>12753071.9298</v>
      </c>
      <c r="I14" s="634">
        <v>464739.23</v>
      </c>
      <c r="J14" s="634">
        <v>0</v>
      </c>
      <c r="K14" s="634">
        <v>0</v>
      </c>
      <c r="L14" s="634">
        <v>19873109.63240001</v>
      </c>
      <c r="M14" s="634">
        <v>318223.54149999999</v>
      </c>
      <c r="N14" s="634">
        <v>237346.50649999999</v>
      </c>
      <c r="O14" s="634">
        <v>2534695.5249000001</v>
      </c>
      <c r="P14" s="634">
        <v>1502561.673</v>
      </c>
      <c r="Q14" s="634">
        <v>1465073.0767999999</v>
      </c>
      <c r="R14" s="634">
        <v>0</v>
      </c>
      <c r="S14" s="634">
        <v>0</v>
      </c>
      <c r="T14" s="634">
        <v>0</v>
      </c>
      <c r="U14" s="540"/>
    </row>
    <row r="15" spans="1:21">
      <c r="A15" s="567">
        <v>1.2</v>
      </c>
      <c r="B15" s="568" t="s">
        <v>664</v>
      </c>
      <c r="C15" s="643">
        <v>45164142.856400065</v>
      </c>
      <c r="D15" s="634">
        <v>22120207.633199982</v>
      </c>
      <c r="E15" s="634">
        <v>186474.9705</v>
      </c>
      <c r="F15" s="634">
        <v>0</v>
      </c>
      <c r="G15" s="634">
        <v>7384901.7595000006</v>
      </c>
      <c r="H15" s="634">
        <v>1124637.0882999999</v>
      </c>
      <c r="I15" s="634">
        <v>54624.0965</v>
      </c>
      <c r="J15" s="634">
        <v>0</v>
      </c>
      <c r="K15" s="634">
        <v>0</v>
      </c>
      <c r="L15" s="634">
        <v>15659033.463699993</v>
      </c>
      <c r="M15" s="634">
        <v>334670.43030000001</v>
      </c>
      <c r="N15" s="634">
        <v>449373.19939999998</v>
      </c>
      <c r="O15" s="634">
        <v>1792372.5052000002</v>
      </c>
      <c r="P15" s="634">
        <v>1764743.3522000001</v>
      </c>
      <c r="Q15" s="634">
        <v>3025125.1573000001</v>
      </c>
      <c r="R15" s="634">
        <v>0</v>
      </c>
      <c r="S15" s="634">
        <v>0</v>
      </c>
      <c r="T15" s="634">
        <v>0</v>
      </c>
      <c r="U15" s="540"/>
    </row>
    <row r="16" spans="1:21">
      <c r="A16" s="569">
        <v>1.3</v>
      </c>
      <c r="B16" s="568" t="s">
        <v>665</v>
      </c>
      <c r="C16" s="644"/>
      <c r="D16" s="644"/>
      <c r="E16" s="644"/>
      <c r="F16" s="644"/>
      <c r="G16" s="644"/>
      <c r="H16" s="644"/>
      <c r="I16" s="644"/>
      <c r="J16" s="644"/>
      <c r="K16" s="644"/>
      <c r="L16" s="644"/>
      <c r="M16" s="644"/>
      <c r="N16" s="644"/>
      <c r="O16" s="644"/>
      <c r="P16" s="644"/>
      <c r="Q16" s="644"/>
      <c r="R16" s="644"/>
      <c r="S16" s="644"/>
      <c r="T16" s="644"/>
      <c r="U16" s="540"/>
    </row>
    <row r="17" spans="1:21" s="538" customFormat="1" ht="25.5">
      <c r="A17" s="570" t="s">
        <v>666</v>
      </c>
      <c r="B17" s="571" t="s">
        <v>667</v>
      </c>
      <c r="C17" s="645">
        <v>1262760671.5621989</v>
      </c>
      <c r="D17" s="635">
        <v>1138567459.2995973</v>
      </c>
      <c r="E17" s="635">
        <v>10121417.465400003</v>
      </c>
      <c r="F17" s="635">
        <v>0</v>
      </c>
      <c r="G17" s="635">
        <v>80577724.583300009</v>
      </c>
      <c r="H17" s="635">
        <v>13288211.804200001</v>
      </c>
      <c r="I17" s="635">
        <v>761583.90999999992</v>
      </c>
      <c r="J17" s="635">
        <v>0</v>
      </c>
      <c r="K17" s="635">
        <v>0</v>
      </c>
      <c r="L17" s="635">
        <v>43615487.679300018</v>
      </c>
      <c r="M17" s="635">
        <v>898628.3568999999</v>
      </c>
      <c r="N17" s="635">
        <v>1336270.4114999999</v>
      </c>
      <c r="O17" s="635">
        <v>3630189.398</v>
      </c>
      <c r="P17" s="635">
        <v>1595271.8917999999</v>
      </c>
      <c r="Q17" s="635">
        <v>4623095.9404999996</v>
      </c>
      <c r="R17" s="635">
        <v>0</v>
      </c>
      <c r="S17" s="635">
        <v>0</v>
      </c>
      <c r="T17" s="635">
        <v>0</v>
      </c>
      <c r="U17" s="544"/>
    </row>
    <row r="18" spans="1:21" s="538" customFormat="1" ht="25.5">
      <c r="A18" s="572" t="s">
        <v>668</v>
      </c>
      <c r="B18" s="572" t="s">
        <v>669</v>
      </c>
      <c r="C18" s="646">
        <v>1075170699.2053995</v>
      </c>
      <c r="D18" s="635">
        <v>974660817.84899938</v>
      </c>
      <c r="E18" s="635">
        <v>8224593.3450999986</v>
      </c>
      <c r="F18" s="635">
        <v>0</v>
      </c>
      <c r="G18" s="635">
        <v>64590597.302900016</v>
      </c>
      <c r="H18" s="635">
        <v>2992131.3483000002</v>
      </c>
      <c r="I18" s="635">
        <v>516454.39</v>
      </c>
      <c r="J18" s="635">
        <v>0</v>
      </c>
      <c r="K18" s="635">
        <v>0</v>
      </c>
      <c r="L18" s="635">
        <v>35919284.053500012</v>
      </c>
      <c r="M18" s="635">
        <v>828481.03659999999</v>
      </c>
      <c r="N18" s="635">
        <v>1283914.4664999999</v>
      </c>
      <c r="O18" s="635">
        <v>3216968.6287000002</v>
      </c>
      <c r="P18" s="635">
        <v>1287548.3469999998</v>
      </c>
      <c r="Q18" s="635">
        <v>4383035.5026999991</v>
      </c>
      <c r="R18" s="635">
        <v>0</v>
      </c>
      <c r="S18" s="635">
        <v>0</v>
      </c>
      <c r="T18" s="635">
        <v>0</v>
      </c>
      <c r="U18" s="544"/>
    </row>
    <row r="19" spans="1:21" s="538" customFormat="1">
      <c r="A19" s="570" t="s">
        <v>670</v>
      </c>
      <c r="B19" s="573" t="s">
        <v>671</v>
      </c>
      <c r="C19" s="647">
        <v>85096182.555302382</v>
      </c>
      <c r="D19" s="635">
        <v>80208905.401605844</v>
      </c>
      <c r="E19" s="635">
        <v>961748.67679999769</v>
      </c>
      <c r="F19" s="635">
        <v>0</v>
      </c>
      <c r="G19" s="635">
        <v>1387812.9287000299</v>
      </c>
      <c r="H19" s="635">
        <v>218103.23199999891</v>
      </c>
      <c r="I19" s="635">
        <v>17026.670000000042</v>
      </c>
      <c r="J19" s="635">
        <v>0</v>
      </c>
      <c r="K19" s="635">
        <v>0</v>
      </c>
      <c r="L19" s="635">
        <v>3499464.2250000015</v>
      </c>
      <c r="M19" s="635">
        <v>4790.7171999999555</v>
      </c>
      <c r="N19" s="635">
        <v>3409.249499999918</v>
      </c>
      <c r="O19" s="635">
        <v>135553.02859999985</v>
      </c>
      <c r="P19" s="635">
        <v>916054.12820000015</v>
      </c>
      <c r="Q19" s="635">
        <v>577720.72030000016</v>
      </c>
      <c r="R19" s="635">
        <v>0</v>
      </c>
      <c r="S19" s="635">
        <v>0</v>
      </c>
      <c r="T19" s="635">
        <v>0</v>
      </c>
      <c r="U19" s="544"/>
    </row>
    <row r="20" spans="1:21" s="538" customFormat="1">
      <c r="A20" s="572" t="s">
        <v>672</v>
      </c>
      <c r="B20" s="572" t="s">
        <v>673</v>
      </c>
      <c r="C20" s="646">
        <v>203107809.94470239</v>
      </c>
      <c r="D20" s="635">
        <v>177398812.29480159</v>
      </c>
      <c r="E20" s="635">
        <v>2838925.2171000019</v>
      </c>
      <c r="F20" s="635">
        <v>0</v>
      </c>
      <c r="G20" s="635">
        <v>15172940.209100023</v>
      </c>
      <c r="H20" s="635">
        <v>10514183.687899999</v>
      </c>
      <c r="I20" s="635">
        <v>262156.18999999994</v>
      </c>
      <c r="J20" s="635">
        <v>0</v>
      </c>
      <c r="K20" s="635">
        <v>0</v>
      </c>
      <c r="L20" s="635">
        <v>10536057.440799989</v>
      </c>
      <c r="M20" s="635">
        <v>74938.03749999986</v>
      </c>
      <c r="N20" s="635">
        <v>55765.194499999983</v>
      </c>
      <c r="O20" s="635">
        <v>548773.79789999966</v>
      </c>
      <c r="P20" s="635">
        <v>1223777.6730000002</v>
      </c>
      <c r="Q20" s="635">
        <v>817781.15809999965</v>
      </c>
      <c r="R20" s="635">
        <v>0</v>
      </c>
      <c r="S20" s="635">
        <v>0</v>
      </c>
      <c r="T20" s="635">
        <v>0</v>
      </c>
      <c r="U20" s="544"/>
    </row>
    <row r="21" spans="1:21" s="538" customFormat="1">
      <c r="A21" s="574">
        <v>1.4</v>
      </c>
      <c r="B21" s="584" t="s">
        <v>706</v>
      </c>
      <c r="C21" s="648">
        <v>10274586.33</v>
      </c>
      <c r="D21" s="635">
        <v>10049586.33</v>
      </c>
      <c r="E21" s="635">
        <v>0</v>
      </c>
      <c r="F21" s="635">
        <v>0</v>
      </c>
      <c r="G21" s="635">
        <v>225000</v>
      </c>
      <c r="H21" s="635">
        <v>0</v>
      </c>
      <c r="I21" s="635">
        <v>0</v>
      </c>
      <c r="J21" s="635">
        <v>0</v>
      </c>
      <c r="K21" s="635">
        <v>0</v>
      </c>
      <c r="L21" s="635">
        <v>0</v>
      </c>
      <c r="M21" s="635">
        <v>0</v>
      </c>
      <c r="N21" s="635">
        <v>0</v>
      </c>
      <c r="O21" s="635">
        <v>0</v>
      </c>
      <c r="P21" s="635">
        <v>0</v>
      </c>
      <c r="Q21" s="635">
        <v>0</v>
      </c>
      <c r="R21" s="635">
        <v>0</v>
      </c>
      <c r="S21" s="635">
        <v>0</v>
      </c>
      <c r="T21" s="635">
        <v>0</v>
      </c>
      <c r="U21" s="544"/>
    </row>
    <row r="22" spans="1:21" s="538" customFormat="1">
      <c r="A22" s="574">
        <v>1.5</v>
      </c>
      <c r="B22" s="584" t="s">
        <v>707</v>
      </c>
      <c r="C22" s="648">
        <v>129257599.67439997</v>
      </c>
      <c r="D22" s="635">
        <v>113123805.92779996</v>
      </c>
      <c r="E22" s="635">
        <v>1776845.3197999999</v>
      </c>
      <c r="F22" s="635">
        <v>0</v>
      </c>
      <c r="G22" s="635">
        <v>8164587.999499999</v>
      </c>
      <c r="H22" s="635">
        <v>2270072.0413000002</v>
      </c>
      <c r="I22" s="635">
        <v>245129.52</v>
      </c>
      <c r="J22" s="635">
        <v>0</v>
      </c>
      <c r="K22" s="635">
        <v>0</v>
      </c>
      <c r="L22" s="635">
        <v>7969205.7470999993</v>
      </c>
      <c r="M22" s="635">
        <v>0</v>
      </c>
      <c r="N22" s="635">
        <v>0</v>
      </c>
      <c r="O22" s="635">
        <v>0</v>
      </c>
      <c r="P22" s="635">
        <v>182270.74479999999</v>
      </c>
      <c r="Q22" s="635">
        <v>240060.43780000001</v>
      </c>
      <c r="R22" s="635">
        <v>0</v>
      </c>
      <c r="S22" s="635">
        <v>0</v>
      </c>
      <c r="T22" s="635">
        <v>0</v>
      </c>
      <c r="U22" s="544"/>
    </row>
    <row r="24" spans="1:21">
      <c r="C24" s="690"/>
      <c r="D24" s="690"/>
      <c r="E24" s="690"/>
      <c r="F24" s="690"/>
      <c r="G24" s="690"/>
      <c r="H24" s="690"/>
      <c r="I24" s="690"/>
      <c r="J24" s="690"/>
      <c r="K24" s="690"/>
      <c r="L24" s="690"/>
      <c r="M24" s="690"/>
      <c r="N24" s="690"/>
      <c r="O24" s="690"/>
      <c r="P24" s="690"/>
      <c r="Q24" s="690"/>
      <c r="R24" s="690"/>
      <c r="S24" s="690"/>
      <c r="T24" s="690"/>
      <c r="U24" s="690"/>
    </row>
    <row r="25" spans="1:21">
      <c r="C25" s="690"/>
      <c r="D25" s="690"/>
      <c r="E25" s="690"/>
      <c r="F25" s="690"/>
      <c r="G25" s="690"/>
      <c r="H25" s="690"/>
      <c r="I25" s="690"/>
      <c r="J25" s="690"/>
      <c r="K25" s="690"/>
      <c r="L25" s="690"/>
      <c r="M25" s="690"/>
      <c r="N25" s="690"/>
      <c r="O25" s="690"/>
      <c r="P25" s="690"/>
      <c r="Q25" s="690"/>
      <c r="R25" s="690"/>
      <c r="S25" s="690"/>
      <c r="T25" s="690"/>
      <c r="U25" s="690"/>
    </row>
    <row r="26" spans="1:21">
      <c r="C26" s="690"/>
      <c r="D26" s="690"/>
      <c r="E26" s="690"/>
      <c r="F26" s="690"/>
      <c r="G26" s="690"/>
      <c r="H26" s="690"/>
      <c r="I26" s="690"/>
      <c r="J26" s="690"/>
      <c r="K26" s="690"/>
      <c r="L26" s="690"/>
      <c r="M26" s="690"/>
      <c r="N26" s="690"/>
      <c r="O26" s="690"/>
      <c r="P26" s="690"/>
      <c r="Q26" s="690"/>
      <c r="R26" s="690"/>
      <c r="S26" s="690"/>
      <c r="T26" s="690"/>
      <c r="U26" s="690"/>
    </row>
    <row r="27" spans="1:21">
      <c r="C27" s="690"/>
      <c r="D27" s="690"/>
      <c r="E27" s="690"/>
      <c r="F27" s="690"/>
      <c r="G27" s="690"/>
      <c r="H27" s="690"/>
      <c r="I27" s="690"/>
      <c r="J27" s="690"/>
      <c r="K27" s="690"/>
      <c r="L27" s="690"/>
      <c r="M27" s="690"/>
      <c r="N27" s="690"/>
      <c r="O27" s="690"/>
      <c r="P27" s="690"/>
      <c r="Q27" s="690"/>
      <c r="R27" s="690"/>
      <c r="S27" s="690"/>
      <c r="T27" s="690"/>
      <c r="U27" s="690"/>
    </row>
    <row r="28" spans="1:21">
      <c r="C28" s="690"/>
      <c r="D28" s="690"/>
      <c r="E28" s="690"/>
      <c r="F28" s="690"/>
      <c r="G28" s="690"/>
      <c r="H28" s="690"/>
      <c r="I28" s="690"/>
      <c r="J28" s="690"/>
      <c r="K28" s="690"/>
      <c r="L28" s="690"/>
      <c r="M28" s="690"/>
      <c r="N28" s="690"/>
      <c r="O28" s="690"/>
      <c r="P28" s="690"/>
      <c r="Q28" s="690"/>
      <c r="R28" s="690"/>
      <c r="S28" s="690"/>
      <c r="T28" s="690"/>
      <c r="U28" s="690"/>
    </row>
    <row r="29" spans="1:21">
      <c r="C29" s="690"/>
      <c r="D29" s="690"/>
      <c r="E29" s="690"/>
      <c r="F29" s="690"/>
      <c r="G29" s="690"/>
      <c r="H29" s="690"/>
      <c r="I29" s="690"/>
      <c r="J29" s="690"/>
      <c r="K29" s="690"/>
      <c r="L29" s="690"/>
      <c r="M29" s="690"/>
      <c r="N29" s="690"/>
      <c r="O29" s="690"/>
      <c r="P29" s="690"/>
      <c r="Q29" s="690"/>
      <c r="R29" s="690"/>
      <c r="S29" s="690"/>
      <c r="T29" s="690"/>
      <c r="U29" s="690"/>
    </row>
    <row r="30" spans="1:21">
      <c r="C30" s="690"/>
      <c r="D30" s="690"/>
      <c r="E30" s="690"/>
      <c r="F30" s="690"/>
      <c r="G30" s="690"/>
      <c r="H30" s="690"/>
      <c r="I30" s="690"/>
      <c r="J30" s="690"/>
      <c r="K30" s="690"/>
      <c r="L30" s="690"/>
      <c r="M30" s="690"/>
      <c r="N30" s="690"/>
      <c r="O30" s="690"/>
      <c r="P30" s="690"/>
      <c r="Q30" s="690"/>
      <c r="R30" s="690"/>
      <c r="S30" s="690"/>
      <c r="T30" s="690"/>
      <c r="U30" s="690"/>
    </row>
    <row r="31" spans="1:21">
      <c r="C31" s="690"/>
      <c r="D31" s="690"/>
      <c r="E31" s="690"/>
      <c r="F31" s="690"/>
      <c r="G31" s="690"/>
      <c r="H31" s="690"/>
      <c r="I31" s="690"/>
      <c r="J31" s="690"/>
      <c r="K31" s="690"/>
      <c r="L31" s="690"/>
      <c r="M31" s="690"/>
      <c r="N31" s="690"/>
      <c r="O31" s="690"/>
      <c r="P31" s="690"/>
      <c r="Q31" s="690"/>
      <c r="R31" s="690"/>
      <c r="S31" s="690"/>
      <c r="T31" s="690"/>
      <c r="U31" s="690"/>
    </row>
    <row r="32" spans="1:21">
      <c r="C32" s="690"/>
      <c r="D32" s="690"/>
      <c r="E32" s="690"/>
      <c r="F32" s="690"/>
      <c r="G32" s="690"/>
      <c r="H32" s="690"/>
      <c r="I32" s="690"/>
      <c r="J32" s="690"/>
      <c r="K32" s="690"/>
      <c r="L32" s="690"/>
      <c r="M32" s="690"/>
      <c r="N32" s="690"/>
      <c r="O32" s="690"/>
      <c r="P32" s="690"/>
      <c r="Q32" s="690"/>
      <c r="R32" s="690"/>
      <c r="S32" s="690"/>
      <c r="T32" s="690"/>
      <c r="U32" s="690"/>
    </row>
    <row r="33" spans="3:21">
      <c r="C33" s="690"/>
      <c r="D33" s="690"/>
      <c r="E33" s="690"/>
      <c r="F33" s="690"/>
      <c r="G33" s="690"/>
      <c r="H33" s="690"/>
      <c r="I33" s="690"/>
      <c r="J33" s="690"/>
      <c r="K33" s="690"/>
      <c r="L33" s="690"/>
      <c r="M33" s="690"/>
      <c r="N33" s="690"/>
      <c r="O33" s="690"/>
      <c r="P33" s="690"/>
      <c r="Q33" s="690"/>
      <c r="R33" s="690"/>
      <c r="S33" s="690"/>
      <c r="T33" s="690"/>
      <c r="U33" s="690"/>
    </row>
    <row r="34" spans="3:21">
      <c r="C34" s="690"/>
      <c r="D34" s="690"/>
      <c r="E34" s="690"/>
      <c r="F34" s="690"/>
      <c r="G34" s="690"/>
      <c r="H34" s="690"/>
      <c r="I34" s="690"/>
      <c r="J34" s="690"/>
      <c r="K34" s="690"/>
      <c r="L34" s="690"/>
      <c r="M34" s="690"/>
      <c r="N34" s="690"/>
      <c r="O34" s="690"/>
      <c r="P34" s="690"/>
      <c r="Q34" s="690"/>
      <c r="R34" s="690"/>
      <c r="S34" s="690"/>
      <c r="T34" s="690"/>
      <c r="U34" s="690"/>
    </row>
    <row r="35" spans="3:21">
      <c r="C35" s="690"/>
      <c r="D35" s="690"/>
      <c r="E35" s="690"/>
      <c r="F35" s="690"/>
      <c r="G35" s="690"/>
      <c r="H35" s="690"/>
      <c r="I35" s="690"/>
      <c r="J35" s="690"/>
      <c r="K35" s="690"/>
      <c r="L35" s="690"/>
      <c r="M35" s="690"/>
      <c r="N35" s="690"/>
      <c r="O35" s="690"/>
      <c r="P35" s="690"/>
      <c r="Q35" s="690"/>
      <c r="R35" s="690"/>
      <c r="S35" s="690"/>
      <c r="T35" s="690"/>
      <c r="U35" s="690"/>
    </row>
    <row r="36" spans="3:21">
      <c r="C36" s="690"/>
      <c r="D36" s="690"/>
      <c r="E36" s="690"/>
      <c r="F36" s="690"/>
      <c r="G36" s="690"/>
      <c r="H36" s="690"/>
      <c r="I36" s="690"/>
      <c r="J36" s="690"/>
      <c r="K36" s="690"/>
      <c r="L36" s="690"/>
      <c r="M36" s="690"/>
      <c r="N36" s="690"/>
      <c r="O36" s="690"/>
      <c r="P36" s="690"/>
      <c r="Q36" s="690"/>
      <c r="R36" s="690"/>
      <c r="S36" s="690"/>
      <c r="T36" s="690"/>
      <c r="U36" s="690"/>
    </row>
    <row r="37" spans="3:21">
      <c r="C37" s="690"/>
      <c r="D37" s="690"/>
      <c r="E37" s="690"/>
      <c r="F37" s="690"/>
      <c r="G37" s="690"/>
      <c r="H37" s="690"/>
      <c r="I37" s="690"/>
      <c r="J37" s="690"/>
      <c r="K37" s="690"/>
      <c r="L37" s="690"/>
      <c r="M37" s="690"/>
      <c r="N37" s="690"/>
      <c r="O37" s="690"/>
      <c r="P37" s="690"/>
      <c r="Q37" s="690"/>
      <c r="R37" s="690"/>
      <c r="S37" s="690"/>
      <c r="T37" s="690"/>
      <c r="U37" s="690"/>
    </row>
    <row r="38" spans="3:21">
      <c r="C38" s="690"/>
      <c r="D38" s="690"/>
      <c r="E38" s="690"/>
      <c r="F38" s="690"/>
      <c r="G38" s="690"/>
      <c r="H38" s="690"/>
      <c r="I38" s="690"/>
      <c r="J38" s="690"/>
      <c r="K38" s="690"/>
      <c r="L38" s="690"/>
      <c r="M38" s="690"/>
      <c r="N38" s="690"/>
      <c r="O38" s="690"/>
      <c r="P38" s="690"/>
      <c r="Q38" s="690"/>
      <c r="R38" s="690"/>
      <c r="S38" s="690"/>
      <c r="T38" s="690"/>
      <c r="U38" s="690"/>
    </row>
    <row r="39" spans="3:21">
      <c r="C39" s="690"/>
      <c r="D39" s="690"/>
      <c r="E39" s="690"/>
      <c r="F39" s="690"/>
      <c r="G39" s="690"/>
      <c r="H39" s="690"/>
      <c r="I39" s="690"/>
      <c r="J39" s="690"/>
      <c r="K39" s="690"/>
      <c r="L39" s="690"/>
      <c r="M39" s="690"/>
      <c r="N39" s="690"/>
      <c r="O39" s="690"/>
      <c r="P39" s="690"/>
      <c r="Q39" s="690"/>
      <c r="R39" s="690"/>
      <c r="S39" s="690"/>
      <c r="T39" s="690"/>
      <c r="U39" s="690"/>
    </row>
    <row r="40" spans="3:21">
      <c r="C40" s="690"/>
      <c r="D40" s="690"/>
      <c r="E40" s="690"/>
      <c r="F40" s="690"/>
      <c r="G40" s="690"/>
      <c r="H40" s="690"/>
      <c r="I40" s="690"/>
      <c r="J40" s="690"/>
      <c r="K40" s="690"/>
      <c r="L40" s="690"/>
      <c r="M40" s="690"/>
      <c r="N40" s="690"/>
      <c r="O40" s="690"/>
      <c r="P40" s="690"/>
      <c r="Q40" s="690"/>
      <c r="R40" s="690"/>
      <c r="S40" s="690"/>
      <c r="T40" s="690"/>
      <c r="U40" s="690"/>
    </row>
    <row r="41" spans="3:21">
      <c r="C41" s="690"/>
      <c r="D41" s="690"/>
      <c r="E41" s="690"/>
      <c r="F41" s="690"/>
      <c r="G41" s="690"/>
      <c r="H41" s="690"/>
      <c r="I41" s="690"/>
      <c r="J41" s="690"/>
      <c r="K41" s="690"/>
      <c r="L41" s="690"/>
      <c r="M41" s="690"/>
      <c r="N41" s="690"/>
      <c r="O41" s="690"/>
      <c r="P41" s="690"/>
      <c r="Q41" s="690"/>
      <c r="R41" s="690"/>
      <c r="S41" s="690"/>
      <c r="T41" s="690"/>
      <c r="U41" s="69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zoomScaleNormal="100" workbookViewId="0">
      <selection activeCell="P7" sqref="P7:AG33"/>
    </sheetView>
  </sheetViews>
  <sheetFormatPr defaultColWidth="9.140625" defaultRowHeight="12.75"/>
  <cols>
    <col min="1" max="1" width="11.85546875" style="516" bestFit="1" customWidth="1"/>
    <col min="2" max="2" width="61.5703125" style="516" bestFit="1" customWidth="1"/>
    <col min="3" max="3" width="14" style="516" bestFit="1" customWidth="1"/>
    <col min="4" max="4" width="14.28515625" style="516" bestFit="1" customWidth="1"/>
    <col min="5" max="5" width="12.42578125" style="516" bestFit="1" customWidth="1"/>
    <col min="6" max="6" width="16.140625" style="579" bestFit="1" customWidth="1"/>
    <col min="7" max="7" width="10.5703125" style="579" bestFit="1" customWidth="1"/>
    <col min="8" max="8" width="10.5703125" style="516" bestFit="1" customWidth="1"/>
    <col min="9" max="9" width="11.5703125" style="516" bestFit="1" customWidth="1"/>
    <col min="10" max="10" width="13.42578125" style="579" bestFit="1" customWidth="1"/>
    <col min="11" max="11" width="12.42578125" style="579" bestFit="1" customWidth="1"/>
    <col min="12" max="12" width="16.140625" style="579" bestFit="1" customWidth="1"/>
    <col min="13" max="14" width="10.5703125" style="579" bestFit="1" customWidth="1"/>
    <col min="15" max="15" width="13.85546875" style="516" customWidth="1"/>
    <col min="16" max="16384" width="9.140625" style="516"/>
  </cols>
  <sheetData>
    <row r="1" spans="1:34" ht="13.5">
      <c r="A1" s="515" t="s">
        <v>188</v>
      </c>
      <c r="B1" s="432" t="str">
        <f>Info!C2</f>
        <v>ს.ს "პროკრედიტ ბანკი"</v>
      </c>
      <c r="F1" s="516"/>
      <c r="G1" s="516"/>
      <c r="J1" s="516"/>
      <c r="K1" s="516"/>
      <c r="L1" s="516"/>
      <c r="M1" s="516"/>
      <c r="N1" s="516"/>
    </row>
    <row r="2" spans="1:34">
      <c r="A2" s="517" t="s">
        <v>189</v>
      </c>
      <c r="B2" s="519">
        <f>'1. key ratios'!B2</f>
        <v>44561</v>
      </c>
    </row>
    <row r="3" spans="1:34" ht="15">
      <c r="A3" s="518" t="s">
        <v>676</v>
      </c>
      <c r="B3" s="538"/>
      <c r="C3" s="793"/>
      <c r="D3" s="793"/>
      <c r="E3" s="793"/>
      <c r="F3" s="793"/>
      <c r="G3" s="793"/>
      <c r="H3" s="793"/>
      <c r="I3" s="794"/>
      <c r="J3" s="794"/>
      <c r="K3" s="794"/>
      <c r="L3" s="794"/>
      <c r="M3" s="794"/>
      <c r="N3" s="794"/>
    </row>
    <row r="4" spans="1:34" ht="15">
      <c r="B4" s="538"/>
      <c r="C4" s="538"/>
      <c r="D4" s="649"/>
      <c r="E4" s="649"/>
      <c r="F4" s="649"/>
      <c r="G4" s="649"/>
      <c r="H4" s="649"/>
      <c r="I4" s="649"/>
      <c r="J4" s="649"/>
      <c r="K4" s="649"/>
      <c r="L4" s="649"/>
      <c r="M4" s="649"/>
      <c r="N4" s="649"/>
    </row>
    <row r="5" spans="1:34" ht="37.5" customHeight="1">
      <c r="A5" s="745" t="s">
        <v>677</v>
      </c>
      <c r="B5" s="746"/>
      <c r="C5" s="795" t="s">
        <v>678</v>
      </c>
      <c r="D5" s="796"/>
      <c r="E5" s="796"/>
      <c r="F5" s="796"/>
      <c r="G5" s="796"/>
      <c r="H5" s="797"/>
      <c r="I5" s="798" t="s">
        <v>679</v>
      </c>
      <c r="J5" s="799"/>
      <c r="K5" s="799"/>
      <c r="L5" s="799"/>
      <c r="M5" s="799"/>
      <c r="N5" s="800"/>
      <c r="O5" s="791" t="s">
        <v>549</v>
      </c>
    </row>
    <row r="6" spans="1:34" ht="39.6" customHeight="1">
      <c r="A6" s="749"/>
      <c r="B6" s="750"/>
      <c r="C6" s="575"/>
      <c r="D6" s="576" t="s">
        <v>680</v>
      </c>
      <c r="E6" s="576" t="s">
        <v>681</v>
      </c>
      <c r="F6" s="576" t="s">
        <v>682</v>
      </c>
      <c r="G6" s="576" t="s">
        <v>683</v>
      </c>
      <c r="H6" s="576" t="s">
        <v>684</v>
      </c>
      <c r="I6" s="577"/>
      <c r="J6" s="576" t="s">
        <v>680</v>
      </c>
      <c r="K6" s="576" t="s">
        <v>681</v>
      </c>
      <c r="L6" s="576" t="s">
        <v>682</v>
      </c>
      <c r="M6" s="576" t="s">
        <v>683</v>
      </c>
      <c r="N6" s="576" t="s">
        <v>684</v>
      </c>
      <c r="O6" s="792"/>
    </row>
    <row r="7" spans="1:34">
      <c r="A7" s="531">
        <v>1</v>
      </c>
      <c r="B7" s="539" t="s">
        <v>559</v>
      </c>
      <c r="C7" s="652">
        <v>1142052.8973999999</v>
      </c>
      <c r="D7" s="634">
        <v>1142052.8973999999</v>
      </c>
      <c r="E7" s="634">
        <v>0</v>
      </c>
      <c r="F7" s="653">
        <v>0</v>
      </c>
      <c r="G7" s="653">
        <v>0</v>
      </c>
      <c r="H7" s="634">
        <v>0</v>
      </c>
      <c r="I7" s="634">
        <v>22841.0579</v>
      </c>
      <c r="J7" s="653">
        <v>22841.0579</v>
      </c>
      <c r="K7" s="653">
        <v>0</v>
      </c>
      <c r="L7" s="653">
        <v>0</v>
      </c>
      <c r="M7" s="653">
        <v>0</v>
      </c>
      <c r="N7" s="653">
        <v>0</v>
      </c>
      <c r="O7" s="634"/>
      <c r="P7" s="690"/>
      <c r="Q7" s="690"/>
      <c r="R7" s="690"/>
      <c r="S7" s="690"/>
      <c r="T7" s="690"/>
      <c r="U7" s="690"/>
      <c r="V7" s="690"/>
      <c r="W7" s="690"/>
      <c r="X7" s="690"/>
      <c r="Y7" s="690"/>
      <c r="Z7" s="690"/>
      <c r="AA7" s="690"/>
      <c r="AB7" s="690"/>
      <c r="AC7" s="690"/>
      <c r="AD7" s="690"/>
      <c r="AE7" s="690"/>
      <c r="AF7" s="690"/>
      <c r="AG7" s="690"/>
      <c r="AH7" s="690"/>
    </row>
    <row r="8" spans="1:34">
      <c r="A8" s="531">
        <v>2</v>
      </c>
      <c r="B8" s="539" t="s">
        <v>560</v>
      </c>
      <c r="C8" s="652">
        <v>5601503.8271999974</v>
      </c>
      <c r="D8" s="634">
        <v>5601503.8271999974</v>
      </c>
      <c r="E8" s="634">
        <v>0</v>
      </c>
      <c r="F8" s="653">
        <v>0</v>
      </c>
      <c r="G8" s="653">
        <v>0</v>
      </c>
      <c r="H8" s="634">
        <v>0</v>
      </c>
      <c r="I8" s="634">
        <v>112030.07609999999</v>
      </c>
      <c r="J8" s="653">
        <v>112030.07609999999</v>
      </c>
      <c r="K8" s="653">
        <v>0</v>
      </c>
      <c r="L8" s="653">
        <v>0</v>
      </c>
      <c r="M8" s="653">
        <v>0</v>
      </c>
      <c r="N8" s="653">
        <v>0</v>
      </c>
      <c r="O8" s="634"/>
      <c r="P8" s="690"/>
      <c r="Q8" s="690"/>
      <c r="R8" s="690"/>
      <c r="S8" s="690"/>
      <c r="T8" s="690"/>
      <c r="U8" s="690"/>
      <c r="V8" s="690"/>
      <c r="W8" s="690"/>
      <c r="X8" s="690"/>
      <c r="Y8" s="690"/>
      <c r="Z8" s="690"/>
      <c r="AA8" s="690"/>
      <c r="AB8" s="690"/>
      <c r="AC8" s="690"/>
      <c r="AD8" s="690"/>
      <c r="AE8" s="690"/>
      <c r="AF8" s="690"/>
      <c r="AG8" s="690"/>
      <c r="AH8" s="690"/>
    </row>
    <row r="9" spans="1:34">
      <c r="A9" s="531">
        <v>3</v>
      </c>
      <c r="B9" s="539" t="s">
        <v>561</v>
      </c>
      <c r="C9" s="652">
        <v>0</v>
      </c>
      <c r="D9" s="634">
        <v>0</v>
      </c>
      <c r="E9" s="634">
        <v>0</v>
      </c>
      <c r="F9" s="654">
        <v>0</v>
      </c>
      <c r="G9" s="654">
        <v>0</v>
      </c>
      <c r="H9" s="634">
        <v>0</v>
      </c>
      <c r="I9" s="634">
        <v>0</v>
      </c>
      <c r="J9" s="654">
        <v>0</v>
      </c>
      <c r="K9" s="654">
        <v>0</v>
      </c>
      <c r="L9" s="654">
        <v>0</v>
      </c>
      <c r="M9" s="654">
        <v>0</v>
      </c>
      <c r="N9" s="654">
        <v>0</v>
      </c>
      <c r="O9" s="634"/>
      <c r="P9" s="690"/>
      <c r="Q9" s="690"/>
      <c r="R9" s="690"/>
      <c r="S9" s="690"/>
      <c r="T9" s="690"/>
      <c r="U9" s="690"/>
      <c r="V9" s="690"/>
      <c r="W9" s="690"/>
      <c r="X9" s="690"/>
      <c r="Y9" s="690"/>
      <c r="Z9" s="690"/>
      <c r="AA9" s="690"/>
      <c r="AB9" s="690"/>
      <c r="AC9" s="690"/>
      <c r="AD9" s="690"/>
      <c r="AE9" s="690"/>
      <c r="AF9" s="690"/>
      <c r="AG9" s="690"/>
      <c r="AH9" s="690"/>
    </row>
    <row r="10" spans="1:34">
      <c r="A10" s="531">
        <v>4</v>
      </c>
      <c r="B10" s="539" t="s">
        <v>562</v>
      </c>
      <c r="C10" s="652">
        <v>24203954.647799999</v>
      </c>
      <c r="D10" s="634">
        <v>24203954.647799999</v>
      </c>
      <c r="E10" s="634">
        <v>0</v>
      </c>
      <c r="F10" s="654">
        <v>0</v>
      </c>
      <c r="G10" s="654">
        <v>0</v>
      </c>
      <c r="H10" s="634">
        <v>0</v>
      </c>
      <c r="I10" s="634">
        <v>472390.40389999998</v>
      </c>
      <c r="J10" s="654">
        <v>472390.40389999998</v>
      </c>
      <c r="K10" s="654">
        <v>0</v>
      </c>
      <c r="L10" s="654">
        <v>0</v>
      </c>
      <c r="M10" s="654">
        <v>0</v>
      </c>
      <c r="N10" s="654">
        <v>0</v>
      </c>
      <c r="O10" s="634"/>
      <c r="P10" s="690"/>
      <c r="Q10" s="690"/>
      <c r="R10" s="690"/>
      <c r="S10" s="690"/>
      <c r="T10" s="690"/>
      <c r="U10" s="690"/>
      <c r="V10" s="690"/>
      <c r="W10" s="690"/>
      <c r="X10" s="690"/>
      <c r="Y10" s="690"/>
      <c r="Z10" s="690"/>
      <c r="AA10" s="690"/>
      <c r="AB10" s="690"/>
      <c r="AC10" s="690"/>
      <c r="AD10" s="690"/>
      <c r="AE10" s="690"/>
      <c r="AF10" s="690"/>
      <c r="AG10" s="690"/>
      <c r="AH10" s="690"/>
    </row>
    <row r="11" spans="1:34">
      <c r="A11" s="531">
        <v>5</v>
      </c>
      <c r="B11" s="539" t="s">
        <v>563</v>
      </c>
      <c r="C11" s="652">
        <v>123813940.13259991</v>
      </c>
      <c r="D11" s="634">
        <v>118056806.30269989</v>
      </c>
      <c r="E11" s="634">
        <v>5248457.1091999998</v>
      </c>
      <c r="F11" s="654">
        <v>508676.72070000001</v>
      </c>
      <c r="G11" s="654">
        <v>0</v>
      </c>
      <c r="H11" s="634">
        <v>0</v>
      </c>
      <c r="I11" s="634">
        <v>2999337.3385999976</v>
      </c>
      <c r="J11" s="654">
        <v>2321888.6125999992</v>
      </c>
      <c r="K11" s="654">
        <v>524845.70990000002</v>
      </c>
      <c r="L11" s="654">
        <v>152603.01610000001</v>
      </c>
      <c r="M11" s="654">
        <v>0</v>
      </c>
      <c r="N11" s="654">
        <v>0</v>
      </c>
      <c r="O11" s="634"/>
      <c r="P11" s="690"/>
      <c r="Q11" s="690"/>
      <c r="R11" s="690"/>
      <c r="S11" s="690"/>
      <c r="T11" s="690"/>
      <c r="U11" s="690"/>
      <c r="V11" s="690"/>
      <c r="W11" s="690"/>
      <c r="X11" s="690"/>
      <c r="Y11" s="690"/>
      <c r="Z11" s="690"/>
      <c r="AA11" s="690"/>
      <c r="AB11" s="690"/>
      <c r="AC11" s="690"/>
      <c r="AD11" s="690"/>
      <c r="AE11" s="690"/>
      <c r="AF11" s="690"/>
      <c r="AG11" s="690"/>
      <c r="AH11" s="690"/>
    </row>
    <row r="12" spans="1:34">
      <c r="A12" s="531">
        <v>6</v>
      </c>
      <c r="B12" s="539" t="s">
        <v>564</v>
      </c>
      <c r="C12" s="652">
        <v>77062977.936000004</v>
      </c>
      <c r="D12" s="634">
        <v>75703562.745700002</v>
      </c>
      <c r="E12" s="634">
        <v>1002041.1754000001</v>
      </c>
      <c r="F12" s="654">
        <v>357374.01490000001</v>
      </c>
      <c r="G12" s="654">
        <v>0</v>
      </c>
      <c r="H12" s="634">
        <v>0</v>
      </c>
      <c r="I12" s="634">
        <v>1640706.6900000002</v>
      </c>
      <c r="J12" s="654">
        <v>1433290.3682999997</v>
      </c>
      <c r="K12" s="654">
        <v>100204.11739999999</v>
      </c>
      <c r="L12" s="654">
        <v>107212.2043</v>
      </c>
      <c r="M12" s="654">
        <v>0</v>
      </c>
      <c r="N12" s="654">
        <v>0</v>
      </c>
      <c r="O12" s="634"/>
      <c r="P12" s="690"/>
      <c r="Q12" s="690"/>
      <c r="R12" s="690"/>
      <c r="S12" s="690"/>
      <c r="T12" s="690"/>
      <c r="U12" s="690"/>
      <c r="V12" s="690"/>
      <c r="W12" s="690"/>
      <c r="X12" s="690"/>
      <c r="Y12" s="690"/>
      <c r="Z12" s="690"/>
      <c r="AA12" s="690"/>
      <c r="AB12" s="690"/>
      <c r="AC12" s="690"/>
      <c r="AD12" s="690"/>
      <c r="AE12" s="690"/>
      <c r="AF12" s="690"/>
      <c r="AG12" s="690"/>
      <c r="AH12" s="690"/>
    </row>
    <row r="13" spans="1:34">
      <c r="A13" s="531">
        <v>7</v>
      </c>
      <c r="B13" s="539" t="s">
        <v>565</v>
      </c>
      <c r="C13" s="652">
        <v>120547788.52709994</v>
      </c>
      <c r="D13" s="634">
        <v>116948013.49679993</v>
      </c>
      <c r="E13" s="634">
        <v>1785837.6284000003</v>
      </c>
      <c r="F13" s="654">
        <v>363081.17790000001</v>
      </c>
      <c r="G13" s="654">
        <v>27552.067800000001</v>
      </c>
      <c r="H13" s="634">
        <v>1423304.1562000001</v>
      </c>
      <c r="I13" s="634">
        <v>3826133.1678000004</v>
      </c>
      <c r="J13" s="654">
        <v>2101544.8617999996</v>
      </c>
      <c r="K13" s="654">
        <v>178583.76269999999</v>
      </c>
      <c r="L13" s="654">
        <v>108924.3532</v>
      </c>
      <c r="M13" s="654">
        <v>13776.0339</v>
      </c>
      <c r="N13" s="654">
        <v>1423304.1562000001</v>
      </c>
      <c r="O13" s="634"/>
      <c r="P13" s="690"/>
      <c r="Q13" s="690"/>
      <c r="R13" s="690"/>
      <c r="S13" s="690"/>
      <c r="T13" s="690"/>
      <c r="U13" s="690"/>
      <c r="V13" s="690"/>
      <c r="W13" s="690"/>
      <c r="X13" s="690"/>
      <c r="Y13" s="690"/>
      <c r="Z13" s="690"/>
      <c r="AA13" s="690"/>
      <c r="AB13" s="690"/>
      <c r="AC13" s="690"/>
      <c r="AD13" s="690"/>
      <c r="AE13" s="690"/>
      <c r="AF13" s="690"/>
      <c r="AG13" s="690"/>
      <c r="AH13" s="690"/>
    </row>
    <row r="14" spans="1:34">
      <c r="A14" s="531">
        <v>8</v>
      </c>
      <c r="B14" s="539" t="s">
        <v>566</v>
      </c>
      <c r="C14" s="652">
        <v>117550849.82260004</v>
      </c>
      <c r="D14" s="634">
        <v>113212669.61340003</v>
      </c>
      <c r="E14" s="634">
        <v>2945583.0175000001</v>
      </c>
      <c r="F14" s="654">
        <v>919268.21600000001</v>
      </c>
      <c r="G14" s="654">
        <v>0</v>
      </c>
      <c r="H14" s="634">
        <v>473328.97570000001</v>
      </c>
      <c r="I14" s="634">
        <v>2970260.5416999999</v>
      </c>
      <c r="J14" s="654">
        <v>1926592.8000999994</v>
      </c>
      <c r="K14" s="654">
        <v>294558.3015</v>
      </c>
      <c r="L14" s="654">
        <v>275780.4644</v>
      </c>
      <c r="M14" s="654">
        <v>0</v>
      </c>
      <c r="N14" s="654">
        <v>473328.97570000001</v>
      </c>
      <c r="O14" s="634"/>
      <c r="P14" s="690"/>
      <c r="Q14" s="690"/>
      <c r="R14" s="690"/>
      <c r="S14" s="690"/>
      <c r="T14" s="690"/>
      <c r="U14" s="690"/>
      <c r="V14" s="690"/>
      <c r="W14" s="690"/>
      <c r="X14" s="690"/>
      <c r="Y14" s="690"/>
      <c r="Z14" s="690"/>
      <c r="AA14" s="690"/>
      <c r="AB14" s="690"/>
      <c r="AC14" s="690"/>
      <c r="AD14" s="690"/>
      <c r="AE14" s="690"/>
      <c r="AF14" s="690"/>
      <c r="AG14" s="690"/>
      <c r="AH14" s="690"/>
    </row>
    <row r="15" spans="1:34">
      <c r="A15" s="531">
        <v>9</v>
      </c>
      <c r="B15" s="539" t="s">
        <v>567</v>
      </c>
      <c r="C15" s="652">
        <v>121646864.18189999</v>
      </c>
      <c r="D15" s="634">
        <v>106119429.44459999</v>
      </c>
      <c r="E15" s="634">
        <v>4976829.6581999995</v>
      </c>
      <c r="F15" s="654">
        <v>9559357.6086999997</v>
      </c>
      <c r="G15" s="654">
        <v>0</v>
      </c>
      <c r="H15" s="634">
        <v>991247.47039999987</v>
      </c>
      <c r="I15" s="634">
        <v>5193015.5492000012</v>
      </c>
      <c r="J15" s="654">
        <v>1874388.9441000014</v>
      </c>
      <c r="K15" s="654">
        <v>308584.92789999995</v>
      </c>
      <c r="L15" s="654">
        <v>2018794.2067999998</v>
      </c>
      <c r="M15" s="654">
        <v>0</v>
      </c>
      <c r="N15" s="654">
        <v>991247.47039999987</v>
      </c>
      <c r="O15" s="634"/>
      <c r="P15" s="690"/>
      <c r="Q15" s="690"/>
      <c r="R15" s="690"/>
      <c r="S15" s="690"/>
      <c r="T15" s="690"/>
      <c r="U15" s="690"/>
      <c r="V15" s="690"/>
      <c r="W15" s="690"/>
      <c r="X15" s="690"/>
      <c r="Y15" s="690"/>
      <c r="Z15" s="690"/>
      <c r="AA15" s="690"/>
      <c r="AB15" s="690"/>
      <c r="AC15" s="690"/>
      <c r="AD15" s="690"/>
      <c r="AE15" s="690"/>
      <c r="AF15" s="690"/>
      <c r="AG15" s="690"/>
      <c r="AH15" s="690"/>
    </row>
    <row r="16" spans="1:34">
      <c r="A16" s="531">
        <v>10</v>
      </c>
      <c r="B16" s="539" t="s">
        <v>568</v>
      </c>
      <c r="C16" s="652">
        <v>103960893.67869999</v>
      </c>
      <c r="D16" s="634">
        <v>103820929.84049998</v>
      </c>
      <c r="E16" s="634">
        <v>139963.8382</v>
      </c>
      <c r="F16" s="654">
        <v>0</v>
      </c>
      <c r="G16" s="654">
        <v>0</v>
      </c>
      <c r="H16" s="634">
        <v>0</v>
      </c>
      <c r="I16" s="634">
        <v>1714781.8442999995</v>
      </c>
      <c r="J16" s="654">
        <v>1700785.4604999996</v>
      </c>
      <c r="K16" s="654">
        <v>13996.3838</v>
      </c>
      <c r="L16" s="654">
        <v>0</v>
      </c>
      <c r="M16" s="654">
        <v>0</v>
      </c>
      <c r="N16" s="654">
        <v>0</v>
      </c>
      <c r="O16" s="634"/>
      <c r="P16" s="690"/>
      <c r="Q16" s="690"/>
      <c r="R16" s="690"/>
      <c r="S16" s="690"/>
      <c r="T16" s="690"/>
      <c r="U16" s="690"/>
      <c r="V16" s="690"/>
      <c r="W16" s="690"/>
      <c r="X16" s="690"/>
      <c r="Y16" s="690"/>
      <c r="Z16" s="690"/>
      <c r="AA16" s="690"/>
      <c r="AB16" s="690"/>
      <c r="AC16" s="690"/>
      <c r="AD16" s="690"/>
      <c r="AE16" s="690"/>
      <c r="AF16" s="690"/>
      <c r="AG16" s="690"/>
      <c r="AH16" s="690"/>
    </row>
    <row r="17" spans="1:34">
      <c r="A17" s="531">
        <v>11</v>
      </c>
      <c r="B17" s="539" t="s">
        <v>569</v>
      </c>
      <c r="C17" s="652">
        <v>10634330.449700002</v>
      </c>
      <c r="D17" s="634">
        <v>10205520.232300002</v>
      </c>
      <c r="E17" s="634">
        <v>160423.3118</v>
      </c>
      <c r="F17" s="654">
        <v>268386.9056</v>
      </c>
      <c r="G17" s="654">
        <v>0</v>
      </c>
      <c r="H17" s="634">
        <v>0</v>
      </c>
      <c r="I17" s="634">
        <v>269412.9192</v>
      </c>
      <c r="J17" s="654">
        <v>172854.5165</v>
      </c>
      <c r="K17" s="654">
        <v>16042.331099999999</v>
      </c>
      <c r="L17" s="654">
        <v>80516.071599999996</v>
      </c>
      <c r="M17" s="654">
        <v>0</v>
      </c>
      <c r="N17" s="654">
        <v>0</v>
      </c>
      <c r="O17" s="634"/>
      <c r="P17" s="690"/>
      <c r="Q17" s="690"/>
      <c r="R17" s="690"/>
      <c r="S17" s="690"/>
      <c r="T17" s="690"/>
      <c r="U17" s="690"/>
      <c r="V17" s="690"/>
      <c r="W17" s="690"/>
      <c r="X17" s="690"/>
      <c r="Y17" s="690"/>
      <c r="Z17" s="690"/>
      <c r="AA17" s="690"/>
      <c r="AB17" s="690"/>
      <c r="AC17" s="690"/>
      <c r="AD17" s="690"/>
      <c r="AE17" s="690"/>
      <c r="AF17" s="690"/>
      <c r="AG17" s="690"/>
      <c r="AH17" s="690"/>
    </row>
    <row r="18" spans="1:34">
      <c r="A18" s="531">
        <v>12</v>
      </c>
      <c r="B18" s="539" t="s">
        <v>570</v>
      </c>
      <c r="C18" s="652">
        <v>93172745.785999924</v>
      </c>
      <c r="D18" s="634">
        <v>87988124.07829994</v>
      </c>
      <c r="E18" s="634">
        <v>936777.74249999993</v>
      </c>
      <c r="F18" s="654">
        <v>1342876.7098000001</v>
      </c>
      <c r="G18" s="654">
        <v>2428457.2223999999</v>
      </c>
      <c r="H18" s="634">
        <v>476510.03300000005</v>
      </c>
      <c r="I18" s="634">
        <v>3584547.632100001</v>
      </c>
      <c r="J18" s="654">
        <v>1606215.6427999993</v>
      </c>
      <c r="K18" s="654">
        <v>93677.774000000005</v>
      </c>
      <c r="L18" s="654">
        <v>376186.31599999999</v>
      </c>
      <c r="M18" s="654">
        <v>1214228.6110999999</v>
      </c>
      <c r="N18" s="654">
        <v>294239.28820000007</v>
      </c>
      <c r="O18" s="634"/>
      <c r="P18" s="690"/>
      <c r="Q18" s="690"/>
      <c r="R18" s="690"/>
      <c r="S18" s="690"/>
      <c r="T18" s="690"/>
      <c r="U18" s="690"/>
      <c r="V18" s="690"/>
      <c r="W18" s="690"/>
      <c r="X18" s="690"/>
      <c r="Y18" s="690"/>
      <c r="Z18" s="690"/>
      <c r="AA18" s="690"/>
      <c r="AB18" s="690"/>
      <c r="AC18" s="690"/>
      <c r="AD18" s="690"/>
      <c r="AE18" s="690"/>
      <c r="AF18" s="690"/>
      <c r="AG18" s="690"/>
      <c r="AH18" s="690"/>
    </row>
    <row r="19" spans="1:34">
      <c r="A19" s="531">
        <v>13</v>
      </c>
      <c r="B19" s="539" t="s">
        <v>571</v>
      </c>
      <c r="C19" s="652">
        <v>62280865.777599998</v>
      </c>
      <c r="D19" s="634">
        <v>59271776.663499996</v>
      </c>
      <c r="E19" s="634">
        <v>2696455.0369000002</v>
      </c>
      <c r="F19" s="654">
        <v>312634.0772</v>
      </c>
      <c r="G19" s="654">
        <v>0</v>
      </c>
      <c r="H19" s="634">
        <v>0</v>
      </c>
      <c r="I19" s="634">
        <v>1387871.3998999998</v>
      </c>
      <c r="J19" s="654">
        <v>1024435.6734</v>
      </c>
      <c r="K19" s="654">
        <v>269645.50349999999</v>
      </c>
      <c r="L19" s="654">
        <v>93790.222999999998</v>
      </c>
      <c r="M19" s="654">
        <v>0</v>
      </c>
      <c r="N19" s="654">
        <v>0</v>
      </c>
      <c r="O19" s="634"/>
      <c r="P19" s="690"/>
      <c r="Q19" s="690"/>
      <c r="R19" s="690"/>
      <c r="S19" s="690"/>
      <c r="T19" s="690"/>
      <c r="U19" s="690"/>
      <c r="V19" s="690"/>
      <c r="W19" s="690"/>
      <c r="X19" s="690"/>
      <c r="Y19" s="690"/>
      <c r="Z19" s="690"/>
      <c r="AA19" s="690"/>
      <c r="AB19" s="690"/>
      <c r="AC19" s="690"/>
      <c r="AD19" s="690"/>
      <c r="AE19" s="690"/>
      <c r="AF19" s="690"/>
      <c r="AG19" s="690"/>
      <c r="AH19" s="690"/>
    </row>
    <row r="20" spans="1:34">
      <c r="A20" s="531">
        <v>14</v>
      </c>
      <c r="B20" s="539" t="s">
        <v>572</v>
      </c>
      <c r="C20" s="652">
        <v>101263071.63199998</v>
      </c>
      <c r="D20" s="634">
        <v>44761183.101300009</v>
      </c>
      <c r="E20" s="634">
        <v>40669825.906600006</v>
      </c>
      <c r="F20" s="654">
        <v>15832062.624100002</v>
      </c>
      <c r="G20" s="654">
        <v>0</v>
      </c>
      <c r="H20" s="634">
        <v>0</v>
      </c>
      <c r="I20" s="634">
        <v>7943961.3877999978</v>
      </c>
      <c r="J20" s="654">
        <v>818466.06740000006</v>
      </c>
      <c r="K20" s="654">
        <v>3605761.5505999988</v>
      </c>
      <c r="L20" s="654">
        <v>3519733.7697999999</v>
      </c>
      <c r="M20" s="654">
        <v>0</v>
      </c>
      <c r="N20" s="654">
        <v>0</v>
      </c>
      <c r="O20" s="634"/>
      <c r="P20" s="690"/>
      <c r="Q20" s="690"/>
      <c r="R20" s="690"/>
      <c r="S20" s="690"/>
      <c r="T20" s="690"/>
      <c r="U20" s="690"/>
      <c r="V20" s="690"/>
      <c r="W20" s="690"/>
      <c r="X20" s="690"/>
      <c r="Y20" s="690"/>
      <c r="Z20" s="690"/>
      <c r="AA20" s="690"/>
      <c r="AB20" s="690"/>
      <c r="AC20" s="690"/>
      <c r="AD20" s="690"/>
      <c r="AE20" s="690"/>
      <c r="AF20" s="690"/>
      <c r="AG20" s="690"/>
      <c r="AH20" s="690"/>
    </row>
    <row r="21" spans="1:34">
      <c r="A21" s="531">
        <v>15</v>
      </c>
      <c r="B21" s="539" t="s">
        <v>573</v>
      </c>
      <c r="C21" s="652">
        <v>14434661.8148</v>
      </c>
      <c r="D21" s="634">
        <v>11556772.6383</v>
      </c>
      <c r="E21" s="634">
        <v>1622328.7057</v>
      </c>
      <c r="F21" s="654">
        <v>605649.54539999994</v>
      </c>
      <c r="G21" s="654">
        <v>256155.8462</v>
      </c>
      <c r="H21" s="634">
        <v>393755.07919999998</v>
      </c>
      <c r="I21" s="634">
        <v>1007520.4942</v>
      </c>
      <c r="J21" s="654">
        <v>219478.05920000005</v>
      </c>
      <c r="K21" s="654">
        <v>147688.38630000001</v>
      </c>
      <c r="L21" s="654">
        <v>118521.04639999999</v>
      </c>
      <c r="M21" s="654">
        <v>128077.9231</v>
      </c>
      <c r="N21" s="654">
        <v>393755.07919999998</v>
      </c>
      <c r="O21" s="634"/>
      <c r="P21" s="690"/>
      <c r="Q21" s="690"/>
      <c r="R21" s="690"/>
      <c r="S21" s="690"/>
      <c r="T21" s="690"/>
      <c r="U21" s="690"/>
      <c r="V21" s="690"/>
      <c r="W21" s="690"/>
      <c r="X21" s="690"/>
      <c r="Y21" s="690"/>
      <c r="Z21" s="690"/>
      <c r="AA21" s="690"/>
      <c r="AB21" s="690"/>
      <c r="AC21" s="690"/>
      <c r="AD21" s="690"/>
      <c r="AE21" s="690"/>
      <c r="AF21" s="690"/>
      <c r="AG21" s="690"/>
      <c r="AH21" s="690"/>
    </row>
    <row r="22" spans="1:34">
      <c r="A22" s="531">
        <v>16</v>
      </c>
      <c r="B22" s="539" t="s">
        <v>574</v>
      </c>
      <c r="C22" s="652">
        <v>2381442.7927999999</v>
      </c>
      <c r="D22" s="634">
        <v>2381442.7927999999</v>
      </c>
      <c r="E22" s="634">
        <v>0</v>
      </c>
      <c r="F22" s="654">
        <v>0</v>
      </c>
      <c r="G22" s="654">
        <v>0</v>
      </c>
      <c r="H22" s="634">
        <v>0</v>
      </c>
      <c r="I22" s="634">
        <v>41743.461900000009</v>
      </c>
      <c r="J22" s="654">
        <v>41743.461900000009</v>
      </c>
      <c r="K22" s="654">
        <v>0</v>
      </c>
      <c r="L22" s="654">
        <v>0</v>
      </c>
      <c r="M22" s="654">
        <v>0</v>
      </c>
      <c r="N22" s="654">
        <v>0</v>
      </c>
      <c r="O22" s="634"/>
      <c r="P22" s="690"/>
      <c r="Q22" s="690"/>
      <c r="R22" s="690"/>
      <c r="S22" s="690"/>
      <c r="T22" s="690"/>
      <c r="U22" s="690"/>
      <c r="V22" s="690"/>
      <c r="W22" s="690"/>
      <c r="X22" s="690"/>
      <c r="Y22" s="690"/>
      <c r="Z22" s="690"/>
      <c r="AA22" s="690"/>
      <c r="AB22" s="690"/>
      <c r="AC22" s="690"/>
      <c r="AD22" s="690"/>
      <c r="AE22" s="690"/>
      <c r="AF22" s="690"/>
      <c r="AG22" s="690"/>
      <c r="AH22" s="690"/>
    </row>
    <row r="23" spans="1:34">
      <c r="A23" s="531">
        <v>17</v>
      </c>
      <c r="B23" s="539" t="s">
        <v>575</v>
      </c>
      <c r="C23" s="652">
        <v>1405155.2908000001</v>
      </c>
      <c r="D23" s="634">
        <v>1326421.4852</v>
      </c>
      <c r="E23" s="634">
        <v>78733.805600000007</v>
      </c>
      <c r="F23" s="654">
        <v>0</v>
      </c>
      <c r="G23" s="654">
        <v>0</v>
      </c>
      <c r="H23" s="634">
        <v>0</v>
      </c>
      <c r="I23" s="634">
        <v>34401.810200000007</v>
      </c>
      <c r="J23" s="654">
        <v>26528.429700000001</v>
      </c>
      <c r="K23" s="654">
        <v>7873.3805000000002</v>
      </c>
      <c r="L23" s="654">
        <v>0</v>
      </c>
      <c r="M23" s="654">
        <v>0</v>
      </c>
      <c r="N23" s="654">
        <v>0</v>
      </c>
      <c r="O23" s="634"/>
      <c r="P23" s="690"/>
      <c r="Q23" s="690"/>
      <c r="R23" s="690"/>
      <c r="S23" s="690"/>
      <c r="T23" s="690"/>
      <c r="U23" s="690"/>
      <c r="V23" s="690"/>
      <c r="W23" s="690"/>
      <c r="X23" s="690"/>
      <c r="Y23" s="690"/>
      <c r="Z23" s="690"/>
      <c r="AA23" s="690"/>
      <c r="AB23" s="690"/>
      <c r="AC23" s="690"/>
      <c r="AD23" s="690"/>
      <c r="AE23" s="690"/>
      <c r="AF23" s="690"/>
      <c r="AG23" s="690"/>
      <c r="AH23" s="690"/>
    </row>
    <row r="24" spans="1:34">
      <c r="A24" s="531">
        <v>18</v>
      </c>
      <c r="B24" s="539" t="s">
        <v>576</v>
      </c>
      <c r="C24" s="652">
        <v>8180556.6319999993</v>
      </c>
      <c r="D24" s="634">
        <v>8180556.6319999993</v>
      </c>
      <c r="E24" s="634">
        <v>0</v>
      </c>
      <c r="F24" s="654">
        <v>0</v>
      </c>
      <c r="G24" s="654">
        <v>0</v>
      </c>
      <c r="H24" s="634">
        <v>0</v>
      </c>
      <c r="I24" s="634">
        <v>159411.1324</v>
      </c>
      <c r="J24" s="654">
        <v>159411.1324</v>
      </c>
      <c r="K24" s="654">
        <v>0</v>
      </c>
      <c r="L24" s="654">
        <v>0</v>
      </c>
      <c r="M24" s="654">
        <v>0</v>
      </c>
      <c r="N24" s="654">
        <v>0</v>
      </c>
      <c r="O24" s="634"/>
      <c r="P24" s="690"/>
      <c r="Q24" s="690"/>
      <c r="R24" s="690"/>
      <c r="S24" s="690"/>
      <c r="T24" s="690"/>
      <c r="U24" s="690"/>
      <c r="V24" s="690"/>
      <c r="W24" s="690"/>
      <c r="X24" s="690"/>
      <c r="Y24" s="690"/>
      <c r="Z24" s="690"/>
      <c r="AA24" s="690"/>
      <c r="AB24" s="690"/>
      <c r="AC24" s="690"/>
      <c r="AD24" s="690"/>
      <c r="AE24" s="690"/>
      <c r="AF24" s="690"/>
      <c r="AG24" s="690"/>
      <c r="AH24" s="690"/>
    </row>
    <row r="25" spans="1:34">
      <c r="A25" s="531">
        <v>19</v>
      </c>
      <c r="B25" s="539" t="s">
        <v>577</v>
      </c>
      <c r="C25" s="652">
        <v>3485942.6869999999</v>
      </c>
      <c r="D25" s="634">
        <v>3485942.6869999999</v>
      </c>
      <c r="E25" s="634">
        <v>0</v>
      </c>
      <c r="F25" s="654">
        <v>0</v>
      </c>
      <c r="G25" s="654">
        <v>0</v>
      </c>
      <c r="H25" s="634">
        <v>0</v>
      </c>
      <c r="I25" s="634">
        <v>69718.853600000002</v>
      </c>
      <c r="J25" s="654">
        <v>69718.853600000002</v>
      </c>
      <c r="K25" s="654">
        <v>0</v>
      </c>
      <c r="L25" s="654">
        <v>0</v>
      </c>
      <c r="M25" s="654">
        <v>0</v>
      </c>
      <c r="N25" s="654">
        <v>0</v>
      </c>
      <c r="O25" s="634"/>
      <c r="P25" s="690"/>
      <c r="Q25" s="690"/>
      <c r="R25" s="690"/>
      <c r="S25" s="690"/>
      <c r="T25" s="690"/>
      <c r="U25" s="690"/>
      <c r="V25" s="690"/>
      <c r="W25" s="690"/>
      <c r="X25" s="690"/>
      <c r="Y25" s="690"/>
      <c r="Z25" s="690"/>
      <c r="AA25" s="690"/>
      <c r="AB25" s="690"/>
      <c r="AC25" s="690"/>
      <c r="AD25" s="690"/>
      <c r="AE25" s="690"/>
      <c r="AF25" s="690"/>
      <c r="AG25" s="690"/>
      <c r="AH25" s="690"/>
    </row>
    <row r="26" spans="1:34">
      <c r="A26" s="531">
        <v>20</v>
      </c>
      <c r="B26" s="539" t="s">
        <v>578</v>
      </c>
      <c r="C26" s="652">
        <v>29766686.927900001</v>
      </c>
      <c r="D26" s="634">
        <v>27695631.072300002</v>
      </c>
      <c r="E26" s="634">
        <v>0</v>
      </c>
      <c r="F26" s="654">
        <v>2071055.8555999999</v>
      </c>
      <c r="G26" s="654">
        <v>0</v>
      </c>
      <c r="H26" s="634">
        <v>0</v>
      </c>
      <c r="I26" s="634">
        <v>1132638.6346</v>
      </c>
      <c r="J26" s="654">
        <v>511321.87800000008</v>
      </c>
      <c r="K26" s="654">
        <v>0</v>
      </c>
      <c r="L26" s="654">
        <v>621316.75659999996</v>
      </c>
      <c r="M26" s="654">
        <v>0</v>
      </c>
      <c r="N26" s="654">
        <v>0</v>
      </c>
      <c r="O26" s="634"/>
      <c r="P26" s="690"/>
      <c r="Q26" s="690"/>
      <c r="R26" s="690"/>
      <c r="S26" s="690"/>
      <c r="T26" s="690"/>
      <c r="U26" s="690"/>
      <c r="V26" s="690"/>
      <c r="W26" s="690"/>
      <c r="X26" s="690"/>
      <c r="Y26" s="690"/>
      <c r="Z26" s="690"/>
      <c r="AA26" s="690"/>
      <c r="AB26" s="690"/>
      <c r="AC26" s="690"/>
      <c r="AD26" s="690"/>
      <c r="AE26" s="690"/>
      <c r="AF26" s="690"/>
      <c r="AG26" s="690"/>
      <c r="AH26" s="690"/>
    </row>
    <row r="27" spans="1:34">
      <c r="A27" s="531">
        <v>21</v>
      </c>
      <c r="B27" s="539" t="s">
        <v>579</v>
      </c>
      <c r="C27" s="652">
        <v>54651018.889499992</v>
      </c>
      <c r="D27" s="634">
        <v>52903641.100999996</v>
      </c>
      <c r="E27" s="634">
        <v>428677.9889</v>
      </c>
      <c r="F27" s="654">
        <v>354658.23929999996</v>
      </c>
      <c r="G27" s="654">
        <v>0</v>
      </c>
      <c r="H27" s="634">
        <v>964041.5602999999</v>
      </c>
      <c r="I27" s="634">
        <v>1884025.4401000009</v>
      </c>
      <c r="J27" s="654">
        <v>1005281.5816999997</v>
      </c>
      <c r="K27" s="654">
        <v>42867.798800000004</v>
      </c>
      <c r="L27" s="654">
        <v>106397.4715</v>
      </c>
      <c r="M27" s="654">
        <v>0</v>
      </c>
      <c r="N27" s="654">
        <v>729478.58809999994</v>
      </c>
      <c r="O27" s="634"/>
      <c r="P27" s="690"/>
      <c r="Q27" s="690"/>
      <c r="R27" s="690"/>
      <c r="S27" s="690"/>
      <c r="T27" s="690"/>
      <c r="U27" s="690"/>
      <c r="V27" s="690"/>
      <c r="W27" s="690"/>
      <c r="X27" s="690"/>
      <c r="Y27" s="690"/>
      <c r="Z27" s="690"/>
      <c r="AA27" s="690"/>
      <c r="AB27" s="690"/>
      <c r="AC27" s="690"/>
      <c r="AD27" s="690"/>
      <c r="AE27" s="690"/>
      <c r="AF27" s="690"/>
      <c r="AG27" s="690"/>
      <c r="AH27" s="690"/>
    </row>
    <row r="28" spans="1:34">
      <c r="A28" s="531">
        <v>22</v>
      </c>
      <c r="B28" s="539" t="s">
        <v>580</v>
      </c>
      <c r="C28" s="652">
        <v>9663232.5894000009</v>
      </c>
      <c r="D28" s="634">
        <v>9295876.0009000003</v>
      </c>
      <c r="E28" s="634">
        <v>367356.58850000001</v>
      </c>
      <c r="F28" s="654">
        <v>0</v>
      </c>
      <c r="G28" s="654">
        <v>0</v>
      </c>
      <c r="H28" s="634">
        <v>0</v>
      </c>
      <c r="I28" s="634">
        <v>167683.54829999997</v>
      </c>
      <c r="J28" s="654">
        <v>130947.8895</v>
      </c>
      <c r="K28" s="654">
        <v>36735.658799999997</v>
      </c>
      <c r="L28" s="654">
        <v>0</v>
      </c>
      <c r="M28" s="654">
        <v>0</v>
      </c>
      <c r="N28" s="654">
        <v>0</v>
      </c>
      <c r="O28" s="634"/>
      <c r="P28" s="690"/>
      <c r="Q28" s="690"/>
      <c r="R28" s="690"/>
      <c r="S28" s="690"/>
      <c r="T28" s="690"/>
      <c r="U28" s="690"/>
      <c r="V28" s="690"/>
      <c r="W28" s="690"/>
      <c r="X28" s="690"/>
      <c r="Y28" s="690"/>
      <c r="Z28" s="690"/>
      <c r="AA28" s="690"/>
      <c r="AB28" s="690"/>
      <c r="AC28" s="690"/>
      <c r="AD28" s="690"/>
      <c r="AE28" s="690"/>
      <c r="AF28" s="690"/>
      <c r="AG28" s="690"/>
      <c r="AH28" s="690"/>
    </row>
    <row r="29" spans="1:34">
      <c r="A29" s="531">
        <v>23</v>
      </c>
      <c r="B29" s="539" t="s">
        <v>581</v>
      </c>
      <c r="C29" s="652">
        <v>156853203.94130021</v>
      </c>
      <c r="D29" s="634">
        <v>138087586.08280015</v>
      </c>
      <c r="E29" s="634">
        <v>16586024.705600001</v>
      </c>
      <c r="F29" s="654">
        <v>1608851.5081</v>
      </c>
      <c r="G29" s="654">
        <v>404582.23</v>
      </c>
      <c r="H29" s="634">
        <v>166159.4148</v>
      </c>
      <c r="I29" s="634">
        <v>4906318.1668999968</v>
      </c>
      <c r="J29" s="654">
        <v>2543398.1408999991</v>
      </c>
      <c r="K29" s="654">
        <v>1511814.0441000001</v>
      </c>
      <c r="L29" s="654">
        <v>482655.45209999999</v>
      </c>
      <c r="M29" s="654">
        <v>202291.11499999999</v>
      </c>
      <c r="N29" s="654">
        <v>166159.4148</v>
      </c>
      <c r="O29" s="634"/>
      <c r="P29" s="690"/>
      <c r="Q29" s="690"/>
      <c r="R29" s="690"/>
      <c r="S29" s="690"/>
      <c r="T29" s="690"/>
      <c r="U29" s="690"/>
      <c r="V29" s="690"/>
      <c r="W29" s="690"/>
      <c r="X29" s="690"/>
      <c r="Y29" s="690"/>
      <c r="Z29" s="690"/>
      <c r="AA29" s="690"/>
      <c r="AB29" s="690"/>
      <c r="AC29" s="690"/>
      <c r="AD29" s="690"/>
      <c r="AE29" s="690"/>
      <c r="AF29" s="690"/>
      <c r="AG29" s="690"/>
      <c r="AH29" s="690"/>
    </row>
    <row r="30" spans="1:34">
      <c r="A30" s="531">
        <v>24</v>
      </c>
      <c r="B30" s="539" t="s">
        <v>582</v>
      </c>
      <c r="C30" s="652">
        <v>42451479.116600007</v>
      </c>
      <c r="D30" s="634">
        <v>39028763.2597</v>
      </c>
      <c r="E30" s="634">
        <v>788847.55689999985</v>
      </c>
      <c r="F30" s="654">
        <v>2633868.3000000003</v>
      </c>
      <c r="G30" s="654">
        <v>0</v>
      </c>
      <c r="H30" s="634">
        <v>0</v>
      </c>
      <c r="I30" s="634">
        <v>1591086.6746</v>
      </c>
      <c r="J30" s="654">
        <v>722041.4295999998</v>
      </c>
      <c r="K30" s="654">
        <v>78884.755600000004</v>
      </c>
      <c r="L30" s="654">
        <v>790160.48939999996</v>
      </c>
      <c r="M30" s="654">
        <v>0</v>
      </c>
      <c r="N30" s="654">
        <v>0</v>
      </c>
      <c r="O30" s="634"/>
      <c r="P30" s="690"/>
      <c r="Q30" s="690"/>
      <c r="R30" s="690"/>
      <c r="S30" s="690"/>
      <c r="T30" s="690"/>
      <c r="U30" s="690"/>
      <c r="V30" s="690"/>
      <c r="W30" s="690"/>
      <c r="X30" s="690"/>
      <c r="Y30" s="690"/>
      <c r="Z30" s="690"/>
      <c r="AA30" s="690"/>
      <c r="AB30" s="690"/>
      <c r="AC30" s="690"/>
      <c r="AD30" s="690"/>
      <c r="AE30" s="690"/>
      <c r="AF30" s="690"/>
      <c r="AG30" s="690"/>
      <c r="AH30" s="690"/>
    </row>
    <row r="31" spans="1:34">
      <c r="A31" s="531">
        <v>25</v>
      </c>
      <c r="B31" s="539" t="s">
        <v>583</v>
      </c>
      <c r="C31" s="652">
        <v>12463121.184700001</v>
      </c>
      <c r="D31" s="634">
        <v>12280032.844700001</v>
      </c>
      <c r="E31" s="634">
        <v>161419.14999999997</v>
      </c>
      <c r="F31" s="654">
        <v>0</v>
      </c>
      <c r="G31" s="654">
        <v>21669.19</v>
      </c>
      <c r="H31" s="634">
        <v>0</v>
      </c>
      <c r="I31" s="634">
        <v>219225.39010000008</v>
      </c>
      <c r="J31" s="654">
        <v>192248.88010000007</v>
      </c>
      <c r="K31" s="654">
        <v>16141.915000000001</v>
      </c>
      <c r="L31" s="654">
        <v>0</v>
      </c>
      <c r="M31" s="654">
        <v>10834.594999999999</v>
      </c>
      <c r="N31" s="654">
        <v>0</v>
      </c>
      <c r="O31" s="634"/>
      <c r="P31" s="690"/>
      <c r="Q31" s="690"/>
      <c r="R31" s="690"/>
      <c r="S31" s="690"/>
      <c r="T31" s="690"/>
      <c r="U31" s="690"/>
      <c r="V31" s="690"/>
      <c r="W31" s="690"/>
      <c r="X31" s="690"/>
      <c r="Y31" s="690"/>
      <c r="Z31" s="690"/>
      <c r="AA31" s="690"/>
      <c r="AB31" s="690"/>
      <c r="AC31" s="690"/>
      <c r="AD31" s="690"/>
      <c r="AE31" s="690"/>
      <c r="AF31" s="690"/>
      <c r="AG31" s="690"/>
      <c r="AH31" s="690"/>
    </row>
    <row r="32" spans="1:34">
      <c r="A32" s="531">
        <v>26</v>
      </c>
      <c r="B32" s="539" t="s">
        <v>685</v>
      </c>
      <c r="C32" s="652">
        <v>55540821.869500019</v>
      </c>
      <c r="D32" s="634">
        <v>51576014.29370001</v>
      </c>
      <c r="E32" s="634">
        <v>1460794.1529999997</v>
      </c>
      <c r="F32" s="654">
        <v>2359654.0207000002</v>
      </c>
      <c r="G32" s="654">
        <v>0</v>
      </c>
      <c r="H32" s="634">
        <v>144359.40209999998</v>
      </c>
      <c r="I32" s="634">
        <v>2029855.2947999989</v>
      </c>
      <c r="J32" s="654">
        <v>1031520.2724999997</v>
      </c>
      <c r="K32" s="654">
        <v>146079.41459999999</v>
      </c>
      <c r="L32" s="654">
        <v>707896.20559999999</v>
      </c>
      <c r="M32" s="654">
        <v>0</v>
      </c>
      <c r="N32" s="654">
        <v>144359.40209999998</v>
      </c>
      <c r="O32" s="634"/>
      <c r="P32" s="690"/>
      <c r="Q32" s="690"/>
      <c r="R32" s="690"/>
      <c r="S32" s="690"/>
      <c r="T32" s="690"/>
      <c r="U32" s="690"/>
      <c r="V32" s="690"/>
      <c r="W32" s="690"/>
      <c r="X32" s="690"/>
      <c r="Y32" s="690"/>
      <c r="Z32" s="690"/>
      <c r="AA32" s="690"/>
      <c r="AB32" s="690"/>
      <c r="AC32" s="690"/>
      <c r="AD32" s="690"/>
      <c r="AE32" s="690"/>
      <c r="AF32" s="690"/>
      <c r="AG32" s="690"/>
      <c r="AH32" s="690"/>
    </row>
    <row r="33" spans="1:34" s="535" customFormat="1">
      <c r="A33" s="523">
        <v>27</v>
      </c>
      <c r="B33" s="578" t="s">
        <v>68</v>
      </c>
      <c r="C33" s="655">
        <v>1354159163.0328999</v>
      </c>
      <c r="D33" s="633">
        <v>1224834207.7818997</v>
      </c>
      <c r="E33" s="633">
        <v>82056377.078900009</v>
      </c>
      <c r="F33" s="656">
        <v>39097455.523999996</v>
      </c>
      <c r="G33" s="656">
        <v>3138416.5563999997</v>
      </c>
      <c r="H33" s="633">
        <v>5032706.0916999998</v>
      </c>
      <c r="I33" s="657">
        <v>45380918.910199977</v>
      </c>
      <c r="J33" s="656">
        <v>22241364.4945</v>
      </c>
      <c r="K33" s="656">
        <v>7393985.7160999989</v>
      </c>
      <c r="L33" s="656">
        <v>9560488.0467999987</v>
      </c>
      <c r="M33" s="656">
        <v>1569208.2780999998</v>
      </c>
      <c r="N33" s="656">
        <v>4615872.3746999996</v>
      </c>
      <c r="O33" s="633">
        <v>0</v>
      </c>
      <c r="P33" s="690"/>
      <c r="Q33" s="690"/>
      <c r="R33" s="690"/>
      <c r="S33" s="690"/>
      <c r="T33" s="690"/>
      <c r="U33" s="690"/>
      <c r="V33" s="690"/>
      <c r="W33" s="690"/>
      <c r="X33" s="690"/>
      <c r="Y33" s="690"/>
      <c r="Z33" s="690"/>
      <c r="AA33" s="690"/>
      <c r="AB33" s="690"/>
      <c r="AC33" s="690"/>
      <c r="AD33" s="690"/>
      <c r="AE33" s="690"/>
      <c r="AF33" s="690"/>
      <c r="AG33" s="690"/>
      <c r="AH33" s="690"/>
    </row>
    <row r="34" spans="1:34">
      <c r="A34" s="540"/>
      <c r="B34" s="540"/>
      <c r="C34" s="540"/>
      <c r="D34" s="540"/>
      <c r="E34" s="540"/>
      <c r="H34" s="540"/>
      <c r="I34" s="540"/>
      <c r="O34" s="540"/>
    </row>
    <row r="35" spans="1:34">
      <c r="A35" s="540"/>
      <c r="B35" s="542"/>
      <c r="C35" s="542"/>
      <c r="D35" s="540"/>
      <c r="E35" s="540"/>
      <c r="H35" s="540"/>
      <c r="I35" s="540"/>
      <c r="O35" s="540"/>
    </row>
    <row r="36" spans="1:34">
      <c r="A36" s="540"/>
      <c r="B36" s="540"/>
      <c r="C36" s="540"/>
      <c r="D36" s="540"/>
      <c r="E36" s="540"/>
      <c r="H36" s="540"/>
      <c r="I36" s="540"/>
      <c r="O36" s="540"/>
    </row>
    <row r="37" spans="1:34">
      <c r="A37" s="540"/>
      <c r="B37" s="540"/>
      <c r="C37" s="540"/>
      <c r="D37" s="540"/>
      <c r="E37" s="540"/>
      <c r="H37" s="540"/>
      <c r="I37" s="540"/>
      <c r="O37" s="540"/>
    </row>
    <row r="38" spans="1:34">
      <c r="A38" s="540"/>
      <c r="B38" s="540"/>
      <c r="C38" s="540"/>
      <c r="D38" s="540"/>
      <c r="E38" s="540"/>
      <c r="H38" s="540"/>
      <c r="I38" s="540"/>
      <c r="O38" s="540"/>
    </row>
    <row r="39" spans="1:34">
      <c r="A39" s="540"/>
      <c r="B39" s="540"/>
      <c r="C39" s="540"/>
      <c r="D39" s="540"/>
      <c r="E39" s="540"/>
      <c r="H39" s="540"/>
      <c r="I39" s="540"/>
      <c r="O39" s="540"/>
    </row>
    <row r="40" spans="1:34">
      <c r="A40" s="540"/>
      <c r="B40" s="540"/>
      <c r="C40" s="540"/>
      <c r="D40" s="540"/>
      <c r="E40" s="540"/>
      <c r="H40" s="540"/>
      <c r="I40" s="540"/>
      <c r="O40" s="540"/>
    </row>
    <row r="41" spans="1:34">
      <c r="A41" s="543"/>
      <c r="B41" s="543"/>
      <c r="C41" s="543"/>
      <c r="D41" s="540"/>
      <c r="E41" s="540"/>
      <c r="H41" s="540"/>
      <c r="I41" s="540"/>
      <c r="O41" s="540"/>
    </row>
    <row r="42" spans="1:34">
      <c r="A42" s="543"/>
      <c r="B42" s="543"/>
      <c r="C42" s="543"/>
      <c r="D42" s="540"/>
      <c r="E42" s="540"/>
      <c r="H42" s="540"/>
      <c r="I42" s="540"/>
      <c r="O42" s="540"/>
    </row>
    <row r="43" spans="1:34">
      <c r="A43" s="540"/>
      <c r="B43" s="544"/>
      <c r="C43" s="544"/>
      <c r="D43" s="540"/>
      <c r="E43" s="540"/>
      <c r="H43" s="540"/>
      <c r="I43" s="540"/>
      <c r="O43" s="540"/>
    </row>
    <row r="44" spans="1:34">
      <c r="A44" s="540"/>
      <c r="B44" s="544"/>
      <c r="C44" s="544"/>
      <c r="D44" s="540"/>
      <c r="E44" s="540"/>
      <c r="H44" s="540"/>
      <c r="I44" s="540"/>
      <c r="O44" s="540"/>
    </row>
    <row r="45" spans="1:34">
      <c r="A45" s="540"/>
      <c r="B45" s="544"/>
      <c r="C45" s="544"/>
      <c r="D45" s="540"/>
      <c r="E45" s="540"/>
      <c r="H45" s="540"/>
      <c r="I45" s="540"/>
      <c r="O45" s="540"/>
    </row>
    <row r="46" spans="1:34">
      <c r="A46" s="540"/>
      <c r="B46" s="540"/>
      <c r="C46" s="540"/>
      <c r="D46" s="540"/>
      <c r="E46" s="540"/>
      <c r="H46" s="540"/>
      <c r="I46" s="540"/>
      <c r="O46" s="540"/>
    </row>
  </sheetData>
  <mergeCells count="6">
    <mergeCell ref="O5:O6"/>
    <mergeCell ref="C3:H3"/>
    <mergeCell ref="I3:N3"/>
    <mergeCell ref="A5:B6"/>
    <mergeCell ref="C5:H5"/>
    <mergeCell ref="I5:N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election activeCell="F30" sqref="F30"/>
    </sheetView>
  </sheetViews>
  <sheetFormatPr defaultColWidth="8.7109375" defaultRowHeight="12"/>
  <cols>
    <col min="1" max="1" width="11.85546875" style="580" bestFit="1" customWidth="1"/>
    <col min="2" max="2" width="80.140625" style="580" customWidth="1"/>
    <col min="3" max="3" width="30.85546875" style="580" customWidth="1"/>
    <col min="4" max="11" width="28.28515625" style="580" customWidth="1"/>
    <col min="12" max="16384" width="8.7109375" style="580"/>
  </cols>
  <sheetData>
    <row r="1" spans="1:11" s="516" customFormat="1" ht="13.5">
      <c r="A1" s="515" t="s">
        <v>188</v>
      </c>
      <c r="B1" s="432" t="str">
        <f>Info!C2</f>
        <v>ს.ს "პროკრედიტ ბანკი"</v>
      </c>
    </row>
    <row r="2" spans="1:11" s="516" customFormat="1" ht="12.75">
      <c r="A2" s="517" t="s">
        <v>189</v>
      </c>
      <c r="B2" s="519">
        <f>'1. key ratios'!B2</f>
        <v>44561</v>
      </c>
    </row>
    <row r="3" spans="1:11" s="516" customFormat="1" ht="12.75">
      <c r="A3" s="518" t="s">
        <v>686</v>
      </c>
    </row>
    <row r="4" spans="1:11">
      <c r="C4" s="581" t="s">
        <v>536</v>
      </c>
      <c r="D4" s="581" t="s">
        <v>537</v>
      </c>
      <c r="E4" s="581" t="s">
        <v>538</v>
      </c>
      <c r="F4" s="581" t="s">
        <v>539</v>
      </c>
      <c r="G4" s="581" t="s">
        <v>540</v>
      </c>
      <c r="H4" s="581" t="s">
        <v>541</v>
      </c>
      <c r="I4" s="581" t="s">
        <v>542</v>
      </c>
      <c r="J4" s="581" t="s">
        <v>543</v>
      </c>
      <c r="K4" s="581" t="s">
        <v>544</v>
      </c>
    </row>
    <row r="5" spans="1:11" ht="104.1" customHeight="1">
      <c r="A5" s="801" t="s">
        <v>687</v>
      </c>
      <c r="B5" s="802"/>
      <c r="C5" s="520" t="s">
        <v>688</v>
      </c>
      <c r="D5" s="520" t="s">
        <v>674</v>
      </c>
      <c r="E5" s="520" t="s">
        <v>675</v>
      </c>
      <c r="F5" s="520" t="s">
        <v>689</v>
      </c>
      <c r="G5" s="520" t="s">
        <v>690</v>
      </c>
      <c r="H5" s="520" t="s">
        <v>691</v>
      </c>
      <c r="I5" s="520" t="s">
        <v>692</v>
      </c>
      <c r="J5" s="520" t="s">
        <v>693</v>
      </c>
      <c r="K5" s="520" t="s">
        <v>694</v>
      </c>
    </row>
    <row r="6" spans="1:11" ht="12.75">
      <c r="A6" s="531">
        <v>1</v>
      </c>
      <c r="B6" s="531" t="s">
        <v>695</v>
      </c>
      <c r="C6" s="634">
        <v>10475720.521799998</v>
      </c>
      <c r="D6" s="634">
        <v>10274586.33</v>
      </c>
      <c r="E6" s="634">
        <v>129438124.55749996</v>
      </c>
      <c r="F6" s="634">
        <v>0</v>
      </c>
      <c r="G6" s="634">
        <v>1059980628.445899</v>
      </c>
      <c r="H6" s="634">
        <v>1676664</v>
      </c>
      <c r="I6" s="634">
        <v>50914947.706999965</v>
      </c>
      <c r="J6" s="634">
        <v>66420487.273600005</v>
      </c>
      <c r="K6" s="634">
        <v>24978004.197100773</v>
      </c>
    </row>
    <row r="7" spans="1:11" ht="12.75">
      <c r="A7" s="531">
        <v>2</v>
      </c>
      <c r="B7" s="532" t="s">
        <v>696</v>
      </c>
      <c r="C7" s="634"/>
      <c r="D7" s="634"/>
      <c r="E7" s="634"/>
      <c r="F7" s="634"/>
      <c r="G7" s="634"/>
      <c r="H7" s="634"/>
      <c r="I7" s="634"/>
      <c r="J7" s="634"/>
      <c r="K7" s="634"/>
    </row>
    <row r="8" spans="1:11" ht="12.75">
      <c r="A8" s="531">
        <v>3</v>
      </c>
      <c r="B8" s="532" t="s">
        <v>646</v>
      </c>
      <c r="C8" s="634">
        <v>3288265.949000001</v>
      </c>
      <c r="D8" s="634"/>
      <c r="E8" s="634">
        <v>0</v>
      </c>
      <c r="F8" s="634"/>
      <c r="G8" s="634">
        <v>56957365.724412017</v>
      </c>
      <c r="H8" s="634"/>
      <c r="I8" s="634">
        <v>10021933.205007998</v>
      </c>
      <c r="J8" s="634">
        <v>28524464.332515996</v>
      </c>
      <c r="K8" s="634">
        <v>79719968.126039892</v>
      </c>
    </row>
    <row r="9" spans="1:11" ht="12.75">
      <c r="A9" s="531">
        <v>4</v>
      </c>
      <c r="B9" s="563" t="s">
        <v>697</v>
      </c>
      <c r="C9" s="634">
        <v>0</v>
      </c>
      <c r="D9" s="634">
        <v>0</v>
      </c>
      <c r="E9" s="634">
        <v>8150487.4612000007</v>
      </c>
      <c r="F9" s="634">
        <v>0</v>
      </c>
      <c r="G9" s="634">
        <v>34591140.748300001</v>
      </c>
      <c r="H9" s="634">
        <v>0</v>
      </c>
      <c r="I9" s="634">
        <v>1055141.1838999998</v>
      </c>
      <c r="J9" s="634">
        <v>2589528.6731999996</v>
      </c>
      <c r="K9" s="634">
        <v>882280.10549999354</v>
      </c>
    </row>
    <row r="10" spans="1:11" ht="12.75">
      <c r="A10" s="531">
        <v>5</v>
      </c>
      <c r="B10" s="582" t="s">
        <v>698</v>
      </c>
      <c r="C10" s="634"/>
      <c r="D10" s="634"/>
      <c r="E10" s="634"/>
      <c r="F10" s="634"/>
      <c r="G10" s="634"/>
      <c r="H10" s="634"/>
      <c r="I10" s="634"/>
      <c r="J10" s="634"/>
      <c r="K10" s="634"/>
    </row>
    <row r="11" spans="1:11" ht="12.75">
      <c r="A11" s="531">
        <v>6</v>
      </c>
      <c r="B11" s="582" t="s">
        <v>699</v>
      </c>
      <c r="C11" s="634">
        <v>0</v>
      </c>
      <c r="D11" s="634"/>
      <c r="E11" s="634">
        <v>0</v>
      </c>
      <c r="F11" s="634"/>
      <c r="G11" s="634">
        <v>229222.40000000002</v>
      </c>
      <c r="H11" s="634"/>
      <c r="I11" s="634">
        <v>0</v>
      </c>
      <c r="J11" s="634"/>
      <c r="K11" s="634">
        <v>0</v>
      </c>
    </row>
    <row r="13" spans="1:11">
      <c r="C13" s="692"/>
      <c r="D13" s="692"/>
      <c r="E13" s="692"/>
      <c r="F13" s="692"/>
      <c r="G13" s="692"/>
      <c r="H13" s="692"/>
      <c r="I13" s="692"/>
      <c r="J13" s="692"/>
      <c r="K13" s="692"/>
    </row>
    <row r="14" spans="1:11">
      <c r="C14" s="692"/>
      <c r="D14" s="692"/>
      <c r="E14" s="692"/>
      <c r="F14" s="692"/>
      <c r="G14" s="692"/>
      <c r="H14" s="692"/>
      <c r="I14" s="692"/>
      <c r="J14" s="692"/>
      <c r="K14" s="692"/>
    </row>
    <row r="15" spans="1:11">
      <c r="C15" s="692"/>
      <c r="D15" s="692"/>
      <c r="E15" s="692"/>
      <c r="F15" s="692"/>
      <c r="G15" s="692"/>
      <c r="H15" s="692"/>
      <c r="I15" s="692"/>
      <c r="J15" s="692"/>
      <c r="K15" s="692"/>
    </row>
    <row r="16" spans="1:11">
      <c r="C16" s="692"/>
      <c r="D16" s="692"/>
      <c r="E16" s="692"/>
      <c r="F16" s="692"/>
      <c r="G16" s="692"/>
      <c r="H16" s="692"/>
      <c r="I16" s="692"/>
      <c r="J16" s="692"/>
      <c r="K16" s="692"/>
    </row>
    <row r="17" spans="3:11">
      <c r="C17" s="692"/>
      <c r="D17" s="692"/>
      <c r="E17" s="692"/>
      <c r="F17" s="692"/>
      <c r="G17" s="692"/>
      <c r="H17" s="692"/>
      <c r="I17" s="692"/>
      <c r="J17" s="692"/>
      <c r="K17" s="692"/>
    </row>
    <row r="18" spans="3:11">
      <c r="C18" s="692"/>
      <c r="D18" s="692"/>
      <c r="E18" s="692"/>
      <c r="F18" s="692"/>
      <c r="G18" s="692"/>
      <c r="H18" s="692"/>
      <c r="I18" s="692"/>
      <c r="J18" s="692"/>
      <c r="K18" s="692"/>
    </row>
    <row r="19" spans="3:11">
      <c r="C19" s="692"/>
      <c r="D19" s="692"/>
      <c r="E19" s="692"/>
      <c r="F19" s="692"/>
      <c r="G19" s="692"/>
      <c r="H19" s="692"/>
      <c r="I19" s="692"/>
      <c r="J19" s="692"/>
      <c r="K19" s="692"/>
    </row>
    <row r="20" spans="3:11">
      <c r="C20" s="692"/>
      <c r="D20" s="692"/>
      <c r="E20" s="692"/>
      <c r="F20" s="692"/>
      <c r="G20" s="692"/>
      <c r="H20" s="692"/>
      <c r="I20" s="692"/>
      <c r="J20" s="692"/>
      <c r="K20" s="692"/>
    </row>
    <row r="21" spans="3:11">
      <c r="C21" s="692"/>
      <c r="D21" s="692"/>
      <c r="E21" s="692"/>
      <c r="F21" s="692"/>
      <c r="G21" s="692"/>
      <c r="H21" s="692"/>
      <c r="I21" s="692"/>
      <c r="J21" s="692"/>
      <c r="K21" s="692"/>
    </row>
    <row r="22" spans="3:11">
      <c r="C22" s="692"/>
      <c r="D22" s="692"/>
      <c r="E22" s="692"/>
      <c r="F22" s="692"/>
      <c r="G22" s="692"/>
      <c r="H22" s="692"/>
      <c r="I22" s="692"/>
      <c r="J22" s="692"/>
      <c r="K22" s="692"/>
    </row>
    <row r="23" spans="3:11">
      <c r="C23" s="692"/>
      <c r="D23" s="692"/>
      <c r="E23" s="692"/>
      <c r="F23" s="692"/>
      <c r="G23" s="692"/>
      <c r="H23" s="692"/>
      <c r="I23" s="692"/>
      <c r="J23" s="692"/>
      <c r="K23" s="692"/>
    </row>
    <row r="24" spans="3:11">
      <c r="C24" s="692"/>
      <c r="D24" s="692"/>
      <c r="E24" s="692"/>
      <c r="F24" s="692"/>
      <c r="G24" s="692"/>
      <c r="H24" s="692"/>
      <c r="I24" s="692"/>
      <c r="J24" s="692"/>
      <c r="K24" s="692"/>
    </row>
    <row r="25" spans="3:11">
      <c r="C25" s="692"/>
      <c r="D25" s="692"/>
      <c r="E25" s="692"/>
      <c r="F25" s="692"/>
      <c r="G25" s="692"/>
      <c r="H25" s="692"/>
      <c r="I25" s="692"/>
      <c r="J25" s="692"/>
      <c r="K25" s="69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zoomScale="85" zoomScaleNormal="85" workbookViewId="0">
      <selection activeCell="K31" sqref="K31"/>
    </sheetView>
  </sheetViews>
  <sheetFormatPr defaultRowHeight="15"/>
  <cols>
    <col min="1" max="1" width="10" bestFit="1" customWidth="1"/>
    <col min="2" max="2" width="71.7109375" customWidth="1"/>
    <col min="3" max="3" width="14.28515625" bestFit="1" customWidth="1"/>
    <col min="4" max="8" width="13.42578125" customWidth="1"/>
    <col min="9" max="9" width="11.85546875" customWidth="1"/>
    <col min="10" max="14" width="15.5703125" customWidth="1"/>
    <col min="15" max="15" width="18" bestFit="1" customWidth="1"/>
    <col min="16" max="16" width="28.28515625" customWidth="1"/>
    <col min="17" max="17" width="34.28515625" customWidth="1"/>
    <col min="18" max="18" width="29.7109375" customWidth="1"/>
    <col min="19" max="19" width="26.140625" customWidth="1"/>
  </cols>
  <sheetData>
    <row r="1" spans="1:19">
      <c r="A1" s="515" t="s">
        <v>188</v>
      </c>
      <c r="B1" s="432" t="str">
        <f>Info!C2</f>
        <v>ს.ს "პროკრედიტ ბანკი"</v>
      </c>
    </row>
    <row r="2" spans="1:19">
      <c r="A2" s="517" t="s">
        <v>189</v>
      </c>
      <c r="B2" s="519">
        <f>'1. key ratios'!B2</f>
        <v>44561</v>
      </c>
    </row>
    <row r="3" spans="1:19">
      <c r="A3" s="518" t="s">
        <v>713</v>
      </c>
      <c r="B3" s="538"/>
      <c r="C3" s="659"/>
      <c r="D3" s="659"/>
      <c r="E3" s="659"/>
      <c r="F3" s="659"/>
      <c r="G3" s="659"/>
      <c r="H3" s="659"/>
      <c r="I3" s="660"/>
      <c r="J3" s="660"/>
      <c r="K3" s="660"/>
      <c r="L3" s="660"/>
      <c r="M3" s="660"/>
      <c r="N3" s="660"/>
      <c r="O3" s="2"/>
      <c r="P3" s="2"/>
      <c r="Q3" s="2"/>
      <c r="R3" s="2"/>
      <c r="S3" s="2"/>
    </row>
    <row r="4" spans="1:19" ht="20.25" customHeight="1">
      <c r="A4" s="518"/>
      <c r="B4" s="538"/>
      <c r="C4" s="658"/>
      <c r="D4" s="649"/>
      <c r="E4" s="649"/>
      <c r="F4" s="649"/>
      <c r="G4" s="649"/>
      <c r="H4" s="649"/>
      <c r="I4" s="649"/>
      <c r="J4" s="649"/>
      <c r="K4" s="649"/>
      <c r="L4" s="649"/>
      <c r="M4" s="649"/>
      <c r="N4" s="649"/>
      <c r="O4" s="649"/>
      <c r="P4" s="661"/>
      <c r="Q4" s="661"/>
      <c r="R4" s="661"/>
      <c r="S4" s="661"/>
    </row>
    <row r="5" spans="1:19" ht="24" customHeight="1">
      <c r="A5" s="803" t="s">
        <v>728</v>
      </c>
      <c r="B5" s="803"/>
      <c r="C5" s="805" t="s">
        <v>649</v>
      </c>
      <c r="D5" s="805"/>
      <c r="E5" s="805"/>
      <c r="F5" s="805"/>
      <c r="G5" s="805"/>
      <c r="H5" s="805"/>
      <c r="I5" s="805" t="s">
        <v>734</v>
      </c>
      <c r="J5" s="805"/>
      <c r="K5" s="805"/>
      <c r="L5" s="805"/>
      <c r="M5" s="805"/>
      <c r="N5" s="805"/>
      <c r="O5" s="804" t="s">
        <v>726</v>
      </c>
      <c r="P5" s="804" t="s">
        <v>731</v>
      </c>
      <c r="Q5" s="804" t="s">
        <v>730</v>
      </c>
      <c r="R5" s="804" t="s">
        <v>733</v>
      </c>
      <c r="S5" s="804" t="s">
        <v>727</v>
      </c>
    </row>
    <row r="6" spans="1:19" ht="36" customHeight="1">
      <c r="A6" s="803"/>
      <c r="B6" s="803"/>
      <c r="C6" s="601"/>
      <c r="D6" s="576" t="s">
        <v>680</v>
      </c>
      <c r="E6" s="576" t="s">
        <v>681</v>
      </c>
      <c r="F6" s="576" t="s">
        <v>682</v>
      </c>
      <c r="G6" s="576" t="s">
        <v>683</v>
      </c>
      <c r="H6" s="576" t="s">
        <v>684</v>
      </c>
      <c r="I6" s="601"/>
      <c r="J6" s="576" t="s">
        <v>680</v>
      </c>
      <c r="K6" s="576" t="s">
        <v>681</v>
      </c>
      <c r="L6" s="576" t="s">
        <v>682</v>
      </c>
      <c r="M6" s="576" t="s">
        <v>683</v>
      </c>
      <c r="N6" s="576" t="s">
        <v>684</v>
      </c>
      <c r="O6" s="804"/>
      <c r="P6" s="804"/>
      <c r="Q6" s="804"/>
      <c r="R6" s="804"/>
      <c r="S6" s="804"/>
    </row>
    <row r="7" spans="1:19">
      <c r="A7" s="594">
        <v>1</v>
      </c>
      <c r="B7" s="595" t="s">
        <v>714</v>
      </c>
      <c r="C7" s="664">
        <v>897340.57239999995</v>
      </c>
      <c r="D7" s="664">
        <v>897340.57239999995</v>
      </c>
      <c r="E7" s="664">
        <v>0</v>
      </c>
      <c r="F7" s="664">
        <v>0</v>
      </c>
      <c r="G7" s="664">
        <v>0</v>
      </c>
      <c r="H7" s="664">
        <v>0</v>
      </c>
      <c r="I7" s="664">
        <v>17946.811399999999</v>
      </c>
      <c r="J7" s="664">
        <v>17946.811399999999</v>
      </c>
      <c r="K7" s="664">
        <v>0</v>
      </c>
      <c r="L7" s="664">
        <v>0</v>
      </c>
      <c r="M7" s="664">
        <v>0</v>
      </c>
      <c r="N7" s="664">
        <v>0</v>
      </c>
      <c r="O7" s="664">
        <v>35</v>
      </c>
      <c r="P7" s="669">
        <v>0.15</v>
      </c>
      <c r="Q7" s="669">
        <v>0.1736</v>
      </c>
      <c r="R7" s="669">
        <v>0.12740000000000001</v>
      </c>
      <c r="S7" s="662">
        <v>36.311700000000002</v>
      </c>
    </row>
    <row r="8" spans="1:19">
      <c r="A8" s="594">
        <v>2</v>
      </c>
      <c r="B8" s="596" t="s">
        <v>715</v>
      </c>
      <c r="C8" s="664">
        <v>4344609.7279000003</v>
      </c>
      <c r="D8" s="664">
        <v>3905846.2203000002</v>
      </c>
      <c r="E8" s="664">
        <v>111818.8734</v>
      </c>
      <c r="F8" s="664">
        <v>279653.90419999999</v>
      </c>
      <c r="G8" s="664">
        <v>0</v>
      </c>
      <c r="H8" s="664">
        <v>47290.73</v>
      </c>
      <c r="I8" s="664">
        <v>220485.71220000001</v>
      </c>
      <c r="J8" s="664">
        <v>78116.712200000009</v>
      </c>
      <c r="K8" s="664">
        <v>11182</v>
      </c>
      <c r="L8" s="664">
        <v>83896</v>
      </c>
      <c r="M8" s="664">
        <v>0</v>
      </c>
      <c r="N8" s="664">
        <v>47291</v>
      </c>
      <c r="O8" s="664">
        <v>201</v>
      </c>
      <c r="P8" s="669">
        <v>9.4299999999999995E-2</v>
      </c>
      <c r="Q8" s="669">
        <v>0.1061</v>
      </c>
      <c r="R8" s="669">
        <v>0.1235</v>
      </c>
      <c r="S8" s="662">
        <v>34.265300000000003</v>
      </c>
    </row>
    <row r="9" spans="1:19">
      <c r="A9" s="594">
        <v>3</v>
      </c>
      <c r="B9" s="596" t="s">
        <v>716</v>
      </c>
      <c r="C9" s="664">
        <v>0</v>
      </c>
      <c r="D9" s="664">
        <v>0</v>
      </c>
      <c r="E9" s="664">
        <v>0</v>
      </c>
      <c r="F9" s="664">
        <v>0</v>
      </c>
      <c r="G9" s="664">
        <v>0</v>
      </c>
      <c r="H9" s="664">
        <v>0</v>
      </c>
      <c r="I9" s="664">
        <v>0</v>
      </c>
      <c r="J9" s="664">
        <v>0</v>
      </c>
      <c r="K9" s="664">
        <v>0</v>
      </c>
      <c r="L9" s="664">
        <v>0</v>
      </c>
      <c r="M9" s="664">
        <v>0</v>
      </c>
      <c r="N9" s="664">
        <v>0</v>
      </c>
      <c r="O9" s="664">
        <v>0</v>
      </c>
      <c r="P9" s="669">
        <v>0</v>
      </c>
      <c r="Q9" s="669">
        <v>0</v>
      </c>
      <c r="R9" s="669">
        <v>0</v>
      </c>
      <c r="S9" s="662">
        <v>0</v>
      </c>
    </row>
    <row r="10" spans="1:19">
      <c r="A10" s="594">
        <v>4</v>
      </c>
      <c r="B10" s="596" t="s">
        <v>717</v>
      </c>
      <c r="C10" s="664">
        <v>0</v>
      </c>
      <c r="D10" s="664">
        <v>0</v>
      </c>
      <c r="E10" s="664">
        <v>0</v>
      </c>
      <c r="F10" s="664">
        <v>0</v>
      </c>
      <c r="G10" s="664">
        <v>0</v>
      </c>
      <c r="H10" s="664">
        <v>0</v>
      </c>
      <c r="I10" s="664">
        <v>0</v>
      </c>
      <c r="J10" s="664">
        <v>0</v>
      </c>
      <c r="K10" s="664">
        <v>0</v>
      </c>
      <c r="L10" s="664">
        <v>0</v>
      </c>
      <c r="M10" s="664">
        <v>0</v>
      </c>
      <c r="N10" s="664">
        <v>0</v>
      </c>
      <c r="O10" s="664">
        <v>0</v>
      </c>
      <c r="P10" s="669">
        <v>0</v>
      </c>
      <c r="Q10" s="669">
        <v>0</v>
      </c>
      <c r="R10" s="669">
        <v>0</v>
      </c>
      <c r="S10" s="662">
        <v>0</v>
      </c>
    </row>
    <row r="11" spans="1:19">
      <c r="A11" s="594">
        <v>5</v>
      </c>
      <c r="B11" s="596" t="s">
        <v>718</v>
      </c>
      <c r="C11" s="664">
        <v>1163608.1469000001</v>
      </c>
      <c r="D11" s="664">
        <v>1110071.6299999999</v>
      </c>
      <c r="E11" s="664">
        <v>38954.536899999999</v>
      </c>
      <c r="F11" s="664">
        <v>14579.22</v>
      </c>
      <c r="G11" s="664">
        <v>0</v>
      </c>
      <c r="H11" s="664">
        <v>2.76</v>
      </c>
      <c r="I11" s="664">
        <v>30473.412200000002</v>
      </c>
      <c r="J11" s="664">
        <v>22200.412200000002</v>
      </c>
      <c r="K11" s="664">
        <v>3896</v>
      </c>
      <c r="L11" s="664">
        <v>4374</v>
      </c>
      <c r="M11" s="664">
        <v>0</v>
      </c>
      <c r="N11" s="664">
        <v>3</v>
      </c>
      <c r="O11" s="664">
        <v>490</v>
      </c>
      <c r="P11" s="669">
        <v>0.14030000000000001</v>
      </c>
      <c r="Q11" s="669">
        <v>0.14979999999999999</v>
      </c>
      <c r="R11" s="669">
        <v>0.1285</v>
      </c>
      <c r="S11" s="662">
        <v>176.858</v>
      </c>
    </row>
    <row r="12" spans="1:19">
      <c r="A12" s="594">
        <v>6</v>
      </c>
      <c r="B12" s="596" t="s">
        <v>719</v>
      </c>
      <c r="C12" s="664">
        <v>100.64</v>
      </c>
      <c r="D12" s="664">
        <v>22.18</v>
      </c>
      <c r="E12" s="664">
        <v>78.459999999999994</v>
      </c>
      <c r="F12" s="664">
        <v>0</v>
      </c>
      <c r="G12" s="664">
        <v>0</v>
      </c>
      <c r="H12" s="664">
        <v>0</v>
      </c>
      <c r="I12" s="664">
        <v>8.2896000000000001</v>
      </c>
      <c r="J12" s="664">
        <v>0</v>
      </c>
      <c r="K12" s="664">
        <v>8.2896000000000001</v>
      </c>
      <c r="L12" s="664">
        <v>0</v>
      </c>
      <c r="M12" s="664">
        <v>0</v>
      </c>
      <c r="N12" s="664">
        <v>0</v>
      </c>
      <c r="O12" s="664">
        <v>2</v>
      </c>
      <c r="P12" s="669">
        <v>0</v>
      </c>
      <c r="Q12" s="669">
        <v>0</v>
      </c>
      <c r="R12" s="669">
        <v>0.28000000000000003</v>
      </c>
      <c r="S12" s="662">
        <v>0</v>
      </c>
    </row>
    <row r="13" spans="1:19">
      <c r="A13" s="594">
        <v>7</v>
      </c>
      <c r="B13" s="596" t="s">
        <v>720</v>
      </c>
      <c r="C13" s="664">
        <v>95514645.782800019</v>
      </c>
      <c r="D13" s="664">
        <v>88077161.190400004</v>
      </c>
      <c r="E13" s="664">
        <v>3749660.5762</v>
      </c>
      <c r="F13" s="664">
        <v>3362883.6568999998</v>
      </c>
      <c r="G13" s="664">
        <v>202726.08720000001</v>
      </c>
      <c r="H13" s="664">
        <v>122214.2721</v>
      </c>
      <c r="I13" s="664">
        <v>3368951.6716</v>
      </c>
      <c r="J13" s="664">
        <v>1761543.6716</v>
      </c>
      <c r="K13" s="664">
        <v>374966</v>
      </c>
      <c r="L13" s="664">
        <v>1008865</v>
      </c>
      <c r="M13" s="664">
        <v>101363</v>
      </c>
      <c r="N13" s="664">
        <v>122214</v>
      </c>
      <c r="O13" s="664">
        <v>626</v>
      </c>
      <c r="P13" s="669">
        <v>5.0500000000000003E-2</v>
      </c>
      <c r="Q13" s="669">
        <v>5.8200000000000002E-2</v>
      </c>
      <c r="R13" s="669">
        <v>6.6400000000000001E-2</v>
      </c>
      <c r="S13" s="662">
        <v>110.7794</v>
      </c>
    </row>
    <row r="14" spans="1:19">
      <c r="A14" s="602">
        <v>7.1</v>
      </c>
      <c r="B14" s="597" t="s">
        <v>721</v>
      </c>
      <c r="C14" s="664">
        <v>85848904.756900012</v>
      </c>
      <c r="D14" s="664">
        <v>79060268.431600004</v>
      </c>
      <c r="E14" s="664">
        <v>3322283.6540000001</v>
      </c>
      <c r="F14" s="664">
        <v>3141412.3119999999</v>
      </c>
      <c r="G14" s="664">
        <v>202726.08720000001</v>
      </c>
      <c r="H14" s="664">
        <v>122214.2721</v>
      </c>
      <c r="I14" s="664">
        <v>3079434.7234</v>
      </c>
      <c r="J14" s="664">
        <v>1581204.7234</v>
      </c>
      <c r="K14" s="664">
        <v>332229</v>
      </c>
      <c r="L14" s="664">
        <v>942424</v>
      </c>
      <c r="M14" s="664">
        <v>101363</v>
      </c>
      <c r="N14" s="664">
        <v>122214</v>
      </c>
      <c r="O14" s="664">
        <v>545</v>
      </c>
      <c r="P14" s="669">
        <v>5.0500000000000003E-2</v>
      </c>
      <c r="Q14" s="669">
        <v>5.8200000000000002E-2</v>
      </c>
      <c r="R14" s="669">
        <v>6.6799999999999998E-2</v>
      </c>
      <c r="S14" s="662">
        <v>110.19970000000001</v>
      </c>
    </row>
    <row r="15" spans="1:19" ht="25.5">
      <c r="A15" s="602">
        <v>7.2</v>
      </c>
      <c r="B15" s="597" t="s">
        <v>722</v>
      </c>
      <c r="C15" s="664">
        <v>6279555.4868000001</v>
      </c>
      <c r="D15" s="664">
        <v>5957376.9325000001</v>
      </c>
      <c r="E15" s="664">
        <v>171653.625</v>
      </c>
      <c r="F15" s="664">
        <v>150524.92929999999</v>
      </c>
      <c r="G15" s="664">
        <v>0</v>
      </c>
      <c r="H15" s="664">
        <v>0</v>
      </c>
      <c r="I15" s="664">
        <v>181470.3786</v>
      </c>
      <c r="J15" s="664">
        <v>119148.3786</v>
      </c>
      <c r="K15" s="664">
        <v>17165</v>
      </c>
      <c r="L15" s="664">
        <v>45157</v>
      </c>
      <c r="M15" s="664">
        <v>0</v>
      </c>
      <c r="N15" s="664">
        <v>0</v>
      </c>
      <c r="O15" s="664">
        <v>48</v>
      </c>
      <c r="P15" s="669">
        <v>0</v>
      </c>
      <c r="Q15" s="669">
        <v>0</v>
      </c>
      <c r="R15" s="669">
        <v>6.4299999999999996E-2</v>
      </c>
      <c r="S15" s="662">
        <v>106.6579</v>
      </c>
    </row>
    <row r="16" spans="1:19">
      <c r="A16" s="602">
        <v>7.3</v>
      </c>
      <c r="B16" s="597" t="s">
        <v>723</v>
      </c>
      <c r="C16" s="664">
        <v>3386185.5390999997</v>
      </c>
      <c r="D16" s="664">
        <v>3059515.8262999998</v>
      </c>
      <c r="E16" s="664">
        <v>255723.2972</v>
      </c>
      <c r="F16" s="664">
        <v>70946.415599999993</v>
      </c>
      <c r="G16" s="664">
        <v>0</v>
      </c>
      <c r="H16" s="664">
        <v>0</v>
      </c>
      <c r="I16" s="664">
        <v>108046.5696</v>
      </c>
      <c r="J16" s="664">
        <v>61190.569600000003</v>
      </c>
      <c r="K16" s="664">
        <v>25572</v>
      </c>
      <c r="L16" s="664">
        <v>21284</v>
      </c>
      <c r="M16" s="664">
        <v>0</v>
      </c>
      <c r="N16" s="664">
        <v>0</v>
      </c>
      <c r="O16" s="664">
        <v>33</v>
      </c>
      <c r="P16" s="669">
        <v>0</v>
      </c>
      <c r="Q16" s="669">
        <v>0</v>
      </c>
      <c r="R16" s="669">
        <v>6.1199999999999997E-2</v>
      </c>
      <c r="S16" s="662">
        <v>133.11879999999999</v>
      </c>
    </row>
    <row r="17" spans="1:19">
      <c r="A17" s="594">
        <v>8</v>
      </c>
      <c r="B17" s="596" t="s">
        <v>724</v>
      </c>
      <c r="C17" s="664">
        <v>0</v>
      </c>
      <c r="D17" s="664">
        <v>0</v>
      </c>
      <c r="E17" s="664">
        <v>0</v>
      </c>
      <c r="F17" s="664">
        <v>0</v>
      </c>
      <c r="G17" s="664">
        <v>0</v>
      </c>
      <c r="H17" s="664">
        <v>0</v>
      </c>
      <c r="I17" s="664">
        <v>0</v>
      </c>
      <c r="J17" s="664">
        <v>0</v>
      </c>
      <c r="K17" s="664">
        <v>0</v>
      </c>
      <c r="L17" s="664">
        <v>0</v>
      </c>
      <c r="M17" s="664">
        <v>0</v>
      </c>
      <c r="N17" s="664">
        <v>0</v>
      </c>
      <c r="O17" s="664">
        <v>0</v>
      </c>
      <c r="P17" s="669">
        <v>0</v>
      </c>
      <c r="Q17" s="669">
        <v>0</v>
      </c>
      <c r="R17" s="669">
        <v>0</v>
      </c>
      <c r="S17" s="662">
        <v>0</v>
      </c>
    </row>
    <row r="18" spans="1:19">
      <c r="A18" s="598">
        <v>9</v>
      </c>
      <c r="B18" s="599" t="s">
        <v>725</v>
      </c>
      <c r="C18" s="665">
        <v>0</v>
      </c>
      <c r="D18" s="665">
        <v>0</v>
      </c>
      <c r="E18" s="665">
        <v>0</v>
      </c>
      <c r="F18" s="665">
        <v>0</v>
      </c>
      <c r="G18" s="665">
        <v>0</v>
      </c>
      <c r="H18" s="665">
        <v>0</v>
      </c>
      <c r="I18" s="665">
        <v>0</v>
      </c>
      <c r="J18" s="665">
        <v>0</v>
      </c>
      <c r="K18" s="665">
        <v>0</v>
      </c>
      <c r="L18" s="665">
        <v>0</v>
      </c>
      <c r="M18" s="665">
        <v>0</v>
      </c>
      <c r="N18" s="665">
        <v>0</v>
      </c>
      <c r="O18" s="665">
        <v>0</v>
      </c>
      <c r="P18" s="670">
        <v>0</v>
      </c>
      <c r="Q18" s="670">
        <v>0</v>
      </c>
      <c r="R18" s="670">
        <v>0</v>
      </c>
      <c r="S18" s="663">
        <v>0</v>
      </c>
    </row>
    <row r="19" spans="1:19" s="668" customFormat="1">
      <c r="A19" s="666">
        <v>10</v>
      </c>
      <c r="B19" s="600" t="s">
        <v>729</v>
      </c>
      <c r="C19" s="667">
        <v>101920304.87000002</v>
      </c>
      <c r="D19" s="667">
        <v>93990441.793099999</v>
      </c>
      <c r="E19" s="667">
        <v>3900512.4465000001</v>
      </c>
      <c r="F19" s="667">
        <v>3657116.7810999998</v>
      </c>
      <c r="G19" s="667">
        <v>202726.08720000001</v>
      </c>
      <c r="H19" s="667">
        <v>169507.76209999999</v>
      </c>
      <c r="I19" s="667">
        <v>3637865.8969999999</v>
      </c>
      <c r="J19" s="667">
        <v>1879807.6074000001</v>
      </c>
      <c r="K19" s="667">
        <v>390052.28960000002</v>
      </c>
      <c r="L19" s="667">
        <v>1097135</v>
      </c>
      <c r="M19" s="667">
        <v>101363</v>
      </c>
      <c r="N19" s="667">
        <v>169508</v>
      </c>
      <c r="O19" s="667">
        <v>1354</v>
      </c>
      <c r="P19" s="671">
        <v>5.45E-2</v>
      </c>
      <c r="Q19" s="671">
        <v>6.2600000000000003E-2</v>
      </c>
      <c r="R19" s="671">
        <v>7.0099999999999996E-2</v>
      </c>
      <c r="S19" s="672">
        <v>107.5615</v>
      </c>
    </row>
    <row r="20" spans="1:19" ht="25.5">
      <c r="A20" s="602">
        <v>10.1</v>
      </c>
      <c r="B20" s="597" t="s">
        <v>732</v>
      </c>
      <c r="C20" s="664">
        <v>0</v>
      </c>
      <c r="D20" s="664">
        <v>0</v>
      </c>
      <c r="E20" s="664">
        <v>0</v>
      </c>
      <c r="F20" s="664">
        <v>0</v>
      </c>
      <c r="G20" s="664">
        <v>0</v>
      </c>
      <c r="H20" s="664">
        <v>0</v>
      </c>
      <c r="I20" s="664">
        <v>0</v>
      </c>
      <c r="J20" s="664">
        <v>0</v>
      </c>
      <c r="K20" s="664">
        <v>0</v>
      </c>
      <c r="L20" s="664">
        <v>0</v>
      </c>
      <c r="M20" s="664">
        <v>0</v>
      </c>
      <c r="N20" s="664">
        <v>0</v>
      </c>
      <c r="O20" s="664">
        <v>0</v>
      </c>
      <c r="P20" s="669">
        <v>0</v>
      </c>
      <c r="Q20" s="669">
        <v>0</v>
      </c>
      <c r="R20" s="669">
        <v>0</v>
      </c>
      <c r="S20" s="662">
        <v>0</v>
      </c>
    </row>
    <row r="22" spans="1:19">
      <c r="C22" s="684"/>
      <c r="D22" s="684"/>
      <c r="E22" s="684"/>
      <c r="F22" s="684"/>
      <c r="G22" s="684"/>
      <c r="H22" s="684"/>
      <c r="I22" s="684"/>
      <c r="J22" s="684"/>
      <c r="K22" s="684"/>
      <c r="L22" s="684"/>
      <c r="M22" s="684"/>
      <c r="N22" s="684"/>
      <c r="O22" s="684"/>
      <c r="P22" s="684"/>
      <c r="Q22" s="684"/>
      <c r="R22" s="684"/>
      <c r="S22" s="684"/>
    </row>
    <row r="23" spans="1:19">
      <c r="C23" s="684"/>
      <c r="D23" s="684"/>
      <c r="E23" s="684"/>
      <c r="F23" s="684"/>
      <c r="G23" s="684"/>
      <c r="H23" s="684"/>
      <c r="I23" s="684"/>
      <c r="J23" s="684"/>
      <c r="K23" s="684"/>
      <c r="L23" s="684"/>
      <c r="M23" s="684"/>
      <c r="N23" s="684"/>
      <c r="O23" s="684"/>
      <c r="P23" s="684"/>
      <c r="Q23" s="684"/>
      <c r="R23" s="684"/>
      <c r="S23" s="684"/>
    </row>
    <row r="24" spans="1:19">
      <c r="C24" s="684"/>
      <c r="D24" s="684"/>
      <c r="E24" s="684"/>
      <c r="F24" s="684"/>
      <c r="G24" s="684"/>
      <c r="H24" s="684"/>
      <c r="I24" s="684"/>
      <c r="J24" s="684"/>
      <c r="K24" s="684"/>
      <c r="L24" s="684"/>
      <c r="M24" s="684"/>
      <c r="N24" s="684"/>
      <c r="O24" s="684"/>
      <c r="P24" s="684"/>
      <c r="Q24" s="684"/>
      <c r="R24" s="684"/>
      <c r="S24" s="684"/>
    </row>
    <row r="25" spans="1:19">
      <c r="C25" s="684"/>
      <c r="D25" s="684"/>
      <c r="E25" s="684"/>
      <c r="F25" s="684"/>
      <c r="G25" s="684"/>
      <c r="H25" s="684"/>
      <c r="I25" s="684"/>
      <c r="J25" s="684"/>
      <c r="K25" s="684"/>
      <c r="L25" s="684"/>
      <c r="M25" s="684"/>
      <c r="N25" s="684"/>
      <c r="O25" s="684"/>
      <c r="P25" s="684"/>
      <c r="Q25" s="684"/>
      <c r="R25" s="684"/>
      <c r="S25" s="684"/>
    </row>
    <row r="26" spans="1:19">
      <c r="C26" s="684"/>
      <c r="D26" s="684"/>
      <c r="E26" s="684"/>
      <c r="F26" s="684"/>
      <c r="G26" s="684"/>
      <c r="H26" s="684"/>
      <c r="I26" s="684"/>
      <c r="J26" s="684"/>
      <c r="K26" s="684"/>
      <c r="L26" s="684"/>
      <c r="M26" s="684"/>
      <c r="N26" s="684"/>
      <c r="O26" s="684"/>
      <c r="P26" s="684"/>
      <c r="Q26" s="684"/>
      <c r="R26" s="684"/>
      <c r="S26" s="684"/>
    </row>
    <row r="27" spans="1:19">
      <c r="C27" s="684"/>
      <c r="D27" s="684"/>
      <c r="E27" s="684"/>
      <c r="F27" s="684"/>
      <c r="G27" s="684"/>
      <c r="H27" s="684"/>
      <c r="I27" s="684"/>
      <c r="J27" s="684"/>
      <c r="K27" s="684"/>
      <c r="L27" s="684"/>
      <c r="M27" s="684"/>
      <c r="N27" s="684"/>
      <c r="O27" s="684"/>
      <c r="P27" s="684"/>
      <c r="Q27" s="684"/>
      <c r="R27" s="684"/>
      <c r="S27" s="684"/>
    </row>
    <row r="28" spans="1:19">
      <c r="C28" s="684"/>
      <c r="D28" s="684"/>
      <c r="E28" s="684"/>
      <c r="F28" s="684"/>
      <c r="G28" s="684"/>
      <c r="H28" s="684"/>
      <c r="I28" s="684"/>
      <c r="J28" s="684"/>
      <c r="K28" s="684"/>
      <c r="L28" s="684"/>
      <c r="M28" s="684"/>
      <c r="N28" s="684"/>
      <c r="O28" s="684"/>
      <c r="P28" s="684"/>
      <c r="Q28" s="684"/>
      <c r="R28" s="684"/>
      <c r="S28" s="684"/>
    </row>
    <row r="29" spans="1:19">
      <c r="C29" s="684"/>
      <c r="D29" s="684"/>
      <c r="E29" s="684"/>
      <c r="F29" s="684"/>
      <c r="G29" s="684"/>
      <c r="H29" s="684"/>
      <c r="I29" s="684"/>
      <c r="J29" s="684"/>
      <c r="K29" s="684"/>
      <c r="L29" s="684"/>
      <c r="M29" s="684"/>
      <c r="N29" s="684"/>
      <c r="O29" s="684"/>
      <c r="P29" s="684"/>
      <c r="Q29" s="684"/>
      <c r="R29" s="684"/>
      <c r="S29" s="684"/>
    </row>
    <row r="30" spans="1:19">
      <c r="C30" s="684"/>
      <c r="D30" s="684"/>
      <c r="E30" s="684"/>
      <c r="F30" s="684"/>
      <c r="G30" s="684"/>
      <c r="H30" s="684"/>
      <c r="I30" s="684"/>
      <c r="J30" s="684"/>
      <c r="K30" s="684"/>
      <c r="L30" s="684"/>
      <c r="M30" s="684"/>
      <c r="N30" s="684"/>
      <c r="O30" s="684"/>
      <c r="P30" s="684"/>
      <c r="Q30" s="684"/>
      <c r="R30" s="684"/>
      <c r="S30" s="684"/>
    </row>
    <row r="31" spans="1:19">
      <c r="C31" s="684"/>
      <c r="D31" s="684"/>
      <c r="E31" s="684"/>
      <c r="F31" s="684"/>
      <c r="G31" s="684"/>
      <c r="H31" s="684"/>
      <c r="I31" s="684"/>
      <c r="J31" s="684"/>
      <c r="K31" s="684"/>
      <c r="L31" s="684"/>
      <c r="M31" s="684"/>
      <c r="N31" s="684"/>
      <c r="O31" s="684"/>
      <c r="P31" s="684"/>
      <c r="Q31" s="684"/>
      <c r="R31" s="684"/>
      <c r="S31" s="684"/>
    </row>
    <row r="32" spans="1:19">
      <c r="C32" s="684"/>
      <c r="D32" s="684"/>
      <c r="E32" s="684"/>
      <c r="F32" s="684"/>
      <c r="G32" s="684"/>
      <c r="H32" s="684"/>
      <c r="I32" s="684"/>
      <c r="J32" s="684"/>
      <c r="K32" s="684"/>
      <c r="L32" s="684"/>
      <c r="M32" s="684"/>
      <c r="N32" s="684"/>
      <c r="O32" s="684"/>
      <c r="P32" s="684"/>
      <c r="Q32" s="684"/>
      <c r="R32" s="684"/>
      <c r="S32" s="684"/>
    </row>
    <row r="33" spans="3:19">
      <c r="C33" s="684"/>
      <c r="D33" s="684"/>
      <c r="E33" s="684"/>
      <c r="F33" s="684"/>
      <c r="G33" s="684"/>
      <c r="H33" s="684"/>
      <c r="I33" s="684"/>
      <c r="J33" s="684"/>
      <c r="K33" s="684"/>
      <c r="L33" s="684"/>
      <c r="M33" s="684"/>
      <c r="N33" s="684"/>
      <c r="O33" s="684"/>
      <c r="P33" s="684"/>
      <c r="Q33" s="684"/>
      <c r="R33" s="684"/>
      <c r="S33" s="684"/>
    </row>
    <row r="34" spans="3:19">
      <c r="C34" s="684"/>
      <c r="D34" s="684"/>
      <c r="E34" s="684"/>
      <c r="F34" s="684"/>
      <c r="G34" s="684"/>
      <c r="H34" s="684"/>
      <c r="I34" s="684"/>
      <c r="J34" s="684"/>
      <c r="K34" s="684"/>
      <c r="L34" s="684"/>
      <c r="M34" s="684"/>
      <c r="N34" s="684"/>
      <c r="O34" s="684"/>
      <c r="P34" s="684"/>
      <c r="Q34" s="684"/>
      <c r="R34" s="684"/>
      <c r="S34" s="684"/>
    </row>
    <row r="35" spans="3:19">
      <c r="C35" s="684"/>
      <c r="D35" s="684"/>
      <c r="E35" s="684"/>
      <c r="F35" s="684"/>
      <c r="G35" s="684"/>
      <c r="H35" s="684"/>
      <c r="I35" s="684"/>
      <c r="J35" s="684"/>
      <c r="K35" s="684"/>
      <c r="L35" s="684"/>
      <c r="M35" s="684"/>
      <c r="N35" s="684"/>
      <c r="O35" s="684"/>
      <c r="P35" s="684"/>
      <c r="Q35" s="684"/>
      <c r="R35" s="684"/>
      <c r="S35" s="684"/>
    </row>
    <row r="36" spans="3:19">
      <c r="C36" s="684"/>
      <c r="D36" s="684"/>
      <c r="E36" s="684"/>
      <c r="F36" s="684"/>
      <c r="G36" s="684"/>
      <c r="H36" s="684"/>
      <c r="I36" s="684"/>
      <c r="J36" s="684"/>
      <c r="K36" s="684"/>
      <c r="L36" s="684"/>
      <c r="M36" s="684"/>
      <c r="N36" s="684"/>
      <c r="O36" s="684"/>
      <c r="P36" s="684"/>
      <c r="Q36" s="684"/>
      <c r="R36" s="684"/>
      <c r="S36" s="684"/>
    </row>
    <row r="37" spans="3:19">
      <c r="C37" s="684"/>
      <c r="D37" s="684"/>
      <c r="E37" s="684"/>
      <c r="F37" s="684"/>
      <c r="G37" s="684"/>
      <c r="H37" s="684"/>
      <c r="I37" s="684"/>
      <c r="J37" s="684"/>
      <c r="K37" s="684"/>
      <c r="L37" s="684"/>
      <c r="M37" s="684"/>
      <c r="N37" s="684"/>
      <c r="O37" s="684"/>
      <c r="P37" s="684"/>
      <c r="Q37" s="684"/>
      <c r="R37" s="684"/>
      <c r="S37" s="684"/>
    </row>
    <row r="38" spans="3:19">
      <c r="C38" s="684"/>
      <c r="D38" s="684"/>
      <c r="E38" s="684"/>
      <c r="F38" s="684"/>
      <c r="G38" s="684"/>
      <c r="H38" s="684"/>
      <c r="I38" s="684"/>
      <c r="J38" s="684"/>
      <c r="K38" s="684"/>
      <c r="L38" s="684"/>
      <c r="M38" s="684"/>
      <c r="N38" s="684"/>
      <c r="O38" s="684"/>
      <c r="P38" s="684"/>
      <c r="Q38" s="684"/>
      <c r="R38" s="684"/>
      <c r="S38" s="684"/>
    </row>
    <row r="39" spans="3:19">
      <c r="C39" s="684"/>
      <c r="D39" s="684"/>
      <c r="E39" s="684"/>
      <c r="F39" s="684"/>
      <c r="G39" s="684"/>
      <c r="H39" s="684"/>
      <c r="I39" s="684"/>
      <c r="J39" s="684"/>
      <c r="K39" s="684"/>
      <c r="L39" s="684"/>
      <c r="M39" s="684"/>
      <c r="N39" s="684"/>
      <c r="O39" s="684"/>
      <c r="P39" s="684"/>
      <c r="Q39" s="684"/>
      <c r="R39" s="684"/>
      <c r="S39" s="684"/>
    </row>
    <row r="40" spans="3:19">
      <c r="C40" s="684"/>
      <c r="D40" s="684"/>
      <c r="E40" s="684"/>
      <c r="F40" s="684"/>
      <c r="G40" s="684"/>
      <c r="H40" s="684"/>
      <c r="I40" s="684"/>
      <c r="J40" s="684"/>
      <c r="K40" s="684"/>
      <c r="L40" s="684"/>
      <c r="M40" s="684"/>
      <c r="N40" s="684"/>
      <c r="O40" s="684"/>
      <c r="P40" s="684"/>
      <c r="Q40" s="684"/>
      <c r="R40" s="684"/>
      <c r="S40" s="684"/>
    </row>
    <row r="41" spans="3:19">
      <c r="C41" s="684"/>
      <c r="D41" s="684"/>
      <c r="E41" s="684"/>
      <c r="F41" s="684"/>
      <c r="G41" s="684"/>
      <c r="H41" s="684"/>
      <c r="I41" s="684"/>
      <c r="J41" s="684"/>
      <c r="K41" s="684"/>
      <c r="L41" s="684"/>
      <c r="M41" s="684"/>
      <c r="N41" s="684"/>
      <c r="O41" s="684"/>
      <c r="P41" s="684"/>
      <c r="Q41" s="684"/>
      <c r="R41" s="684"/>
      <c r="S41" s="684"/>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P43"/>
  <sheetViews>
    <sheetView workbookViewId="0">
      <pane xSplit="1" ySplit="5" topLeftCell="B6" activePane="bottomRight" state="frozen"/>
      <selection pane="topRight" activeCell="B1" sqref="B1"/>
      <selection pane="bottomLeft" activeCell="A5" sqref="A5"/>
      <selection pane="bottomRight" activeCell="K23" sqref="K23"/>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10" max="10" width="2.42578125" bestFit="1" customWidth="1"/>
  </cols>
  <sheetData>
    <row r="1" spans="1:16" ht="15.75">
      <c r="A1" s="15" t="s">
        <v>188</v>
      </c>
      <c r="B1" s="338" t="s">
        <v>736</v>
      </c>
    </row>
    <row r="2" spans="1:16" ht="15.75">
      <c r="A2" s="15" t="s">
        <v>189</v>
      </c>
      <c r="B2" s="471">
        <v>44561</v>
      </c>
    </row>
    <row r="3" spans="1:16" ht="15.75">
      <c r="A3" s="15"/>
    </row>
    <row r="4" spans="1:16" ht="16.5" thickBot="1">
      <c r="A4" s="29" t="s">
        <v>328</v>
      </c>
      <c r="B4" s="69" t="s">
        <v>243</v>
      </c>
      <c r="C4" s="29"/>
      <c r="D4" s="30"/>
      <c r="E4" s="30"/>
      <c r="F4" s="31"/>
      <c r="G4" s="31"/>
      <c r="H4" s="32" t="s">
        <v>93</v>
      </c>
    </row>
    <row r="5" spans="1:16" ht="15.75">
      <c r="A5" s="33"/>
      <c r="B5" s="34"/>
      <c r="C5" s="695" t="s">
        <v>194</v>
      </c>
      <c r="D5" s="696"/>
      <c r="E5" s="697"/>
      <c r="F5" s="695" t="s">
        <v>195</v>
      </c>
      <c r="G5" s="696"/>
      <c r="H5" s="698"/>
    </row>
    <row r="6" spans="1:16" ht="15.75">
      <c r="A6" s="35" t="s">
        <v>26</v>
      </c>
      <c r="B6" s="36" t="s">
        <v>153</v>
      </c>
      <c r="C6" s="37" t="s">
        <v>27</v>
      </c>
      <c r="D6" s="37" t="s">
        <v>94</v>
      </c>
      <c r="E6" s="37" t="s">
        <v>68</v>
      </c>
      <c r="F6" s="37" t="s">
        <v>27</v>
      </c>
      <c r="G6" s="37" t="s">
        <v>94</v>
      </c>
      <c r="H6" s="38" t="s">
        <v>68</v>
      </c>
    </row>
    <row r="7" spans="1:16" ht="15.75">
      <c r="A7" s="35">
        <v>1</v>
      </c>
      <c r="B7" s="39" t="s">
        <v>154</v>
      </c>
      <c r="C7" s="230">
        <v>17238354.489999998</v>
      </c>
      <c r="D7" s="230">
        <v>24652529.98</v>
      </c>
      <c r="E7" s="231">
        <v>41890884.469999999</v>
      </c>
      <c r="F7" s="232">
        <v>18069191.359999999</v>
      </c>
      <c r="G7" s="233">
        <v>23960020.440000001</v>
      </c>
      <c r="H7" s="234">
        <v>42029211.799999997</v>
      </c>
      <c r="I7" s="603"/>
      <c r="J7" s="603"/>
      <c r="K7" s="603"/>
      <c r="L7" s="603"/>
      <c r="M7" s="603"/>
      <c r="N7" s="603"/>
      <c r="O7" s="603"/>
      <c r="P7" s="603"/>
    </row>
    <row r="8" spans="1:16" ht="15.75">
      <c r="A8" s="35">
        <v>2</v>
      </c>
      <c r="B8" s="39" t="s">
        <v>155</v>
      </c>
      <c r="C8" s="230">
        <v>25083904.23</v>
      </c>
      <c r="D8" s="230">
        <v>215491571.44</v>
      </c>
      <c r="E8" s="231">
        <v>240575475.66999999</v>
      </c>
      <c r="F8" s="232">
        <v>7430887.9699999997</v>
      </c>
      <c r="G8" s="233">
        <v>214983978.16</v>
      </c>
      <c r="H8" s="234">
        <v>222414866.13</v>
      </c>
      <c r="I8" s="603"/>
      <c r="J8" s="603"/>
      <c r="K8" s="603"/>
      <c r="L8" s="603"/>
      <c r="M8" s="603"/>
      <c r="N8" s="603"/>
      <c r="O8" s="603"/>
      <c r="P8" s="603"/>
    </row>
    <row r="9" spans="1:16" ht="15.75">
      <c r="A9" s="35">
        <v>3</v>
      </c>
      <c r="B9" s="39" t="s">
        <v>156</v>
      </c>
      <c r="C9" s="230">
        <v>15167894.58</v>
      </c>
      <c r="D9" s="230">
        <v>118260716.94</v>
      </c>
      <c r="E9" s="231">
        <v>133428611.52</v>
      </c>
      <c r="F9" s="232">
        <v>27524310.780000001</v>
      </c>
      <c r="G9" s="233">
        <v>156720596.39999998</v>
      </c>
      <c r="H9" s="234">
        <v>184244907.17999998</v>
      </c>
      <c r="I9" s="603"/>
      <c r="J9" s="603"/>
      <c r="K9" s="603"/>
      <c r="L9" s="603"/>
      <c r="M9" s="603"/>
      <c r="N9" s="603"/>
      <c r="O9" s="603"/>
      <c r="P9" s="603"/>
    </row>
    <row r="10" spans="1:16" ht="15.75">
      <c r="A10" s="35">
        <v>4</v>
      </c>
      <c r="B10" s="39" t="s">
        <v>185</v>
      </c>
      <c r="C10" s="230">
        <v>0</v>
      </c>
      <c r="D10" s="230">
        <v>0</v>
      </c>
      <c r="E10" s="231">
        <v>0</v>
      </c>
      <c r="F10" s="232">
        <v>0</v>
      </c>
      <c r="G10" s="233">
        <v>0</v>
      </c>
      <c r="H10" s="234">
        <v>0</v>
      </c>
      <c r="I10" s="603"/>
      <c r="J10" s="603"/>
      <c r="K10" s="603"/>
      <c r="L10" s="603"/>
      <c r="M10" s="603"/>
      <c r="N10" s="603"/>
      <c r="O10" s="603"/>
      <c r="P10" s="603"/>
    </row>
    <row r="11" spans="1:16" ht="15.75">
      <c r="A11" s="35">
        <v>5</v>
      </c>
      <c r="B11" s="39" t="s">
        <v>157</v>
      </c>
      <c r="C11" s="230">
        <v>41663131.100000001</v>
      </c>
      <c r="D11" s="230">
        <v>0</v>
      </c>
      <c r="E11" s="231">
        <v>41663131.100000001</v>
      </c>
      <c r="F11" s="232">
        <v>51428812.549999997</v>
      </c>
      <c r="G11" s="233">
        <v>0</v>
      </c>
      <c r="H11" s="234">
        <v>51428812.549999997</v>
      </c>
      <c r="I11" s="603"/>
      <c r="J11" s="603"/>
      <c r="K11" s="603"/>
      <c r="L11" s="603"/>
      <c r="M11" s="603"/>
      <c r="N11" s="603"/>
      <c r="O11" s="603"/>
      <c r="P11" s="603"/>
    </row>
    <row r="12" spans="1:16" ht="15.75">
      <c r="A12" s="35">
        <v>6.1</v>
      </c>
      <c r="B12" s="40" t="s">
        <v>158</v>
      </c>
      <c r="C12" s="230">
        <v>381058733.86000001</v>
      </c>
      <c r="D12" s="230">
        <v>973100429.18000007</v>
      </c>
      <c r="E12" s="231">
        <v>1354159163.04</v>
      </c>
      <c r="F12" s="232">
        <v>310972441.63</v>
      </c>
      <c r="G12" s="233">
        <v>1068399915.4101999</v>
      </c>
      <c r="H12" s="234">
        <v>1379372357.0401998</v>
      </c>
      <c r="I12" s="603"/>
      <c r="J12" s="603"/>
      <c r="K12" s="603"/>
      <c r="L12" s="603"/>
      <c r="M12" s="603"/>
      <c r="N12" s="603"/>
      <c r="O12" s="603"/>
      <c r="P12" s="603"/>
    </row>
    <row r="13" spans="1:16" ht="15.75">
      <c r="A13" s="35">
        <v>6.2</v>
      </c>
      <c r="B13" s="40" t="s">
        <v>159</v>
      </c>
      <c r="C13" s="230">
        <v>-10542043.93</v>
      </c>
      <c r="D13" s="230">
        <v>-34838875.090000004</v>
      </c>
      <c r="E13" s="231">
        <v>-45380919.020000003</v>
      </c>
      <c r="F13" s="232">
        <v>-15554138.839420099</v>
      </c>
      <c r="G13" s="233">
        <v>-58816462.701936603</v>
      </c>
      <c r="H13" s="234">
        <v>-74370601.541356698</v>
      </c>
      <c r="I13" s="603"/>
      <c r="J13" s="603"/>
      <c r="K13" s="603"/>
      <c r="L13" s="603"/>
      <c r="M13" s="603"/>
      <c r="N13" s="603"/>
      <c r="O13" s="603"/>
      <c r="P13" s="603"/>
    </row>
    <row r="14" spans="1:16" ht="15.75">
      <c r="A14" s="35">
        <v>6</v>
      </c>
      <c r="B14" s="39" t="s">
        <v>160</v>
      </c>
      <c r="C14" s="231">
        <v>370516689.93000001</v>
      </c>
      <c r="D14" s="231">
        <v>938261554.09000003</v>
      </c>
      <c r="E14" s="231">
        <v>1308778244.02</v>
      </c>
      <c r="F14" s="231">
        <v>295418302.79057992</v>
      </c>
      <c r="G14" s="231">
        <v>1009583452.7082633</v>
      </c>
      <c r="H14" s="234">
        <v>1305001755.4988432</v>
      </c>
      <c r="I14" s="603"/>
      <c r="J14" s="603"/>
      <c r="K14" s="603"/>
      <c r="L14" s="603"/>
      <c r="M14" s="603"/>
      <c r="N14" s="603"/>
      <c r="O14" s="603"/>
      <c r="P14" s="603"/>
    </row>
    <row r="15" spans="1:16" ht="15.75">
      <c r="A15" s="35">
        <v>7</v>
      </c>
      <c r="B15" s="39" t="s">
        <v>161</v>
      </c>
      <c r="C15" s="230">
        <v>3857765.4700000007</v>
      </c>
      <c r="D15" s="230">
        <v>3384883.6399999997</v>
      </c>
      <c r="E15" s="231">
        <v>7242649.1100000003</v>
      </c>
      <c r="F15" s="232">
        <v>4137991.72</v>
      </c>
      <c r="G15" s="233">
        <v>6721456.5800000001</v>
      </c>
      <c r="H15" s="234">
        <v>10859448.300000001</v>
      </c>
      <c r="I15" s="603"/>
      <c r="J15" s="603"/>
      <c r="K15" s="603"/>
      <c r="L15" s="603"/>
      <c r="M15" s="603"/>
      <c r="N15" s="603"/>
      <c r="O15" s="603"/>
      <c r="P15" s="603"/>
    </row>
    <row r="16" spans="1:16" ht="15.75">
      <c r="A16" s="35">
        <v>8</v>
      </c>
      <c r="B16" s="39" t="s">
        <v>162</v>
      </c>
      <c r="C16" s="230">
        <v>95752</v>
      </c>
      <c r="D16" s="230" t="s">
        <v>737</v>
      </c>
      <c r="E16" s="231">
        <v>95752</v>
      </c>
      <c r="F16" s="232">
        <v>185951.5</v>
      </c>
      <c r="G16" s="233" t="s">
        <v>737</v>
      </c>
      <c r="H16" s="234">
        <v>185951.5</v>
      </c>
      <c r="I16" s="603"/>
      <c r="J16" s="603"/>
      <c r="K16" s="603"/>
      <c r="L16" s="603"/>
      <c r="M16" s="603"/>
      <c r="N16" s="603"/>
      <c r="O16" s="603"/>
      <c r="P16" s="603"/>
    </row>
    <row r="17" spans="1:16" ht="15.75">
      <c r="A17" s="35">
        <v>9</v>
      </c>
      <c r="B17" s="39" t="s">
        <v>163</v>
      </c>
      <c r="C17" s="230">
        <v>6298572.1799999997</v>
      </c>
      <c r="D17" s="230">
        <v>57816</v>
      </c>
      <c r="E17" s="231">
        <v>6356388.1799999997</v>
      </c>
      <c r="F17" s="232">
        <v>6298572.1799999997</v>
      </c>
      <c r="G17" s="233">
        <v>66384.45</v>
      </c>
      <c r="H17" s="234">
        <v>6364956.6299999999</v>
      </c>
      <c r="I17" s="603"/>
      <c r="J17" s="603"/>
      <c r="K17" s="603"/>
      <c r="L17" s="603"/>
      <c r="M17" s="603"/>
      <c r="N17" s="603"/>
      <c r="O17" s="603"/>
      <c r="P17" s="603"/>
    </row>
    <row r="18" spans="1:16" ht="15.75">
      <c r="A18" s="35">
        <v>10</v>
      </c>
      <c r="B18" s="39" t="s">
        <v>164</v>
      </c>
      <c r="C18" s="230">
        <v>52400649.32</v>
      </c>
      <c r="D18" s="230" t="s">
        <v>737</v>
      </c>
      <c r="E18" s="231">
        <v>52400649.32</v>
      </c>
      <c r="F18" s="232">
        <v>55700527.219999999</v>
      </c>
      <c r="G18" s="233" t="s">
        <v>737</v>
      </c>
      <c r="H18" s="234">
        <v>55700527.219999999</v>
      </c>
      <c r="I18" s="603"/>
      <c r="J18" s="603"/>
      <c r="K18" s="603"/>
      <c r="L18" s="603"/>
      <c r="M18" s="603"/>
      <c r="N18" s="603"/>
      <c r="O18" s="603"/>
      <c r="P18" s="603"/>
    </row>
    <row r="19" spans="1:16" ht="15.75">
      <c r="A19" s="35">
        <v>11</v>
      </c>
      <c r="B19" s="39" t="s">
        <v>165</v>
      </c>
      <c r="C19" s="230">
        <v>10369994.530099999</v>
      </c>
      <c r="D19" s="230">
        <v>9034614.3900000006</v>
      </c>
      <c r="E19" s="231">
        <v>19404608.9201</v>
      </c>
      <c r="F19" s="232">
        <v>11420229.181999998</v>
      </c>
      <c r="G19" s="233">
        <v>7143057.04</v>
      </c>
      <c r="H19" s="234">
        <v>18563286.221999999</v>
      </c>
      <c r="I19" s="603"/>
      <c r="J19" s="603"/>
      <c r="K19" s="603"/>
      <c r="L19" s="603"/>
      <c r="M19" s="603"/>
      <c r="N19" s="603"/>
      <c r="O19" s="603"/>
      <c r="P19" s="603"/>
    </row>
    <row r="20" spans="1:16" ht="15.75">
      <c r="A20" s="35">
        <v>12</v>
      </c>
      <c r="B20" s="41" t="s">
        <v>166</v>
      </c>
      <c r="C20" s="231">
        <v>542692707.83010006</v>
      </c>
      <c r="D20" s="231">
        <v>1309143686.4800003</v>
      </c>
      <c r="E20" s="231">
        <v>1851836394.3101003</v>
      </c>
      <c r="F20" s="231">
        <v>477614777.25257987</v>
      </c>
      <c r="G20" s="231">
        <v>1419178945.7782633</v>
      </c>
      <c r="H20" s="234">
        <v>1896793723.0308433</v>
      </c>
      <c r="I20" s="603"/>
      <c r="J20" s="603"/>
      <c r="K20" s="603"/>
      <c r="L20" s="603"/>
      <c r="M20" s="603"/>
      <c r="N20" s="603"/>
      <c r="O20" s="603"/>
      <c r="P20" s="603"/>
    </row>
    <row r="21" spans="1:16" ht="15.75">
      <c r="A21" s="35"/>
      <c r="B21" s="36" t="s">
        <v>183</v>
      </c>
      <c r="C21" s="235"/>
      <c r="D21" s="235"/>
      <c r="E21" s="235">
        <v>0</v>
      </c>
      <c r="F21" s="236"/>
      <c r="G21" s="237"/>
      <c r="H21" s="238">
        <v>0</v>
      </c>
      <c r="I21" s="603"/>
      <c r="J21" s="603"/>
      <c r="K21" s="603"/>
      <c r="L21" s="603"/>
      <c r="M21" s="603"/>
      <c r="N21" s="603"/>
      <c r="O21" s="603"/>
      <c r="P21" s="603"/>
    </row>
    <row r="22" spans="1:16" ht="15.75">
      <c r="A22" s="35">
        <v>13</v>
      </c>
      <c r="B22" s="39" t="s">
        <v>167</v>
      </c>
      <c r="C22" s="230">
        <v>0</v>
      </c>
      <c r="D22" s="230">
        <v>0</v>
      </c>
      <c r="E22" s="231">
        <v>0</v>
      </c>
      <c r="F22" s="232">
        <v>0</v>
      </c>
      <c r="G22" s="233">
        <v>54314550</v>
      </c>
      <c r="H22" s="234">
        <v>54314550</v>
      </c>
      <c r="I22" s="603"/>
      <c r="J22" s="603"/>
      <c r="K22" s="603"/>
      <c r="L22" s="603"/>
      <c r="M22" s="603"/>
      <c r="N22" s="603"/>
      <c r="O22" s="603"/>
      <c r="P22" s="603"/>
    </row>
    <row r="23" spans="1:16" ht="15.75">
      <c r="A23" s="35">
        <v>14</v>
      </c>
      <c r="B23" s="39" t="s">
        <v>168</v>
      </c>
      <c r="C23" s="230">
        <v>107233648.22</v>
      </c>
      <c r="D23" s="230">
        <v>182014680.94999999</v>
      </c>
      <c r="E23" s="231">
        <v>289248329.16999996</v>
      </c>
      <c r="F23" s="232">
        <v>99793112.109999999</v>
      </c>
      <c r="G23" s="233">
        <v>205651985.74000001</v>
      </c>
      <c r="H23" s="234">
        <v>305445097.85000002</v>
      </c>
      <c r="I23" s="603"/>
      <c r="J23" s="603"/>
      <c r="K23" s="603"/>
      <c r="L23" s="603"/>
      <c r="M23" s="603"/>
      <c r="N23" s="603"/>
      <c r="O23" s="603"/>
      <c r="P23" s="603"/>
    </row>
    <row r="24" spans="1:16" ht="15.75">
      <c r="A24" s="35">
        <v>15</v>
      </c>
      <c r="B24" s="39" t="s">
        <v>169</v>
      </c>
      <c r="C24" s="230">
        <v>64558249.490000002</v>
      </c>
      <c r="D24" s="230">
        <v>306444357.06999999</v>
      </c>
      <c r="E24" s="231">
        <v>371002606.56</v>
      </c>
      <c r="F24" s="232">
        <v>65320217.979999982</v>
      </c>
      <c r="G24" s="233">
        <v>288409256.10889977</v>
      </c>
      <c r="H24" s="234">
        <v>353729474.08889973</v>
      </c>
      <c r="I24" s="603"/>
      <c r="J24" s="603"/>
      <c r="K24" s="603"/>
      <c r="L24" s="603"/>
      <c r="M24" s="603"/>
      <c r="N24" s="603"/>
      <c r="O24" s="603"/>
      <c r="P24" s="603"/>
    </row>
    <row r="25" spans="1:16" ht="15.75">
      <c r="A25" s="35">
        <v>16</v>
      </c>
      <c r="B25" s="39" t="s">
        <v>170</v>
      </c>
      <c r="C25" s="230">
        <v>46350614.07</v>
      </c>
      <c r="D25" s="230">
        <v>310192244.91999996</v>
      </c>
      <c r="E25" s="231">
        <v>356542858.98999995</v>
      </c>
      <c r="F25" s="232">
        <v>38127131.399999999</v>
      </c>
      <c r="G25" s="233">
        <v>279186935.79000002</v>
      </c>
      <c r="H25" s="234">
        <v>317314067.19</v>
      </c>
      <c r="I25" s="603"/>
      <c r="J25" s="603"/>
      <c r="K25" s="603"/>
      <c r="L25" s="603"/>
      <c r="M25" s="603"/>
      <c r="N25" s="603"/>
      <c r="O25" s="603"/>
      <c r="P25" s="603"/>
    </row>
    <row r="26" spans="1:16" ht="15.75">
      <c r="A26" s="35">
        <v>17</v>
      </c>
      <c r="B26" s="39" t="s">
        <v>171</v>
      </c>
      <c r="C26" s="235"/>
      <c r="D26" s="235"/>
      <c r="E26" s="231">
        <v>0</v>
      </c>
      <c r="F26" s="236"/>
      <c r="G26" s="237"/>
      <c r="H26" s="234">
        <v>0</v>
      </c>
      <c r="I26" s="603"/>
      <c r="J26" s="603"/>
      <c r="K26" s="603"/>
      <c r="L26" s="603"/>
      <c r="M26" s="603"/>
      <c r="N26" s="603"/>
      <c r="O26" s="603"/>
      <c r="P26" s="603"/>
    </row>
    <row r="27" spans="1:16" ht="15.75">
      <c r="A27" s="35">
        <v>18</v>
      </c>
      <c r="B27" s="39" t="s">
        <v>172</v>
      </c>
      <c r="C27" s="230">
        <v>44304219</v>
      </c>
      <c r="D27" s="230">
        <v>477808625.29539067</v>
      </c>
      <c r="E27" s="231">
        <v>522112844.29539067</v>
      </c>
      <c r="F27" s="232">
        <v>26240878.5</v>
      </c>
      <c r="G27" s="233">
        <v>550602244.38572776</v>
      </c>
      <c r="H27" s="234">
        <v>576843122.88572776</v>
      </c>
      <c r="I27" s="603"/>
      <c r="J27" s="603"/>
      <c r="K27" s="603"/>
      <c r="L27" s="603"/>
      <c r="M27" s="603"/>
      <c r="N27" s="603"/>
      <c r="O27" s="603"/>
      <c r="P27" s="603"/>
    </row>
    <row r="28" spans="1:16" ht="15.75">
      <c r="A28" s="35">
        <v>19</v>
      </c>
      <c r="B28" s="39" t="s">
        <v>173</v>
      </c>
      <c r="C28" s="230">
        <v>704021.94000000006</v>
      </c>
      <c r="D28" s="230">
        <v>7544823.4499999993</v>
      </c>
      <c r="E28" s="231">
        <v>8248845.3899999997</v>
      </c>
      <c r="F28" s="232">
        <v>1740934.71</v>
      </c>
      <c r="G28" s="233">
        <v>8732239.5199999996</v>
      </c>
      <c r="H28" s="234">
        <v>10473174.23</v>
      </c>
      <c r="I28" s="603"/>
      <c r="J28" s="603"/>
      <c r="K28" s="603"/>
      <c r="L28" s="603"/>
      <c r="M28" s="603"/>
      <c r="N28" s="603"/>
      <c r="O28" s="603"/>
      <c r="P28" s="603"/>
    </row>
    <row r="29" spans="1:16" ht="15.75">
      <c r="A29" s="35">
        <v>20</v>
      </c>
      <c r="B29" s="39" t="s">
        <v>95</v>
      </c>
      <c r="C29" s="230">
        <v>18695608.030000005</v>
      </c>
      <c r="D29" s="230">
        <v>10707721.68</v>
      </c>
      <c r="E29" s="231">
        <v>29403329.710000005</v>
      </c>
      <c r="F29" s="232">
        <v>11675518.870000001</v>
      </c>
      <c r="G29" s="233">
        <v>10846087.01</v>
      </c>
      <c r="H29" s="234">
        <v>22521605.880000003</v>
      </c>
      <c r="I29" s="603"/>
      <c r="J29" s="603"/>
      <c r="K29" s="603"/>
      <c r="L29" s="603"/>
      <c r="M29" s="603"/>
      <c r="N29" s="603"/>
      <c r="O29" s="603"/>
      <c r="P29" s="603"/>
    </row>
    <row r="30" spans="1:16" ht="15.75">
      <c r="A30" s="35">
        <v>21</v>
      </c>
      <c r="B30" s="39" t="s">
        <v>174</v>
      </c>
      <c r="C30" s="230">
        <v>0</v>
      </c>
      <c r="D30" s="230">
        <v>25264000</v>
      </c>
      <c r="E30" s="231">
        <v>25264000</v>
      </c>
      <c r="F30" s="232">
        <v>0</v>
      </c>
      <c r="G30" s="233">
        <v>52882500</v>
      </c>
      <c r="H30" s="234">
        <v>52882500</v>
      </c>
      <c r="I30" s="603"/>
      <c r="J30" s="603"/>
      <c r="K30" s="603"/>
      <c r="L30" s="603"/>
      <c r="M30" s="603"/>
      <c r="N30" s="603"/>
      <c r="O30" s="603"/>
      <c r="P30" s="603"/>
    </row>
    <row r="31" spans="1:16" ht="15.75">
      <c r="A31" s="35">
        <v>22</v>
      </c>
      <c r="B31" s="41" t="s">
        <v>175</v>
      </c>
      <c r="C31" s="231">
        <v>281846360.75</v>
      </c>
      <c r="D31" s="231">
        <v>1319976453.3653908</v>
      </c>
      <c r="E31" s="231">
        <v>1601822814.1153908</v>
      </c>
      <c r="F31" s="231">
        <v>242897793.56999999</v>
      </c>
      <c r="G31" s="231">
        <v>1450625798.5546277</v>
      </c>
      <c r="H31" s="234">
        <v>1693523592.1246276</v>
      </c>
      <c r="I31" s="603"/>
      <c r="J31" s="603"/>
      <c r="K31" s="603"/>
      <c r="L31" s="603"/>
      <c r="M31" s="603"/>
      <c r="N31" s="603"/>
      <c r="O31" s="603"/>
      <c r="P31" s="603"/>
    </row>
    <row r="32" spans="1:16" ht="15.75">
      <c r="A32" s="35"/>
      <c r="B32" s="36" t="s">
        <v>184</v>
      </c>
      <c r="C32" s="235"/>
      <c r="D32" s="235"/>
      <c r="E32" s="230">
        <v>0</v>
      </c>
      <c r="F32" s="236"/>
      <c r="G32" s="237"/>
      <c r="H32" s="238">
        <v>0</v>
      </c>
      <c r="I32" s="603"/>
      <c r="J32" s="603"/>
      <c r="K32" s="603"/>
      <c r="L32" s="603"/>
      <c r="M32" s="603"/>
      <c r="N32" s="603"/>
      <c r="O32" s="603"/>
      <c r="P32" s="603"/>
    </row>
    <row r="33" spans="1:16" ht="15.75">
      <c r="A33" s="35">
        <v>23</v>
      </c>
      <c r="B33" s="39" t="s">
        <v>176</v>
      </c>
      <c r="C33" s="230">
        <v>112482804.98999999</v>
      </c>
      <c r="D33" s="235" t="s">
        <v>737</v>
      </c>
      <c r="E33" s="231">
        <v>112482804.98999999</v>
      </c>
      <c r="F33" s="232">
        <v>100351374.99000001</v>
      </c>
      <c r="G33" s="237" t="s">
        <v>737</v>
      </c>
      <c r="H33" s="234">
        <v>100351374.99000001</v>
      </c>
      <c r="I33" s="603"/>
      <c r="J33" s="603"/>
      <c r="K33" s="603"/>
      <c r="L33" s="603"/>
      <c r="M33" s="603"/>
      <c r="N33" s="603"/>
      <c r="O33" s="603"/>
      <c r="P33" s="603"/>
    </row>
    <row r="34" spans="1:16" ht="15.75">
      <c r="A34" s="35">
        <v>24</v>
      </c>
      <c r="B34" s="39" t="s">
        <v>177</v>
      </c>
      <c r="C34" s="230">
        <v>0</v>
      </c>
      <c r="D34" s="235" t="s">
        <v>737</v>
      </c>
      <c r="E34" s="231">
        <v>0</v>
      </c>
      <c r="F34" s="232">
        <v>0</v>
      </c>
      <c r="G34" s="237" t="s">
        <v>737</v>
      </c>
      <c r="H34" s="234">
        <v>0</v>
      </c>
      <c r="I34" s="603"/>
      <c r="J34" s="603"/>
      <c r="K34" s="603"/>
      <c r="L34" s="603"/>
      <c r="M34" s="603"/>
      <c r="N34" s="603"/>
      <c r="O34" s="603"/>
      <c r="P34" s="603"/>
    </row>
    <row r="35" spans="1:16" ht="15.75">
      <c r="A35" s="35">
        <v>25</v>
      </c>
      <c r="B35" s="40" t="s">
        <v>178</v>
      </c>
      <c r="C35" s="230">
        <v>0</v>
      </c>
      <c r="D35" s="235" t="s">
        <v>737</v>
      </c>
      <c r="E35" s="231">
        <v>0</v>
      </c>
      <c r="F35" s="232">
        <v>0</v>
      </c>
      <c r="G35" s="237" t="s">
        <v>737</v>
      </c>
      <c r="H35" s="234">
        <v>0</v>
      </c>
      <c r="I35" s="603"/>
      <c r="J35" s="603"/>
      <c r="K35" s="603"/>
      <c r="L35" s="603"/>
      <c r="M35" s="603"/>
      <c r="N35" s="603"/>
      <c r="O35" s="603"/>
      <c r="P35" s="603"/>
    </row>
    <row r="36" spans="1:16" ht="15.75">
      <c r="A36" s="35">
        <v>26</v>
      </c>
      <c r="B36" s="39" t="s">
        <v>179</v>
      </c>
      <c r="C36" s="230">
        <v>72117569.840000004</v>
      </c>
      <c r="D36" s="235" t="s">
        <v>737</v>
      </c>
      <c r="E36" s="231">
        <v>72117569.840000004</v>
      </c>
      <c r="F36" s="232">
        <v>51324298.829999998</v>
      </c>
      <c r="G36" s="237" t="s">
        <v>737</v>
      </c>
      <c r="H36" s="234">
        <v>51324298.829999998</v>
      </c>
      <c r="I36" s="603"/>
      <c r="J36" s="603"/>
      <c r="K36" s="603"/>
      <c r="L36" s="603"/>
      <c r="M36" s="603"/>
      <c r="N36" s="603"/>
      <c r="O36" s="603"/>
      <c r="P36" s="603"/>
    </row>
    <row r="37" spans="1:16" ht="15.75">
      <c r="A37" s="35">
        <v>27</v>
      </c>
      <c r="B37" s="39" t="s">
        <v>180</v>
      </c>
      <c r="C37" s="230">
        <v>0</v>
      </c>
      <c r="D37" s="235" t="s">
        <v>737</v>
      </c>
      <c r="E37" s="231">
        <v>0</v>
      </c>
      <c r="F37" s="232">
        <v>0</v>
      </c>
      <c r="G37" s="237" t="s">
        <v>737</v>
      </c>
      <c r="H37" s="234">
        <v>0</v>
      </c>
      <c r="I37" s="603"/>
      <c r="J37" s="603"/>
      <c r="K37" s="603"/>
      <c r="L37" s="603"/>
      <c r="M37" s="603"/>
      <c r="N37" s="603"/>
      <c r="O37" s="603"/>
      <c r="P37" s="603"/>
    </row>
    <row r="38" spans="1:16" ht="15.75">
      <c r="A38" s="35">
        <v>28</v>
      </c>
      <c r="B38" s="39" t="s">
        <v>181</v>
      </c>
      <c r="C38" s="230">
        <v>65413205.385000005</v>
      </c>
      <c r="D38" s="235" t="s">
        <v>737</v>
      </c>
      <c r="E38" s="231">
        <v>65413205.385000005</v>
      </c>
      <c r="F38" s="232">
        <v>51594457.029200003</v>
      </c>
      <c r="G38" s="237" t="s">
        <v>737</v>
      </c>
      <c r="H38" s="234">
        <v>51594457.029200003</v>
      </c>
      <c r="I38" s="603"/>
      <c r="J38" s="603"/>
      <c r="K38" s="603"/>
      <c r="L38" s="603"/>
      <c r="M38" s="603"/>
      <c r="N38" s="603"/>
      <c r="O38" s="603"/>
      <c r="P38" s="603"/>
    </row>
    <row r="39" spans="1:16" ht="15.75">
      <c r="A39" s="35">
        <v>29</v>
      </c>
      <c r="B39" s="39" t="s">
        <v>196</v>
      </c>
      <c r="C39" s="230">
        <v>0</v>
      </c>
      <c r="D39" s="235" t="s">
        <v>737</v>
      </c>
      <c r="E39" s="231">
        <v>0</v>
      </c>
      <c r="F39" s="232">
        <v>0</v>
      </c>
      <c r="G39" s="237" t="s">
        <v>737</v>
      </c>
      <c r="H39" s="234">
        <v>0</v>
      </c>
      <c r="I39" s="603"/>
      <c r="J39" s="603"/>
      <c r="K39" s="603"/>
      <c r="L39" s="603"/>
      <c r="M39" s="603"/>
      <c r="N39" s="603"/>
      <c r="O39" s="603"/>
      <c r="P39" s="603"/>
    </row>
    <row r="40" spans="1:16" ht="15.75">
      <c r="A40" s="35">
        <v>30</v>
      </c>
      <c r="B40" s="41" t="s">
        <v>182</v>
      </c>
      <c r="C40" s="230">
        <v>250013580.21499997</v>
      </c>
      <c r="D40" s="235" t="s">
        <v>737</v>
      </c>
      <c r="E40" s="231">
        <v>250013580.21499997</v>
      </c>
      <c r="F40" s="232">
        <v>203270130.84920001</v>
      </c>
      <c r="G40" s="237" t="s">
        <v>737</v>
      </c>
      <c r="H40" s="234">
        <v>203270130.84920001</v>
      </c>
      <c r="I40" s="603"/>
      <c r="J40" s="603"/>
      <c r="K40" s="603"/>
      <c r="L40" s="603"/>
      <c r="M40" s="603"/>
      <c r="N40" s="603"/>
      <c r="O40" s="603"/>
      <c r="P40" s="603"/>
    </row>
    <row r="41" spans="1:16" ht="16.5" thickBot="1">
      <c r="A41" s="42">
        <v>31</v>
      </c>
      <c r="B41" s="43" t="s">
        <v>197</v>
      </c>
      <c r="C41" s="239">
        <v>531859940.96499997</v>
      </c>
      <c r="D41" s="239">
        <v>1319976453.3653908</v>
      </c>
      <c r="E41" s="239">
        <v>1851836394.3303907</v>
      </c>
      <c r="F41" s="239">
        <v>446167924.4192</v>
      </c>
      <c r="G41" s="239">
        <v>1450625798.5546277</v>
      </c>
      <c r="H41" s="240">
        <v>1896793722.9738276</v>
      </c>
      <c r="I41" s="603"/>
      <c r="J41" s="603"/>
      <c r="K41" s="603"/>
      <c r="L41" s="603"/>
      <c r="M41" s="603"/>
      <c r="N41" s="603"/>
      <c r="O41" s="603"/>
      <c r="P41" s="603"/>
    </row>
    <row r="43" spans="1:16">
      <c r="B43" s="44"/>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70"/>
  <sheetViews>
    <sheetView workbookViewId="0">
      <pane xSplit="1" ySplit="6" topLeftCell="B7" activePane="bottomRight" state="frozen"/>
      <selection pane="topRight" activeCell="B1" sqref="B1"/>
      <selection pane="bottomLeft" activeCell="A6" sqref="A6"/>
      <selection pane="bottomRight" activeCell="J11" sqref="J11"/>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0"/>
  </cols>
  <sheetData>
    <row r="1" spans="1:15" ht="15.75">
      <c r="A1" s="15" t="s">
        <v>188</v>
      </c>
      <c r="B1" s="14" t="s">
        <v>736</v>
      </c>
      <c r="C1" s="14"/>
    </row>
    <row r="2" spans="1:15" ht="15.75">
      <c r="A2" s="15" t="s">
        <v>189</v>
      </c>
      <c r="B2" s="471">
        <v>44561</v>
      </c>
      <c r="C2" s="27"/>
      <c r="D2" s="16"/>
      <c r="E2" s="16"/>
      <c r="F2" s="16"/>
      <c r="G2" s="16"/>
      <c r="H2" s="16"/>
    </row>
    <row r="3" spans="1:15" ht="15.75">
      <c r="A3" s="15"/>
      <c r="B3" s="14"/>
      <c r="C3" s="27"/>
      <c r="D3" s="16"/>
      <c r="E3" s="16"/>
      <c r="F3" s="16"/>
      <c r="G3" s="16"/>
      <c r="H3" s="16"/>
    </row>
    <row r="4" spans="1:15" ht="16.5" thickBot="1">
      <c r="A4" s="45" t="s">
        <v>329</v>
      </c>
      <c r="B4" s="28" t="s">
        <v>222</v>
      </c>
      <c r="C4" s="31"/>
      <c r="D4" s="31"/>
      <c r="E4" s="31"/>
      <c r="F4" s="45"/>
      <c r="G4" s="45"/>
      <c r="H4" s="46" t="s">
        <v>93</v>
      </c>
    </row>
    <row r="5" spans="1:15" ht="15.75">
      <c r="A5" s="120"/>
      <c r="B5" s="121"/>
      <c r="C5" s="695" t="s">
        <v>194</v>
      </c>
      <c r="D5" s="696"/>
      <c r="E5" s="697"/>
      <c r="F5" s="695" t="s">
        <v>195</v>
      </c>
      <c r="G5" s="696"/>
      <c r="H5" s="698"/>
    </row>
    <row r="6" spans="1:15">
      <c r="A6" s="122" t="s">
        <v>26</v>
      </c>
      <c r="B6" s="47"/>
      <c r="C6" s="48" t="s">
        <v>27</v>
      </c>
      <c r="D6" s="48" t="s">
        <v>96</v>
      </c>
      <c r="E6" s="48" t="s">
        <v>68</v>
      </c>
      <c r="F6" s="48" t="s">
        <v>27</v>
      </c>
      <c r="G6" s="48" t="s">
        <v>96</v>
      </c>
      <c r="H6" s="123" t="s">
        <v>68</v>
      </c>
    </row>
    <row r="7" spans="1:15">
      <c r="A7" s="124"/>
      <c r="B7" s="50" t="s">
        <v>92</v>
      </c>
      <c r="C7" s="51"/>
      <c r="D7" s="51"/>
      <c r="E7" s="51"/>
      <c r="F7" s="51"/>
      <c r="G7" s="51"/>
      <c r="H7" s="125"/>
    </row>
    <row r="8" spans="1:15" ht="15.75">
      <c r="A8" s="124">
        <v>1</v>
      </c>
      <c r="B8" s="52" t="s">
        <v>97</v>
      </c>
      <c r="C8" s="241">
        <v>2213163.92</v>
      </c>
      <c r="D8" s="241">
        <v>-858812.15000000014</v>
      </c>
      <c r="E8" s="231">
        <v>1354351.7699999998</v>
      </c>
      <c r="F8" s="241">
        <v>2404732.42</v>
      </c>
      <c r="G8" s="241">
        <v>-48501.169999999984</v>
      </c>
      <c r="H8" s="242">
        <v>2356231.25</v>
      </c>
      <c r="I8" s="603"/>
      <c r="J8" s="603"/>
      <c r="K8" s="603"/>
      <c r="L8" s="603"/>
      <c r="M8" s="603"/>
      <c r="N8" s="603"/>
      <c r="O8" s="603"/>
    </row>
    <row r="9" spans="1:15" ht="15.75">
      <c r="A9" s="124">
        <v>2</v>
      </c>
      <c r="B9" s="52" t="s">
        <v>98</v>
      </c>
      <c r="C9" s="243">
        <v>44573696.239999995</v>
      </c>
      <c r="D9" s="243">
        <v>59861094.310000002</v>
      </c>
      <c r="E9" s="231">
        <v>104434790.55</v>
      </c>
      <c r="F9" s="243">
        <v>32794822.020000003</v>
      </c>
      <c r="G9" s="243">
        <v>54911000.579999998</v>
      </c>
      <c r="H9" s="242">
        <v>87705822.599999994</v>
      </c>
      <c r="I9" s="603"/>
      <c r="J9" s="603"/>
      <c r="K9" s="603"/>
      <c r="L9" s="603"/>
      <c r="M9" s="603"/>
      <c r="N9" s="603"/>
      <c r="O9" s="603"/>
    </row>
    <row r="10" spans="1:15" ht="15.75">
      <c r="A10" s="124">
        <v>2.1</v>
      </c>
      <c r="B10" s="53" t="s">
        <v>99</v>
      </c>
      <c r="C10" s="241">
        <v>0</v>
      </c>
      <c r="D10" s="241">
        <v>0</v>
      </c>
      <c r="E10" s="231">
        <v>0</v>
      </c>
      <c r="F10" s="241">
        <v>25696.720000000001</v>
      </c>
      <c r="G10" s="241">
        <v>0</v>
      </c>
      <c r="H10" s="242">
        <v>25696.720000000001</v>
      </c>
      <c r="I10" s="603"/>
      <c r="J10" s="603"/>
      <c r="K10" s="603"/>
      <c r="L10" s="603"/>
      <c r="M10" s="603"/>
      <c r="N10" s="603"/>
      <c r="O10" s="603"/>
    </row>
    <row r="11" spans="1:15" ht="15.75">
      <c r="A11" s="124">
        <v>2.2000000000000002</v>
      </c>
      <c r="B11" s="53" t="s">
        <v>100</v>
      </c>
      <c r="C11" s="241">
        <v>32507707.509999998</v>
      </c>
      <c r="D11" s="241">
        <v>37548858.256800003</v>
      </c>
      <c r="E11" s="231">
        <v>70056565.766800001</v>
      </c>
      <c r="F11" s="241">
        <v>22790017.750000004</v>
      </c>
      <c r="G11" s="241">
        <v>35489211.806099996</v>
      </c>
      <c r="H11" s="242">
        <v>58279229.556099996</v>
      </c>
      <c r="I11" s="603"/>
      <c r="J11" s="603"/>
      <c r="K11" s="603"/>
      <c r="L11" s="603"/>
      <c r="M11" s="603"/>
      <c r="N11" s="603"/>
      <c r="O11" s="603"/>
    </row>
    <row r="12" spans="1:15" ht="15.75">
      <c r="A12" s="124">
        <v>2.2999999999999998</v>
      </c>
      <c r="B12" s="53" t="s">
        <v>101</v>
      </c>
      <c r="C12" s="241">
        <v>268319.84000000003</v>
      </c>
      <c r="D12" s="241">
        <v>122196.30530000001</v>
      </c>
      <c r="E12" s="231">
        <v>390516.14530000003</v>
      </c>
      <c r="F12" s="241">
        <v>161737.76</v>
      </c>
      <c r="G12" s="241">
        <v>86231.999200000006</v>
      </c>
      <c r="H12" s="242">
        <v>247969.75920000003</v>
      </c>
      <c r="I12" s="603"/>
      <c r="J12" s="603"/>
      <c r="K12" s="603"/>
      <c r="L12" s="603"/>
      <c r="M12" s="603"/>
      <c r="N12" s="603"/>
      <c r="O12" s="603"/>
    </row>
    <row r="13" spans="1:15" ht="15.75">
      <c r="A13" s="124">
        <v>2.4</v>
      </c>
      <c r="B13" s="53" t="s">
        <v>102</v>
      </c>
      <c r="C13" s="241">
        <v>3414727.22</v>
      </c>
      <c r="D13" s="241">
        <v>3702771.9604000002</v>
      </c>
      <c r="E13" s="231">
        <v>7117499.1804000009</v>
      </c>
      <c r="F13" s="241">
        <v>1491008.45</v>
      </c>
      <c r="G13" s="241">
        <v>3059062.3716000002</v>
      </c>
      <c r="H13" s="242">
        <v>4550070.8216000004</v>
      </c>
      <c r="I13" s="603"/>
      <c r="J13" s="603"/>
      <c r="K13" s="603"/>
      <c r="L13" s="603"/>
      <c r="M13" s="603"/>
      <c r="N13" s="603"/>
      <c r="O13" s="603"/>
    </row>
    <row r="14" spans="1:15" ht="15.75">
      <c r="A14" s="124">
        <v>2.5</v>
      </c>
      <c r="B14" s="53" t="s">
        <v>103</v>
      </c>
      <c r="C14" s="241">
        <v>4150479.77</v>
      </c>
      <c r="D14" s="241">
        <v>5196135.477</v>
      </c>
      <c r="E14" s="231">
        <v>9346615.2469999995</v>
      </c>
      <c r="F14" s="241">
        <v>4294585.96</v>
      </c>
      <c r="G14" s="241">
        <v>3614235.8919000002</v>
      </c>
      <c r="H14" s="242">
        <v>7908821.8519000001</v>
      </c>
      <c r="I14" s="603"/>
      <c r="J14" s="603"/>
      <c r="K14" s="603"/>
      <c r="L14" s="603"/>
      <c r="M14" s="603"/>
      <c r="N14" s="603"/>
      <c r="O14" s="603"/>
    </row>
    <row r="15" spans="1:15" ht="15.75">
      <c r="A15" s="124">
        <v>2.6</v>
      </c>
      <c r="B15" s="53" t="s">
        <v>104</v>
      </c>
      <c r="C15" s="241">
        <v>570095.12</v>
      </c>
      <c r="D15" s="241">
        <v>1305998.2420999999</v>
      </c>
      <c r="E15" s="231">
        <v>1876093.3621</v>
      </c>
      <c r="F15" s="241">
        <v>216573.78</v>
      </c>
      <c r="G15" s="241">
        <v>1239513.5183000001</v>
      </c>
      <c r="H15" s="242">
        <v>1456087.2983000001</v>
      </c>
      <c r="I15" s="603"/>
      <c r="J15" s="603"/>
      <c r="K15" s="603"/>
      <c r="L15" s="603"/>
      <c r="M15" s="603"/>
      <c r="N15" s="603"/>
      <c r="O15" s="603"/>
    </row>
    <row r="16" spans="1:15" ht="15.75">
      <c r="A16" s="124">
        <v>2.7</v>
      </c>
      <c r="B16" s="53" t="s">
        <v>105</v>
      </c>
      <c r="C16" s="241">
        <v>631746.23</v>
      </c>
      <c r="D16" s="241">
        <v>1831723.3711999999</v>
      </c>
      <c r="E16" s="231">
        <v>2463469.6011999999</v>
      </c>
      <c r="F16" s="241">
        <v>794165.54</v>
      </c>
      <c r="G16" s="241">
        <v>1501925.1980999999</v>
      </c>
      <c r="H16" s="242">
        <v>2296090.7380999997</v>
      </c>
      <c r="I16" s="603"/>
      <c r="J16" s="603"/>
      <c r="K16" s="603"/>
      <c r="L16" s="603"/>
      <c r="M16" s="603"/>
      <c r="N16" s="603"/>
      <c r="O16" s="603"/>
    </row>
    <row r="17" spans="1:15" ht="15.75">
      <c r="A17" s="124">
        <v>2.8</v>
      </c>
      <c r="B17" s="53" t="s">
        <v>106</v>
      </c>
      <c r="C17" s="241">
        <v>2584980.0199999996</v>
      </c>
      <c r="D17" s="241">
        <v>8552758.9199999999</v>
      </c>
      <c r="E17" s="231">
        <v>11137738.939999999</v>
      </c>
      <c r="F17" s="241">
        <v>2106333.9699999997</v>
      </c>
      <c r="G17" s="241">
        <v>8159670.9000000004</v>
      </c>
      <c r="H17" s="242">
        <v>10266004.870000001</v>
      </c>
      <c r="I17" s="603"/>
      <c r="J17" s="603"/>
      <c r="K17" s="603"/>
      <c r="L17" s="603"/>
      <c r="M17" s="603"/>
      <c r="N17" s="603"/>
      <c r="O17" s="603"/>
    </row>
    <row r="18" spans="1:15" ht="15.75">
      <c r="A18" s="124">
        <v>2.9</v>
      </c>
      <c r="B18" s="53" t="s">
        <v>107</v>
      </c>
      <c r="C18" s="241">
        <v>445640.53</v>
      </c>
      <c r="D18" s="241">
        <v>1600651.7771999999</v>
      </c>
      <c r="E18" s="231">
        <v>2046292.3071999999</v>
      </c>
      <c r="F18" s="241">
        <v>914702.09</v>
      </c>
      <c r="G18" s="241">
        <v>1761148.8948000001</v>
      </c>
      <c r="H18" s="242">
        <v>2675850.9848000002</v>
      </c>
      <c r="I18" s="603"/>
      <c r="J18" s="603"/>
      <c r="K18" s="603"/>
      <c r="L18" s="603"/>
      <c r="M18" s="603"/>
      <c r="N18" s="603"/>
      <c r="O18" s="603"/>
    </row>
    <row r="19" spans="1:15" ht="15.75">
      <c r="A19" s="124">
        <v>3</v>
      </c>
      <c r="B19" s="52" t="s">
        <v>108</v>
      </c>
      <c r="C19" s="241">
        <v>308761.17</v>
      </c>
      <c r="D19" s="241">
        <v>815567.44000000006</v>
      </c>
      <c r="E19" s="231">
        <v>1124328.6100000001</v>
      </c>
      <c r="F19" s="241">
        <v>145966.74</v>
      </c>
      <c r="G19" s="241">
        <v>405298.36000000004</v>
      </c>
      <c r="H19" s="242">
        <v>551265.10000000009</v>
      </c>
      <c r="I19" s="603"/>
      <c r="J19" s="603"/>
      <c r="K19" s="603"/>
      <c r="L19" s="603"/>
      <c r="M19" s="603"/>
      <c r="N19" s="603"/>
      <c r="O19" s="603"/>
    </row>
    <row r="20" spans="1:15" ht="15.75">
      <c r="A20" s="124">
        <v>4</v>
      </c>
      <c r="B20" s="52" t="s">
        <v>109</v>
      </c>
      <c r="C20" s="241">
        <v>4519648.12</v>
      </c>
      <c r="D20" s="241">
        <v>0</v>
      </c>
      <c r="E20" s="231">
        <v>4519648.12</v>
      </c>
      <c r="F20" s="241">
        <v>3605133.46</v>
      </c>
      <c r="G20" s="241">
        <v>0</v>
      </c>
      <c r="H20" s="242">
        <v>3605133.46</v>
      </c>
      <c r="I20" s="603"/>
      <c r="J20" s="603"/>
      <c r="K20" s="603"/>
      <c r="L20" s="603"/>
      <c r="M20" s="603"/>
      <c r="N20" s="603"/>
      <c r="O20" s="603"/>
    </row>
    <row r="21" spans="1:15" ht="15.75">
      <c r="A21" s="124">
        <v>5</v>
      </c>
      <c r="B21" s="52" t="s">
        <v>110</v>
      </c>
      <c r="C21" s="241"/>
      <c r="D21" s="241"/>
      <c r="E21" s="231">
        <v>0</v>
      </c>
      <c r="F21" s="241"/>
      <c r="G21" s="241"/>
      <c r="H21" s="242">
        <v>0</v>
      </c>
      <c r="I21" s="603"/>
      <c r="J21" s="603"/>
      <c r="K21" s="603"/>
      <c r="L21" s="603"/>
      <c r="M21" s="603"/>
      <c r="N21" s="603"/>
      <c r="O21" s="603"/>
    </row>
    <row r="22" spans="1:15" ht="15.75">
      <c r="A22" s="124">
        <v>6</v>
      </c>
      <c r="B22" s="54" t="s">
        <v>111</v>
      </c>
      <c r="C22" s="243">
        <v>51615269.449999996</v>
      </c>
      <c r="D22" s="243">
        <v>59817849.600000001</v>
      </c>
      <c r="E22" s="231">
        <v>111433119.05</v>
      </c>
      <c r="F22" s="243">
        <v>38950654.640000008</v>
      </c>
      <c r="G22" s="243">
        <v>55267797.769999996</v>
      </c>
      <c r="H22" s="242">
        <v>94218452.409999996</v>
      </c>
      <c r="I22" s="603"/>
      <c r="J22" s="603"/>
      <c r="K22" s="603"/>
      <c r="L22" s="603"/>
      <c r="M22" s="603"/>
      <c r="N22" s="603"/>
      <c r="O22" s="603"/>
    </row>
    <row r="23" spans="1:15" ht="15.75">
      <c r="A23" s="124"/>
      <c r="B23" s="50" t="s">
        <v>90</v>
      </c>
      <c r="C23" s="241"/>
      <c r="D23" s="241"/>
      <c r="E23" s="230"/>
      <c r="F23" s="241"/>
      <c r="G23" s="241"/>
      <c r="H23" s="244"/>
      <c r="I23" s="603"/>
      <c r="J23" s="603"/>
      <c r="K23" s="603"/>
      <c r="L23" s="603"/>
      <c r="M23" s="603"/>
      <c r="N23" s="603"/>
      <c r="O23" s="603"/>
    </row>
    <row r="24" spans="1:15" ht="15.75">
      <c r="A24" s="124">
        <v>7</v>
      </c>
      <c r="B24" s="52" t="s">
        <v>112</v>
      </c>
      <c r="C24" s="241">
        <v>3741007.56</v>
      </c>
      <c r="D24" s="241">
        <v>3415031.5034340001</v>
      </c>
      <c r="E24" s="231">
        <v>7156039.0634340001</v>
      </c>
      <c r="F24" s="241">
        <v>3090981.4699999997</v>
      </c>
      <c r="G24" s="241">
        <v>2798951.4045550004</v>
      </c>
      <c r="H24" s="242">
        <v>5889932.8745550001</v>
      </c>
      <c r="I24" s="603"/>
      <c r="J24" s="603"/>
      <c r="K24" s="603"/>
      <c r="L24" s="603"/>
      <c r="M24" s="603"/>
      <c r="N24" s="603"/>
      <c r="O24" s="603"/>
    </row>
    <row r="25" spans="1:15" ht="15.75">
      <c r="A25" s="124">
        <v>8</v>
      </c>
      <c r="B25" s="52" t="s">
        <v>113</v>
      </c>
      <c r="C25" s="241">
        <v>4123717.82</v>
      </c>
      <c r="D25" s="241">
        <v>9191852.766565999</v>
      </c>
      <c r="E25" s="231">
        <v>13315570.586565999</v>
      </c>
      <c r="F25" s="241">
        <v>2581253.0700000008</v>
      </c>
      <c r="G25" s="241">
        <v>10536030.645445</v>
      </c>
      <c r="H25" s="242">
        <v>13117283.715445001</v>
      </c>
      <c r="I25" s="603"/>
      <c r="J25" s="603"/>
      <c r="K25" s="603"/>
      <c r="L25" s="603"/>
      <c r="M25" s="603"/>
      <c r="N25" s="603"/>
      <c r="O25" s="603"/>
    </row>
    <row r="26" spans="1:15" ht="15.75">
      <c r="A26" s="124">
        <v>9</v>
      </c>
      <c r="B26" s="52" t="s">
        <v>114</v>
      </c>
      <c r="C26" s="241">
        <v>29641.1</v>
      </c>
      <c r="D26" s="241">
        <v>83968.36</v>
      </c>
      <c r="E26" s="231">
        <v>113609.45999999999</v>
      </c>
      <c r="F26" s="241">
        <v>8917.81</v>
      </c>
      <c r="G26" s="241">
        <v>167492.33000000002</v>
      </c>
      <c r="H26" s="242">
        <v>176410.14</v>
      </c>
      <c r="I26" s="603"/>
      <c r="J26" s="603"/>
      <c r="K26" s="603"/>
      <c r="L26" s="603"/>
      <c r="M26" s="603"/>
      <c r="N26" s="603"/>
      <c r="O26" s="603"/>
    </row>
    <row r="27" spans="1:15" ht="15.75">
      <c r="A27" s="124">
        <v>10</v>
      </c>
      <c r="B27" s="52" t="s">
        <v>115</v>
      </c>
      <c r="C27" s="241">
        <v>0</v>
      </c>
      <c r="D27" s="241">
        <v>0</v>
      </c>
      <c r="E27" s="231">
        <v>0</v>
      </c>
      <c r="F27" s="241">
        <v>0</v>
      </c>
      <c r="G27" s="241">
        <v>0</v>
      </c>
      <c r="H27" s="242">
        <v>0</v>
      </c>
      <c r="I27" s="603"/>
      <c r="J27" s="603"/>
      <c r="K27" s="603"/>
      <c r="L27" s="603"/>
      <c r="M27" s="603"/>
      <c r="N27" s="603"/>
      <c r="O27" s="603"/>
    </row>
    <row r="28" spans="1:15" ht="15.75">
      <c r="A28" s="124">
        <v>11</v>
      </c>
      <c r="B28" s="52" t="s">
        <v>116</v>
      </c>
      <c r="C28" s="241">
        <v>2845653.45</v>
      </c>
      <c r="D28" s="241">
        <v>13389670.369999999</v>
      </c>
      <c r="E28" s="231">
        <v>16235323.82</v>
      </c>
      <c r="F28" s="241">
        <v>2999517.29</v>
      </c>
      <c r="G28" s="241">
        <v>15020148.219999999</v>
      </c>
      <c r="H28" s="242">
        <v>18019665.509999998</v>
      </c>
      <c r="I28" s="603"/>
      <c r="J28" s="603"/>
      <c r="K28" s="603"/>
      <c r="L28" s="603"/>
      <c r="M28" s="603"/>
      <c r="N28" s="603"/>
      <c r="O28" s="603"/>
    </row>
    <row r="29" spans="1:15" ht="15.75">
      <c r="A29" s="124">
        <v>12</v>
      </c>
      <c r="B29" s="52" t="s">
        <v>117</v>
      </c>
      <c r="C29" s="241">
        <v>0</v>
      </c>
      <c r="D29" s="241">
        <v>0</v>
      </c>
      <c r="E29" s="231">
        <v>0</v>
      </c>
      <c r="F29" s="241">
        <v>0</v>
      </c>
      <c r="G29" s="241">
        <v>0</v>
      </c>
      <c r="H29" s="242">
        <v>0</v>
      </c>
      <c r="I29" s="603"/>
      <c r="J29" s="603"/>
      <c r="K29" s="603"/>
      <c r="L29" s="603"/>
      <c r="M29" s="603"/>
      <c r="N29" s="603"/>
      <c r="O29" s="603"/>
    </row>
    <row r="30" spans="1:15" ht="15.75">
      <c r="A30" s="124">
        <v>13</v>
      </c>
      <c r="B30" s="55" t="s">
        <v>118</v>
      </c>
      <c r="C30" s="243">
        <v>10740019.93</v>
      </c>
      <c r="D30" s="243">
        <v>26080523</v>
      </c>
      <c r="E30" s="231">
        <v>36820542.93</v>
      </c>
      <c r="F30" s="243">
        <v>8680669.6400000006</v>
      </c>
      <c r="G30" s="243">
        <v>28522622.600000001</v>
      </c>
      <c r="H30" s="242">
        <v>37203292.240000002</v>
      </c>
      <c r="I30" s="603"/>
      <c r="J30" s="603"/>
      <c r="K30" s="603"/>
      <c r="L30" s="603"/>
      <c r="M30" s="603"/>
      <c r="N30" s="603"/>
      <c r="O30" s="603"/>
    </row>
    <row r="31" spans="1:15" ht="15.75">
      <c r="A31" s="124">
        <v>14</v>
      </c>
      <c r="B31" s="55" t="s">
        <v>119</v>
      </c>
      <c r="C31" s="243">
        <v>40875249.519999996</v>
      </c>
      <c r="D31" s="243">
        <v>33737326.600000001</v>
      </c>
      <c r="E31" s="231">
        <v>74612576.120000005</v>
      </c>
      <c r="F31" s="243">
        <v>30269985.000000007</v>
      </c>
      <c r="G31" s="243">
        <v>26745175.169999994</v>
      </c>
      <c r="H31" s="242">
        <v>57015160.170000002</v>
      </c>
      <c r="I31" s="603"/>
      <c r="J31" s="603"/>
      <c r="K31" s="603"/>
      <c r="L31" s="603"/>
      <c r="M31" s="603"/>
      <c r="N31" s="603"/>
      <c r="O31" s="603"/>
    </row>
    <row r="32" spans="1:15">
      <c r="A32" s="124"/>
      <c r="B32" s="50"/>
      <c r="C32" s="245"/>
      <c r="D32" s="245"/>
      <c r="E32" s="245"/>
      <c r="F32" s="245"/>
      <c r="G32" s="245"/>
      <c r="H32" s="246"/>
      <c r="I32" s="603"/>
      <c r="J32" s="603"/>
      <c r="K32" s="603"/>
      <c r="L32" s="603"/>
      <c r="M32" s="603"/>
      <c r="N32" s="603"/>
      <c r="O32" s="603"/>
    </row>
    <row r="33" spans="1:15" ht="15.75">
      <c r="A33" s="124"/>
      <c r="B33" s="50" t="s">
        <v>120</v>
      </c>
      <c r="C33" s="241"/>
      <c r="D33" s="241"/>
      <c r="E33" s="230"/>
      <c r="F33" s="241"/>
      <c r="G33" s="241"/>
      <c r="H33" s="244"/>
      <c r="I33" s="603"/>
      <c r="J33" s="603"/>
      <c r="K33" s="603"/>
      <c r="L33" s="603"/>
      <c r="M33" s="603"/>
      <c r="N33" s="603"/>
      <c r="O33" s="603"/>
    </row>
    <row r="34" spans="1:15" ht="15.75">
      <c r="A34" s="124">
        <v>15</v>
      </c>
      <c r="B34" s="49" t="s">
        <v>91</v>
      </c>
      <c r="C34" s="247">
        <v>-1390410.1984999999</v>
      </c>
      <c r="D34" s="247">
        <v>4183968.5701999995</v>
      </c>
      <c r="E34" s="231">
        <v>2793558.3716999996</v>
      </c>
      <c r="F34" s="247">
        <v>-896549.66849999968</v>
      </c>
      <c r="G34" s="247">
        <v>3525577.7333000004</v>
      </c>
      <c r="H34" s="242">
        <v>2629028.0648000007</v>
      </c>
      <c r="I34" s="603"/>
      <c r="J34" s="603"/>
      <c r="K34" s="603"/>
      <c r="L34" s="603"/>
      <c r="M34" s="603"/>
      <c r="N34" s="603"/>
      <c r="O34" s="603"/>
    </row>
    <row r="35" spans="1:15" ht="15.75">
      <c r="A35" s="124">
        <v>15.1</v>
      </c>
      <c r="B35" s="53" t="s">
        <v>121</v>
      </c>
      <c r="C35" s="241">
        <v>6595752.1315000001</v>
      </c>
      <c r="D35" s="241">
        <v>6272322.5801999997</v>
      </c>
      <c r="E35" s="231">
        <v>12868074.7117</v>
      </c>
      <c r="F35" s="241">
        <v>5436837.8214999996</v>
      </c>
      <c r="G35" s="241">
        <v>5156797.5033</v>
      </c>
      <c r="H35" s="242">
        <v>10593635.3248</v>
      </c>
      <c r="I35" s="603"/>
      <c r="J35" s="603"/>
      <c r="K35" s="603"/>
      <c r="L35" s="603"/>
      <c r="M35" s="603"/>
      <c r="N35" s="603"/>
      <c r="O35" s="603"/>
    </row>
    <row r="36" spans="1:15" ht="15.75">
      <c r="A36" s="124">
        <v>15.2</v>
      </c>
      <c r="B36" s="53" t="s">
        <v>122</v>
      </c>
      <c r="C36" s="241">
        <v>7986162.3300000001</v>
      </c>
      <c r="D36" s="241">
        <v>2088354.0100000002</v>
      </c>
      <c r="E36" s="231">
        <v>10074516.34</v>
      </c>
      <c r="F36" s="241">
        <v>6333387.4899999993</v>
      </c>
      <c r="G36" s="241">
        <v>1631219.7699999996</v>
      </c>
      <c r="H36" s="242">
        <v>7964607.2599999988</v>
      </c>
      <c r="I36" s="603"/>
      <c r="J36" s="603"/>
      <c r="K36" s="603"/>
      <c r="L36" s="603"/>
      <c r="M36" s="603"/>
      <c r="N36" s="603"/>
      <c r="O36" s="603"/>
    </row>
    <row r="37" spans="1:15" ht="15.75">
      <c r="A37" s="124">
        <v>16</v>
      </c>
      <c r="B37" s="52" t="s">
        <v>123</v>
      </c>
      <c r="C37" s="241">
        <v>400504.96</v>
      </c>
      <c r="D37" s="241">
        <v>26950.25</v>
      </c>
      <c r="E37" s="231">
        <v>427455.21</v>
      </c>
      <c r="F37" s="241">
        <v>632376.25</v>
      </c>
      <c r="G37" s="241">
        <v>23718.48</v>
      </c>
      <c r="H37" s="242">
        <v>656094.73</v>
      </c>
      <c r="I37" s="603"/>
      <c r="J37" s="603"/>
      <c r="K37" s="603"/>
      <c r="L37" s="603"/>
      <c r="M37" s="603"/>
      <c r="N37" s="603"/>
      <c r="O37" s="603"/>
    </row>
    <row r="38" spans="1:15" ht="15.75">
      <c r="A38" s="124">
        <v>17</v>
      </c>
      <c r="B38" s="52" t="s">
        <v>124</v>
      </c>
      <c r="C38" s="241"/>
      <c r="D38" s="241"/>
      <c r="E38" s="231">
        <v>0</v>
      </c>
      <c r="F38" s="241"/>
      <c r="G38" s="241"/>
      <c r="H38" s="242">
        <v>0</v>
      </c>
      <c r="I38" s="603"/>
      <c r="J38" s="603"/>
      <c r="K38" s="603"/>
      <c r="L38" s="603"/>
      <c r="M38" s="603"/>
      <c r="N38" s="603"/>
      <c r="O38" s="603"/>
    </row>
    <row r="39" spans="1:15" ht="15.75">
      <c r="A39" s="124">
        <v>18</v>
      </c>
      <c r="B39" s="52" t="s">
        <v>125</v>
      </c>
      <c r="C39" s="241"/>
      <c r="D39" s="241">
        <v>341.34</v>
      </c>
      <c r="E39" s="231">
        <v>341.34</v>
      </c>
      <c r="F39" s="241"/>
      <c r="G39" s="241">
        <v>0</v>
      </c>
      <c r="H39" s="242">
        <v>0</v>
      </c>
      <c r="I39" s="603"/>
      <c r="J39" s="603"/>
      <c r="K39" s="603"/>
      <c r="L39" s="603"/>
      <c r="M39" s="603"/>
      <c r="N39" s="603"/>
      <c r="O39" s="603"/>
    </row>
    <row r="40" spans="1:15" ht="15.75">
      <c r="A40" s="124">
        <v>19</v>
      </c>
      <c r="B40" s="52" t="s">
        <v>126</v>
      </c>
      <c r="C40" s="241">
        <v>16143139.530000001</v>
      </c>
      <c r="D40" s="241"/>
      <c r="E40" s="231">
        <v>16143139.530000001</v>
      </c>
      <c r="F40" s="241">
        <v>-469996.28000000119</v>
      </c>
      <c r="G40" s="241"/>
      <c r="H40" s="242">
        <v>-469996.28000000119</v>
      </c>
      <c r="I40" s="603"/>
      <c r="J40" s="603"/>
      <c r="K40" s="603"/>
      <c r="L40" s="603"/>
      <c r="M40" s="603"/>
      <c r="N40" s="603"/>
      <c r="O40" s="603"/>
    </row>
    <row r="41" spans="1:15" ht="15.75">
      <c r="A41" s="124">
        <v>20</v>
      </c>
      <c r="B41" s="52" t="s">
        <v>127</v>
      </c>
      <c r="C41" s="241">
        <v>-7641052.1899999958</v>
      </c>
      <c r="D41" s="241"/>
      <c r="E41" s="231">
        <v>-7641052.1899999958</v>
      </c>
      <c r="F41" s="241">
        <v>13743267.599999994</v>
      </c>
      <c r="G41" s="241"/>
      <c r="H41" s="242">
        <v>13743267.599999994</v>
      </c>
      <c r="I41" s="603"/>
      <c r="J41" s="603"/>
      <c r="K41" s="603"/>
      <c r="L41" s="603"/>
      <c r="M41" s="603"/>
      <c r="N41" s="603"/>
      <c r="O41" s="603"/>
    </row>
    <row r="42" spans="1:15" ht="15.75">
      <c r="A42" s="124">
        <v>21</v>
      </c>
      <c r="B42" s="52" t="s">
        <v>128</v>
      </c>
      <c r="C42" s="241">
        <v>572714.18000000005</v>
      </c>
      <c r="D42" s="241"/>
      <c r="E42" s="231">
        <v>572714.18000000005</v>
      </c>
      <c r="F42" s="241">
        <v>1487646.12</v>
      </c>
      <c r="G42" s="241"/>
      <c r="H42" s="242">
        <v>1487646.12</v>
      </c>
      <c r="I42" s="603"/>
      <c r="J42" s="603"/>
      <c r="K42" s="603"/>
      <c r="L42" s="603"/>
      <c r="M42" s="603"/>
      <c r="N42" s="603"/>
      <c r="O42" s="603"/>
    </row>
    <row r="43" spans="1:15" ht="15.75">
      <c r="A43" s="124">
        <v>22</v>
      </c>
      <c r="B43" s="52" t="s">
        <v>129</v>
      </c>
      <c r="C43" s="241">
        <v>2308120.5699999998</v>
      </c>
      <c r="D43" s="241">
        <v>431493.43</v>
      </c>
      <c r="E43" s="231">
        <v>2739614</v>
      </c>
      <c r="F43" s="241">
        <v>1985266.3</v>
      </c>
      <c r="G43" s="241">
        <v>304959.37</v>
      </c>
      <c r="H43" s="242">
        <v>2290225.67</v>
      </c>
      <c r="I43" s="603"/>
      <c r="J43" s="603"/>
      <c r="K43" s="603"/>
      <c r="L43" s="603"/>
      <c r="M43" s="603"/>
      <c r="N43" s="603"/>
      <c r="O43" s="603"/>
    </row>
    <row r="44" spans="1:15" ht="15.75">
      <c r="A44" s="124">
        <v>23</v>
      </c>
      <c r="B44" s="52" t="s">
        <v>130</v>
      </c>
      <c r="C44" s="241">
        <v>1406860.3199999998</v>
      </c>
      <c r="D44" s="241">
        <v>414962.1041</v>
      </c>
      <c r="E44" s="231">
        <v>1821822.4240999999</v>
      </c>
      <c r="F44" s="241">
        <v>1424610.28</v>
      </c>
      <c r="G44" s="241">
        <v>505087.07439999998</v>
      </c>
      <c r="H44" s="242">
        <v>1929697.3544000001</v>
      </c>
      <c r="I44" s="603"/>
      <c r="J44" s="603"/>
      <c r="K44" s="603"/>
      <c r="L44" s="603"/>
      <c r="M44" s="603"/>
      <c r="N44" s="603"/>
      <c r="O44" s="603"/>
    </row>
    <row r="45" spans="1:15" ht="15.75">
      <c r="A45" s="124">
        <v>24</v>
      </c>
      <c r="B45" s="55" t="s">
        <v>131</v>
      </c>
      <c r="C45" s="243">
        <v>11799877.171500007</v>
      </c>
      <c r="D45" s="243">
        <v>5057715.6942999996</v>
      </c>
      <c r="E45" s="231">
        <v>16857592.865800008</v>
      </c>
      <c r="F45" s="243">
        <v>17906620.601499997</v>
      </c>
      <c r="G45" s="243">
        <v>4359342.6577000003</v>
      </c>
      <c r="H45" s="242">
        <v>22265963.259199999</v>
      </c>
      <c r="I45" s="603"/>
      <c r="J45" s="603"/>
      <c r="K45" s="603"/>
      <c r="L45" s="603"/>
      <c r="M45" s="603"/>
      <c r="N45" s="603"/>
      <c r="O45" s="603"/>
    </row>
    <row r="46" spans="1:15">
      <c r="A46" s="124"/>
      <c r="B46" s="50" t="s">
        <v>132</v>
      </c>
      <c r="C46" s="241"/>
      <c r="D46" s="241"/>
      <c r="E46" s="241"/>
      <c r="F46" s="241"/>
      <c r="G46" s="241"/>
      <c r="H46" s="248"/>
      <c r="I46" s="603"/>
      <c r="J46" s="603"/>
      <c r="K46" s="603"/>
      <c r="L46" s="603"/>
      <c r="M46" s="603"/>
      <c r="N46" s="603"/>
      <c r="O46" s="603"/>
    </row>
    <row r="47" spans="1:15" ht="15.75">
      <c r="A47" s="124">
        <v>25</v>
      </c>
      <c r="B47" s="52" t="s">
        <v>133</v>
      </c>
      <c r="C47" s="241">
        <v>1873934.76</v>
      </c>
      <c r="D47" s="241">
        <v>9444273.5</v>
      </c>
      <c r="E47" s="231">
        <v>11318208.26</v>
      </c>
      <c r="F47" s="241">
        <v>2044624.2999999998</v>
      </c>
      <c r="G47" s="241">
        <v>9066205.9900000002</v>
      </c>
      <c r="H47" s="242">
        <v>11110830.289999999</v>
      </c>
      <c r="I47" s="603"/>
      <c r="J47" s="603"/>
      <c r="K47" s="603"/>
      <c r="L47" s="603"/>
      <c r="M47" s="603"/>
      <c r="N47" s="603"/>
      <c r="O47" s="603"/>
    </row>
    <row r="48" spans="1:15" ht="15.75">
      <c r="A48" s="124">
        <v>26</v>
      </c>
      <c r="B48" s="52" t="s">
        <v>134</v>
      </c>
      <c r="C48" s="241">
        <v>3116927.24</v>
      </c>
      <c r="D48" s="241">
        <v>3602194.22</v>
      </c>
      <c r="E48" s="231">
        <v>6719121.4600000009</v>
      </c>
      <c r="F48" s="241">
        <v>2618402.94</v>
      </c>
      <c r="G48" s="241">
        <v>3090838.5</v>
      </c>
      <c r="H48" s="242">
        <v>5709241.4399999995</v>
      </c>
      <c r="I48" s="603"/>
      <c r="J48" s="603"/>
      <c r="K48" s="603"/>
      <c r="L48" s="603"/>
      <c r="M48" s="603"/>
      <c r="N48" s="603"/>
      <c r="O48" s="603"/>
    </row>
    <row r="49" spans="1:15" ht="15.75">
      <c r="A49" s="124">
        <v>27</v>
      </c>
      <c r="B49" s="52" t="s">
        <v>135</v>
      </c>
      <c r="C49" s="241">
        <v>16030806.720000001</v>
      </c>
      <c r="D49" s="241"/>
      <c r="E49" s="231">
        <v>16030806.720000001</v>
      </c>
      <c r="F49" s="241">
        <v>14577975.969999999</v>
      </c>
      <c r="G49" s="241"/>
      <c r="H49" s="242">
        <v>14577975.969999999</v>
      </c>
      <c r="I49" s="603"/>
      <c r="J49" s="603"/>
      <c r="K49" s="603"/>
      <c r="L49" s="603"/>
      <c r="M49" s="603"/>
      <c r="N49" s="603"/>
      <c r="O49" s="603"/>
    </row>
    <row r="50" spans="1:15" ht="15.75">
      <c r="A50" s="124">
        <v>28</v>
      </c>
      <c r="B50" s="52" t="s">
        <v>270</v>
      </c>
      <c r="C50" s="241">
        <v>29005.259999999995</v>
      </c>
      <c r="D50" s="241"/>
      <c r="E50" s="231">
        <v>29005.259999999995</v>
      </c>
      <c r="F50" s="241">
        <v>53147.859999999993</v>
      </c>
      <c r="G50" s="241"/>
      <c r="H50" s="242">
        <v>53147.859999999993</v>
      </c>
      <c r="I50" s="603"/>
      <c r="J50" s="603"/>
      <c r="K50" s="603"/>
      <c r="L50" s="603"/>
      <c r="M50" s="603"/>
      <c r="N50" s="603"/>
      <c r="O50" s="603"/>
    </row>
    <row r="51" spans="1:15" ht="15.75">
      <c r="A51" s="124">
        <v>29</v>
      </c>
      <c r="B51" s="52" t="s">
        <v>136</v>
      </c>
      <c r="C51" s="241">
        <v>4951622.4500000011</v>
      </c>
      <c r="D51" s="241"/>
      <c r="E51" s="231">
        <v>4951622.4500000011</v>
      </c>
      <c r="F51" s="241">
        <v>5627045.3100000005</v>
      </c>
      <c r="G51" s="241"/>
      <c r="H51" s="242">
        <v>5627045.3100000005</v>
      </c>
      <c r="I51" s="603"/>
      <c r="J51" s="603"/>
      <c r="K51" s="603"/>
      <c r="L51" s="603"/>
      <c r="M51" s="603"/>
      <c r="N51" s="603"/>
      <c r="O51" s="603"/>
    </row>
    <row r="52" spans="1:15" ht="15.75">
      <c r="A52" s="124">
        <v>30</v>
      </c>
      <c r="B52" s="52" t="s">
        <v>137</v>
      </c>
      <c r="C52" s="241">
        <v>3755116.08</v>
      </c>
      <c r="D52" s="241">
        <v>27105.91</v>
      </c>
      <c r="E52" s="231">
        <v>3782221.99</v>
      </c>
      <c r="F52" s="241">
        <v>3722477.88</v>
      </c>
      <c r="G52" s="241">
        <v>2569.9100000000003</v>
      </c>
      <c r="H52" s="242">
        <v>3725047.79</v>
      </c>
      <c r="I52" s="603"/>
      <c r="J52" s="603"/>
      <c r="K52" s="603"/>
      <c r="L52" s="603"/>
      <c r="M52" s="603"/>
      <c r="N52" s="603"/>
      <c r="O52" s="603"/>
    </row>
    <row r="53" spans="1:15" ht="15.75">
      <c r="A53" s="124">
        <v>31</v>
      </c>
      <c r="B53" s="55" t="s">
        <v>138</v>
      </c>
      <c r="C53" s="243">
        <v>29757412.509999998</v>
      </c>
      <c r="D53" s="243">
        <v>13073573.630000001</v>
      </c>
      <c r="E53" s="231">
        <v>42830986.140000001</v>
      </c>
      <c r="F53" s="243">
        <v>28643674.260000002</v>
      </c>
      <c r="G53" s="243">
        <v>12159614.4</v>
      </c>
      <c r="H53" s="242">
        <v>40803288.660000004</v>
      </c>
      <c r="I53" s="603"/>
      <c r="J53" s="603"/>
      <c r="K53" s="603"/>
      <c r="L53" s="603"/>
      <c r="M53" s="603"/>
      <c r="N53" s="603"/>
      <c r="O53" s="603"/>
    </row>
    <row r="54" spans="1:15" ht="15.75">
      <c r="A54" s="124">
        <v>32</v>
      </c>
      <c r="B54" s="55" t="s">
        <v>139</v>
      </c>
      <c r="C54" s="243">
        <v>-17957535.338499993</v>
      </c>
      <c r="D54" s="243">
        <v>-8015857.9357000012</v>
      </c>
      <c r="E54" s="231">
        <v>-25973393.274199992</v>
      </c>
      <c r="F54" s="243">
        <v>-10737053.658500005</v>
      </c>
      <c r="G54" s="243">
        <v>-7800271.7423</v>
      </c>
      <c r="H54" s="242">
        <v>-18537325.400800005</v>
      </c>
      <c r="I54" s="603"/>
      <c r="J54" s="603"/>
      <c r="K54" s="603"/>
      <c r="L54" s="603"/>
      <c r="M54" s="603"/>
      <c r="N54" s="603"/>
      <c r="O54" s="603"/>
    </row>
    <row r="55" spans="1:15">
      <c r="A55" s="124"/>
      <c r="B55" s="50"/>
      <c r="C55" s="245"/>
      <c r="D55" s="245"/>
      <c r="E55" s="245"/>
      <c r="F55" s="245"/>
      <c r="G55" s="245"/>
      <c r="H55" s="246"/>
      <c r="I55" s="603"/>
      <c r="J55" s="603"/>
      <c r="K55" s="603"/>
      <c r="L55" s="603"/>
      <c r="M55" s="603"/>
      <c r="N55" s="603"/>
      <c r="O55" s="603"/>
    </row>
    <row r="56" spans="1:15" ht="15.75">
      <c r="A56" s="124">
        <v>33</v>
      </c>
      <c r="B56" s="55" t="s">
        <v>140</v>
      </c>
      <c r="C56" s="243">
        <v>22917714.181500003</v>
      </c>
      <c r="D56" s="243">
        <v>25721468.664300002</v>
      </c>
      <c r="E56" s="231">
        <v>48639182.845800005</v>
      </c>
      <c r="F56" s="243">
        <v>19532931.341500003</v>
      </c>
      <c r="G56" s="243">
        <v>18944903.427699994</v>
      </c>
      <c r="H56" s="242">
        <v>38477834.769199997</v>
      </c>
      <c r="I56" s="603"/>
      <c r="J56" s="603"/>
      <c r="K56" s="603"/>
      <c r="L56" s="603"/>
      <c r="M56" s="603"/>
      <c r="N56" s="603"/>
      <c r="O56" s="603"/>
    </row>
    <row r="57" spans="1:15">
      <c r="A57" s="124"/>
      <c r="B57" s="50"/>
      <c r="C57" s="245"/>
      <c r="D57" s="245"/>
      <c r="E57" s="245"/>
      <c r="F57" s="245"/>
      <c r="G57" s="245"/>
      <c r="H57" s="246"/>
      <c r="I57" s="603"/>
      <c r="J57" s="603"/>
      <c r="K57" s="603"/>
      <c r="L57" s="603"/>
      <c r="M57" s="603"/>
      <c r="N57" s="603"/>
      <c r="O57" s="603"/>
    </row>
    <row r="58" spans="1:15" ht="15.75">
      <c r="A58" s="124">
        <v>34</v>
      </c>
      <c r="B58" s="52" t="s">
        <v>141</v>
      </c>
      <c r="C58" s="241">
        <v>-14884393.17</v>
      </c>
      <c r="D58" s="241">
        <v>-9617548.4800000004</v>
      </c>
      <c r="E58" s="231">
        <v>-24501941.649999999</v>
      </c>
      <c r="F58" s="241">
        <v>36124517.009999998</v>
      </c>
      <c r="G58" s="241">
        <v>-968401.06</v>
      </c>
      <c r="H58" s="242">
        <v>35156115.949999996</v>
      </c>
      <c r="I58" s="603"/>
      <c r="J58" s="603"/>
      <c r="K58" s="603"/>
      <c r="L58" s="603"/>
      <c r="M58" s="603"/>
      <c r="N58" s="603"/>
      <c r="O58" s="603"/>
    </row>
    <row r="59" spans="1:15" s="204" customFormat="1" ht="15.75">
      <c r="A59" s="124">
        <v>35</v>
      </c>
      <c r="B59" s="49" t="s">
        <v>142</v>
      </c>
      <c r="C59" s="249">
        <v>0</v>
      </c>
      <c r="D59" s="249"/>
      <c r="E59" s="250">
        <v>0</v>
      </c>
      <c r="F59" s="251">
        <v>0</v>
      </c>
      <c r="G59" s="251"/>
      <c r="H59" s="252"/>
      <c r="I59" s="603"/>
      <c r="J59" s="603"/>
      <c r="K59" s="603"/>
      <c r="L59" s="603"/>
      <c r="M59" s="603"/>
      <c r="N59" s="603"/>
      <c r="O59" s="603"/>
    </row>
    <row r="60" spans="1:15" ht="15.75">
      <c r="A60" s="124">
        <v>36</v>
      </c>
      <c r="B60" s="52" t="s">
        <v>143</v>
      </c>
      <c r="C60" s="241">
        <v>443489.12</v>
      </c>
      <c r="D60" s="241">
        <v>0</v>
      </c>
      <c r="E60" s="231">
        <v>443489.12</v>
      </c>
      <c r="F60" s="241">
        <v>19445.280000000002</v>
      </c>
      <c r="G60" s="241">
        <v>527.99</v>
      </c>
      <c r="H60" s="242">
        <v>19973.270000000004</v>
      </c>
      <c r="I60" s="603"/>
      <c r="J60" s="603"/>
      <c r="K60" s="603"/>
      <c r="L60" s="603"/>
      <c r="M60" s="603"/>
      <c r="N60" s="603"/>
      <c r="O60" s="603"/>
    </row>
    <row r="61" spans="1:15" ht="15.75">
      <c r="A61" s="124">
        <v>37</v>
      </c>
      <c r="B61" s="55" t="s">
        <v>144</v>
      </c>
      <c r="C61" s="243">
        <v>-14440904.050000001</v>
      </c>
      <c r="D61" s="243">
        <v>-9617548.4800000004</v>
      </c>
      <c r="E61" s="231">
        <v>-24058452.530000001</v>
      </c>
      <c r="F61" s="243">
        <v>36143962.289999999</v>
      </c>
      <c r="G61" s="243">
        <v>-967873.07000000007</v>
      </c>
      <c r="H61" s="242">
        <v>35176089.219999999</v>
      </c>
      <c r="I61" s="603"/>
      <c r="J61" s="603"/>
      <c r="K61" s="603"/>
      <c r="L61" s="603"/>
      <c r="M61" s="603"/>
      <c r="N61" s="603"/>
      <c r="O61" s="603"/>
    </row>
    <row r="62" spans="1:15">
      <c r="A62" s="124"/>
      <c r="B62" s="56"/>
      <c r="C62" s="241"/>
      <c r="D62" s="241"/>
      <c r="E62" s="241"/>
      <c r="F62" s="241"/>
      <c r="G62" s="241"/>
      <c r="H62" s="248"/>
      <c r="I62" s="603"/>
      <c r="J62" s="603"/>
      <c r="K62" s="603"/>
      <c r="L62" s="603"/>
      <c r="M62" s="603"/>
      <c r="N62" s="603"/>
      <c r="O62" s="603"/>
    </row>
    <row r="63" spans="1:15" ht="15.75">
      <c r="A63" s="124">
        <v>38</v>
      </c>
      <c r="B63" s="57" t="s">
        <v>271</v>
      </c>
      <c r="C63" s="243">
        <v>37358618.2315</v>
      </c>
      <c r="D63" s="243">
        <v>35339017.144299999</v>
      </c>
      <c r="E63" s="231">
        <v>72697635.375799999</v>
      </c>
      <c r="F63" s="243">
        <v>-16611030.948499996</v>
      </c>
      <c r="G63" s="243">
        <v>19912776.497699995</v>
      </c>
      <c r="H63" s="242">
        <v>3301745.5491999984</v>
      </c>
      <c r="I63" s="603"/>
      <c r="J63" s="603"/>
      <c r="K63" s="603"/>
      <c r="L63" s="603"/>
      <c r="M63" s="603"/>
      <c r="N63" s="603"/>
      <c r="O63" s="603"/>
    </row>
    <row r="64" spans="1:15" ht="15.75">
      <c r="A64" s="122">
        <v>39</v>
      </c>
      <c r="B64" s="52" t="s">
        <v>145</v>
      </c>
      <c r="C64" s="253">
        <v>10293859.470000001</v>
      </c>
      <c r="D64" s="253"/>
      <c r="E64" s="231">
        <v>10293859.470000001</v>
      </c>
      <c r="F64" s="253">
        <v>-232640</v>
      </c>
      <c r="G64" s="253"/>
      <c r="H64" s="242">
        <v>-232640</v>
      </c>
      <c r="I64" s="603"/>
      <c r="J64" s="603"/>
      <c r="K64" s="603"/>
      <c r="L64" s="603"/>
      <c r="M64" s="603"/>
      <c r="N64" s="603"/>
      <c r="O64" s="603"/>
    </row>
    <row r="65" spans="1:15" ht="15.75">
      <c r="A65" s="124">
        <v>40</v>
      </c>
      <c r="B65" s="55" t="s">
        <v>146</v>
      </c>
      <c r="C65" s="243">
        <v>27064758.761500001</v>
      </c>
      <c r="D65" s="243">
        <v>35339017.144299999</v>
      </c>
      <c r="E65" s="231">
        <v>62403775.9058</v>
      </c>
      <c r="F65" s="243">
        <v>-16378390.948499996</v>
      </c>
      <c r="G65" s="243">
        <v>19912776.497699995</v>
      </c>
      <c r="H65" s="242">
        <v>3534385.5491999984</v>
      </c>
      <c r="I65" s="603"/>
      <c r="J65" s="603"/>
      <c r="K65" s="603"/>
      <c r="L65" s="603"/>
      <c r="M65" s="603"/>
      <c r="N65" s="603"/>
      <c r="O65" s="603"/>
    </row>
    <row r="66" spans="1:15" ht="15.75">
      <c r="A66" s="122">
        <v>41</v>
      </c>
      <c r="B66" s="52" t="s">
        <v>147</v>
      </c>
      <c r="C66" s="253">
        <v>28556.31</v>
      </c>
      <c r="D66" s="253"/>
      <c r="E66" s="231">
        <v>28556.31</v>
      </c>
      <c r="F66" s="253">
        <v>0</v>
      </c>
      <c r="G66" s="253"/>
      <c r="H66" s="242">
        <v>0</v>
      </c>
      <c r="I66" s="603"/>
      <c r="J66" s="603"/>
      <c r="K66" s="603"/>
      <c r="L66" s="603"/>
      <c r="M66" s="603"/>
      <c r="N66" s="603"/>
      <c r="O66" s="603"/>
    </row>
    <row r="67" spans="1:15" ht="16.5" thickBot="1">
      <c r="A67" s="126">
        <v>42</v>
      </c>
      <c r="B67" s="127" t="s">
        <v>148</v>
      </c>
      <c r="C67" s="254">
        <v>27093315.0715</v>
      </c>
      <c r="D67" s="254">
        <v>35339017.144299999</v>
      </c>
      <c r="E67" s="239">
        <v>62432332.215800002</v>
      </c>
      <c r="F67" s="254">
        <v>-16378390.948499996</v>
      </c>
      <c r="G67" s="254">
        <v>19912776.497699995</v>
      </c>
      <c r="H67" s="255">
        <v>3534385.5491999984</v>
      </c>
      <c r="I67" s="603"/>
      <c r="J67" s="603"/>
      <c r="K67" s="603"/>
      <c r="L67" s="603"/>
      <c r="M67" s="603"/>
      <c r="N67" s="603"/>
      <c r="O67" s="603"/>
    </row>
    <row r="68" spans="1:15">
      <c r="J68" s="603"/>
      <c r="K68" s="603"/>
      <c r="L68" s="603"/>
      <c r="M68" s="603"/>
      <c r="N68" s="603"/>
      <c r="O68" s="603"/>
    </row>
    <row r="69" spans="1:15">
      <c r="J69" s="603"/>
      <c r="K69" s="603"/>
      <c r="L69" s="603"/>
      <c r="M69" s="603"/>
      <c r="N69" s="603"/>
      <c r="O69" s="603"/>
    </row>
    <row r="70" spans="1:15">
      <c r="J70" s="603"/>
      <c r="K70" s="603"/>
      <c r="L70" s="603"/>
      <c r="M70" s="603"/>
      <c r="N70" s="603"/>
      <c r="O70" s="60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O53"/>
  <sheetViews>
    <sheetView zoomScaleNormal="100" workbookViewId="0">
      <selection activeCell="M5" sqref="M5"/>
    </sheetView>
  </sheetViews>
  <sheetFormatPr defaultRowHeight="15"/>
  <cols>
    <col min="1" max="1" width="9.5703125" bestFit="1" customWidth="1"/>
    <col min="2" max="2" width="72.28515625" customWidth="1"/>
    <col min="3" max="8" width="12.7109375" customWidth="1"/>
  </cols>
  <sheetData>
    <row r="1" spans="1:15">
      <c r="A1" s="1" t="s">
        <v>188</v>
      </c>
      <c r="B1" t="s">
        <v>736</v>
      </c>
    </row>
    <row r="2" spans="1:15">
      <c r="A2" s="1" t="s">
        <v>189</v>
      </c>
      <c r="B2" s="471">
        <v>44561</v>
      </c>
    </row>
    <row r="3" spans="1:15">
      <c r="A3" s="1"/>
    </row>
    <row r="4" spans="1:15" ht="16.5" thickBot="1">
      <c r="A4" s="1" t="s">
        <v>330</v>
      </c>
      <c r="B4" s="1"/>
      <c r="C4" s="213"/>
      <c r="D4" s="213"/>
      <c r="E4" s="213"/>
      <c r="F4" s="214"/>
      <c r="G4" s="214"/>
      <c r="H4" s="215" t="s">
        <v>93</v>
      </c>
    </row>
    <row r="5" spans="1:15" ht="15.75">
      <c r="A5" s="699" t="s">
        <v>26</v>
      </c>
      <c r="B5" s="701" t="s">
        <v>244</v>
      </c>
      <c r="C5" s="703" t="s">
        <v>194</v>
      </c>
      <c r="D5" s="703"/>
      <c r="E5" s="703"/>
      <c r="F5" s="703" t="s">
        <v>195</v>
      </c>
      <c r="G5" s="703"/>
      <c r="H5" s="704"/>
    </row>
    <row r="6" spans="1:15">
      <c r="A6" s="700"/>
      <c r="B6" s="702"/>
      <c r="C6" s="37" t="s">
        <v>27</v>
      </c>
      <c r="D6" s="37" t="s">
        <v>94</v>
      </c>
      <c r="E6" s="37" t="s">
        <v>68</v>
      </c>
      <c r="F6" s="37" t="s">
        <v>27</v>
      </c>
      <c r="G6" s="37" t="s">
        <v>94</v>
      </c>
      <c r="H6" s="38" t="s">
        <v>68</v>
      </c>
    </row>
    <row r="7" spans="1:15" s="2" customFormat="1" ht="15.75">
      <c r="A7" s="216">
        <v>1</v>
      </c>
      <c r="B7" s="217" t="s">
        <v>366</v>
      </c>
      <c r="C7" s="233">
        <v>99663290.590000004</v>
      </c>
      <c r="D7" s="233">
        <v>78848706.946899995</v>
      </c>
      <c r="E7" s="256">
        <v>178511997.53689998</v>
      </c>
      <c r="F7" s="233">
        <v>80506393.219999999</v>
      </c>
      <c r="G7" s="233">
        <v>81017048.217399999</v>
      </c>
      <c r="H7" s="234">
        <v>161523441.43739998</v>
      </c>
      <c r="I7" s="607"/>
      <c r="J7" s="607"/>
      <c r="K7" s="607"/>
      <c r="L7" s="607"/>
      <c r="M7" s="607"/>
      <c r="N7" s="607"/>
      <c r="O7" s="607"/>
    </row>
    <row r="8" spans="1:15" s="2" customFormat="1" ht="15.75">
      <c r="A8" s="216">
        <v>1.1000000000000001</v>
      </c>
      <c r="B8" s="218" t="s">
        <v>275</v>
      </c>
      <c r="C8" s="233">
        <v>56462020.57</v>
      </c>
      <c r="D8" s="233">
        <v>17184478.3719</v>
      </c>
      <c r="E8" s="256">
        <v>73646498.9419</v>
      </c>
      <c r="F8" s="233">
        <v>45680394.450000003</v>
      </c>
      <c r="G8" s="233">
        <v>21127296.9584</v>
      </c>
      <c r="H8" s="234">
        <v>66807691.408399999</v>
      </c>
      <c r="I8" s="607"/>
      <c r="J8" s="607"/>
      <c r="K8" s="607"/>
      <c r="L8" s="607"/>
      <c r="M8" s="607"/>
      <c r="N8" s="607"/>
      <c r="O8" s="607"/>
    </row>
    <row r="9" spans="1:15" s="2" customFormat="1" ht="15.75">
      <c r="A9" s="216">
        <v>1.2</v>
      </c>
      <c r="B9" s="218" t="s">
        <v>276</v>
      </c>
      <c r="C9" s="233">
        <v>0</v>
      </c>
      <c r="D9" s="233">
        <v>633253.14559999993</v>
      </c>
      <c r="E9" s="256">
        <v>633253.14559999993</v>
      </c>
      <c r="F9" s="233">
        <v>0</v>
      </c>
      <c r="G9" s="233">
        <v>7168587.3838999998</v>
      </c>
      <c r="H9" s="234">
        <v>7168587.3838999998</v>
      </c>
      <c r="I9" s="607"/>
      <c r="J9" s="607"/>
      <c r="K9" s="607"/>
      <c r="L9" s="607"/>
      <c r="M9" s="607"/>
      <c r="N9" s="607"/>
      <c r="O9" s="607"/>
    </row>
    <row r="10" spans="1:15" s="2" customFormat="1" ht="15.75">
      <c r="A10" s="216">
        <v>1.3</v>
      </c>
      <c r="B10" s="218" t="s">
        <v>277</v>
      </c>
      <c r="C10" s="233">
        <v>43201270.019999996</v>
      </c>
      <c r="D10" s="233">
        <v>61030975.429399997</v>
      </c>
      <c r="E10" s="256">
        <v>104232245.44939999</v>
      </c>
      <c r="F10" s="233">
        <v>34825998.770000003</v>
      </c>
      <c r="G10" s="233">
        <v>52721163.875100002</v>
      </c>
      <c r="H10" s="234">
        <v>87547162.645099998</v>
      </c>
      <c r="I10" s="607"/>
      <c r="J10" s="607"/>
      <c r="K10" s="607"/>
      <c r="L10" s="607"/>
      <c r="M10" s="607"/>
      <c r="N10" s="607"/>
      <c r="O10" s="607"/>
    </row>
    <row r="11" spans="1:15" s="2" customFormat="1" ht="15.75">
      <c r="A11" s="216">
        <v>1.4</v>
      </c>
      <c r="B11" s="218" t="s">
        <v>278</v>
      </c>
      <c r="C11" s="233">
        <v>0</v>
      </c>
      <c r="D11" s="233">
        <v>0</v>
      </c>
      <c r="E11" s="256">
        <v>0</v>
      </c>
      <c r="F11" s="233">
        <v>0</v>
      </c>
      <c r="G11" s="233">
        <v>0</v>
      </c>
      <c r="H11" s="234">
        <v>0</v>
      </c>
      <c r="I11" s="607"/>
      <c r="J11" s="607"/>
      <c r="K11" s="607"/>
      <c r="L11" s="607"/>
      <c r="M11" s="607"/>
      <c r="N11" s="607"/>
      <c r="O11" s="607"/>
    </row>
    <row r="12" spans="1:15" s="2" customFormat="1" ht="29.25" customHeight="1">
      <c r="A12" s="216">
        <v>2</v>
      </c>
      <c r="B12" s="217" t="s">
        <v>279</v>
      </c>
      <c r="C12" s="233">
        <v>48047858.25</v>
      </c>
      <c r="D12" s="233">
        <v>464095714.56</v>
      </c>
      <c r="E12" s="256">
        <v>512143572.81</v>
      </c>
      <c r="F12" s="233">
        <v>30614358.25</v>
      </c>
      <c r="G12" s="233">
        <v>462561843.20999998</v>
      </c>
      <c r="H12" s="234">
        <v>493176201.45999998</v>
      </c>
      <c r="I12" s="607"/>
      <c r="J12" s="607"/>
      <c r="K12" s="607"/>
      <c r="L12" s="607"/>
      <c r="M12" s="607"/>
      <c r="N12" s="607"/>
      <c r="O12" s="607"/>
    </row>
    <row r="13" spans="1:15" s="2" customFormat="1" ht="25.5">
      <c r="A13" s="216">
        <v>3</v>
      </c>
      <c r="B13" s="217" t="s">
        <v>280</v>
      </c>
      <c r="C13" s="233">
        <v>11252000</v>
      </c>
      <c r="D13" s="233">
        <v>0</v>
      </c>
      <c r="E13" s="256">
        <v>11252000</v>
      </c>
      <c r="F13" s="233">
        <v>11505000</v>
      </c>
      <c r="G13" s="233">
        <v>0</v>
      </c>
      <c r="H13" s="234">
        <v>11505000</v>
      </c>
      <c r="I13" s="607"/>
      <c r="J13" s="607"/>
      <c r="K13" s="607"/>
      <c r="L13" s="607"/>
      <c r="M13" s="607"/>
      <c r="N13" s="607"/>
      <c r="O13" s="607"/>
    </row>
    <row r="14" spans="1:15" s="2" customFormat="1" ht="15.75">
      <c r="A14" s="216">
        <v>3.1</v>
      </c>
      <c r="B14" s="218" t="s">
        <v>281</v>
      </c>
      <c r="C14" s="233">
        <v>11252000</v>
      </c>
      <c r="D14" s="233">
        <v>0</v>
      </c>
      <c r="E14" s="256">
        <v>11252000</v>
      </c>
      <c r="F14" s="233">
        <v>11505000</v>
      </c>
      <c r="G14" s="233">
        <v>0</v>
      </c>
      <c r="H14" s="234">
        <v>11505000</v>
      </c>
      <c r="I14" s="607"/>
      <c r="J14" s="607"/>
      <c r="K14" s="607"/>
      <c r="L14" s="607"/>
      <c r="M14" s="607"/>
      <c r="N14" s="607"/>
      <c r="O14" s="607"/>
    </row>
    <row r="15" spans="1:15" s="2" customFormat="1" ht="15.75">
      <c r="A15" s="216">
        <v>3.2</v>
      </c>
      <c r="B15" s="218" t="s">
        <v>282</v>
      </c>
      <c r="C15" s="233"/>
      <c r="D15" s="233"/>
      <c r="E15" s="256">
        <v>0</v>
      </c>
      <c r="F15" s="233"/>
      <c r="G15" s="233"/>
      <c r="H15" s="234">
        <v>0</v>
      </c>
      <c r="I15" s="607"/>
      <c r="J15" s="607"/>
      <c r="K15" s="607"/>
      <c r="L15" s="607"/>
      <c r="M15" s="607"/>
      <c r="N15" s="607"/>
      <c r="O15" s="607"/>
    </row>
    <row r="16" spans="1:15" s="2" customFormat="1" ht="15.75">
      <c r="A16" s="216">
        <v>4</v>
      </c>
      <c r="B16" s="217" t="s">
        <v>283</v>
      </c>
      <c r="C16" s="233">
        <v>404735835.44999999</v>
      </c>
      <c r="D16" s="233">
        <v>725515584.68000007</v>
      </c>
      <c r="E16" s="256">
        <v>1130251420.1300001</v>
      </c>
      <c r="F16" s="233">
        <v>251652578.34000003</v>
      </c>
      <c r="G16" s="233">
        <v>572062350.68000007</v>
      </c>
      <c r="H16" s="234">
        <v>823714929.0200001</v>
      </c>
      <c r="I16" s="607"/>
      <c r="J16" s="607"/>
      <c r="K16" s="607"/>
      <c r="L16" s="607"/>
      <c r="M16" s="607"/>
      <c r="N16" s="607"/>
      <c r="O16" s="607"/>
    </row>
    <row r="17" spans="1:15" s="2" customFormat="1" ht="15.75">
      <c r="A17" s="216">
        <v>4.0999999999999996</v>
      </c>
      <c r="B17" s="218" t="s">
        <v>284</v>
      </c>
      <c r="C17" s="233">
        <v>344228860.12</v>
      </c>
      <c r="D17" s="233">
        <v>637302752.01999998</v>
      </c>
      <c r="E17" s="256">
        <v>981531612.13999999</v>
      </c>
      <c r="F17" s="233">
        <v>199720684.61000001</v>
      </c>
      <c r="G17" s="233">
        <v>484113117.76999998</v>
      </c>
      <c r="H17" s="234">
        <v>683833802.38</v>
      </c>
      <c r="I17" s="607"/>
      <c r="J17" s="607"/>
      <c r="K17" s="607"/>
      <c r="L17" s="607"/>
      <c r="M17" s="607"/>
      <c r="N17" s="607"/>
      <c r="O17" s="607"/>
    </row>
    <row r="18" spans="1:15" s="2" customFormat="1" ht="15.75">
      <c r="A18" s="216">
        <v>4.2</v>
      </c>
      <c r="B18" s="218" t="s">
        <v>285</v>
      </c>
      <c r="C18" s="233">
        <v>60506975.329999998</v>
      </c>
      <c r="D18" s="233">
        <v>88212832.660000026</v>
      </c>
      <c r="E18" s="256">
        <v>148719807.99000001</v>
      </c>
      <c r="F18" s="233">
        <v>51931893.730000004</v>
      </c>
      <c r="G18" s="233">
        <v>87949232.910000026</v>
      </c>
      <c r="H18" s="234">
        <v>139881126.64000005</v>
      </c>
      <c r="I18" s="607"/>
      <c r="J18" s="607"/>
      <c r="K18" s="607"/>
      <c r="L18" s="607"/>
      <c r="M18" s="607"/>
      <c r="N18" s="607"/>
      <c r="O18" s="607"/>
    </row>
    <row r="19" spans="1:15" s="2" customFormat="1" ht="25.5">
      <c r="A19" s="216">
        <v>5</v>
      </c>
      <c r="B19" s="217" t="s">
        <v>286</v>
      </c>
      <c r="C19" s="233">
        <v>371459887.25999999</v>
      </c>
      <c r="D19" s="233">
        <v>964268731.07999992</v>
      </c>
      <c r="E19" s="256">
        <v>1335728618.3399999</v>
      </c>
      <c r="F19" s="233">
        <v>373436600.34999996</v>
      </c>
      <c r="G19" s="233">
        <v>1096107848.01</v>
      </c>
      <c r="H19" s="234">
        <v>1469544448.3599999</v>
      </c>
      <c r="I19" s="607"/>
      <c r="J19" s="607"/>
      <c r="K19" s="607"/>
      <c r="L19" s="607"/>
      <c r="M19" s="607"/>
      <c r="N19" s="607"/>
      <c r="O19" s="607"/>
    </row>
    <row r="20" spans="1:15" s="2" customFormat="1" ht="15.75">
      <c r="A20" s="216">
        <v>5.0999999999999996</v>
      </c>
      <c r="B20" s="218" t="s">
        <v>287</v>
      </c>
      <c r="C20" s="233">
        <v>12148305.689999999</v>
      </c>
      <c r="D20" s="233">
        <v>1997393.87</v>
      </c>
      <c r="E20" s="256">
        <v>14145699.559999999</v>
      </c>
      <c r="F20" s="233">
        <v>6100536.6500000004</v>
      </c>
      <c r="G20" s="233">
        <v>1630506.41</v>
      </c>
      <c r="H20" s="234">
        <v>7731043.0600000005</v>
      </c>
      <c r="I20" s="607"/>
      <c r="J20" s="607"/>
      <c r="K20" s="607"/>
      <c r="L20" s="607"/>
      <c r="M20" s="607"/>
      <c r="N20" s="607"/>
      <c r="O20" s="607"/>
    </row>
    <row r="21" spans="1:15" s="2" customFormat="1" ht="15.75">
      <c r="A21" s="216">
        <v>5.2</v>
      </c>
      <c r="B21" s="218" t="s">
        <v>288</v>
      </c>
      <c r="C21" s="233">
        <v>0</v>
      </c>
      <c r="D21" s="233">
        <v>0</v>
      </c>
      <c r="E21" s="256">
        <v>0</v>
      </c>
      <c r="F21" s="233">
        <v>0</v>
      </c>
      <c r="G21" s="233">
        <v>0</v>
      </c>
      <c r="H21" s="234">
        <v>0</v>
      </c>
      <c r="I21" s="607"/>
      <c r="J21" s="607"/>
      <c r="K21" s="607"/>
      <c r="L21" s="607"/>
      <c r="M21" s="607"/>
      <c r="N21" s="607"/>
      <c r="O21" s="607"/>
    </row>
    <row r="22" spans="1:15" s="2" customFormat="1" ht="15.75">
      <c r="A22" s="216">
        <v>5.3</v>
      </c>
      <c r="B22" s="218" t="s">
        <v>289</v>
      </c>
      <c r="C22" s="233">
        <v>316749750.19999999</v>
      </c>
      <c r="D22" s="233">
        <v>901836092.27999997</v>
      </c>
      <c r="E22" s="256">
        <v>1218585842.48</v>
      </c>
      <c r="F22" s="233">
        <v>322258460.21999997</v>
      </c>
      <c r="G22" s="233">
        <v>994236808.57000005</v>
      </c>
      <c r="H22" s="234">
        <v>1316495268.79</v>
      </c>
      <c r="I22" s="607"/>
      <c r="J22" s="607"/>
      <c r="K22" s="607"/>
      <c r="L22" s="607"/>
      <c r="M22" s="607"/>
      <c r="N22" s="607"/>
      <c r="O22" s="607"/>
    </row>
    <row r="23" spans="1:15" s="2" customFormat="1" ht="15.75">
      <c r="A23" s="216" t="s">
        <v>290</v>
      </c>
      <c r="B23" s="219" t="s">
        <v>291</v>
      </c>
      <c r="C23" s="233">
        <v>91299801.959999993</v>
      </c>
      <c r="D23" s="233">
        <v>246567186.25999999</v>
      </c>
      <c r="E23" s="256">
        <v>337866988.21999997</v>
      </c>
      <c r="F23" s="233">
        <v>103363362.20999999</v>
      </c>
      <c r="G23" s="233">
        <v>272632304.25</v>
      </c>
      <c r="H23" s="234">
        <v>375995666.45999998</v>
      </c>
      <c r="I23" s="607"/>
      <c r="J23" s="607"/>
      <c r="K23" s="607"/>
      <c r="L23" s="607"/>
      <c r="M23" s="607"/>
      <c r="N23" s="607"/>
      <c r="O23" s="607"/>
    </row>
    <row r="24" spans="1:15" s="2" customFormat="1" ht="15.75">
      <c r="A24" s="216" t="s">
        <v>292</v>
      </c>
      <c r="B24" s="219" t="s">
        <v>293</v>
      </c>
      <c r="C24" s="233">
        <v>66662372.670000002</v>
      </c>
      <c r="D24" s="233">
        <v>329284735.76999998</v>
      </c>
      <c r="E24" s="256">
        <v>395947108.44</v>
      </c>
      <c r="F24" s="233">
        <v>88611876.319999993</v>
      </c>
      <c r="G24" s="233">
        <v>399929849.94</v>
      </c>
      <c r="H24" s="234">
        <v>488541726.25999999</v>
      </c>
      <c r="I24" s="607"/>
      <c r="J24" s="607"/>
      <c r="K24" s="607"/>
      <c r="L24" s="607"/>
      <c r="M24" s="607"/>
      <c r="N24" s="607"/>
      <c r="O24" s="607"/>
    </row>
    <row r="25" spans="1:15" s="2" customFormat="1" ht="15.75">
      <c r="A25" s="216" t="s">
        <v>294</v>
      </c>
      <c r="B25" s="220" t="s">
        <v>295</v>
      </c>
      <c r="C25" s="233">
        <v>0</v>
      </c>
      <c r="D25" s="233">
        <v>0</v>
      </c>
      <c r="E25" s="256">
        <v>0</v>
      </c>
      <c r="F25" s="233">
        <v>0</v>
      </c>
      <c r="G25" s="233">
        <v>0</v>
      </c>
      <c r="H25" s="234">
        <v>0</v>
      </c>
      <c r="I25" s="607"/>
      <c r="J25" s="607"/>
      <c r="K25" s="607"/>
      <c r="L25" s="607"/>
      <c r="M25" s="607"/>
      <c r="N25" s="607"/>
      <c r="O25" s="607"/>
    </row>
    <row r="26" spans="1:15" s="2" customFormat="1" ht="15.75">
      <c r="A26" s="216" t="s">
        <v>296</v>
      </c>
      <c r="B26" s="219" t="s">
        <v>297</v>
      </c>
      <c r="C26" s="233">
        <v>71957521.329999998</v>
      </c>
      <c r="D26" s="233">
        <v>143469407.08000001</v>
      </c>
      <c r="E26" s="256">
        <v>215426928.41000003</v>
      </c>
      <c r="F26" s="233">
        <v>75845709.849999994</v>
      </c>
      <c r="G26" s="233">
        <v>157480504.90000001</v>
      </c>
      <c r="H26" s="234">
        <v>233326214.75</v>
      </c>
      <c r="I26" s="607"/>
      <c r="J26" s="607"/>
      <c r="K26" s="607"/>
      <c r="L26" s="607"/>
      <c r="M26" s="607"/>
      <c r="N26" s="607"/>
      <c r="O26" s="607"/>
    </row>
    <row r="27" spans="1:15" s="2" customFormat="1" ht="15.75">
      <c r="A27" s="216" t="s">
        <v>298</v>
      </c>
      <c r="B27" s="219" t="s">
        <v>299</v>
      </c>
      <c r="C27" s="233">
        <v>86830054.239999995</v>
      </c>
      <c r="D27" s="233">
        <v>182514763.16999999</v>
      </c>
      <c r="E27" s="256">
        <v>269344817.40999997</v>
      </c>
      <c r="F27" s="233">
        <v>54437511.840000004</v>
      </c>
      <c r="G27" s="233">
        <v>164194149.47999999</v>
      </c>
      <c r="H27" s="234">
        <v>218631661.31999999</v>
      </c>
      <c r="I27" s="607"/>
      <c r="J27" s="607"/>
      <c r="K27" s="607"/>
      <c r="L27" s="607"/>
      <c r="M27" s="607"/>
      <c r="N27" s="607"/>
      <c r="O27" s="607"/>
    </row>
    <row r="28" spans="1:15" s="2" customFormat="1" ht="15.75">
      <c r="A28" s="216">
        <v>5.4</v>
      </c>
      <c r="B28" s="218" t="s">
        <v>300</v>
      </c>
      <c r="C28" s="233">
        <v>37938371.119999997</v>
      </c>
      <c r="D28" s="233">
        <v>53923021.549999997</v>
      </c>
      <c r="E28" s="256">
        <v>91861392.669999987</v>
      </c>
      <c r="F28" s="233">
        <v>28481863.25</v>
      </c>
      <c r="G28" s="233">
        <v>82016275.459999993</v>
      </c>
      <c r="H28" s="234">
        <v>110498138.70999999</v>
      </c>
      <c r="I28" s="607"/>
      <c r="J28" s="607"/>
      <c r="K28" s="607"/>
      <c r="L28" s="607"/>
      <c r="M28" s="607"/>
      <c r="N28" s="607"/>
      <c r="O28" s="607"/>
    </row>
    <row r="29" spans="1:15" s="2" customFormat="1" ht="15.75">
      <c r="A29" s="216">
        <v>5.5</v>
      </c>
      <c r="B29" s="218" t="s">
        <v>301</v>
      </c>
      <c r="C29" s="233">
        <v>4623460.22</v>
      </c>
      <c r="D29" s="233">
        <v>5590876.2400000002</v>
      </c>
      <c r="E29" s="256">
        <v>10214336.460000001</v>
      </c>
      <c r="F29" s="233">
        <v>13630915.17</v>
      </c>
      <c r="G29" s="233">
        <v>15858485.25</v>
      </c>
      <c r="H29" s="234">
        <v>29489400.420000002</v>
      </c>
      <c r="I29" s="607"/>
      <c r="J29" s="607"/>
      <c r="K29" s="607"/>
      <c r="L29" s="607"/>
      <c r="M29" s="607"/>
      <c r="N29" s="607"/>
      <c r="O29" s="607"/>
    </row>
    <row r="30" spans="1:15" s="2" customFormat="1" ht="15.75">
      <c r="A30" s="216">
        <v>5.6</v>
      </c>
      <c r="B30" s="218" t="s">
        <v>302</v>
      </c>
      <c r="C30" s="233">
        <v>0</v>
      </c>
      <c r="D30" s="233">
        <v>921347.05</v>
      </c>
      <c r="E30" s="256">
        <v>921347.05</v>
      </c>
      <c r="F30" s="233">
        <v>0</v>
      </c>
      <c r="G30" s="233">
        <v>913810.97</v>
      </c>
      <c r="H30" s="234">
        <v>913810.97</v>
      </c>
      <c r="I30" s="607"/>
      <c r="J30" s="607"/>
      <c r="K30" s="607"/>
      <c r="L30" s="607"/>
      <c r="M30" s="607"/>
      <c r="N30" s="607"/>
      <c r="O30" s="607"/>
    </row>
    <row r="31" spans="1:15" s="2" customFormat="1" ht="15.75">
      <c r="A31" s="216">
        <v>5.7</v>
      </c>
      <c r="B31" s="218" t="s">
        <v>303</v>
      </c>
      <c r="C31" s="233">
        <v>0.03</v>
      </c>
      <c r="D31" s="233">
        <v>0.09</v>
      </c>
      <c r="E31" s="256">
        <v>0.12</v>
      </c>
      <c r="F31" s="233">
        <v>2964825.06</v>
      </c>
      <c r="G31" s="233">
        <v>1451961.35</v>
      </c>
      <c r="H31" s="234">
        <v>4416786.41</v>
      </c>
      <c r="I31" s="607"/>
      <c r="J31" s="607"/>
      <c r="K31" s="607"/>
      <c r="L31" s="607"/>
      <c r="M31" s="607"/>
      <c r="N31" s="607"/>
      <c r="O31" s="607"/>
    </row>
    <row r="32" spans="1:15" s="2" customFormat="1" ht="15.75">
      <c r="A32" s="216">
        <v>6</v>
      </c>
      <c r="B32" s="217" t="s">
        <v>304</v>
      </c>
      <c r="C32" s="233">
        <v>0</v>
      </c>
      <c r="D32" s="233">
        <v>171987329.16689998</v>
      </c>
      <c r="E32" s="256">
        <v>171987329.16689998</v>
      </c>
      <c r="F32" s="233">
        <v>0</v>
      </c>
      <c r="G32" s="233">
        <v>274008817.08000004</v>
      </c>
      <c r="H32" s="234">
        <v>274008817.08000004</v>
      </c>
      <c r="I32" s="607"/>
      <c r="J32" s="607"/>
      <c r="K32" s="607"/>
      <c r="L32" s="607"/>
      <c r="M32" s="607"/>
      <c r="N32" s="607"/>
      <c r="O32" s="607"/>
    </row>
    <row r="33" spans="1:15" s="2" customFormat="1" ht="25.5">
      <c r="A33" s="216">
        <v>6.1</v>
      </c>
      <c r="B33" s="218" t="s">
        <v>367</v>
      </c>
      <c r="C33" s="233"/>
      <c r="D33" s="233">
        <v>86732800</v>
      </c>
      <c r="E33" s="256">
        <v>86732800</v>
      </c>
      <c r="F33" s="233"/>
      <c r="G33" s="233">
        <v>135204967.08000001</v>
      </c>
      <c r="H33" s="234">
        <v>135204967.08000001</v>
      </c>
      <c r="I33" s="607"/>
      <c r="J33" s="607"/>
      <c r="K33" s="607"/>
      <c r="L33" s="607"/>
      <c r="M33" s="607"/>
      <c r="N33" s="607"/>
      <c r="O33" s="607"/>
    </row>
    <row r="34" spans="1:15" s="2" customFormat="1" ht="25.5">
      <c r="A34" s="216">
        <v>6.2</v>
      </c>
      <c r="B34" s="218" t="s">
        <v>305</v>
      </c>
      <c r="C34" s="233"/>
      <c r="D34" s="233">
        <v>85254529.166899994</v>
      </c>
      <c r="E34" s="256">
        <v>85254529.166899994</v>
      </c>
      <c r="F34" s="233"/>
      <c r="G34" s="233">
        <v>138803850</v>
      </c>
      <c r="H34" s="234">
        <v>138803850</v>
      </c>
      <c r="I34" s="607"/>
      <c r="J34" s="607"/>
      <c r="K34" s="607"/>
      <c r="L34" s="607"/>
      <c r="M34" s="607"/>
      <c r="N34" s="607"/>
      <c r="O34" s="607"/>
    </row>
    <row r="35" spans="1:15" s="2" customFormat="1" ht="25.5">
      <c r="A35" s="216">
        <v>6.3</v>
      </c>
      <c r="B35" s="218" t="s">
        <v>306</v>
      </c>
      <c r="C35" s="233"/>
      <c r="D35" s="233"/>
      <c r="E35" s="256">
        <v>0</v>
      </c>
      <c r="F35" s="233"/>
      <c r="G35" s="233"/>
      <c r="H35" s="234">
        <v>0</v>
      </c>
      <c r="I35" s="607"/>
      <c r="J35" s="607"/>
      <c r="K35" s="607"/>
      <c r="L35" s="607"/>
      <c r="M35" s="607"/>
      <c r="N35" s="607"/>
      <c r="O35" s="607"/>
    </row>
    <row r="36" spans="1:15" s="2" customFormat="1" ht="15.75">
      <c r="A36" s="216">
        <v>6.4</v>
      </c>
      <c r="B36" s="218" t="s">
        <v>307</v>
      </c>
      <c r="C36" s="233"/>
      <c r="D36" s="233"/>
      <c r="E36" s="256">
        <v>0</v>
      </c>
      <c r="F36" s="233"/>
      <c r="G36" s="233"/>
      <c r="H36" s="234">
        <v>0</v>
      </c>
      <c r="I36" s="607"/>
      <c r="J36" s="607"/>
      <c r="K36" s="607"/>
      <c r="L36" s="607"/>
      <c r="M36" s="607"/>
      <c r="N36" s="607"/>
      <c r="O36" s="607"/>
    </row>
    <row r="37" spans="1:15" s="2" customFormat="1" ht="15.75">
      <c r="A37" s="216">
        <v>6.5</v>
      </c>
      <c r="B37" s="218" t="s">
        <v>308</v>
      </c>
      <c r="C37" s="233"/>
      <c r="D37" s="233"/>
      <c r="E37" s="256">
        <v>0</v>
      </c>
      <c r="F37" s="233"/>
      <c r="G37" s="233"/>
      <c r="H37" s="234">
        <v>0</v>
      </c>
      <c r="I37" s="607"/>
      <c r="J37" s="607"/>
      <c r="K37" s="607"/>
      <c r="L37" s="607"/>
      <c r="M37" s="607"/>
      <c r="N37" s="607"/>
      <c r="O37" s="607"/>
    </row>
    <row r="38" spans="1:15" s="2" customFormat="1" ht="25.5">
      <c r="A38" s="216">
        <v>6.6</v>
      </c>
      <c r="B38" s="218" t="s">
        <v>309</v>
      </c>
      <c r="C38" s="233"/>
      <c r="D38" s="233"/>
      <c r="E38" s="256">
        <v>0</v>
      </c>
      <c r="F38" s="233"/>
      <c r="G38" s="233"/>
      <c r="H38" s="234">
        <v>0</v>
      </c>
      <c r="I38" s="607"/>
      <c r="J38" s="607"/>
      <c r="K38" s="607"/>
      <c r="L38" s="607"/>
      <c r="M38" s="607"/>
      <c r="N38" s="607"/>
      <c r="O38" s="607"/>
    </row>
    <row r="39" spans="1:15" s="2" customFormat="1" ht="25.5">
      <c r="A39" s="216">
        <v>6.7</v>
      </c>
      <c r="B39" s="218" t="s">
        <v>310</v>
      </c>
      <c r="C39" s="233"/>
      <c r="D39" s="233"/>
      <c r="E39" s="256">
        <v>0</v>
      </c>
      <c r="F39" s="233"/>
      <c r="G39" s="233"/>
      <c r="H39" s="234">
        <v>0</v>
      </c>
      <c r="I39" s="607"/>
      <c r="J39" s="607"/>
      <c r="K39" s="607"/>
      <c r="L39" s="607"/>
      <c r="M39" s="607"/>
      <c r="N39" s="607"/>
      <c r="O39" s="607"/>
    </row>
    <row r="40" spans="1:15" s="2" customFormat="1" ht="15.75">
      <c r="A40" s="216">
        <v>7</v>
      </c>
      <c r="B40" s="217" t="s">
        <v>311</v>
      </c>
      <c r="C40" s="233"/>
      <c r="D40" s="233"/>
      <c r="E40" s="256">
        <v>0</v>
      </c>
      <c r="F40" s="233"/>
      <c r="G40" s="233"/>
      <c r="H40" s="234">
        <v>0</v>
      </c>
      <c r="I40" s="607"/>
      <c r="J40" s="607"/>
      <c r="K40" s="607"/>
      <c r="L40" s="607"/>
      <c r="M40" s="607"/>
      <c r="N40" s="607"/>
      <c r="O40" s="607"/>
    </row>
    <row r="41" spans="1:15" s="2" customFormat="1" ht="25.5">
      <c r="A41" s="216">
        <v>7.1</v>
      </c>
      <c r="B41" s="218" t="s">
        <v>312</v>
      </c>
      <c r="C41" s="233">
        <v>405222.43</v>
      </c>
      <c r="D41" s="233">
        <v>2282767.1546</v>
      </c>
      <c r="E41" s="256">
        <v>2687989.5846000002</v>
      </c>
      <c r="F41" s="233">
        <v>5207.04</v>
      </c>
      <c r="G41" s="233">
        <v>295802.86340000003</v>
      </c>
      <c r="H41" s="234">
        <v>301009.90340000001</v>
      </c>
      <c r="I41" s="607"/>
      <c r="J41" s="607"/>
      <c r="K41" s="607"/>
      <c r="L41" s="607"/>
      <c r="M41" s="607"/>
      <c r="N41" s="607"/>
      <c r="O41" s="607"/>
    </row>
    <row r="42" spans="1:15" s="2" customFormat="1" ht="25.5">
      <c r="A42" s="216">
        <v>7.2</v>
      </c>
      <c r="B42" s="218" t="s">
        <v>313</v>
      </c>
      <c r="C42" s="233">
        <v>111500.25000000001</v>
      </c>
      <c r="D42" s="233">
        <v>393035.48710000003</v>
      </c>
      <c r="E42" s="256">
        <v>504535.73710000003</v>
      </c>
      <c r="F42" s="233">
        <v>53383.869999999995</v>
      </c>
      <c r="G42" s="233">
        <v>142921.3014</v>
      </c>
      <c r="H42" s="234">
        <v>196305.17139999999</v>
      </c>
      <c r="I42" s="607"/>
      <c r="J42" s="607"/>
      <c r="K42" s="607"/>
      <c r="L42" s="607"/>
      <c r="M42" s="607"/>
      <c r="N42" s="607"/>
      <c r="O42" s="607"/>
    </row>
    <row r="43" spans="1:15" s="2" customFormat="1" ht="25.5">
      <c r="A43" s="216">
        <v>7.3</v>
      </c>
      <c r="B43" s="218" t="s">
        <v>314</v>
      </c>
      <c r="C43" s="233">
        <v>4704361.349999995</v>
      </c>
      <c r="D43" s="233">
        <v>24413668.345499996</v>
      </c>
      <c r="E43" s="256">
        <v>29118029.69549999</v>
      </c>
      <c r="F43" s="233">
        <v>4622518.3299999917</v>
      </c>
      <c r="G43" s="233">
        <v>29421090.470399987</v>
      </c>
      <c r="H43" s="234">
        <v>34043608.800399981</v>
      </c>
      <c r="I43" s="607"/>
      <c r="J43" s="607"/>
      <c r="K43" s="607"/>
      <c r="L43" s="607"/>
      <c r="M43" s="607"/>
      <c r="N43" s="607"/>
      <c r="O43" s="607"/>
    </row>
    <row r="44" spans="1:15" s="2" customFormat="1" ht="25.5">
      <c r="A44" s="216">
        <v>7.4</v>
      </c>
      <c r="B44" s="218" t="s">
        <v>315</v>
      </c>
      <c r="C44" s="233">
        <v>2107776.98</v>
      </c>
      <c r="D44" s="233">
        <v>8336633.623700005</v>
      </c>
      <c r="E44" s="256">
        <v>10444410.603700005</v>
      </c>
      <c r="F44" s="233">
        <v>1823527.6500000022</v>
      </c>
      <c r="G44" s="233">
        <v>11252650.288700005</v>
      </c>
      <c r="H44" s="234">
        <v>13076177.938700007</v>
      </c>
      <c r="I44" s="607"/>
      <c r="J44" s="607"/>
      <c r="K44" s="607"/>
      <c r="L44" s="607"/>
      <c r="M44" s="607"/>
      <c r="N44" s="607"/>
      <c r="O44" s="607"/>
    </row>
    <row r="45" spans="1:15" s="2" customFormat="1" ht="15.75">
      <c r="A45" s="216">
        <v>8</v>
      </c>
      <c r="B45" s="217" t="s">
        <v>316</v>
      </c>
      <c r="C45" s="233">
        <v>5499.6091200000001</v>
      </c>
      <c r="D45" s="233">
        <v>252433.29023999997</v>
      </c>
      <c r="E45" s="256">
        <v>257932.89935999998</v>
      </c>
      <c r="F45" s="233">
        <v>5240.3200319999996</v>
      </c>
      <c r="G45" s="233">
        <v>362210.59359000006</v>
      </c>
      <c r="H45" s="234">
        <v>367450.91362200008</v>
      </c>
      <c r="I45" s="607"/>
      <c r="J45" s="607"/>
      <c r="K45" s="607"/>
      <c r="L45" s="607"/>
      <c r="M45" s="607"/>
      <c r="N45" s="607"/>
      <c r="O45" s="607"/>
    </row>
    <row r="46" spans="1:15" s="2" customFormat="1" ht="15.75">
      <c r="A46" s="216">
        <v>8.1</v>
      </c>
      <c r="B46" s="218" t="s">
        <v>317</v>
      </c>
      <c r="C46" s="233"/>
      <c r="D46" s="233"/>
      <c r="E46" s="256">
        <v>0</v>
      </c>
      <c r="F46" s="233"/>
      <c r="G46" s="233"/>
      <c r="H46" s="234">
        <v>0</v>
      </c>
      <c r="I46" s="607"/>
      <c r="J46" s="607"/>
      <c r="K46" s="607"/>
      <c r="L46" s="607"/>
      <c r="M46" s="607"/>
      <c r="N46" s="607"/>
      <c r="O46" s="607"/>
    </row>
    <row r="47" spans="1:15" s="2" customFormat="1" ht="15.75">
      <c r="A47" s="216">
        <v>8.1999999999999993</v>
      </c>
      <c r="B47" s="218" t="s">
        <v>318</v>
      </c>
      <c r="C47" s="233">
        <v>5499.6091200000001</v>
      </c>
      <c r="D47" s="233">
        <v>252433.29023999997</v>
      </c>
      <c r="E47" s="256">
        <v>257932.89935999998</v>
      </c>
      <c r="F47" s="233">
        <v>5240.3200319999996</v>
      </c>
      <c r="G47" s="233">
        <v>362210.59359000006</v>
      </c>
      <c r="H47" s="234">
        <v>367450.91362200008</v>
      </c>
      <c r="I47" s="607"/>
      <c r="J47" s="607"/>
      <c r="K47" s="607"/>
      <c r="L47" s="607"/>
      <c r="M47" s="607"/>
      <c r="N47" s="607"/>
      <c r="O47" s="607"/>
    </row>
    <row r="48" spans="1:15" s="2" customFormat="1" ht="15.75">
      <c r="A48" s="216">
        <v>8.3000000000000007</v>
      </c>
      <c r="B48" s="218" t="s">
        <v>319</v>
      </c>
      <c r="C48" s="233"/>
      <c r="D48" s="233"/>
      <c r="E48" s="256">
        <v>0</v>
      </c>
      <c r="F48" s="233"/>
      <c r="G48" s="233"/>
      <c r="H48" s="234">
        <v>0</v>
      </c>
      <c r="I48" s="607"/>
      <c r="J48" s="607"/>
      <c r="K48" s="607"/>
      <c r="L48" s="607"/>
      <c r="M48" s="607"/>
      <c r="N48" s="607"/>
      <c r="O48" s="607"/>
    </row>
    <row r="49" spans="1:15" s="2" customFormat="1" ht="15.75">
      <c r="A49" s="216">
        <v>8.4</v>
      </c>
      <c r="B49" s="218" t="s">
        <v>320</v>
      </c>
      <c r="C49" s="233"/>
      <c r="D49" s="233"/>
      <c r="E49" s="256">
        <v>0</v>
      </c>
      <c r="F49" s="233"/>
      <c r="G49" s="233"/>
      <c r="H49" s="234">
        <v>0</v>
      </c>
      <c r="I49" s="607"/>
      <c r="J49" s="607"/>
      <c r="K49" s="607"/>
      <c r="L49" s="607"/>
      <c r="M49" s="607"/>
      <c r="N49" s="607"/>
      <c r="O49" s="607"/>
    </row>
    <row r="50" spans="1:15" s="2" customFormat="1" ht="15.75">
      <c r="A50" s="216">
        <v>8.5</v>
      </c>
      <c r="B50" s="218" t="s">
        <v>321</v>
      </c>
      <c r="C50" s="233"/>
      <c r="D50" s="233"/>
      <c r="E50" s="256">
        <v>0</v>
      </c>
      <c r="F50" s="233"/>
      <c r="G50" s="233"/>
      <c r="H50" s="234">
        <v>0</v>
      </c>
      <c r="I50" s="607"/>
      <c r="J50" s="607"/>
      <c r="K50" s="607"/>
      <c r="L50" s="607"/>
      <c r="M50" s="607"/>
      <c r="N50" s="607"/>
      <c r="O50" s="607"/>
    </row>
    <row r="51" spans="1:15" s="2" customFormat="1" ht="15.75">
      <c r="A51" s="216">
        <v>8.6</v>
      </c>
      <c r="B51" s="218" t="s">
        <v>322</v>
      </c>
      <c r="C51" s="233"/>
      <c r="D51" s="233"/>
      <c r="E51" s="256">
        <v>0</v>
      </c>
      <c r="F51" s="233"/>
      <c r="G51" s="233"/>
      <c r="H51" s="234">
        <v>0</v>
      </c>
      <c r="I51" s="607"/>
      <c r="J51" s="607"/>
      <c r="K51" s="607"/>
      <c r="L51" s="607"/>
      <c r="M51" s="607"/>
      <c r="N51" s="607"/>
      <c r="O51" s="607"/>
    </row>
    <row r="52" spans="1:15" s="2" customFormat="1" ht="15.75">
      <c r="A52" s="216">
        <v>8.6999999999999993</v>
      </c>
      <c r="B52" s="218" t="s">
        <v>323</v>
      </c>
      <c r="C52" s="233"/>
      <c r="D52" s="233"/>
      <c r="E52" s="256">
        <v>0</v>
      </c>
      <c r="F52" s="233"/>
      <c r="G52" s="233"/>
      <c r="H52" s="234">
        <v>0</v>
      </c>
      <c r="I52" s="607"/>
      <c r="J52" s="607"/>
      <c r="K52" s="607"/>
      <c r="L52" s="607"/>
      <c r="M52" s="607"/>
      <c r="N52" s="607"/>
      <c r="O52" s="607"/>
    </row>
    <row r="53" spans="1:15" s="2" customFormat="1" ht="16.5" thickBot="1">
      <c r="A53" s="221">
        <v>9</v>
      </c>
      <c r="B53" s="222" t="s">
        <v>324</v>
      </c>
      <c r="C53" s="257"/>
      <c r="D53" s="257"/>
      <c r="E53" s="258">
        <v>0</v>
      </c>
      <c r="F53" s="257"/>
      <c r="G53" s="257"/>
      <c r="H53" s="240">
        <v>0</v>
      </c>
      <c r="I53" s="607"/>
      <c r="J53" s="607"/>
      <c r="K53" s="607"/>
      <c r="L53" s="607"/>
      <c r="M53" s="607"/>
      <c r="N53" s="607"/>
      <c r="O53" s="607"/>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5" sqref="B15"/>
    </sheetView>
  </sheetViews>
  <sheetFormatPr defaultColWidth="9.140625" defaultRowHeight="12.75"/>
  <cols>
    <col min="1" max="1" width="9.5703125" style="1" bestFit="1" customWidth="1"/>
    <col min="2" max="2" width="93.5703125" style="1" customWidth="1"/>
    <col min="3" max="4" width="12.7109375" style="1" customWidth="1"/>
    <col min="5" max="7" width="13.140625" style="10" customWidth="1"/>
    <col min="8" max="11" width="9.7109375" style="10" customWidth="1"/>
    <col min="12" max="16384" width="9.140625" style="10"/>
  </cols>
  <sheetData>
    <row r="1" spans="1:8" ht="15">
      <c r="A1" s="15" t="s">
        <v>188</v>
      </c>
      <c r="B1" s="14" t="s">
        <v>736</v>
      </c>
      <c r="C1" s="14"/>
      <c r="D1" s="338"/>
    </row>
    <row r="2" spans="1:8" ht="15">
      <c r="A2" s="15" t="s">
        <v>189</v>
      </c>
      <c r="B2" s="456">
        <v>44561</v>
      </c>
      <c r="C2" s="27"/>
      <c r="D2" s="16"/>
      <c r="E2" s="9"/>
      <c r="F2" s="9"/>
      <c r="G2" s="9"/>
      <c r="H2" s="9"/>
    </row>
    <row r="3" spans="1:8" ht="15">
      <c r="A3" s="15"/>
      <c r="B3" s="14"/>
      <c r="C3" s="27"/>
      <c r="D3" s="16"/>
      <c r="E3" s="9"/>
      <c r="F3" s="9"/>
      <c r="G3" s="9"/>
      <c r="H3" s="9"/>
    </row>
    <row r="4" spans="1:8" ht="15" customHeight="1" thickBot="1">
      <c r="A4" s="210" t="s">
        <v>331</v>
      </c>
      <c r="B4" s="211" t="s">
        <v>187</v>
      </c>
      <c r="C4" s="212" t="s">
        <v>93</v>
      </c>
    </row>
    <row r="5" spans="1:8" ht="15" customHeight="1">
      <c r="A5" s="208" t="s">
        <v>26</v>
      </c>
      <c r="B5" s="209"/>
      <c r="C5" s="457" t="str">
        <f>INT((MONTH($B$2))/3)&amp;"Q"&amp;"-"&amp;YEAR($B$2)</f>
        <v>4Q-2021</v>
      </c>
      <c r="D5" s="457" t="str">
        <f>IF(INT(MONTH($B$2))=3, "4"&amp;"Q"&amp;"-"&amp;YEAR($B$2)-1, IF(INT(MONTH($B$2))=6, "1"&amp;"Q"&amp;"-"&amp;YEAR($B$2), IF(INT(MONTH($B$2))=9, "2"&amp;"Q"&amp;"-"&amp;YEAR($B$2),IF(INT(MONTH($B$2))=12, "3"&amp;"Q"&amp;"-"&amp;YEAR($B$2), 0))))</f>
        <v>3Q-2021</v>
      </c>
      <c r="E5" s="457" t="str">
        <f>IF(INT(MONTH($B$2))=3, "3"&amp;"Q"&amp;"-"&amp;YEAR($B$2)-1, IF(INT(MONTH($B$2))=6, "4"&amp;"Q"&amp;"-"&amp;YEAR($B$2)-1, IF(INT(MONTH($B$2))=9, "1"&amp;"Q"&amp;"-"&amp;YEAR($B$2),IF(INT(MONTH($B$2))=12, "2"&amp;"Q"&amp;"-"&amp;YEAR($B$2), 0))))</f>
        <v>2Q-2021</v>
      </c>
      <c r="F5" s="457" t="str">
        <f>IF(INT(MONTH($B$2))=3, "2"&amp;"Q"&amp;"-"&amp;YEAR($B$2)-1, IF(INT(MONTH($B$2))=6, "3"&amp;"Q"&amp;"-"&amp;YEAR($B$2)-1, IF(INT(MONTH($B$2))=9, "4"&amp;"Q"&amp;"-"&amp;YEAR($B$2)-1,IF(INT(MONTH($B$2))=12, "1"&amp;"Q"&amp;"-"&amp;YEAR($B$2), 0))))</f>
        <v>1Q-2021</v>
      </c>
      <c r="G5" s="457" t="str">
        <f>IF(INT(MONTH($B$2))=3, "1"&amp;"Q"&amp;"-"&amp;YEAR($B$2)-1, IF(INT(MONTH($B$2))=6, "2"&amp;"Q"&amp;"-"&amp;YEAR($B$2)-1, IF(INT(MONTH($B$2))=9, "3"&amp;"Q"&amp;"-"&amp;YEAR($B$2)-1,IF(INT(MONTH($B$2))=12, "4"&amp;"Q"&amp;"-"&amp;YEAR($B$2)-1, 0))))</f>
        <v>4Q-2020</v>
      </c>
    </row>
    <row r="6" spans="1:8" ht="15" customHeight="1">
      <c r="A6" s="381">
        <v>1</v>
      </c>
      <c r="B6" s="439" t="s">
        <v>192</v>
      </c>
      <c r="C6" s="382">
        <v>1374603345.26895</v>
      </c>
      <c r="D6" s="442">
        <v>1369784060.2797654</v>
      </c>
      <c r="E6" s="383">
        <v>1366489508.3844802</v>
      </c>
      <c r="F6" s="382">
        <v>1447585891.65236</v>
      </c>
      <c r="G6" s="443">
        <v>1420766838.4584701</v>
      </c>
      <c r="H6" s="679"/>
    </row>
    <row r="7" spans="1:8" ht="15" customHeight="1">
      <c r="A7" s="381">
        <v>1.1000000000000001</v>
      </c>
      <c r="B7" s="384" t="s">
        <v>475</v>
      </c>
      <c r="C7" s="385">
        <v>1287126252.83213</v>
      </c>
      <c r="D7" s="444">
        <v>1292915831.1421752</v>
      </c>
      <c r="E7" s="385">
        <v>1286880866.65154</v>
      </c>
      <c r="F7" s="385">
        <v>1366153016.3249102</v>
      </c>
      <c r="G7" s="445">
        <v>1337899092.2630301</v>
      </c>
      <c r="H7" s="679"/>
    </row>
    <row r="8" spans="1:8" ht="25.5">
      <c r="A8" s="381" t="s">
        <v>251</v>
      </c>
      <c r="B8" s="386" t="s">
        <v>325</v>
      </c>
      <c r="C8" s="385"/>
      <c r="D8" s="444"/>
      <c r="E8" s="385"/>
      <c r="F8" s="385"/>
      <c r="G8" s="445"/>
      <c r="H8" s="679"/>
    </row>
    <row r="9" spans="1:8" ht="15" customHeight="1">
      <c r="A9" s="381">
        <v>1.2</v>
      </c>
      <c r="B9" s="384" t="s">
        <v>22</v>
      </c>
      <c r="C9" s="385">
        <v>87130161.236819997</v>
      </c>
      <c r="D9" s="444">
        <v>76449773.937590003</v>
      </c>
      <c r="E9" s="385">
        <v>79020173.647020012</v>
      </c>
      <c r="F9" s="385">
        <v>80944306.932170004</v>
      </c>
      <c r="G9" s="445">
        <v>82326926.327119991</v>
      </c>
      <c r="H9" s="679"/>
    </row>
    <row r="10" spans="1:8" ht="15" customHeight="1">
      <c r="A10" s="381">
        <v>1.3</v>
      </c>
      <c r="B10" s="440" t="s">
        <v>77</v>
      </c>
      <c r="C10" s="387">
        <v>346931.20000000001</v>
      </c>
      <c r="D10" s="444">
        <v>418455.2</v>
      </c>
      <c r="E10" s="387">
        <v>588468.08591999998</v>
      </c>
      <c r="F10" s="385">
        <v>488568.39528000006</v>
      </c>
      <c r="G10" s="446">
        <v>540819.86832000013</v>
      </c>
      <c r="H10" s="679"/>
    </row>
    <row r="11" spans="1:8" ht="15" customHeight="1">
      <c r="A11" s="381">
        <v>2</v>
      </c>
      <c r="B11" s="439" t="s">
        <v>193</v>
      </c>
      <c r="C11" s="385">
        <v>21315246.618997857</v>
      </c>
      <c r="D11" s="444">
        <v>23792543.560081769</v>
      </c>
      <c r="E11" s="385">
        <v>16433379.546698984</v>
      </c>
      <c r="F11" s="385">
        <v>21211289.95137924</v>
      </c>
      <c r="G11" s="445">
        <v>17348805.90764809</v>
      </c>
      <c r="H11" s="679"/>
    </row>
    <row r="12" spans="1:8" ht="15" customHeight="1">
      <c r="A12" s="398">
        <v>3</v>
      </c>
      <c r="B12" s="441" t="s">
        <v>191</v>
      </c>
      <c r="C12" s="387">
        <v>151987467.09</v>
      </c>
      <c r="D12" s="444">
        <v>138947233.10443747</v>
      </c>
      <c r="E12" s="387">
        <v>138947233.10443747</v>
      </c>
      <c r="F12" s="385">
        <v>138947233.10443747</v>
      </c>
      <c r="G12" s="446">
        <v>138947233.10443747</v>
      </c>
      <c r="H12" s="679"/>
    </row>
    <row r="13" spans="1:8" ht="15" customHeight="1" thickBot="1">
      <c r="A13" s="129">
        <v>4</v>
      </c>
      <c r="B13" s="449" t="s">
        <v>252</v>
      </c>
      <c r="C13" s="259">
        <v>1547906058.9779477</v>
      </c>
      <c r="D13" s="447">
        <v>1532523836.9442844</v>
      </c>
      <c r="E13" s="260">
        <v>1521870121.0356169</v>
      </c>
      <c r="F13" s="259">
        <v>1607744414.7081766</v>
      </c>
      <c r="G13" s="448">
        <v>1577062877.4705558</v>
      </c>
      <c r="H13" s="679"/>
    </row>
    <row r="14" spans="1:8">
      <c r="B14" s="21"/>
    </row>
    <row r="15" spans="1:8">
      <c r="B15" s="102"/>
    </row>
    <row r="16" spans="1:8">
      <c r="B16" s="102"/>
    </row>
    <row r="17" spans="2:2">
      <c r="B17" s="102"/>
    </row>
    <row r="18" spans="2:2">
      <c r="B18" s="1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showGridLines="0" zoomScaleNormal="100" workbookViewId="0">
      <pane xSplit="1" ySplit="4" topLeftCell="B5" activePane="bottomRight" state="frozen"/>
      <selection pane="topRight" activeCell="B1" sqref="B1"/>
      <selection pane="bottomLeft" activeCell="A4" sqref="A4"/>
      <selection pane="bottomRight" activeCell="E28" sqref="E28"/>
    </sheetView>
  </sheetViews>
  <sheetFormatPr defaultRowHeight="15"/>
  <cols>
    <col min="1" max="1" width="9.5703125" style="1" bestFit="1" customWidth="1"/>
    <col min="2" max="2" width="58.85546875" style="1" customWidth="1"/>
    <col min="3" max="3" width="56.28515625" style="1" bestFit="1" customWidth="1"/>
    <col min="5" max="5" width="20.85546875" customWidth="1"/>
  </cols>
  <sheetData>
    <row r="1" spans="1:8">
      <c r="A1" s="1" t="s">
        <v>188</v>
      </c>
      <c r="B1" s="338" t="str">
        <f>Info!C2</f>
        <v>ს.ს "პროკრედიტ ბანკი"</v>
      </c>
    </row>
    <row r="2" spans="1:8">
      <c r="A2" s="1" t="s">
        <v>189</v>
      </c>
      <c r="B2" s="471">
        <f>'1. key ratios'!B2</f>
        <v>44561</v>
      </c>
    </row>
    <row r="4" spans="1:8" ht="39" customHeight="1" thickBot="1">
      <c r="A4" s="223" t="s">
        <v>332</v>
      </c>
      <c r="B4" s="59" t="s">
        <v>149</v>
      </c>
      <c r="C4" s="11"/>
    </row>
    <row r="5" spans="1:8" ht="15.75">
      <c r="A5" s="8"/>
      <c r="B5" s="434" t="s">
        <v>150</v>
      </c>
      <c r="C5" s="454" t="s">
        <v>487</v>
      </c>
    </row>
    <row r="6" spans="1:8">
      <c r="A6" s="12">
        <v>1</v>
      </c>
      <c r="B6" s="60" t="s">
        <v>744</v>
      </c>
      <c r="C6" s="450" t="s">
        <v>745</v>
      </c>
    </row>
    <row r="7" spans="1:8">
      <c r="A7" s="12">
        <v>2</v>
      </c>
      <c r="B7" s="60" t="s">
        <v>746</v>
      </c>
      <c r="C7" s="450" t="s">
        <v>747</v>
      </c>
    </row>
    <row r="8" spans="1:8">
      <c r="A8" s="12">
        <v>3</v>
      </c>
      <c r="B8" s="60" t="s">
        <v>748</v>
      </c>
      <c r="C8" s="450" t="s">
        <v>749</v>
      </c>
    </row>
    <row r="9" spans="1:8">
      <c r="A9" s="12">
        <v>4</v>
      </c>
      <c r="B9" s="60" t="s">
        <v>750</v>
      </c>
      <c r="C9" s="450" t="s">
        <v>747</v>
      </c>
    </row>
    <row r="10" spans="1:8">
      <c r="A10" s="12">
        <v>5</v>
      </c>
      <c r="B10" s="60" t="s">
        <v>751</v>
      </c>
      <c r="C10" s="450" t="s">
        <v>749</v>
      </c>
    </row>
    <row r="11" spans="1:8">
      <c r="A11" s="12">
        <v>6</v>
      </c>
      <c r="B11" s="60" t="s">
        <v>752</v>
      </c>
      <c r="C11" s="450" t="s">
        <v>749</v>
      </c>
    </row>
    <row r="12" spans="1:8">
      <c r="A12" s="12">
        <v>7</v>
      </c>
      <c r="B12" s="60"/>
      <c r="C12" s="450"/>
      <c r="H12" s="3"/>
    </row>
    <row r="13" spans="1:8">
      <c r="A13" s="12">
        <v>8</v>
      </c>
      <c r="B13" s="60"/>
      <c r="C13" s="450"/>
    </row>
    <row r="14" spans="1:8">
      <c r="A14" s="12">
        <v>9</v>
      </c>
      <c r="B14" s="60"/>
      <c r="C14" s="450"/>
    </row>
    <row r="15" spans="1:8">
      <c r="A15" s="12">
        <v>10</v>
      </c>
      <c r="B15" s="60"/>
      <c r="C15" s="450"/>
    </row>
    <row r="16" spans="1:8">
      <c r="A16" s="12"/>
      <c r="B16" s="705"/>
      <c r="C16" s="706"/>
    </row>
    <row r="17" spans="1:3" ht="30">
      <c r="A17" s="12"/>
      <c r="B17" s="435" t="s">
        <v>151</v>
      </c>
      <c r="C17" s="455" t="s">
        <v>488</v>
      </c>
    </row>
    <row r="18" spans="1:3" ht="15.75">
      <c r="A18" s="12">
        <v>1</v>
      </c>
      <c r="B18" s="25" t="s">
        <v>753</v>
      </c>
      <c r="C18" s="452" t="s">
        <v>754</v>
      </c>
    </row>
    <row r="19" spans="1:3" ht="15.75">
      <c r="A19" s="12">
        <v>2</v>
      </c>
      <c r="B19" s="25" t="s">
        <v>755</v>
      </c>
      <c r="C19" s="452" t="s">
        <v>756</v>
      </c>
    </row>
    <row r="20" spans="1:3" ht="15.75">
      <c r="A20" s="12">
        <v>3</v>
      </c>
      <c r="B20" s="25" t="s">
        <v>757</v>
      </c>
      <c r="C20" s="452" t="s">
        <v>758</v>
      </c>
    </row>
    <row r="21" spans="1:3" ht="15.75">
      <c r="A21" s="12">
        <v>4</v>
      </c>
      <c r="B21" s="25"/>
      <c r="C21" s="452"/>
    </row>
    <row r="22" spans="1:3" ht="15.75">
      <c r="A22" s="12">
        <v>5</v>
      </c>
      <c r="B22" s="25"/>
      <c r="C22" s="452"/>
    </row>
    <row r="23" spans="1:3" ht="15.75">
      <c r="A23" s="12">
        <v>6</v>
      </c>
      <c r="B23" s="25"/>
      <c r="C23" s="452"/>
    </row>
    <row r="24" spans="1:3" ht="15.75">
      <c r="A24" s="12">
        <v>7</v>
      </c>
      <c r="B24" s="25"/>
      <c r="C24" s="452"/>
    </row>
    <row r="25" spans="1:3" ht="15.75">
      <c r="A25" s="12">
        <v>8</v>
      </c>
      <c r="B25" s="25"/>
      <c r="C25" s="452"/>
    </row>
    <row r="26" spans="1:3" ht="15.75">
      <c r="A26" s="12">
        <v>9</v>
      </c>
      <c r="B26" s="25"/>
      <c r="C26" s="452"/>
    </row>
    <row r="27" spans="1:3" ht="15.75" customHeight="1">
      <c r="A27" s="12">
        <v>10</v>
      </c>
      <c r="B27" s="25"/>
      <c r="C27" s="453"/>
    </row>
    <row r="28" spans="1:3" ht="15.75" customHeight="1">
      <c r="A28" s="12"/>
      <c r="B28" s="25"/>
      <c r="C28" s="26"/>
    </row>
    <row r="29" spans="1:3" ht="30" customHeight="1">
      <c r="A29" s="12"/>
      <c r="B29" s="707" t="s">
        <v>152</v>
      </c>
      <c r="C29" s="708"/>
    </row>
    <row r="30" spans="1:3">
      <c r="A30" s="12">
        <v>1</v>
      </c>
      <c r="B30" s="60" t="s">
        <v>759</v>
      </c>
      <c r="C30" s="608">
        <v>1</v>
      </c>
    </row>
    <row r="31" spans="1:3" ht="15.75" customHeight="1">
      <c r="A31" s="12"/>
      <c r="B31" s="60"/>
      <c r="C31" s="61"/>
    </row>
    <row r="32" spans="1:3" ht="29.25" customHeight="1">
      <c r="A32" s="12"/>
      <c r="B32" s="707" t="s">
        <v>272</v>
      </c>
      <c r="C32" s="708"/>
    </row>
    <row r="33" spans="1:3">
      <c r="A33" s="12">
        <v>1</v>
      </c>
      <c r="B33" s="60" t="s">
        <v>760</v>
      </c>
      <c r="C33" s="612">
        <v>0.17</v>
      </c>
    </row>
    <row r="34" spans="1:3">
      <c r="A34" s="609"/>
      <c r="B34" s="610" t="s">
        <v>761</v>
      </c>
      <c r="C34" s="613">
        <v>0.13200000000000001</v>
      </c>
    </row>
    <row r="35" spans="1:3">
      <c r="A35" s="609"/>
      <c r="B35" s="610" t="s">
        <v>762</v>
      </c>
      <c r="C35" s="613">
        <v>0.125</v>
      </c>
    </row>
    <row r="36" spans="1:3">
      <c r="A36" s="609"/>
      <c r="B36" s="610" t="s">
        <v>763</v>
      </c>
      <c r="C36" s="613">
        <v>0.1</v>
      </c>
    </row>
    <row r="37" spans="1:3">
      <c r="A37" s="609"/>
      <c r="B37" s="610" t="s">
        <v>764</v>
      </c>
      <c r="C37" s="613">
        <v>8.5999999999999993E-2</v>
      </c>
    </row>
    <row r="38" spans="1:3">
      <c r="A38" s="609"/>
      <c r="B38" s="610"/>
      <c r="C38" s="611"/>
    </row>
    <row r="39" spans="1:3">
      <c r="A39" s="609"/>
      <c r="B39" s="610"/>
      <c r="C39" s="611"/>
    </row>
    <row r="40" spans="1:3">
      <c r="A40" s="609"/>
      <c r="B40" s="610"/>
      <c r="C40" s="611"/>
    </row>
    <row r="41" spans="1:3">
      <c r="A41" s="609"/>
      <c r="B41" s="610"/>
      <c r="C41" s="611"/>
    </row>
    <row r="42" spans="1:3" ht="16.5" thickBot="1">
      <c r="A42" s="13"/>
      <c r="B42" s="62"/>
      <c r="C42" s="451"/>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3" sqref="E23"/>
    </sheetView>
  </sheetViews>
  <sheetFormatPr defaultRowHeight="15"/>
  <cols>
    <col min="1" max="1" width="9.5703125" style="1" bestFit="1" customWidth="1"/>
    <col min="2" max="2" width="47.5703125" style="1" customWidth="1"/>
    <col min="3" max="3" width="28" style="1" customWidth="1"/>
    <col min="4" max="4" width="31.140625" style="1" customWidth="1"/>
    <col min="5" max="5" width="24.140625" style="1" customWidth="1"/>
    <col min="6" max="6" width="12" bestFit="1" customWidth="1"/>
    <col min="7" max="7" width="12.5703125" bestFit="1" customWidth="1"/>
  </cols>
  <sheetData>
    <row r="1" spans="1:8" ht="15.75">
      <c r="A1" s="15" t="s">
        <v>188</v>
      </c>
      <c r="B1" s="14" t="s">
        <v>736</v>
      </c>
    </row>
    <row r="2" spans="1:8" s="19" customFormat="1" ht="15.75" customHeight="1">
      <c r="A2" s="19" t="s">
        <v>189</v>
      </c>
      <c r="B2" s="471">
        <v>44561</v>
      </c>
    </row>
    <row r="3" spans="1:8" s="19" customFormat="1" ht="15.75" customHeight="1"/>
    <row r="4" spans="1:8" s="19" customFormat="1" ht="15.75" customHeight="1" thickBot="1">
      <c r="A4" s="224" t="s">
        <v>333</v>
      </c>
      <c r="B4" s="225" t="s">
        <v>262</v>
      </c>
      <c r="C4" s="188"/>
      <c r="D4" s="188"/>
      <c r="E4" s="189" t="s">
        <v>93</v>
      </c>
    </row>
    <row r="5" spans="1:8" s="117" customFormat="1" ht="17.45" customHeight="1">
      <c r="A5" s="350"/>
      <c r="B5" s="351"/>
      <c r="C5" s="187" t="s">
        <v>0</v>
      </c>
      <c r="D5" s="187" t="s">
        <v>1</v>
      </c>
      <c r="E5" s="352" t="s">
        <v>2</v>
      </c>
    </row>
    <row r="6" spans="1:8" s="153" customFormat="1" ht="14.45" customHeight="1">
      <c r="A6" s="353"/>
      <c r="B6" s="709" t="s">
        <v>231</v>
      </c>
      <c r="C6" s="709" t="s">
        <v>230</v>
      </c>
      <c r="D6" s="710" t="s">
        <v>229</v>
      </c>
      <c r="E6" s="711"/>
      <c r="G6"/>
    </row>
    <row r="7" spans="1:8" s="153" customFormat="1" ht="99.6" customHeight="1">
      <c r="A7" s="353"/>
      <c r="B7" s="709"/>
      <c r="C7" s="709"/>
      <c r="D7" s="347" t="s">
        <v>228</v>
      </c>
      <c r="E7" s="348" t="s">
        <v>394</v>
      </c>
      <c r="G7"/>
    </row>
    <row r="8" spans="1:8">
      <c r="A8" s="354">
        <v>1</v>
      </c>
      <c r="B8" s="355" t="s">
        <v>154</v>
      </c>
      <c r="C8" s="356">
        <v>41890884.469999999</v>
      </c>
      <c r="D8" s="356"/>
      <c r="E8" s="357">
        <v>41890884.469999999</v>
      </c>
      <c r="F8" s="5"/>
      <c r="G8" s="5"/>
      <c r="H8" s="5"/>
    </row>
    <row r="9" spans="1:8">
      <c r="A9" s="354">
        <v>2</v>
      </c>
      <c r="B9" s="355" t="s">
        <v>155</v>
      </c>
      <c r="C9" s="356">
        <v>240575475.66999999</v>
      </c>
      <c r="D9" s="356">
        <v>9106944</v>
      </c>
      <c r="E9" s="357">
        <v>231468531.66999999</v>
      </c>
      <c r="F9" s="5"/>
      <c r="G9" s="5"/>
      <c r="H9" s="5"/>
    </row>
    <row r="10" spans="1:8">
      <c r="A10" s="354">
        <v>3</v>
      </c>
      <c r="B10" s="355" t="s">
        <v>227</v>
      </c>
      <c r="C10" s="356">
        <v>133428611.52</v>
      </c>
      <c r="D10" s="356"/>
      <c r="E10" s="357">
        <v>133428611.52</v>
      </c>
      <c r="F10" s="5"/>
      <c r="G10" s="5"/>
      <c r="H10" s="5"/>
    </row>
    <row r="11" spans="1:8">
      <c r="A11" s="354">
        <v>4</v>
      </c>
      <c r="B11" s="355" t="s">
        <v>185</v>
      </c>
      <c r="C11" s="356">
        <v>0</v>
      </c>
      <c r="D11" s="356"/>
      <c r="E11" s="357"/>
      <c r="F11" s="5"/>
      <c r="G11" s="5"/>
      <c r="H11" s="5"/>
    </row>
    <row r="12" spans="1:8">
      <c r="A12" s="354">
        <v>5</v>
      </c>
      <c r="B12" s="355" t="s">
        <v>157</v>
      </c>
      <c r="C12" s="356">
        <v>41663131.100000001</v>
      </c>
      <c r="D12" s="356"/>
      <c r="E12" s="357">
        <v>41663131.100000001</v>
      </c>
      <c r="F12" s="5"/>
      <c r="G12" s="5"/>
      <c r="H12" s="5"/>
    </row>
    <row r="13" spans="1:8">
      <c r="A13" s="354">
        <v>6.1</v>
      </c>
      <c r="B13" s="355" t="s">
        <v>158</v>
      </c>
      <c r="C13" s="358">
        <v>1354159163.04</v>
      </c>
      <c r="D13" s="356"/>
      <c r="E13" s="357">
        <v>1354159163.04</v>
      </c>
      <c r="F13" s="5"/>
      <c r="G13" s="5"/>
      <c r="H13" s="5"/>
    </row>
    <row r="14" spans="1:8">
      <c r="A14" s="354">
        <v>6.2</v>
      </c>
      <c r="B14" s="359" t="s">
        <v>159</v>
      </c>
      <c r="C14" s="358">
        <v>-45380919.020000003</v>
      </c>
      <c r="D14" s="356"/>
      <c r="E14" s="357">
        <v>-45380919.020000003</v>
      </c>
      <c r="F14" s="5"/>
      <c r="G14" s="5"/>
      <c r="H14" s="5"/>
    </row>
    <row r="15" spans="1:8">
      <c r="A15" s="354">
        <v>6</v>
      </c>
      <c r="B15" s="355" t="s">
        <v>226</v>
      </c>
      <c r="C15" s="356">
        <v>1308778244.02</v>
      </c>
      <c r="D15" s="356"/>
      <c r="E15" s="357">
        <v>1308778244.02</v>
      </c>
      <c r="F15" s="5"/>
      <c r="G15" s="5"/>
      <c r="H15" s="5"/>
    </row>
    <row r="16" spans="1:8">
      <c r="A16" s="354">
        <v>7</v>
      </c>
      <c r="B16" s="355" t="s">
        <v>161</v>
      </c>
      <c r="C16" s="356">
        <v>7242649.1100000003</v>
      </c>
      <c r="D16" s="356"/>
      <c r="E16" s="357">
        <v>7242649.1100000003</v>
      </c>
      <c r="F16" s="5"/>
      <c r="G16" s="5"/>
      <c r="H16" s="5"/>
    </row>
    <row r="17" spans="1:8">
      <c r="A17" s="354">
        <v>8</v>
      </c>
      <c r="B17" s="355" t="s">
        <v>162</v>
      </c>
      <c r="C17" s="356">
        <v>95752</v>
      </c>
      <c r="D17" s="356"/>
      <c r="E17" s="357">
        <v>95752</v>
      </c>
      <c r="F17" s="5"/>
      <c r="G17" s="5"/>
      <c r="H17" s="5"/>
    </row>
    <row r="18" spans="1:8">
      <c r="A18" s="354">
        <v>9</v>
      </c>
      <c r="B18" s="355" t="s">
        <v>163</v>
      </c>
      <c r="C18" s="356">
        <v>6356388.1799999997</v>
      </c>
      <c r="D18" s="356">
        <v>6194572.1799999997</v>
      </c>
      <c r="E18" s="357">
        <v>161816</v>
      </c>
      <c r="F18" s="5"/>
      <c r="G18" s="5"/>
      <c r="H18" s="5"/>
    </row>
    <row r="19" spans="1:8" ht="25.5">
      <c r="A19" s="354">
        <v>10</v>
      </c>
      <c r="B19" s="355" t="s">
        <v>164</v>
      </c>
      <c r="C19" s="356">
        <v>52400649.32</v>
      </c>
      <c r="D19" s="356">
        <v>1519410.3499999996</v>
      </c>
      <c r="E19" s="357">
        <v>50881238.969999999</v>
      </c>
      <c r="F19" s="5"/>
      <c r="G19" s="5"/>
      <c r="H19" s="5"/>
    </row>
    <row r="20" spans="1:8">
      <c r="A20" s="354">
        <v>11</v>
      </c>
      <c r="B20" s="355" t="s">
        <v>165</v>
      </c>
      <c r="C20" s="356">
        <v>19404608.9201</v>
      </c>
      <c r="D20" s="356"/>
      <c r="E20" s="357">
        <v>19404608.9201</v>
      </c>
      <c r="F20" s="5"/>
      <c r="G20" s="5"/>
      <c r="H20" s="5"/>
    </row>
    <row r="21" spans="1:8" ht="39" thickBot="1">
      <c r="A21" s="360"/>
      <c r="B21" s="361" t="s">
        <v>368</v>
      </c>
      <c r="C21" s="315">
        <v>1851836394.3100998</v>
      </c>
      <c r="D21" s="315">
        <v>16820926.530000001</v>
      </c>
      <c r="E21" s="362">
        <v>1835015467.7800999</v>
      </c>
      <c r="F21" s="5"/>
      <c r="G21" s="5"/>
      <c r="H21" s="5"/>
    </row>
    <row r="22" spans="1:8">
      <c r="A22"/>
      <c r="B22"/>
      <c r="C22"/>
      <c r="D22"/>
      <c r="E22"/>
    </row>
    <row r="23" spans="1:8">
      <c r="A23"/>
      <c r="B23"/>
      <c r="C23"/>
      <c r="D23"/>
      <c r="E23"/>
    </row>
    <row r="25" spans="1:8" s="1" customFormat="1">
      <c r="B25" s="64"/>
      <c r="F25"/>
      <c r="G25"/>
    </row>
    <row r="26" spans="1:8" s="1" customFormat="1">
      <c r="B26" s="65"/>
      <c r="F26"/>
      <c r="G26"/>
    </row>
    <row r="27" spans="1:8" s="1" customFormat="1">
      <c r="B27" s="64"/>
      <c r="F27"/>
      <c r="G27"/>
    </row>
    <row r="28" spans="1:8" s="1" customFormat="1">
      <c r="B28" s="64"/>
      <c r="F28"/>
      <c r="G28"/>
    </row>
    <row r="29" spans="1:8" s="1" customFormat="1">
      <c r="B29" s="64"/>
      <c r="F29"/>
      <c r="G29"/>
    </row>
    <row r="30" spans="1:8" s="1" customFormat="1">
      <c r="B30" s="64"/>
      <c r="F30"/>
      <c r="G30"/>
    </row>
    <row r="31" spans="1:8" s="1" customFormat="1">
      <c r="B31" s="64"/>
      <c r="F31"/>
      <c r="G31"/>
    </row>
    <row r="32" spans="1:8" s="1" customFormat="1">
      <c r="B32" s="65"/>
      <c r="F32"/>
      <c r="G32"/>
    </row>
    <row r="33" spans="2:7" s="1" customFormat="1">
      <c r="B33" s="65"/>
      <c r="F33"/>
      <c r="G33"/>
    </row>
    <row r="34" spans="2:7" s="1" customFormat="1">
      <c r="B34" s="65"/>
      <c r="F34"/>
      <c r="G34"/>
    </row>
    <row r="35" spans="2:7" s="1" customFormat="1">
      <c r="B35" s="65"/>
      <c r="F35"/>
      <c r="G35"/>
    </row>
    <row r="36" spans="2:7" s="1" customFormat="1">
      <c r="B36" s="65"/>
      <c r="F36"/>
      <c r="G36"/>
    </row>
    <row r="37" spans="2:7" s="1" customFormat="1">
      <c r="B37" s="6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5" sqref="B2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188</v>
      </c>
      <c r="B1" s="14" t="s">
        <v>736</v>
      </c>
    </row>
    <row r="2" spans="1:6" s="19" customFormat="1" ht="15.75" customHeight="1">
      <c r="A2" s="19" t="s">
        <v>189</v>
      </c>
      <c r="B2" s="471">
        <v>44561</v>
      </c>
      <c r="C2"/>
      <c r="D2"/>
      <c r="E2"/>
      <c r="F2"/>
    </row>
    <row r="3" spans="1:6" s="19" customFormat="1" ht="15.75" customHeight="1">
      <c r="C3"/>
      <c r="D3"/>
      <c r="E3"/>
      <c r="F3"/>
    </row>
    <row r="4" spans="1:6" s="19" customFormat="1" ht="26.25" thickBot="1">
      <c r="A4" s="19" t="s">
        <v>334</v>
      </c>
      <c r="B4" s="195" t="s">
        <v>265</v>
      </c>
      <c r="C4" s="189" t="s">
        <v>93</v>
      </c>
      <c r="D4"/>
      <c r="E4"/>
      <c r="F4"/>
    </row>
    <row r="5" spans="1:6" ht="26.25">
      <c r="A5" s="190">
        <v>1</v>
      </c>
      <c r="B5" s="191" t="s">
        <v>341</v>
      </c>
      <c r="C5" s="261">
        <v>1835015467.7800999</v>
      </c>
      <c r="D5" s="603"/>
    </row>
    <row r="6" spans="1:6" s="180" customFormat="1">
      <c r="A6" s="116">
        <v>2.1</v>
      </c>
      <c r="B6" s="197" t="s">
        <v>266</v>
      </c>
      <c r="C6" s="262">
        <v>178337004.7403</v>
      </c>
      <c r="D6" s="603"/>
    </row>
    <row r="7" spans="1:6" s="3" customFormat="1" ht="25.5" outlineLevel="1">
      <c r="A7" s="196">
        <v>2.2000000000000002</v>
      </c>
      <c r="B7" s="192" t="s">
        <v>267</v>
      </c>
      <c r="C7" s="263">
        <v>86732800</v>
      </c>
      <c r="D7" s="603"/>
    </row>
    <row r="8" spans="1:6" s="3" customFormat="1" ht="26.25">
      <c r="A8" s="196">
        <v>3</v>
      </c>
      <c r="B8" s="193" t="s">
        <v>342</v>
      </c>
      <c r="C8" s="264">
        <v>2100085272.5203998</v>
      </c>
      <c r="D8" s="603"/>
    </row>
    <row r="9" spans="1:6" s="180" customFormat="1">
      <c r="A9" s="116">
        <v>4</v>
      </c>
      <c r="B9" s="200" t="s">
        <v>263</v>
      </c>
      <c r="C9" s="262">
        <v>22241364.620000001</v>
      </c>
      <c r="D9" s="603"/>
    </row>
    <row r="10" spans="1:6" s="3" customFormat="1" ht="25.5" outlineLevel="1">
      <c r="A10" s="196">
        <v>5.0999999999999996</v>
      </c>
      <c r="B10" s="192" t="s">
        <v>273</v>
      </c>
      <c r="C10" s="263">
        <v>-90318077.981480002</v>
      </c>
      <c r="D10" s="603"/>
    </row>
    <row r="11" spans="1:6" s="3" customFormat="1" ht="25.5" outlineLevel="1">
      <c r="A11" s="196">
        <v>5.2</v>
      </c>
      <c r="B11" s="192" t="s">
        <v>274</v>
      </c>
      <c r="C11" s="263">
        <v>-84998144</v>
      </c>
      <c r="D11" s="603"/>
    </row>
    <row r="12" spans="1:6" s="3" customFormat="1">
      <c r="A12" s="196">
        <v>6</v>
      </c>
      <c r="B12" s="198" t="s">
        <v>476</v>
      </c>
      <c r="C12" s="363"/>
      <c r="D12" s="603"/>
    </row>
    <row r="13" spans="1:6" s="3" customFormat="1" ht="15.75" thickBot="1">
      <c r="A13" s="199">
        <v>7</v>
      </c>
      <c r="B13" s="194" t="s">
        <v>264</v>
      </c>
      <c r="C13" s="265">
        <v>1947010415.1589198</v>
      </c>
      <c r="D13" s="603"/>
    </row>
    <row r="15" spans="1:6">
      <c r="B15" s="21"/>
    </row>
    <row r="17" spans="2:9" s="1" customFormat="1">
      <c r="B17" s="66"/>
      <c r="C17"/>
      <c r="D17"/>
      <c r="E17"/>
      <c r="F17"/>
      <c r="G17"/>
      <c r="H17"/>
      <c r="I17"/>
    </row>
    <row r="18" spans="2:9" s="1" customFormat="1">
      <c r="B18" s="63"/>
      <c r="C18"/>
      <c r="D18"/>
      <c r="E18"/>
      <c r="F18"/>
      <c r="G18"/>
      <c r="H18"/>
      <c r="I18"/>
    </row>
    <row r="19" spans="2:9" s="1" customFormat="1">
      <c r="B19" s="63"/>
      <c r="C19"/>
      <c r="D19"/>
      <c r="E19"/>
      <c r="F19"/>
      <c r="G19"/>
      <c r="H19"/>
      <c r="I19"/>
    </row>
    <row r="20" spans="2:9" s="1" customFormat="1">
      <c r="B20" s="65"/>
      <c r="C20"/>
      <c r="D20"/>
      <c r="E20"/>
      <c r="F20"/>
      <c r="G20"/>
      <c r="H20"/>
      <c r="I20"/>
    </row>
    <row r="21" spans="2:9" s="1" customFormat="1">
      <c r="B21" s="64"/>
      <c r="C21"/>
      <c r="D21"/>
      <c r="E21"/>
      <c r="F21"/>
      <c r="G21"/>
      <c r="H21"/>
      <c r="I21"/>
    </row>
    <row r="22" spans="2:9" s="1" customFormat="1">
      <c r="B22" s="65"/>
      <c r="C22"/>
      <c r="D22"/>
      <c r="E22"/>
      <c r="F22"/>
      <c r="G22"/>
      <c r="H22"/>
      <c r="I22"/>
    </row>
    <row r="23" spans="2:9" s="1" customFormat="1">
      <c r="B23" s="64"/>
      <c r="C23"/>
      <c r="D23"/>
      <c r="E23"/>
      <c r="F23"/>
      <c r="G23"/>
      <c r="H23"/>
      <c r="I23"/>
    </row>
    <row r="24" spans="2:9" s="1" customFormat="1">
      <c r="B24" s="64"/>
      <c r="C24"/>
      <c r="D24"/>
      <c r="E24"/>
      <c r="F24"/>
      <c r="G24"/>
      <c r="H24"/>
      <c r="I24"/>
    </row>
    <row r="25" spans="2:9" s="1" customFormat="1">
      <c r="B25" s="64"/>
      <c r="C25"/>
      <c r="D25"/>
      <c r="E25"/>
      <c r="F25"/>
      <c r="G25"/>
      <c r="H25"/>
      <c r="I25"/>
    </row>
    <row r="26" spans="2:9" s="1" customFormat="1">
      <c r="B26" s="64"/>
      <c r="C26"/>
      <c r="D26"/>
      <c r="E26"/>
      <c r="F26"/>
      <c r="G26"/>
      <c r="H26"/>
      <c r="I26"/>
    </row>
    <row r="27" spans="2:9" s="1" customFormat="1">
      <c r="B27" s="64"/>
      <c r="C27"/>
      <c r="D27"/>
      <c r="E27"/>
      <c r="F27"/>
      <c r="G27"/>
      <c r="H27"/>
      <c r="I27"/>
    </row>
    <row r="28" spans="2:9" s="1" customFormat="1">
      <c r="B28" s="65"/>
      <c r="C28"/>
      <c r="D28"/>
      <c r="E28"/>
      <c r="F28"/>
      <c r="G28"/>
      <c r="H28"/>
      <c r="I28"/>
    </row>
    <row r="29" spans="2:9" s="1" customFormat="1">
      <c r="B29" s="65"/>
      <c r="C29"/>
      <c r="D29"/>
      <c r="E29"/>
      <c r="F29"/>
      <c r="G29"/>
      <c r="H29"/>
      <c r="I29"/>
    </row>
    <row r="30" spans="2:9" s="1" customFormat="1">
      <c r="B30" s="65"/>
      <c r="C30"/>
      <c r="D30"/>
      <c r="E30"/>
      <c r="F30"/>
      <c r="G30"/>
      <c r="H30"/>
      <c r="I30"/>
    </row>
    <row r="31" spans="2:9" s="1" customFormat="1">
      <c r="B31" s="65"/>
      <c r="C31"/>
      <c r="D31"/>
      <c r="E31"/>
      <c r="F31"/>
      <c r="G31"/>
      <c r="H31"/>
      <c r="I31"/>
    </row>
    <row r="32" spans="2:9" s="1" customFormat="1">
      <c r="B32" s="65"/>
      <c r="C32"/>
      <c r="D32"/>
      <c r="E32"/>
      <c r="F32"/>
      <c r="G32"/>
      <c r="H32"/>
      <c r="I32"/>
    </row>
    <row r="33" spans="2:9" s="1"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krYESMOMNJ5+vUCh3RbK6S2SLYoIysgeOM3nu+v0aoQ=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nHTkw5PWdLGEjPpXG+GtcK8XAIAsPtCUs/S/Ze0AhRQ=</DigestValue>
    </Reference>
  </SignedInfo>
  <SignatureValue>qDPdHq7fY48EzszNCRUQ1dp6CGckypIZQNxl11ZiuAlXNUM1OyiaoeqhtMF8QbdhM9OrZsUDSVOm
wMny7C+SVjLaGt92dCcKpDqY1gdkentotVVkaclDlKQrXBGdu3Mjq+y6gKPbjL0IXycRirCCFb3T
u/iximRP9n5kebbxbJn43lhNzIhR1YyeHiTxjnZ2mnUrIMZvyAvSrDGVpJtHoMRfWftchB8hozq+
H/ReZ2QBDbC1C9WhRaXZ5h4UqWtlv+s9ouWYmZoawNFIoEbqHHPIU4jE6V6hQX1W/VQZsH+vRLvO
WHKCLgea6LjYuN1DgEm0vSles2t1qgGM7MK4MA==</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zHud1Xnj9wbz/Wno6h0FW+lXlEM/unPFJvTVk7lk/cw=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Vpzfxfl0MpI81uyFzsUmMFbDxphvFk/s7x+tV7z3Wq4=</DigestValue>
      </Reference>
      <Reference URI="/xl/styles.xml?ContentType=application/vnd.openxmlformats-officedocument.spreadsheetml.styles+xml">
        <DigestMethod Algorithm="http://www.w3.org/2001/04/xmlenc#sha256"/>
        <DigestValue>gLoX58v3Rh5RE1E8rXCOAEWuTRFx57RRN35lsCN2Cao=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l541engJT4hJSXti4tQwnLQ6qL5Yw8Pi9mYFRuzQnZw=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O3z8Z15uBHXxwMCxsz819dsMIQ6tOxerU79Z9WroNw8=</DigestValue>
      </Reference>
      <Reference URI="/xl/worksheets/sheet10.xml?ContentType=application/vnd.openxmlformats-officedocument.spreadsheetml.worksheet+xml">
        <DigestMethod Algorithm="http://www.w3.org/2001/04/xmlenc#sha256"/>
        <DigestValue>zIiuT7jMQJIw86iTTpFaWaM8KOA15CRYOYjSwcAWhxY=</DigestValue>
      </Reference>
      <Reference URI="/xl/worksheets/sheet11.xml?ContentType=application/vnd.openxmlformats-officedocument.spreadsheetml.worksheet+xml">
        <DigestMethod Algorithm="http://www.w3.org/2001/04/xmlenc#sha256"/>
        <DigestValue>ggSSCmWYrP3P2EFK6l1aI59SsZjnqRar0s1YqqHNDtQ=</DigestValue>
      </Reference>
      <Reference URI="/xl/worksheets/sheet12.xml?ContentType=application/vnd.openxmlformats-officedocument.spreadsheetml.worksheet+xml">
        <DigestMethod Algorithm="http://www.w3.org/2001/04/xmlenc#sha256"/>
        <DigestValue>cVoyAm+XQ6iLfFQtOUWWHY1AnGSkcfkImgncGk7AYLc=</DigestValue>
      </Reference>
      <Reference URI="/xl/worksheets/sheet13.xml?ContentType=application/vnd.openxmlformats-officedocument.spreadsheetml.worksheet+xml">
        <DigestMethod Algorithm="http://www.w3.org/2001/04/xmlenc#sha256"/>
        <DigestValue>3j0hb8uVQwDQ8XYlAqH59iGAJghUHGosk8fSWyX2HPI=</DigestValue>
      </Reference>
      <Reference URI="/xl/worksheets/sheet14.xml?ContentType=application/vnd.openxmlformats-officedocument.spreadsheetml.worksheet+xml">
        <DigestMethod Algorithm="http://www.w3.org/2001/04/xmlenc#sha256"/>
        <DigestValue>vvp1+lJJJ4BbSaxtKhqhxx7AncVOQ24rFBMHj4Rs2F4=</DigestValue>
      </Reference>
      <Reference URI="/xl/worksheets/sheet15.xml?ContentType=application/vnd.openxmlformats-officedocument.spreadsheetml.worksheet+xml">
        <DigestMethod Algorithm="http://www.w3.org/2001/04/xmlenc#sha256"/>
        <DigestValue>4nHssL5TQNzLvIu+jAI9thnVJFhGhXIkpoySTDvQAFk=</DigestValue>
      </Reference>
      <Reference URI="/xl/worksheets/sheet16.xml?ContentType=application/vnd.openxmlformats-officedocument.spreadsheetml.worksheet+xml">
        <DigestMethod Algorithm="http://www.w3.org/2001/04/xmlenc#sha256"/>
        <DigestValue>bK2O11W/tIJGCxtS6Nr3xaK/hGaFYD8sYMtuJoHf20A=</DigestValue>
      </Reference>
      <Reference URI="/xl/worksheets/sheet17.xml?ContentType=application/vnd.openxmlformats-officedocument.spreadsheetml.worksheet+xml">
        <DigestMethod Algorithm="http://www.w3.org/2001/04/xmlenc#sha256"/>
        <DigestValue>Y5MpCk8LsfcgViMRA7fSYuEa2w+pq22gAhn7/iK5hFY=</DigestValue>
      </Reference>
      <Reference URI="/xl/worksheets/sheet18.xml?ContentType=application/vnd.openxmlformats-officedocument.spreadsheetml.worksheet+xml">
        <DigestMethod Algorithm="http://www.w3.org/2001/04/xmlenc#sha256"/>
        <DigestValue>i7xUijJrgAY8CmIWunoOsZ7rzDqA5GYpDUlmaSmYND4=</DigestValue>
      </Reference>
      <Reference URI="/xl/worksheets/sheet19.xml?ContentType=application/vnd.openxmlformats-officedocument.spreadsheetml.worksheet+xml">
        <DigestMethod Algorithm="http://www.w3.org/2001/04/xmlenc#sha256"/>
        <DigestValue>0HaHjUfcR+rOeW3DGbhBpncLcE3sr3JL+uI+whkH9lg=</DigestValue>
      </Reference>
      <Reference URI="/xl/worksheets/sheet2.xml?ContentType=application/vnd.openxmlformats-officedocument.spreadsheetml.worksheet+xml">
        <DigestMethod Algorithm="http://www.w3.org/2001/04/xmlenc#sha256"/>
        <DigestValue>Uz2HSDbeOrY3WMjsz7xhWDCfmhTZ6qAGn/wizTWBjwc=</DigestValue>
      </Reference>
      <Reference URI="/xl/worksheets/sheet20.xml?ContentType=application/vnd.openxmlformats-officedocument.spreadsheetml.worksheet+xml">
        <DigestMethod Algorithm="http://www.w3.org/2001/04/xmlenc#sha256"/>
        <DigestValue>nEuDrIiv4Z4G9nJ4LcU6GsUGnQB2WhfNbs5NdLd9oOU=</DigestValue>
      </Reference>
      <Reference URI="/xl/worksheets/sheet21.xml?ContentType=application/vnd.openxmlformats-officedocument.spreadsheetml.worksheet+xml">
        <DigestMethod Algorithm="http://www.w3.org/2001/04/xmlenc#sha256"/>
        <DigestValue>+CmV7K6+fien+GTGtOjOEvkj3dWI//3drKUrvNogDKw=</DigestValue>
      </Reference>
      <Reference URI="/xl/worksheets/sheet22.xml?ContentType=application/vnd.openxmlformats-officedocument.spreadsheetml.worksheet+xml">
        <DigestMethod Algorithm="http://www.w3.org/2001/04/xmlenc#sha256"/>
        <DigestValue>hbO+TzWaxOX+5zSGQArTE5eYBDMgnDlbZ90dehADwr0=</DigestValue>
      </Reference>
      <Reference URI="/xl/worksheets/sheet23.xml?ContentType=application/vnd.openxmlformats-officedocument.spreadsheetml.worksheet+xml">
        <DigestMethod Algorithm="http://www.w3.org/2001/04/xmlenc#sha256"/>
        <DigestValue>0fQufKJ1rbfMFENp/c+8PQIBRgBhKrAINkdsosUeWTE=</DigestValue>
      </Reference>
      <Reference URI="/xl/worksheets/sheet24.xml?ContentType=application/vnd.openxmlformats-officedocument.spreadsheetml.worksheet+xml">
        <DigestMethod Algorithm="http://www.w3.org/2001/04/xmlenc#sha256"/>
        <DigestValue>d0GaIgSaUueRwHhw/5bjgqMEMnl7TNFn3etR4inMHQ0=</DigestValue>
      </Reference>
      <Reference URI="/xl/worksheets/sheet25.xml?ContentType=application/vnd.openxmlformats-officedocument.spreadsheetml.worksheet+xml">
        <DigestMethod Algorithm="http://www.w3.org/2001/04/xmlenc#sha256"/>
        <DigestValue>zCIIRIkEhs0EdlJCAA/MK/oo5BKvRu1eTrb1u7cDRk4=</DigestValue>
      </Reference>
      <Reference URI="/xl/worksheets/sheet26.xml?ContentType=application/vnd.openxmlformats-officedocument.spreadsheetml.worksheet+xml">
        <DigestMethod Algorithm="http://www.w3.org/2001/04/xmlenc#sha256"/>
        <DigestValue>cyhbC1eZgZwPLaf8WVgHBhUTBBjhWvpyEO9y/34wtCY=</DigestValue>
      </Reference>
      <Reference URI="/xl/worksheets/sheet27.xml?ContentType=application/vnd.openxmlformats-officedocument.spreadsheetml.worksheet+xml">
        <DigestMethod Algorithm="http://www.w3.org/2001/04/xmlenc#sha256"/>
        <DigestValue>aSn/Ko+fjbR4NtrucgV3df8X6Npc7LH8I0ck81XJYRM=</DigestValue>
      </Reference>
      <Reference URI="/xl/worksheets/sheet28.xml?ContentType=application/vnd.openxmlformats-officedocument.spreadsheetml.worksheet+xml">
        <DigestMethod Algorithm="http://www.w3.org/2001/04/xmlenc#sha256"/>
        <DigestValue>cSXY9jBBbFs8M7Ofr2wmHevtZxC74pRVS5KpAyaB9cQ=</DigestValue>
      </Reference>
      <Reference URI="/xl/worksheets/sheet29.xml?ContentType=application/vnd.openxmlformats-officedocument.spreadsheetml.worksheet+xml">
        <DigestMethod Algorithm="http://www.w3.org/2001/04/xmlenc#sha256"/>
        <DigestValue>UwM79xOQ1gksWwnLBYGM2DG73p/MHvow4iN7h/rPv+c=</DigestValue>
      </Reference>
      <Reference URI="/xl/worksheets/sheet3.xml?ContentType=application/vnd.openxmlformats-officedocument.spreadsheetml.worksheet+xml">
        <DigestMethod Algorithm="http://www.w3.org/2001/04/xmlenc#sha256"/>
        <DigestValue>ZuATYqW0WSSZ69QiDKG/xUGlVR7vztS+5xUfQzfOTdM=</DigestValue>
      </Reference>
      <Reference URI="/xl/worksheets/sheet4.xml?ContentType=application/vnd.openxmlformats-officedocument.spreadsheetml.worksheet+xml">
        <DigestMethod Algorithm="http://www.w3.org/2001/04/xmlenc#sha256"/>
        <DigestValue>jIOKswVA0pYy2UifymP74XgIQfp7O5OddkZPCwhPJMU=</DigestValue>
      </Reference>
      <Reference URI="/xl/worksheets/sheet5.xml?ContentType=application/vnd.openxmlformats-officedocument.spreadsheetml.worksheet+xml">
        <DigestMethod Algorithm="http://www.w3.org/2001/04/xmlenc#sha256"/>
        <DigestValue>OqZOxMNUaFBfDMWE9WtikK55LNGPLOUZP52bIKoOoHQ=</DigestValue>
      </Reference>
      <Reference URI="/xl/worksheets/sheet6.xml?ContentType=application/vnd.openxmlformats-officedocument.spreadsheetml.worksheet+xml">
        <DigestMethod Algorithm="http://www.w3.org/2001/04/xmlenc#sha256"/>
        <DigestValue>NRsnmzF3gYKy39Mi/romg6StEikEO8YM6Djs7KhfnGs=</DigestValue>
      </Reference>
      <Reference URI="/xl/worksheets/sheet7.xml?ContentType=application/vnd.openxmlformats-officedocument.spreadsheetml.worksheet+xml">
        <DigestMethod Algorithm="http://www.w3.org/2001/04/xmlenc#sha256"/>
        <DigestValue>j70bOtbu8f29au1bV70nQ/Ovz8Pui8+TvTbI9GmeiMM=</DigestValue>
      </Reference>
      <Reference URI="/xl/worksheets/sheet8.xml?ContentType=application/vnd.openxmlformats-officedocument.spreadsheetml.worksheet+xml">
        <DigestMethod Algorithm="http://www.w3.org/2001/04/xmlenc#sha256"/>
        <DigestValue>q16kbr0a8YNYC2R8Kek6l1ck6nYhRxZvX045LN7qFRc=</DigestValue>
      </Reference>
      <Reference URI="/xl/worksheets/sheet9.xml?ContentType=application/vnd.openxmlformats-officedocument.spreadsheetml.worksheet+xml">
        <DigestMethod Algorithm="http://www.w3.org/2001/04/xmlenc#sha256"/>
        <DigestValue>3geJAIK4NiNAexWf2t2M6AlcKYr4UpFeUOcgdwI25k4=</DigestValue>
      </Reference>
    </Manifest>
    <SignatureProperties>
      <SignatureProperty Id="idSignatureTime" Target="#idPackageSignature">
        <mdssi:SignatureTime xmlns:mdssi="http://schemas.openxmlformats.org/package/2006/digital-signature">
          <mdssi:Format>YYYY-MM-DDThh:mm:ssTZD</mdssi:Format>
          <mdssi:Value>2022-01-28T10:42:40Z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2022-01-28T10:42:40Z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dTX+JDMFMfOwHb5++yLxsGtUDUi1v+Z1zNoop1LWsRU=</DigestValue>
    </Reference>
    <Reference Type="http://www.w3.org/2000/09/xmldsig#Object" URI="#idOfficeObject">
      <DigestMethod Algorithm="http://www.w3.org/2001/04/xmlenc#sha256"/>
      <DigestValue>NK4UOYpwRLVXb+fU/95aZpf0WZoUmUuHsRR/MgivMcw=</DigestValue>
    </Reference>
    <Reference Type="http://uri.etsi.org/01903#SignedProperties" URI="#idSignedProperties">
      <Transforms>
        <Transform Algorithm="http://www.w3.org/TR/2001/REC-xml-c14n-20010315"/>
      </Transforms>
      <DigestMethod Algorithm="http://www.w3.org/2001/04/xmlenc#sha256"/>
      <DigestValue>J7KMFOu3RyhY4ErQMviFbISCBD1YKSqenpcHOCsOIm4=</DigestValue>
    </Reference>
  </SignedInfo>
  <SignatureValue>gAbuZUtmmqQSMGJjCS8oGbS6G0JRDt9IhSelFQnz7sTXg+Unsgf7w4vzhm9FVfYWBBTMXLx0j6ox
8QzGGh7lS9jvOJnpDhpAohIbT06KPBpOmH5sZYUQSdeBeKjskMpxvZSwCFEFINJsu8CfRuYcfYTx
FL0tiRpskkO0xIPmlxe0LmiSDesOmG6hUFSs4XqOwiHEOfoJLCJK86+3AheogvlvdRXn9Ta5UAzO
JLueCfYDHmh3M/ZULLVcGYGrSfjVVcc/dg3uOHjE+vVQAMTqzXg8Kj+hfNhmXrEXsZ9rEYewsyKE
NfseTI3/mg65ZfZf6saN1HIQOhkTRdkzFdVZIA==</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zHud1Xnj9wbz/Wno6h0FW+lXlEM/unPFJvTVk7lk/cw=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Vpzfxfl0MpI81uyFzsUmMFbDxphvFk/s7x+tV7z3Wq4=</DigestValue>
      </Reference>
      <Reference URI="/xl/styles.xml?ContentType=application/vnd.openxmlformats-officedocument.spreadsheetml.styles+xml">
        <DigestMethod Algorithm="http://www.w3.org/2001/04/xmlenc#sha256"/>
        <DigestValue>gLoX58v3Rh5RE1E8rXCOAEWuTRFx57RRN35lsCN2Cao=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l541engJT4hJSXti4tQwnLQ6qL5Yw8Pi9mYFRuzQnZw=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O3z8Z15uBHXxwMCxsz819dsMIQ6tOxerU79Z9WroNw8=</DigestValue>
      </Reference>
      <Reference URI="/xl/worksheets/sheet10.xml?ContentType=application/vnd.openxmlformats-officedocument.spreadsheetml.worksheet+xml">
        <DigestMethod Algorithm="http://www.w3.org/2001/04/xmlenc#sha256"/>
        <DigestValue>zIiuT7jMQJIw86iTTpFaWaM8KOA15CRYOYjSwcAWhxY=</DigestValue>
      </Reference>
      <Reference URI="/xl/worksheets/sheet11.xml?ContentType=application/vnd.openxmlformats-officedocument.spreadsheetml.worksheet+xml">
        <DigestMethod Algorithm="http://www.w3.org/2001/04/xmlenc#sha256"/>
        <DigestValue>ggSSCmWYrP3P2EFK6l1aI59SsZjnqRar0s1YqqHNDtQ=</DigestValue>
      </Reference>
      <Reference URI="/xl/worksheets/sheet12.xml?ContentType=application/vnd.openxmlformats-officedocument.spreadsheetml.worksheet+xml">
        <DigestMethod Algorithm="http://www.w3.org/2001/04/xmlenc#sha256"/>
        <DigestValue>cVoyAm+XQ6iLfFQtOUWWHY1AnGSkcfkImgncGk7AYLc=</DigestValue>
      </Reference>
      <Reference URI="/xl/worksheets/sheet13.xml?ContentType=application/vnd.openxmlformats-officedocument.spreadsheetml.worksheet+xml">
        <DigestMethod Algorithm="http://www.w3.org/2001/04/xmlenc#sha256"/>
        <DigestValue>3j0hb8uVQwDQ8XYlAqH59iGAJghUHGosk8fSWyX2HPI=</DigestValue>
      </Reference>
      <Reference URI="/xl/worksheets/sheet14.xml?ContentType=application/vnd.openxmlformats-officedocument.spreadsheetml.worksheet+xml">
        <DigestMethod Algorithm="http://www.w3.org/2001/04/xmlenc#sha256"/>
        <DigestValue>vvp1+lJJJ4BbSaxtKhqhxx7AncVOQ24rFBMHj4Rs2F4=</DigestValue>
      </Reference>
      <Reference URI="/xl/worksheets/sheet15.xml?ContentType=application/vnd.openxmlformats-officedocument.spreadsheetml.worksheet+xml">
        <DigestMethod Algorithm="http://www.w3.org/2001/04/xmlenc#sha256"/>
        <DigestValue>4nHssL5TQNzLvIu+jAI9thnVJFhGhXIkpoySTDvQAFk=</DigestValue>
      </Reference>
      <Reference URI="/xl/worksheets/sheet16.xml?ContentType=application/vnd.openxmlformats-officedocument.spreadsheetml.worksheet+xml">
        <DigestMethod Algorithm="http://www.w3.org/2001/04/xmlenc#sha256"/>
        <DigestValue>bK2O11W/tIJGCxtS6Nr3xaK/hGaFYD8sYMtuJoHf20A=</DigestValue>
      </Reference>
      <Reference URI="/xl/worksheets/sheet17.xml?ContentType=application/vnd.openxmlformats-officedocument.spreadsheetml.worksheet+xml">
        <DigestMethod Algorithm="http://www.w3.org/2001/04/xmlenc#sha256"/>
        <DigestValue>Y5MpCk8LsfcgViMRA7fSYuEa2w+pq22gAhn7/iK5hFY=</DigestValue>
      </Reference>
      <Reference URI="/xl/worksheets/sheet18.xml?ContentType=application/vnd.openxmlformats-officedocument.spreadsheetml.worksheet+xml">
        <DigestMethod Algorithm="http://www.w3.org/2001/04/xmlenc#sha256"/>
        <DigestValue>i7xUijJrgAY8CmIWunoOsZ7rzDqA5GYpDUlmaSmYND4=</DigestValue>
      </Reference>
      <Reference URI="/xl/worksheets/sheet19.xml?ContentType=application/vnd.openxmlformats-officedocument.spreadsheetml.worksheet+xml">
        <DigestMethod Algorithm="http://www.w3.org/2001/04/xmlenc#sha256"/>
        <DigestValue>0HaHjUfcR+rOeW3DGbhBpncLcE3sr3JL+uI+whkH9lg=</DigestValue>
      </Reference>
      <Reference URI="/xl/worksheets/sheet2.xml?ContentType=application/vnd.openxmlformats-officedocument.spreadsheetml.worksheet+xml">
        <DigestMethod Algorithm="http://www.w3.org/2001/04/xmlenc#sha256"/>
        <DigestValue>Uz2HSDbeOrY3WMjsz7xhWDCfmhTZ6qAGn/wizTWBjwc=</DigestValue>
      </Reference>
      <Reference URI="/xl/worksheets/sheet20.xml?ContentType=application/vnd.openxmlformats-officedocument.spreadsheetml.worksheet+xml">
        <DigestMethod Algorithm="http://www.w3.org/2001/04/xmlenc#sha256"/>
        <DigestValue>nEuDrIiv4Z4G9nJ4LcU6GsUGnQB2WhfNbs5NdLd9oOU=</DigestValue>
      </Reference>
      <Reference URI="/xl/worksheets/sheet21.xml?ContentType=application/vnd.openxmlformats-officedocument.spreadsheetml.worksheet+xml">
        <DigestMethod Algorithm="http://www.w3.org/2001/04/xmlenc#sha256"/>
        <DigestValue>+CmV7K6+fien+GTGtOjOEvkj3dWI//3drKUrvNogDKw=</DigestValue>
      </Reference>
      <Reference URI="/xl/worksheets/sheet22.xml?ContentType=application/vnd.openxmlformats-officedocument.spreadsheetml.worksheet+xml">
        <DigestMethod Algorithm="http://www.w3.org/2001/04/xmlenc#sha256"/>
        <DigestValue>hbO+TzWaxOX+5zSGQArTE5eYBDMgnDlbZ90dehADwr0=</DigestValue>
      </Reference>
      <Reference URI="/xl/worksheets/sheet23.xml?ContentType=application/vnd.openxmlformats-officedocument.spreadsheetml.worksheet+xml">
        <DigestMethod Algorithm="http://www.w3.org/2001/04/xmlenc#sha256"/>
        <DigestValue>0fQufKJ1rbfMFENp/c+8PQIBRgBhKrAINkdsosUeWTE=</DigestValue>
      </Reference>
      <Reference URI="/xl/worksheets/sheet24.xml?ContentType=application/vnd.openxmlformats-officedocument.spreadsheetml.worksheet+xml">
        <DigestMethod Algorithm="http://www.w3.org/2001/04/xmlenc#sha256"/>
        <DigestValue>d0GaIgSaUueRwHhw/5bjgqMEMnl7TNFn3etR4inMHQ0=</DigestValue>
      </Reference>
      <Reference URI="/xl/worksheets/sheet25.xml?ContentType=application/vnd.openxmlformats-officedocument.spreadsheetml.worksheet+xml">
        <DigestMethod Algorithm="http://www.w3.org/2001/04/xmlenc#sha256"/>
        <DigestValue>zCIIRIkEhs0EdlJCAA/MK/oo5BKvRu1eTrb1u7cDRk4=</DigestValue>
      </Reference>
      <Reference URI="/xl/worksheets/sheet26.xml?ContentType=application/vnd.openxmlformats-officedocument.spreadsheetml.worksheet+xml">
        <DigestMethod Algorithm="http://www.w3.org/2001/04/xmlenc#sha256"/>
        <DigestValue>cyhbC1eZgZwPLaf8WVgHBhUTBBjhWvpyEO9y/34wtCY=</DigestValue>
      </Reference>
      <Reference URI="/xl/worksheets/sheet27.xml?ContentType=application/vnd.openxmlformats-officedocument.spreadsheetml.worksheet+xml">
        <DigestMethod Algorithm="http://www.w3.org/2001/04/xmlenc#sha256"/>
        <DigestValue>aSn/Ko+fjbR4NtrucgV3df8X6Npc7LH8I0ck81XJYRM=</DigestValue>
      </Reference>
      <Reference URI="/xl/worksheets/sheet28.xml?ContentType=application/vnd.openxmlformats-officedocument.spreadsheetml.worksheet+xml">
        <DigestMethod Algorithm="http://www.w3.org/2001/04/xmlenc#sha256"/>
        <DigestValue>cSXY9jBBbFs8M7Ofr2wmHevtZxC74pRVS5KpAyaB9cQ=</DigestValue>
      </Reference>
      <Reference URI="/xl/worksheets/sheet29.xml?ContentType=application/vnd.openxmlformats-officedocument.spreadsheetml.worksheet+xml">
        <DigestMethod Algorithm="http://www.w3.org/2001/04/xmlenc#sha256"/>
        <DigestValue>UwM79xOQ1gksWwnLBYGM2DG73p/MHvow4iN7h/rPv+c=</DigestValue>
      </Reference>
      <Reference URI="/xl/worksheets/sheet3.xml?ContentType=application/vnd.openxmlformats-officedocument.spreadsheetml.worksheet+xml">
        <DigestMethod Algorithm="http://www.w3.org/2001/04/xmlenc#sha256"/>
        <DigestValue>ZuATYqW0WSSZ69QiDKG/xUGlVR7vztS+5xUfQzfOTdM=</DigestValue>
      </Reference>
      <Reference URI="/xl/worksheets/sheet4.xml?ContentType=application/vnd.openxmlformats-officedocument.spreadsheetml.worksheet+xml">
        <DigestMethod Algorithm="http://www.w3.org/2001/04/xmlenc#sha256"/>
        <DigestValue>jIOKswVA0pYy2UifymP74XgIQfp7O5OddkZPCwhPJMU=</DigestValue>
      </Reference>
      <Reference URI="/xl/worksheets/sheet5.xml?ContentType=application/vnd.openxmlformats-officedocument.spreadsheetml.worksheet+xml">
        <DigestMethod Algorithm="http://www.w3.org/2001/04/xmlenc#sha256"/>
        <DigestValue>OqZOxMNUaFBfDMWE9WtikK55LNGPLOUZP52bIKoOoHQ=</DigestValue>
      </Reference>
      <Reference URI="/xl/worksheets/sheet6.xml?ContentType=application/vnd.openxmlformats-officedocument.spreadsheetml.worksheet+xml">
        <DigestMethod Algorithm="http://www.w3.org/2001/04/xmlenc#sha256"/>
        <DigestValue>NRsnmzF3gYKy39Mi/romg6StEikEO8YM6Djs7KhfnGs=</DigestValue>
      </Reference>
      <Reference URI="/xl/worksheets/sheet7.xml?ContentType=application/vnd.openxmlformats-officedocument.spreadsheetml.worksheet+xml">
        <DigestMethod Algorithm="http://www.w3.org/2001/04/xmlenc#sha256"/>
        <DigestValue>j70bOtbu8f29au1bV70nQ/Ovz8Pui8+TvTbI9GmeiMM=</DigestValue>
      </Reference>
      <Reference URI="/xl/worksheets/sheet8.xml?ContentType=application/vnd.openxmlformats-officedocument.spreadsheetml.worksheet+xml">
        <DigestMethod Algorithm="http://www.w3.org/2001/04/xmlenc#sha256"/>
        <DigestValue>q16kbr0a8YNYC2R8Kek6l1ck6nYhRxZvX045LN7qFRc=</DigestValue>
      </Reference>
      <Reference URI="/xl/worksheets/sheet9.xml?ContentType=application/vnd.openxmlformats-officedocument.spreadsheetml.worksheet+xml">
        <DigestMethod Algorithm="http://www.w3.org/2001/04/xmlenc#sha256"/>
        <DigestValue>3geJAIK4NiNAexWf2t2M6AlcKYr4UpFeUOcgdwI25k4=</DigestValue>
      </Reference>
    </Manifest>
    <SignatureProperties>
      <SignatureProperty Id="idSignatureTime" Target="#idPackageSignature">
        <mdssi:SignatureTime xmlns:mdssi="http://schemas.openxmlformats.org/package/2006/digital-signature">
          <mdssi:Format>YYYY-MM-DDThh:mm:ssTZD</mdssi:Format>
          <mdssi:Value>2022-01-28T11:05:31Z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16.0.14701/23</OfficeVersion>
          <ApplicationVersion>16.0.14701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2022-01-28T11:05:31Z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2022-01-27T12:44:29Z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