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919" firstSheet="14" activeTab="2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82" l="1"/>
  <c r="B2" i="83"/>
  <c r="B2" i="84"/>
  <c r="B2" i="85"/>
  <c r="B2" i="86"/>
  <c r="B2" i="87"/>
  <c r="B2" i="88"/>
  <c r="B2" i="89"/>
  <c r="B2" i="81"/>
  <c r="B1" i="82"/>
  <c r="B1" i="83"/>
  <c r="B1" i="84"/>
  <c r="B1" i="85"/>
  <c r="B1" i="86"/>
  <c r="B1" i="87"/>
  <c r="B1" i="88"/>
  <c r="B1" i="89" s="1"/>
  <c r="B1" i="81"/>
  <c r="C22" i="6" l="1"/>
  <c r="C23" i="6"/>
  <c r="C21" i="6"/>
  <c r="C12" i="6"/>
  <c r="C13" i="6"/>
  <c r="C11" i="6"/>
  <c r="C47" i="6"/>
  <c r="C46" i="6"/>
  <c r="C21" i="82" l="1"/>
  <c r="D21" i="82"/>
  <c r="E21" i="82"/>
  <c r="F21" i="82"/>
  <c r="H21" i="82"/>
  <c r="B2" i="36"/>
  <c r="B1" i="36"/>
  <c r="C45" i="69" l="1"/>
  <c r="D22" i="81" l="1"/>
  <c r="E22" i="81"/>
  <c r="F22" i="81"/>
  <c r="G22" i="81"/>
  <c r="C22" i="81"/>
  <c r="C10" i="85" l="1"/>
  <c r="C19" i="85" s="1"/>
  <c r="D19" i="84"/>
  <c r="D12" i="84"/>
  <c r="C12" i="84"/>
  <c r="D7" i="84"/>
  <c r="C7"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C19" i="84" l="1"/>
  <c r="H22" i="81"/>
  <c r="I34" i="83"/>
  <c r="I21" i="82"/>
  <c r="B2" i="80"/>
  <c r="B1" i="80"/>
  <c r="G39" i="80" l="1"/>
  <c r="C48" i="6" s="1"/>
  <c r="B2" i="52"/>
  <c r="C5" i="6" l="1"/>
  <c r="G5" i="6"/>
  <c r="F5" i="6"/>
  <c r="E5" i="6"/>
  <c r="D5" i="6"/>
  <c r="G5" i="71"/>
  <c r="F5" i="71"/>
  <c r="E5" i="71"/>
  <c r="D5" i="71"/>
  <c r="C5" i="71"/>
  <c r="B1" i="52" l="1"/>
  <c r="C5" i="73" l="1"/>
  <c r="C6" i="28" l="1"/>
</calcChain>
</file>

<file path=xl/sharedStrings.xml><?xml version="1.0" encoding="utf-8"?>
<sst xmlns="http://schemas.openxmlformats.org/spreadsheetml/2006/main" count="1529" uniqueCount="992">
  <si>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</si>
  <si>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</si>
  <si>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</si>
  <si>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</si>
  <si>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</si>
  <si>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</si>
  <si>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</si>
  <si>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</si>
  <si>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</si>
  <si>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</si>
  <si>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</si>
  <si>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</si>
  <si>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</si>
  <si>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</si>
  <si>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</si>
  <si>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</si>
  <si>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</si>
  <si>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</si>
  <si>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</si>
  <si>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</si>
  <si>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</si>
  <si>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</si>
  <si>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</si>
  <si>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</si>
  <si>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</si>
  <si>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</si>
  <si>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</si>
  <si>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</si>
  <si>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</si>
  <si>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</si>
  <si>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</si>
  <si>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</si>
  <si>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</si>
  <si>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</si>
  <si>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</si>
  <si>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</si>
  <si>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</si>
  <si>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</si>
  <si>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</si>
  <si>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</si>
  <si>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</si>
  <si>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</si>
  <si>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</si>
  <si>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</si>
  <si>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</si>
  <si>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</si>
  <si>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</si>
  <si>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</si>
  <si>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</si>
  <si>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</si>
  <si>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</si>
  <si>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</si>
  <si>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</si>
  <si>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</si>
  <si>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</si>
  <si>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</si>
  <si>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</si>
  <si>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</si>
  <si>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</si>
  <si>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</si>
  <si>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</si>
  <si>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</si>
  <si>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</si>
  <si>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</si>
  <si>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</si>
  <si>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</si>
  <si>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</si>
  <si>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</si>
  <si>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</si>
  <si>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</si>
  <si>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</si>
  <si>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</si>
  <si>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</si>
  <si>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</si>
  <si>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</si>
  <si>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</si>
  <si>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</si>
  <si>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</si>
  <si>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</si>
  <si>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</si>
  <si>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</si>
  <si>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</si>
  <si>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</si>
  <si>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</si>
  <si>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</si>
  <si>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</si>
  <si>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</si>
  <si>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</si>
  <si>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</si>
  <si>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</si>
  <si>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</si>
  <si>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</si>
  <si>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</si>
  <si>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</si>
  <si>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</si>
  <si>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</si>
  <si>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</si>
  <si>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</si>
  <si>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</si>
  <si>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</si>
  <si>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</si>
  <si>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</si>
  <si>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</si>
  <si>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</si>
  <si>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</si>
  <si>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</si>
  <si>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</si>
  <si>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</si>
  <si>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</si>
  <si>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</si>
  <si>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</si>
  <si>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</si>
  <si>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</si>
  <si>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</si>
  <si>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</si>
  <si>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</si>
  <si>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</si>
  <si>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</si>
  <si>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</si>
  <si>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</si>
  <si>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</si>
  <si>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</si>
  <si>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</si>
  <si>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</si>
  <si>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</si>
  <si>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</si>
  <si>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</si>
  <si>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</si>
  <si>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</si>
  <si>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</si>
  <si>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</si>
  <si>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</si>
  <si>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</si>
  <si>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</si>
  <si>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</si>
  <si>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</si>
  <si>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</si>
  <si>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</si>
  <si>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</si>
  <si>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</si>
  <si>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</si>
  <si>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</si>
  <si>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</si>
  <si>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</si>
  <si>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</si>
  <si>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</si>
  <si>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</si>
  <si>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</si>
  <si>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</si>
  <si>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</si>
  <si>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</si>
  <si>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</si>
  <si>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</si>
  <si>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</si>
  <si>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</si>
  <si>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</si>
  <si>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</si>
  <si>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</si>
  <si>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</si>
  <si>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</si>
  <si>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</si>
  <si>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</si>
  <si>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</si>
  <si>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</si>
  <si>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</si>
  <si>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</si>
  <si>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</si>
  <si>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</si>
  <si>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</si>
  <si>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</si>
  <si>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</si>
  <si>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</si>
  <si>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</si>
  <si>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</si>
  <si>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</si>
  <si>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</si>
  <si>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</si>
  <si>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</si>
  <si>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</si>
  <si>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</si>
  <si>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</si>
  <si>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</si>
  <si>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</si>
  <si>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</si>
  <si>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</si>
  <si>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</si>
  <si>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</si>
  <si>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</si>
  <si>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</si>
  <si>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</si>
  <si>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</si>
  <si>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</si>
  <si>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</si>
  <si>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</si>
  <si>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</si>
  <si>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</si>
  <si>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</si>
  <si>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</si>
  <si>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</si>
  <si>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</si>
  <si>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</si>
  <si>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</si>
  <si>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</si>
  <si>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</si>
  <si>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</si>
  <si>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</si>
  <si>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</si>
  <si>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</si>
  <si>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</si>
  <si>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</si>
  <si>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</si>
  <si>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</si>
  <si>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</si>
  <si>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</si>
  <si>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</si>
  <si>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</si>
  <si>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</si>
  <si>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</si>
  <si>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</si>
  <si>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</si>
  <si>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</si>
  <si>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</si>
  <si>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</si>
  <si>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</si>
  <si>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</si>
  <si>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</si>
  <si>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</si>
  <si>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</si>
  <si>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</si>
  <si>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</si>
  <si>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</si>
  <si>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</si>
  <si>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</si>
  <si>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</si>
  <si>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</si>
  <si>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</si>
  <si>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</si>
  <si>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</si>
  <si>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</si>
  <si>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</si>
  <si>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</si>
  <si>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</si>
  <si>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</si>
  <si>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</si>
  <si>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</si>
  <si>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</si>
  <si>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</si>
  <si>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</si>
  <si>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</si>
  <si>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</si>
  <si>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</si>
  <si>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</si>
  <si>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</si>
  <si>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</si>
  <si>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</si>
  <si>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</si>
  <si>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</si>
  <si>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</si>
  <si>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</si>
  <si>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</si>
  <si>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</si>
  <si>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</si>
  <si>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</si>
  <si>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</si>
  <si>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</si>
  <si>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</si>
  <si>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</si>
  <si>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</si>
  <si>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</si>
  <si>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</si>
  <si>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</si>
  <si>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</si>
  <si>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</si>
  <si>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</si>
  <si>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</si>
  <si>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</si>
  <si>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</si>
  <si>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</si>
  <si>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</si>
  <si>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</si>
  <si>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</si>
  <si>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</si>
  <si>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</si>
  <si>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</si>
  <si>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</si>
  <si>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</si>
  <si>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</si>
  <si>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</si>
  <si>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</si>
  <si>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</si>
  <si>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</si>
  <si>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</si>
  <si>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</si>
  <si>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</si>
  <si>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</si>
  <si>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</si>
  <si>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</si>
  <si>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</si>
  <si>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</si>
  <si>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</si>
  <si>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</si>
  <si>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</si>
  <si>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</si>
  <si>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</si>
  <si>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</si>
  <si>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</si>
  <si>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</si>
  <si>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</si>
  <si>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</si>
  <si>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</si>
  <si>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</si>
  <si>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</si>
  <si>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</si>
  <si>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</si>
  <si>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</si>
  <si>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</si>
  <si>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</si>
  <si>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</si>
  <si>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</si>
  <si>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</si>
  <si>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</si>
  <si>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</si>
  <si>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</si>
  <si>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</si>
  <si>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</si>
  <si>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</si>
  <si>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</si>
  <si>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</si>
  <si>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</si>
  <si>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</si>
  <si>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</si>
  <si>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</si>
  <si>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</si>
  <si>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</si>
  <si>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</si>
  <si>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</si>
  <si>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</si>
  <si>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</si>
  <si>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</si>
  <si>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</si>
  <si>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</si>
  <si>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</si>
  <si>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</si>
  <si>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</si>
  <si>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</si>
  <si>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</si>
  <si>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</si>
  <si>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</si>
  <si>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</si>
  <si>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</si>
  <si>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</si>
  <si>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</si>
  <si>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</si>
  <si>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</si>
  <si>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</si>
  <si>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</si>
  <si>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</si>
  <si>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</si>
  <si>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</si>
  <si>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</si>
  <si>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</si>
  <si>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</si>
  <si>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</si>
  <si>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</si>
  <si>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</si>
  <si>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</si>
  <si>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</si>
  <si>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</si>
  <si>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</si>
  <si>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</si>
  <si>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</si>
  <si>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</si>
  <si>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</si>
  <si>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</si>
  <si>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</si>
  <si>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</si>
  <si>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</si>
  <si>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</si>
  <si>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</si>
  <si>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</si>
  <si>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</si>
  <si>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</si>
  <si>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</si>
  <si>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</si>
  <si>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</si>
  <si>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</si>
  <si>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</si>
  <si>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</si>
  <si>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</si>
  <si>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</si>
  <si>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</si>
  <si>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</si>
  <si>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</si>
  <si>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</si>
  <si>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</si>
  <si>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</si>
  <si>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</si>
  <si>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</si>
  <si>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</si>
  <si>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</si>
  <si>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</si>
  <si>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</si>
  <si>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</si>
  <si>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</si>
  <si>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</si>
  <si>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</si>
  <si>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</si>
  <si>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</si>
  <si>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</si>
  <si>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</si>
  <si>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</si>
  <si>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</si>
  <si>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</si>
  <si>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</si>
  <si>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</si>
  <si>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</si>
  <si>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</si>
  <si>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</si>
  <si>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</si>
  <si>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</si>
  <si>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</si>
  <si>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</si>
  <si>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</si>
  <si>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</si>
  <si>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</si>
  <si>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</si>
  <si>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</si>
  <si>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</si>
  <si>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</si>
  <si>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</si>
  <si>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</si>
  <si>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</si>
  <si>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</si>
  <si>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</si>
  <si>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</si>
  <si>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</si>
  <si>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</si>
  <si>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</si>
  <si>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</si>
  <si>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</si>
  <si>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</si>
  <si>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</si>
  <si>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</si>
  <si>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</si>
  <si>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</si>
  <si>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</si>
  <si>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</si>
  <si>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</si>
  <si>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</si>
  <si>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</si>
  <si>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</si>
  <si>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</si>
  <si>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</si>
  <si>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</si>
  <si>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</si>
  <si>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</si>
  <si>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</si>
  <si>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</si>
  <si>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</si>
  <si>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</si>
  <si>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</si>
  <si>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</si>
  <si>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</si>
  <si>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</si>
  <si>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</si>
  <si>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</si>
  <si>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</si>
  <si>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</si>
  <si>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</si>
  <si>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</si>
  <si>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</si>
  <si>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</si>
  <si>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</si>
  <si>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</si>
  <si>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</si>
  <si>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</si>
  <si>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</si>
  <si>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</si>
  <si>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</si>
  <si>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</si>
  <si>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</si>
  <si>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</si>
  <si>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</si>
  <si>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</si>
  <si>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</si>
  <si>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</si>
  <si>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</si>
  <si>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</si>
  <si>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</si>
  <si>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</si>
  <si>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</si>
  <si>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</si>
  <si>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</si>
  <si>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</si>
  <si>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</si>
  <si>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</si>
  <si>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</si>
  <si>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</si>
  <si>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</si>
  <si>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</si>
  <si>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</si>
  <si>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</si>
  <si>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</si>
  <si>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</si>
  <si>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</si>
  <si>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</si>
  <si>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</si>
  <si>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</si>
  <si>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</si>
  <si>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</si>
  <si>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</si>
  <si>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</si>
  <si>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</si>
  <si>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</si>
  <si>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</si>
  <si>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</si>
  <si>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</si>
  <si>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</si>
  <si>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</si>
  <si>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</si>
  <si>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</si>
  <si>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</si>
  <si>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</si>
  <si>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</si>
  <si>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</si>
  <si>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</si>
  <si>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</si>
  <si>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</si>
  <si>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</si>
  <si>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</si>
  <si>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</si>
  <si>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</si>
  <si>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</si>
  <si>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</si>
  <si>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</si>
  <si>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</si>
  <si>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</si>
  <si>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</si>
  <si>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</si>
  <si>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</si>
  <si>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</si>
  <si>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</si>
  <si>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</si>
  <si>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</si>
  <si>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</si>
  <si>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</si>
  <si>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</si>
  <si>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</si>
  <si>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</si>
  <si>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</si>
  <si>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</si>
  <si>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</si>
  <si>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</si>
  <si>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</si>
  <si>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</si>
  <si>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</si>
  <si>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</si>
  <si>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</si>
  <si>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</si>
  <si>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</si>
  <si>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</si>
  <si>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</si>
  <si>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</si>
  <si>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</si>
  <si>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</si>
  <si>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</si>
  <si>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</si>
  <si>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</si>
  <si>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</si>
  <si>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</si>
  <si>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</si>
  <si>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</si>
  <si>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</si>
  <si>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</si>
  <si>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</si>
  <si>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</si>
  <si>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</si>
  <si>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</si>
  <si>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</si>
  <si>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</si>
  <si>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</si>
  <si>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</si>
  <si>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</si>
  <si>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</si>
  <si>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</si>
  <si>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</si>
  <si>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</si>
  <si>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</si>
  <si>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</si>
  <si>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</si>
  <si>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</si>
  <si>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</si>
  <si>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</si>
  <si>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</si>
  <si>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</si>
  <si>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</si>
  <si>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</si>
  <si>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</si>
  <si>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</si>
  <si>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</si>
  <si>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</si>
  <si>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</si>
  <si>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</si>
  <si>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</si>
  <si>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</si>
  <si>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</si>
  <si>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</si>
  <si>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</si>
  <si>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</si>
  <si>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</si>
  <si>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</si>
  <si>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</si>
  <si>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</si>
  <si>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</si>
  <si>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</si>
  <si>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</si>
  <si>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</si>
  <si>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</si>
  <si>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</si>
  <si>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</si>
  <si>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</si>
  <si>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</si>
  <si>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</si>
  <si>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</si>
  <si>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</si>
  <si>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</si>
  <si>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</si>
  <si>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</si>
  <si>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</si>
  <si>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</si>
  <si>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</si>
  <si>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</si>
  <si>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</si>
  <si>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</si>
  <si>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</si>
  <si>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</si>
  <si>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</si>
  <si>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</si>
  <si>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</si>
  <si>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</si>
  <si>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</si>
  <si>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</si>
  <si>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</si>
  <si>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</si>
  <si>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</si>
  <si>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</si>
  <si>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</si>
  <si>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</si>
  <si>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</si>
  <si>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</si>
  <si>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</si>
  <si>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</si>
  <si>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</si>
  <si>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</si>
  <si>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</si>
  <si>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</si>
  <si>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</si>
  <si>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</si>
  <si>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</si>
  <si>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</si>
  <si>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</si>
  <si>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</si>
  <si>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</si>
  <si>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</si>
  <si>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</si>
  <si>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</si>
  <si>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</si>
  <si>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</si>
  <si>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</si>
  <si>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</si>
  <si>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</si>
  <si>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</si>
  <si>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</si>
  <si>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</si>
  <si>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</si>
  <si>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</si>
  <si>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</si>
  <si>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</si>
  <si>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</si>
  <si>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</si>
  <si>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</si>
  <si>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</si>
  <si>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</si>
  <si>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</si>
  <si>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</si>
  <si>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</si>
  <si>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</si>
  <si>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</si>
  <si>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</si>
  <si>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</si>
  <si>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</si>
  <si>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</si>
  <si>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</si>
  <si>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</si>
  <si>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</si>
  <si>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</si>
  <si>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</si>
  <si>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</si>
  <si>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</si>
  <si>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</si>
  <si>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</si>
  <si>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</si>
  <si>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</si>
  <si>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</si>
  <si>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</si>
  <si>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</si>
  <si>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</si>
  <si>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</si>
  <si>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</si>
  <si>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</si>
  <si>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</si>
  <si>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</si>
  <si>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</si>
  <si>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</si>
  <si>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</si>
  <si>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</si>
  <si>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</si>
  <si>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</si>
  <si>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</si>
  <si>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</si>
  <si>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</si>
  <si>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</si>
  <si>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</si>
  <si>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</si>
  <si>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</si>
  <si>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</si>
  <si>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</si>
  <si>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</si>
  <si>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</si>
  <si>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</si>
  <si>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</si>
  <si>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</si>
  <si>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</si>
  <si>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</si>
  <si>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</si>
  <si>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</si>
  <si>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</si>
  <si>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</si>
  <si>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</si>
  <si>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</si>
  <si>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</si>
  <si>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</si>
  <si>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</si>
  <si>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</si>
  <si>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</si>
  <si>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</si>
  <si>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</si>
  <si>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</si>
  <si>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</si>
  <si>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</si>
  <si>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</si>
  <si>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</si>
  <si>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</si>
  <si>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</si>
  <si>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</si>
  <si>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</si>
  <si>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</si>
  <si>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</si>
  <si>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</si>
  <si>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</si>
  <si>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</si>
  <si>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</si>
  <si>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</si>
  <si>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</si>
  <si>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</si>
  <si>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</si>
  <si>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</si>
  <si>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</si>
  <si>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</si>
  <si>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</si>
  <si>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</si>
  <si>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</si>
  <si>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</si>
  <si>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</si>
  <si>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</si>
  <si>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</si>
  <si>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</si>
  <si>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</si>
  <si>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</si>
  <si>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</si>
  <si>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</si>
  <si>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</si>
  <si>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</si>
  <si>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</si>
  <si>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</si>
  <si>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</si>
  <si>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</si>
  <si>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</si>
  <si>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</si>
  <si>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</si>
  <si>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</si>
  <si>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</si>
  <si>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</si>
  <si>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</si>
  <si>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</si>
  <si>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</si>
  <si>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</si>
  <si>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</si>
  <si>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</si>
  <si>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</si>
  <si>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</si>
  <si>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</si>
  <si>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</si>
  <si>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</si>
  <si>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</si>
  <si>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</si>
  <si>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</si>
  <si>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</si>
  <si>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</si>
  <si>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</si>
  <si>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</si>
  <si>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</si>
  <si>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</si>
  <si>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</si>
  <si>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</si>
  <si>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</si>
  <si>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</si>
  <si>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</si>
  <si>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</si>
  <si>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</si>
  <si>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</si>
  <si>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</si>
  <si>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</si>
  <si>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</si>
  <si>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</si>
  <si>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</si>
  <si>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</si>
  <si>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</si>
  <si>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</si>
  <si>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</si>
  <si>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</si>
  <si>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</si>
  <si>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</si>
  <si>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</si>
  <si>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</si>
  <si>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</si>
  <si>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</si>
  <si>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</si>
  <si>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</si>
  <si>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</si>
  <si>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</si>
  <si>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</si>
  <si>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</si>
  <si>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</si>
  <si>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</si>
  <si>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</si>
  <si>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</si>
  <si>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</si>
  <si>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</si>
  <si>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</si>
  <si>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</si>
  <si>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</si>
  <si>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</si>
  <si>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</si>
  <si>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</si>
  <si>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</si>
  <si>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</si>
  <si>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</si>
  <si>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</si>
  <si>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</si>
  <si>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</si>
  <si>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</si>
  <si>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</si>
  <si>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</si>
  <si>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</si>
  <si>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</si>
  <si>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</si>
  <si>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</si>
  <si>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</si>
  <si>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</si>
  <si>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</si>
  <si>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</si>
  <si>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</si>
  <si>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</si>
  <si>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</si>
  <si>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</si>
  <si>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</si>
  <si>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</si>
  <si>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</si>
  <si>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</si>
  <si>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</si>
  <si>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</si>
  <si>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</si>
  <si>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</si>
  <si>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</si>
  <si>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</si>
  <si>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</si>
  <si>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</si>
  <si>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</si>
  <si>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</si>
  <si>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</si>
  <si>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</si>
  <si>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</si>
  <si>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</si>
  <si>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</si>
  <si>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</si>
  <si>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</si>
  <si>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</si>
  <si>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</si>
  <si>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</si>
  <si>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</si>
  <si>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</si>
  <si>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</si>
  <si>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</si>
  <si>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</si>
  <si>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</si>
  <si>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</si>
  <si>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</si>
  <si>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</si>
  <si>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</si>
  <si>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</si>
  <si>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</si>
  <si>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</si>
  <si>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</si>
  <si>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</si>
  <si>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</si>
  <si>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</si>
  <si>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</si>
  <si>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</si>
  <si>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</si>
  <si>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</si>
  <si>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</si>
  <si>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</si>
  <si>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</si>
  <si>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</si>
  <si>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</si>
  <si>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</si>
  <si>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</si>
  <si>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</si>
  <si>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</si>
  <si>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</si>
  <si>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</si>
  <si>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</si>
  <si>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</si>
  <si>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</si>
  <si>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</si>
  <si>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</si>
  <si>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</si>
  <si>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</si>
  <si>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</si>
  <si>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</si>
  <si>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</si>
  <si>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</si>
  <si>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</si>
  <si>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</si>
  <si>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</si>
  <si>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</si>
  <si>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</si>
  <si>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</si>
  <si>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</si>
  <si>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</si>
  <si>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</si>
  <si>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</si>
  <si>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</si>
  <si>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</si>
  <si>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</si>
  <si>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</si>
  <si>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</si>
  <si>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</si>
  <si>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</si>
  <si>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</si>
  <si>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</si>
  <si>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</si>
  <si>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ცხრილი 9 (Capital), N39</t>
  </si>
  <si>
    <t>ცხრილი 9 (Capital), N17</t>
  </si>
  <si>
    <t>ცხრილი 9 (Capital), N37</t>
  </si>
  <si>
    <t>ცხრილი 9 (Capital), N2</t>
  </si>
  <si>
    <t>ცხრილი 9 (Capital), N3</t>
  </si>
  <si>
    <t>ცხრილი 9 (Capital), N6</t>
  </si>
  <si>
    <t>ს.ს "პროკრედიტ ბანკი"</t>
  </si>
  <si>
    <t>X</t>
  </si>
  <si>
    <t>www.procreditbank.ge</t>
  </si>
  <si>
    <t>მარსელ სებასტიან ცაიტინგერი</t>
  </si>
  <si>
    <t>ჯან მარკო ფელიჩე</t>
  </si>
  <si>
    <t>მაია ხაჩიძე</t>
  </si>
  <si>
    <t>რაინერ პეტერ ოტენშტაინი</t>
  </si>
  <si>
    <t>სანდრინე მასიანი</t>
  </si>
  <si>
    <t>ალექსი მატუა</t>
  </si>
  <si>
    <t>ზეინაბ ლომაშვილი</t>
  </si>
  <si>
    <t>გრიგოლ სალიაშვილი</t>
  </si>
  <si>
    <t>ProCredit Holding AG &amp; Co. KGaA</t>
  </si>
  <si>
    <t>Zeitinger Invest GmbH</t>
  </si>
  <si>
    <t>KfW - Kreditanstalt für Wiederaufbau</t>
  </si>
  <si>
    <t>DOEN Participaties BV</t>
  </si>
  <si>
    <t>IFC - International Finance Corporation</t>
  </si>
  <si>
    <t>TIAA-Teachers Insurance and Annuity Association</t>
  </si>
  <si>
    <t>არადამოუკიდებელი თავმჯდომარე</t>
  </si>
  <si>
    <t>არადამოუკიდებელ წევრი</t>
  </si>
  <si>
    <t>დამოუკიდებელი წევრი</t>
  </si>
  <si>
    <t>გენერალური დირექტორი/ბიზნეს კლიენტები, ფინანსები</t>
  </si>
  <si>
    <t>დირექტორი/საკრედიტო რისკები, ზოგადი რისკები</t>
  </si>
  <si>
    <t>დირექტორი/ფიზიკური პირები, მცირე ბიზნესის განვითარება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</si>
</sst>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3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s>
  <cellStyleXfs count="21414">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72" fontId="27" fillId="37" borderId="0"/>
    <xf numFmtId="173" fontId="27" fillId="37" borderId="0"/>
    <xf numFmtId="172" fontId="27" fillId="37" borderId="0"/>
    <xf numFmtId="0" fontId="28" fillId="38" borderId="0" applyNumberFormat="0" applyBorder="0" applyAlignment="0" applyProtection="0"/>
    <xf numFmtId="0" fontId="4" fillId="13"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0" fontId="33" fillId="39" borderId="0" applyNumberFormat="0" applyBorder="0" applyAlignment="0" applyProtection="0"/>
    <xf numFmtId="174" fontId="36"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5" fontId="38" fillId="0" borderId="0" applyFill="0" applyBorder="0" applyAlignment="0"/>
    <xf numFmtId="175" fontId="38"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6" fontId="38" fillId="0" borderId="0" applyFill="0" applyBorder="0" applyAlignment="0"/>
    <xf numFmtId="177" fontId="38" fillId="0" borderId="0" applyFill="0" applyBorder="0" applyAlignment="0"/>
    <xf numFmtId="178" fontId="38" fillId="0" borderId="0" applyFill="0" applyBorder="0" applyAlignment="0"/>
    <xf numFmtId="179"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3"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42" fillId="65" borderId="45" applyNumberFormat="0" applyAlignment="0" applyProtection="0"/>
    <xf numFmtId="0" fontId="43" fillId="10" borderId="40"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0" fontId="42"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0" fontId="43" fillId="10" borderId="40"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0" fontId="42" fillId="65" borderId="45"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68" fontId="28"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6" fillId="0" borderId="0"/>
    <xf numFmtId="176" fontId="38"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6" fillId="0" borderId="0"/>
    <xf numFmtId="14" fontId="47" fillId="0" borderId="0" applyFill="0" applyBorder="0" applyAlignment="0"/>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0" applyFont="0" applyFill="0" applyBorder="0" applyAlignment="0" applyProtection="0"/>
    <xf numFmtId="184"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0" fontId="49" fillId="0" borderId="0" applyNumberFormat="0" applyFill="0" applyBorder="0" applyAlignment="0" applyProtection="0"/>
    <xf numFmtId="172" fontId="2" fillId="0" borderId="0"/>
    <xf numFmtId="0" fontId="2" fillId="0" borderId="0"/>
    <xf numFmtId="172"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72"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72" fontId="55" fillId="0" borderId="9">
      <alignment horizontal="left" vertical="center"/>
    </xf>
    <xf numFmtId="0" fontId="56" fillId="0" borderId="47" applyNumberFormat="0" applyFill="0" applyAlignment="0" applyProtection="0"/>
    <xf numFmtId="173" fontId="56" fillId="0" borderId="47" applyNumberFormat="0" applyFill="0" applyAlignment="0" applyProtection="0"/>
    <xf numFmtId="0"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73"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0" fontId="58" fillId="0" borderId="49" applyNumberFormat="0" applyFill="0" applyAlignment="0" applyProtection="0"/>
    <xf numFmtId="173"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0" fontId="58" fillId="0" borderId="0" applyNumberFormat="0" applyFill="0" applyBorder="0" applyAlignment="0" applyProtection="0"/>
    <xf numFmtId="173" fontId="58" fillId="0" borderId="0" applyNumberFormat="0" applyFill="0" applyBorder="0" applyAlignment="0" applyProtection="0"/>
    <xf numFmtId="0"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0" fontId="58" fillId="0" borderId="0" applyNumberFormat="0" applyFill="0" applyBorder="0" applyAlignment="0" applyProtection="0"/>
    <xf numFmtId="37" fontId="59" fillId="0" borderId="0"/>
    <xf numFmtId="172" fontId="60" fillId="0" borderId="0"/>
    <xf numFmtId="0" fontId="60" fillId="0" borderId="0"/>
    <xf numFmtId="172" fontId="60" fillId="0" borderId="0"/>
    <xf numFmtId="172" fontId="55" fillId="0" borderId="0"/>
    <xf numFmtId="0" fontId="55" fillId="0" borderId="0"/>
    <xf numFmtId="172" fontId="55"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172" fontId="64" fillId="0" borderId="0"/>
    <xf numFmtId="0" fontId="64" fillId="0" borderId="0"/>
    <xf numFmtId="172"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5" fillId="0" borderId="0" applyNumberFormat="0" applyFill="0" applyBorder="0" applyAlignment="0" applyProtection="0">
      <alignment vertical="top"/>
      <protection locked="0"/>
    </xf>
    <xf numFmtId="173" fontId="65" fillId="0" borderId="0" applyNumberFormat="0" applyFill="0" applyBorder="0" applyAlignment="0" applyProtection="0">
      <alignment vertical="top"/>
      <protection locked="0"/>
    </xf>
    <xf numFmtId="172" fontId="65" fillId="0" borderId="0" applyNumberFormat="0" applyFill="0" applyBorder="0" applyAlignment="0" applyProtection="0">
      <alignment vertical="top"/>
      <protection locked="0"/>
    </xf>
    <xf numFmtId="172" fontId="66" fillId="0" borderId="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3"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0" fontId="67" fillId="43" borderId="44" applyNumberFormat="0" applyAlignment="0" applyProtection="0"/>
    <xf numFmtId="3" fontId="2" fillId="72" borderId="3" applyFont="0">
      <alignment horizontal="right" vertical="center"/>
      <protection locked="0"/>
    </xf>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70" fillId="0" borderId="50" applyNumberFormat="0" applyFill="0" applyAlignment="0" applyProtection="0"/>
    <xf numFmtId="0" fontId="71" fillId="0" borderId="39"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0" fontId="70" fillId="0" borderId="50"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0" fontId="70" fillId="0" borderId="50"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0" fontId="73" fillId="73" borderId="0" applyNumberFormat="0" applyBorder="0" applyAlignment="0" applyProtection="0"/>
    <xf numFmtId="1" fontId="76" fillId="0" borderId="0" applyProtection="0"/>
    <xf numFmtId="172" fontId="27" fillId="0" borderId="51"/>
    <xf numFmtId="173" fontId="27" fillId="0" borderId="51"/>
    <xf numFmtId="172" fontId="27"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7" fillId="0" borderId="0"/>
    <xf numFmtId="185" fontId="2"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0" fontId="78" fillId="0" borderId="0"/>
    <xf numFmtId="0" fontId="77" fillId="0" borderId="0"/>
    <xf numFmtId="183" fontId="29" fillId="0" borderId="0"/>
    <xf numFmtId="183" fontId="2" fillId="0" borderId="0"/>
    <xf numFmtId="183" fontId="2" fillId="0" borderId="0"/>
    <xf numFmtId="0" fontId="2" fillId="0" borderId="0"/>
    <xf numFmtId="0" fontId="2"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9"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9" fillId="0" borderId="0"/>
    <xf numFmtId="0" fontId="29" fillId="0" borderId="0"/>
    <xf numFmtId="172"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72" fontId="29" fillId="0" borderId="0"/>
    <xf numFmtId="0" fontId="29" fillId="0" borderId="0"/>
    <xf numFmtId="0" fontId="29"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183" fontId="29" fillId="0" borderId="0"/>
    <xf numFmtId="183" fontId="2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29" fillId="0" borderId="0"/>
    <xf numFmtId="183" fontId="29" fillId="0" borderId="0"/>
    <xf numFmtId="183" fontId="29" fillId="0" borderId="0"/>
    <xf numFmtId="183"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83"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9"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29" fillId="0" borderId="0"/>
    <xf numFmtId="0" fontId="2" fillId="0" borderId="0"/>
    <xf numFmtId="0" fontId="28" fillId="0" borderId="0"/>
    <xf numFmtId="172" fontId="26" fillId="0" borderId="0"/>
    <xf numFmtId="0" fontId="2"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83" fontId="2" fillId="0" borderId="0"/>
    <xf numFmtId="0" fontId="29" fillId="0" borderId="0"/>
    <xf numFmtId="0" fontId="29" fillId="0" borderId="0"/>
    <xf numFmtId="172" fontId="26" fillId="0" borderId="0"/>
    <xf numFmtId="0" fontId="66" fillId="0" borderId="0"/>
    <xf numFmtId="0" fontId="2" fillId="0" borderId="0"/>
    <xf numFmtId="172" fontId="26" fillId="0" borderId="0"/>
    <xf numFmtId="0" fontId="1"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183" fontId="2" fillId="0" borderId="0"/>
    <xf numFmtId="0" fontId="2" fillId="0" borderId="0"/>
    <xf numFmtId="183" fontId="2" fillId="0" borderId="0"/>
    <xf numFmtId="0" fontId="2" fillId="0" borderId="0"/>
    <xf numFmtId="183"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183"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83" fontId="2"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83" fontId="27" fillId="0" borderId="0"/>
    <xf numFmtId="0" fontId="7"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83" fontId="7" fillId="0" borderId="0"/>
    <xf numFmtId="0" fontId="27" fillId="0" borderId="0"/>
    <xf numFmtId="183"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7" fillId="0" borderId="0"/>
    <xf numFmtId="183" fontId="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72" fontId="27" fillId="0" borderId="0"/>
    <xf numFmtId="0" fontId="77"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72" fontId="7" fillId="0" borderId="0"/>
    <xf numFmtId="0" fontId="77" fillId="0" borderId="0"/>
    <xf numFmtId="172"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83"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83"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183" fontId="2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183" fontId="27" fillId="0" borderId="0"/>
    <xf numFmtId="183" fontId="27"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5" fillId="0" borderId="0"/>
    <xf numFmtId="0" fontId="2" fillId="0" borderId="0"/>
    <xf numFmtId="0" fontId="77" fillId="0" borderId="0"/>
    <xf numFmtId="172" fontId="45"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2"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3"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72"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1" fillId="0" borderId="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72"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172" fontId="2" fillId="0" borderId="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73"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172"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2"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3" fillId="0" borderId="0"/>
    <xf numFmtId="0" fontId="83" fillId="0" borderId="0"/>
    <xf numFmtId="172" fontId="83" fillId="0" borderId="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3"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26" fillId="0" borderId="0"/>
    <xf numFmtId="179" fontId="38" fillId="0" borderId="0" applyFont="0" applyFill="0" applyBorder="0" applyAlignment="0" applyProtection="0"/>
    <xf numFmtId="190"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xf numFmtId="0" fontId="2" fillId="0" borderId="0"/>
    <xf numFmtId="172" fontId="2" fillId="0" borderId="0"/>
    <xf numFmtId="191"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9" fillId="0" borderId="0"/>
    <xf numFmtId="0" fontId="26" fillId="0" borderId="0"/>
    <xf numFmtId="0" fontId="90" fillId="0" borderId="0"/>
    <xf numFmtId="0" fontId="90" fillId="0" borderId="0"/>
    <xf numFmtId="172" fontId="26" fillId="0" borderId="0"/>
    <xf numFmtId="172"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93" fontId="38" fillId="0" borderId="0" applyFill="0" applyBorder="0" applyAlignment="0"/>
    <xf numFmtId="194" fontId="38" fillId="0" borderId="0" applyFill="0" applyBorder="0" applyAlignment="0"/>
    <xf numFmtId="0" fontId="93" fillId="0" borderId="0">
      <alignment horizontal="center" vertical="top"/>
    </xf>
    <xf numFmtId="0" fontId="94" fillId="0" borderId="0" applyNumberFormat="0" applyFill="0" applyBorder="0" applyAlignment="0" applyProtection="0"/>
    <xf numFmtId="173" fontId="94" fillId="0" borderId="0" applyNumberFormat="0" applyFill="0" applyBorder="0" applyAlignment="0" applyProtection="0"/>
    <xf numFmtId="0"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0" fontId="94" fillId="0" borderId="0" applyNumberFormat="0" applyFill="0" applyBorder="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3"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26" fillId="0" borderId="55"/>
    <xf numFmtId="189" fontId="82"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7" fillId="0" borderId="0" applyFont="0" applyFill="0" applyBorder="0" applyAlignment="0" applyProtection="0"/>
    <xf numFmtId="196"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165" fontId="99" fillId="0" borderId="0" applyFont="0" applyFill="0" applyBorder="0" applyAlignment="0" applyProtection="0"/>
    <xf numFmtId="167"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166" fontId="99" fillId="0" borderId="0" applyFont="0" applyFill="0" applyBorder="0" applyAlignment="0" applyProtection="0"/>
    <xf numFmtId="168"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3" applyNumberFormat="0" applyFill="0" applyAlignment="0" applyProtection="0"/>
    <xf numFmtId="172" fontId="95" fillId="0" borderId="113" applyNumberFormat="0" applyFill="0" applyAlignment="0" applyProtection="0"/>
    <xf numFmtId="173" fontId="95" fillId="0" borderId="113" applyNumberFormat="0" applyFill="0" applyAlignment="0" applyProtection="0"/>
    <xf numFmtId="172" fontId="95" fillId="0" borderId="113" applyNumberFormat="0" applyFill="0" applyAlignment="0" applyProtection="0"/>
    <xf numFmtId="172" fontId="95" fillId="0" borderId="113" applyNumberFormat="0" applyFill="0" applyAlignment="0" applyProtection="0"/>
    <xf numFmtId="173" fontId="95" fillId="0" borderId="113" applyNumberFormat="0" applyFill="0" applyAlignment="0" applyProtection="0"/>
    <xf numFmtId="172" fontId="95" fillId="0" borderId="113" applyNumberFormat="0" applyFill="0" applyAlignment="0" applyProtection="0"/>
    <xf numFmtId="172" fontId="95" fillId="0" borderId="113" applyNumberFormat="0" applyFill="0" applyAlignment="0" applyProtection="0"/>
    <xf numFmtId="173" fontId="95" fillId="0" borderId="113" applyNumberFormat="0" applyFill="0" applyAlignment="0" applyProtection="0"/>
    <xf numFmtId="172" fontId="95" fillId="0" borderId="113" applyNumberFormat="0" applyFill="0" applyAlignment="0" applyProtection="0"/>
    <xf numFmtId="172" fontId="95" fillId="0" borderId="113" applyNumberFormat="0" applyFill="0" applyAlignment="0" applyProtection="0"/>
    <xf numFmtId="173" fontId="95" fillId="0" borderId="113" applyNumberFormat="0" applyFill="0" applyAlignment="0" applyProtection="0"/>
    <xf numFmtId="172"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73"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72"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72"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92" fontId="2" fillId="70" borderId="107" applyFont="0">
      <alignment horizontal="right" vertical="center"/>
    </xf>
    <xf numFmtId="3" fontId="2" fillId="70" borderId="107" applyFont="0">
      <alignment horizontal="right" vertical="center"/>
    </xf>
    <xf numFmtId="0" fontId="84" fillId="64" borderId="112" applyNumberFormat="0" applyAlignment="0" applyProtection="0"/>
    <xf numFmtId="172" fontId="86" fillId="64" borderId="112" applyNumberFormat="0" applyAlignment="0" applyProtection="0"/>
    <xf numFmtId="173" fontId="86" fillId="64" borderId="112" applyNumberFormat="0" applyAlignment="0" applyProtection="0"/>
    <xf numFmtId="172" fontId="86" fillId="64" borderId="112" applyNumberFormat="0" applyAlignment="0" applyProtection="0"/>
    <xf numFmtId="172" fontId="86" fillId="64" borderId="112" applyNumberFormat="0" applyAlignment="0" applyProtection="0"/>
    <xf numFmtId="173" fontId="86" fillId="64" borderId="112" applyNumberFormat="0" applyAlignment="0" applyProtection="0"/>
    <xf numFmtId="172" fontId="86" fillId="64" borderId="112" applyNumberFormat="0" applyAlignment="0" applyProtection="0"/>
    <xf numFmtId="172" fontId="86" fillId="64" borderId="112" applyNumberFormat="0" applyAlignment="0" applyProtection="0"/>
    <xf numFmtId="173" fontId="86" fillId="64" borderId="112" applyNumberFormat="0" applyAlignment="0" applyProtection="0"/>
    <xf numFmtId="172" fontId="86" fillId="64" borderId="112" applyNumberFormat="0" applyAlignment="0" applyProtection="0"/>
    <xf numFmtId="172" fontId="86" fillId="64" borderId="112" applyNumberFormat="0" applyAlignment="0" applyProtection="0"/>
    <xf numFmtId="173" fontId="86" fillId="64" borderId="112" applyNumberFormat="0" applyAlignment="0" applyProtection="0"/>
    <xf numFmtId="172"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73"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72"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72"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3" fontId="2" fillId="72" borderId="107" applyFont="0">
      <alignment horizontal="right" vertical="center"/>
      <protection locked="0"/>
    </xf>
    <xf numFmtId="0" fontId="67" fillId="43" borderId="110" applyNumberFormat="0" applyAlignment="0" applyProtection="0"/>
    <xf numFmtId="172" fontId="69" fillId="43" borderId="110" applyNumberFormat="0" applyAlignment="0" applyProtection="0"/>
    <xf numFmtId="173" fontId="69" fillId="43" borderId="110" applyNumberFormat="0" applyAlignment="0" applyProtection="0"/>
    <xf numFmtId="172" fontId="69" fillId="43" borderId="110" applyNumberFormat="0" applyAlignment="0" applyProtection="0"/>
    <xf numFmtId="172" fontId="69" fillId="43" borderId="110" applyNumberFormat="0" applyAlignment="0" applyProtection="0"/>
    <xf numFmtId="173" fontId="69" fillId="43" borderId="110" applyNumberFormat="0" applyAlignment="0" applyProtection="0"/>
    <xf numFmtId="172" fontId="69" fillId="43" borderId="110" applyNumberFormat="0" applyAlignment="0" applyProtection="0"/>
    <xf numFmtId="172" fontId="69" fillId="43" borderId="110" applyNumberFormat="0" applyAlignment="0" applyProtection="0"/>
    <xf numFmtId="173" fontId="69" fillId="43" borderId="110" applyNumberFormat="0" applyAlignment="0" applyProtection="0"/>
    <xf numFmtId="172" fontId="69" fillId="43" borderId="110" applyNumberFormat="0" applyAlignment="0" applyProtection="0"/>
    <xf numFmtId="172" fontId="69" fillId="43" borderId="110" applyNumberFormat="0" applyAlignment="0" applyProtection="0"/>
    <xf numFmtId="173" fontId="69" fillId="43" borderId="110" applyNumberFormat="0" applyAlignment="0" applyProtection="0"/>
    <xf numFmtId="172"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73"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72"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72"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3" fillId="70" borderId="108" applyFont="0" applyBorder="0">
      <alignment horizontal="center" wrapText="1"/>
    </xf>
    <xf numFmtId="172" fontId="55" fillId="0" borderId="105">
      <alignment horizontal="left" vertical="center"/>
    </xf>
    <xf numFmtId="0" fontId="55" fillId="0" borderId="105">
      <alignment horizontal="left" vertical="center"/>
    </xf>
    <xf numFmtId="0" fontId="55" fillId="0" borderId="105">
      <alignment horizontal="left" vertical="center"/>
    </xf>
    <xf numFmtId="0" fontId="2" fillId="69" borderId="107" applyNumberFormat="0" applyFont="0" applyBorder="0" applyProtection="0">
      <alignment horizontal="center" vertical="center"/>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9" fillId="64" borderId="110" applyNumberFormat="0" applyAlignment="0" applyProtection="0"/>
    <xf numFmtId="172" fontId="41" fillId="64" borderId="110" applyNumberFormat="0" applyAlignment="0" applyProtection="0"/>
    <xf numFmtId="173" fontId="41" fillId="64" borderId="110" applyNumberFormat="0" applyAlignment="0" applyProtection="0"/>
    <xf numFmtId="172" fontId="41" fillId="64" borderId="110" applyNumberFormat="0" applyAlignment="0" applyProtection="0"/>
    <xf numFmtId="172" fontId="41" fillId="64" borderId="110" applyNumberFormat="0" applyAlignment="0" applyProtection="0"/>
    <xf numFmtId="173" fontId="41" fillId="64" borderId="110" applyNumberFormat="0" applyAlignment="0" applyProtection="0"/>
    <xf numFmtId="172" fontId="41" fillId="64" borderId="110" applyNumberFormat="0" applyAlignment="0" applyProtection="0"/>
    <xf numFmtId="172" fontId="41" fillId="64" borderId="110" applyNumberFormat="0" applyAlignment="0" applyProtection="0"/>
    <xf numFmtId="173" fontId="41" fillId="64" borderId="110" applyNumberFormat="0" applyAlignment="0" applyProtection="0"/>
    <xf numFmtId="172" fontId="41" fillId="64" borderId="110" applyNumberFormat="0" applyAlignment="0" applyProtection="0"/>
    <xf numFmtId="172" fontId="41" fillId="64" borderId="110" applyNumberFormat="0" applyAlignment="0" applyProtection="0"/>
    <xf numFmtId="173" fontId="41" fillId="64" borderId="110" applyNumberFormat="0" applyAlignment="0" applyProtection="0"/>
    <xf numFmtId="172"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73"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72"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72"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1" fillId="0" borderId="0"/>
    <xf numFmtId="173" fontId="27" fillId="37" borderId="0"/>
    <xf numFmtId="0" fontId="2" fillId="0" borderId="0">
      <alignment vertical="center"/>
    </xf>
    <xf numFmtId="43" fontId="1" fillId="0" borderId="0" applyFont="0" applyFill="0" applyBorder="0" applyAlignment="0" applyProtection="0"/>
  </cellStyleXfs>
  <cellXfs count="88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1" fontId="0" fillId="0" borderId="0" xfId="0" applyNumberFormat="1"/>
    <xf numFmtId="171" fontId="3" fillId="0" borderId="0" xfId="0" applyNumberFormat="1" applyFont="1" applyFill="1" applyBorder="1" applyAlignment="1">
      <alignment horizontal="center"/>
    </xf>
    <xf numFmtId="171"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4" fillId="0" borderId="24" xfId="0" applyFont="1" applyBorder="1" applyAlignment="1"/>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6"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9" fontId="6" fillId="3" borderId="3" xfId="1" applyNumberFormat="1" applyFont="1" applyFill="1" applyBorder="1" applyAlignment="1" applyProtection="1">
      <alignment horizontal="center" vertical="center" wrapText="1"/>
      <protection locked="0"/>
    </xf>
    <xf numFmtId="169" fontId="6" fillId="3" borderId="22" xfId="1" applyNumberFormat="1" applyFont="1" applyFill="1" applyBorder="1" applyAlignment="1" applyProtection="1">
      <alignment horizontal="center" vertical="center" wrapText="1"/>
      <protection locked="0"/>
    </xf>
    <xf numFmtId="169"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70"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70"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60" xfId="0" applyFont="1" applyBorder="1"/>
    <xf numFmtId="0" fontId="21" fillId="0" borderId="25" xfId="0" applyFont="1" applyBorder="1" applyAlignment="1">
      <alignment horizontal="center" vertical="center" wrapText="1"/>
    </xf>
    <xf numFmtId="0" fontId="4" fillId="0" borderId="61"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9"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71" fontId="24" fillId="0" borderId="69" xfId="0" applyNumberFormat="1" applyFont="1" applyBorder="1" applyAlignment="1">
      <alignment horizontal="center"/>
    </xf>
    <xf numFmtId="171" fontId="24" fillId="0" borderId="67" xfId="0" applyNumberFormat="1" applyFont="1" applyBorder="1" applyAlignment="1">
      <alignment horizontal="center"/>
    </xf>
    <xf numFmtId="171" fontId="18" fillId="0" borderId="67" xfId="0" applyNumberFormat="1" applyFont="1" applyBorder="1" applyAlignment="1">
      <alignment horizontal="center"/>
    </xf>
    <xf numFmtId="171" fontId="24" fillId="0" borderId="70" xfId="0" applyNumberFormat="1" applyFont="1" applyBorder="1" applyAlignment="1">
      <alignment horizontal="center"/>
    </xf>
    <xf numFmtId="171" fontId="23" fillId="36" borderId="62" xfId="0" applyNumberFormat="1" applyFont="1" applyFill="1" applyBorder="1" applyAlignment="1">
      <alignment horizontal="center"/>
    </xf>
    <xf numFmtId="171" fontId="24" fillId="0" borderId="66" xfId="0" applyNumberFormat="1" applyFont="1" applyBorder="1" applyAlignment="1">
      <alignment horizontal="center"/>
    </xf>
    <xf numFmtId="0" fontId="24" fillId="0" borderId="25" xfId="0" applyFont="1" applyBorder="1" applyAlignment="1">
      <alignment horizontal="center"/>
    </xf>
    <xf numFmtId="0" fontId="23" fillId="36" borderId="63" xfId="0" applyFont="1" applyFill="1" applyBorder="1" applyAlignment="1">
      <alignment wrapText="1"/>
    </xf>
    <xf numFmtId="171" fontId="23"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3" fontId="8" fillId="36" borderId="23" xfId="5" applyNumberFormat="1" applyFont="1" applyFill="1" applyBorder="1" applyProtection="1">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9" fontId="9"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6"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7"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7" xfId="0" applyNumberFormat="1" applyFont="1" applyFill="1" applyBorder="1" applyAlignment="1">
      <alignment horizontal="right" vertical="center"/>
    </xf>
    <xf numFmtId="49" fontId="107" fillId="0" borderId="92"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2"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97" fontId="8" fillId="2" borderId="26" xfId="0" applyNumberFormat="1" applyFont="1" applyFill="1" applyBorder="1" applyAlignment="1" applyProtection="1">
      <alignment vertical="center"/>
      <protection locked="0"/>
    </xf>
    <xf numFmtId="197" fontId="8" fillId="0" borderId="3" xfId="7" applyNumberFormat="1" applyFont="1" applyFill="1" applyBorder="1" applyAlignment="1" applyProtection="1">
      <alignment horizontal="right"/>
    </xf>
    <xf numFmtId="197" fontId="8" fillId="36" borderId="3" xfId="7" applyNumberFormat="1" applyFont="1" applyFill="1" applyBorder="1" applyAlignment="1" applyProtection="1">
      <alignment horizontal="right"/>
    </xf>
    <xf numFmtId="197" fontId="8" fillId="0" borderId="10" xfId="0" applyNumberFormat="1" applyFont="1" applyFill="1" applyBorder="1" applyAlignment="1" applyProtection="1">
      <alignment horizontal="right"/>
    </xf>
    <xf numFmtId="197" fontId="8" fillId="0" borderId="3" xfId="0" applyNumberFormat="1" applyFont="1" applyFill="1" applyBorder="1" applyAlignment="1" applyProtection="1">
      <alignment horizontal="right"/>
    </xf>
    <xf numFmtId="197" fontId="8" fillId="36" borderId="23" xfId="0" applyNumberFormat="1" applyFont="1" applyFill="1" applyBorder="1" applyAlignment="1" applyProtection="1">
      <alignment horizontal="right"/>
    </xf>
    <xf numFmtId="197" fontId="8" fillId="0" borderId="3" xfId="7" applyNumberFormat="1" applyFont="1" applyFill="1" applyBorder="1" applyAlignment="1" applyProtection="1">
      <alignment horizontal="right"/>
      <protection locked="0"/>
    </xf>
    <xf numFmtId="197" fontId="8" fillId="0" borderId="10" xfId="0" applyNumberFormat="1" applyFont="1" applyFill="1" applyBorder="1" applyAlignment="1" applyProtection="1">
      <alignment horizontal="right"/>
      <protection locked="0"/>
    </xf>
    <xf numFmtId="197" fontId="8" fillId="0" borderId="3" xfId="0" applyNumberFormat="1" applyFont="1" applyFill="1" applyBorder="1" applyAlignment="1" applyProtection="1">
      <alignment horizontal="right"/>
      <protection locked="0"/>
    </xf>
    <xf numFmtId="197" fontId="8" fillId="0" borderId="23" xfId="0" applyNumberFormat="1" applyFont="1" applyFill="1" applyBorder="1" applyAlignment="1" applyProtection="1">
      <alignment horizontal="right"/>
    </xf>
    <xf numFmtId="197" fontId="8" fillId="36" borderId="26" xfId="7" applyNumberFormat="1" applyFont="1" applyFill="1" applyBorder="1" applyAlignment="1" applyProtection="1">
      <alignment horizontal="right"/>
    </xf>
    <xf numFmtId="197" fontId="8" fillId="36" borderId="27" xfId="0" applyNumberFormat="1" applyFont="1" applyFill="1" applyBorder="1" applyAlignment="1" applyProtection="1">
      <alignment horizontal="right"/>
    </xf>
    <xf numFmtId="197" fontId="19" fillId="0" borderId="3" xfId="0" applyNumberFormat="1" applyFont="1" applyFill="1" applyBorder="1" applyAlignment="1" applyProtection="1">
      <alignment horizontal="right"/>
      <protection locked="0"/>
    </xf>
    <xf numFmtId="197" fontId="8" fillId="36" borderId="23" xfId="7" applyNumberFormat="1" applyFont="1" applyFill="1" applyBorder="1" applyAlignment="1" applyProtection="1">
      <alignment horizontal="right"/>
    </xf>
    <xf numFmtId="197" fontId="19" fillId="36" borderId="3" xfId="0" applyNumberFormat="1" applyFont="1" applyFill="1" applyBorder="1" applyAlignment="1">
      <alignment horizontal="right"/>
    </xf>
    <xf numFmtId="197" fontId="8" fillId="0" borderId="23" xfId="7" applyNumberFormat="1" applyFont="1" applyFill="1" applyBorder="1" applyAlignment="1" applyProtection="1">
      <alignment horizontal="right"/>
    </xf>
    <xf numFmtId="197" fontId="20" fillId="0" borderId="3" xfId="0" applyNumberFormat="1" applyFont="1" applyFill="1" applyBorder="1" applyAlignment="1">
      <alignment horizontal="center"/>
    </xf>
    <xf numFmtId="197" fontId="20" fillId="0" borderId="23" xfId="0" applyNumberFormat="1" applyFont="1" applyFill="1" applyBorder="1" applyAlignment="1">
      <alignment horizontal="center"/>
    </xf>
    <xf numFmtId="197" fontId="19" fillId="36" borderId="3" xfId="0" applyNumberFormat="1" applyFont="1" applyFill="1" applyBorder="1" applyAlignment="1" applyProtection="1">
      <alignment horizontal="right"/>
    </xf>
    <xf numFmtId="197" fontId="19" fillId="0" borderId="23" xfId="0" applyNumberFormat="1" applyFont="1" applyFill="1" applyBorder="1" applyAlignment="1" applyProtection="1">
      <alignment horizontal="right"/>
      <protection locked="0"/>
    </xf>
    <xf numFmtId="197" fontId="19" fillId="0" borderId="3" xfId="0" applyNumberFormat="1" applyFont="1" applyFill="1" applyBorder="1" applyAlignment="1" applyProtection="1">
      <alignment horizontal="left" indent="1"/>
      <protection locked="0"/>
    </xf>
    <xf numFmtId="197" fontId="8" fillId="36" borderId="3" xfId="7" applyNumberFormat="1" applyFont="1" applyFill="1" applyBorder="1" applyAlignment="1" applyProtection="1"/>
    <xf numFmtId="197" fontId="19" fillId="0" borderId="3" xfId="0" applyNumberFormat="1" applyFont="1" applyFill="1" applyBorder="1" applyAlignment="1" applyProtection="1">
      <protection locked="0"/>
    </xf>
    <xf numFmtId="197" fontId="8" fillId="36" borderId="23" xfId="7" applyNumberFormat="1" applyFont="1" applyFill="1" applyBorder="1" applyAlignment="1" applyProtection="1"/>
    <xf numFmtId="197" fontId="19" fillId="0" borderId="3" xfId="0" applyNumberFormat="1" applyFont="1" applyFill="1" applyBorder="1" applyAlignment="1" applyProtection="1">
      <alignment horizontal="right" vertical="center"/>
      <protection locked="0"/>
    </xf>
    <xf numFmtId="197" fontId="19" fillId="36" borderId="26" xfId="0" applyNumberFormat="1" applyFont="1" applyFill="1" applyBorder="1" applyAlignment="1">
      <alignment horizontal="right"/>
    </xf>
    <xf numFmtId="197" fontId="8" fillId="36" borderId="27" xfId="7" applyNumberFormat="1" applyFont="1" applyFill="1" applyBorder="1" applyAlignment="1" applyProtection="1">
      <alignment horizontal="right"/>
    </xf>
    <xf numFmtId="197" fontId="8" fillId="36" borderId="3" xfId="0" applyNumberFormat="1" applyFont="1" applyFill="1" applyBorder="1" applyAlignment="1" applyProtection="1">
      <alignment horizontal="right"/>
    </xf>
    <xf numFmtId="197" fontId="8" fillId="0" borderId="26" xfId="0" applyNumberFormat="1" applyFont="1" applyFill="1" applyBorder="1" applyAlignment="1" applyProtection="1">
      <alignment horizontal="right"/>
    </xf>
    <xf numFmtId="197" fontId="8"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7" fontId="0" fillId="36" borderId="21" xfId="0" applyNumberFormat="1" applyFill="1" applyBorder="1" applyAlignment="1">
      <alignment horizontal="center" vertical="center"/>
    </xf>
    <xf numFmtId="197" fontId="0" fillId="0" borderId="23" xfId="0" applyNumberFormat="1" applyBorder="1" applyAlignment="1"/>
    <xf numFmtId="197" fontId="0" fillId="0" borderId="23" xfId="0" applyNumberFormat="1" applyBorder="1" applyAlignment="1">
      <alignment wrapText="1"/>
    </xf>
    <xf numFmtId="197" fontId="0" fillId="36" borderId="23" xfId="0" applyNumberFormat="1" applyFill="1" applyBorder="1" applyAlignment="1">
      <alignment horizontal="center" vertical="center" wrapText="1"/>
    </xf>
    <xf numFmtId="197" fontId="0" fillId="36" borderId="27" xfId="0" applyNumberFormat="1" applyFill="1" applyBorder="1" applyAlignment="1">
      <alignment horizontal="center" vertical="center" wrapText="1"/>
    </xf>
    <xf numFmtId="197" fontId="6" fillId="36" borderId="23" xfId="2" applyNumberFormat="1" applyFont="1" applyFill="1" applyBorder="1" applyAlignment="1" applyProtection="1">
      <alignment vertical="top"/>
    </xf>
    <xf numFmtId="197" fontId="6" fillId="3" borderId="23" xfId="2" applyNumberFormat="1" applyFont="1" applyFill="1" applyBorder="1" applyAlignment="1" applyProtection="1">
      <alignment vertical="top"/>
      <protection locked="0"/>
    </xf>
    <xf numFmtId="197" fontId="6" fillId="36" borderId="23" xfId="2" applyNumberFormat="1" applyFont="1" applyFill="1" applyBorder="1" applyAlignment="1" applyProtection="1">
      <alignment vertical="top" wrapText="1"/>
    </xf>
    <xf numFmtId="197" fontId="6" fillId="3" borderId="23" xfId="2" applyNumberFormat="1" applyFont="1" applyFill="1" applyBorder="1" applyAlignment="1" applyProtection="1">
      <alignment vertical="top" wrapText="1"/>
      <protection locked="0"/>
    </xf>
    <xf numFmtId="197" fontId="6" fillId="36" borderId="23" xfId="2" applyNumberFormat="1" applyFont="1" applyFill="1" applyBorder="1" applyAlignment="1" applyProtection="1">
      <alignment vertical="top" wrapText="1"/>
      <protection locked="0"/>
    </xf>
    <xf numFmtId="197" fontId="6" fillId="36" borderId="27" xfId="2" applyNumberFormat="1" applyFont="1" applyFill="1" applyBorder="1" applyAlignment="1" applyProtection="1">
      <alignment vertical="top" wrapText="1"/>
    </xf>
    <xf numFmtId="197" fontId="24" fillId="0" borderId="35" xfId="0" applyNumberFormat="1" applyFont="1" applyBorder="1" applyAlignment="1">
      <alignment vertical="center"/>
    </xf>
    <xf numFmtId="197" fontId="24" fillId="0" borderId="14" xfId="0" applyNumberFormat="1" applyFont="1" applyBorder="1" applyAlignment="1">
      <alignment vertical="center"/>
    </xf>
    <xf numFmtId="197" fontId="18" fillId="0" borderId="14" xfId="0" applyNumberFormat="1" applyFont="1" applyBorder="1" applyAlignment="1">
      <alignment vertical="center"/>
    </xf>
    <xf numFmtId="197" fontId="24" fillId="0" borderId="15" xfId="0" applyNumberFormat="1" applyFont="1" applyBorder="1" applyAlignment="1">
      <alignment vertical="center"/>
    </xf>
    <xf numFmtId="197" fontId="23" fillId="36" borderId="17" xfId="0" applyNumberFormat="1" applyFont="1" applyFill="1" applyBorder="1" applyAlignment="1">
      <alignment vertical="center"/>
    </xf>
    <xf numFmtId="197" fontId="24" fillId="0" borderId="18" xfId="0" applyNumberFormat="1" applyFont="1" applyBorder="1" applyAlignment="1">
      <alignment vertical="center"/>
    </xf>
    <xf numFmtId="197" fontId="18" fillId="0" borderId="15" xfId="0" applyNumberFormat="1" applyFont="1" applyBorder="1" applyAlignment="1">
      <alignment vertical="center"/>
    </xf>
    <xf numFmtId="197" fontId="23" fillId="36" borderId="64" xfId="0" applyNumberFormat="1" applyFont="1" applyFill="1" applyBorder="1" applyAlignment="1">
      <alignment vertical="center"/>
    </xf>
    <xf numFmtId="197" fontId="24" fillId="36" borderId="14" xfId="0" applyNumberFormat="1" applyFont="1" applyFill="1" applyBorder="1" applyAlignment="1">
      <alignment vertical="center"/>
    </xf>
    <xf numFmtId="197" fontId="4" fillId="0" borderId="3" xfId="0" applyNumberFormat="1" applyFont="1" applyBorder="1" applyAlignment="1"/>
    <xf numFmtId="197" fontId="4" fillId="36" borderId="26" xfId="0" applyNumberFormat="1" applyFont="1" applyFill="1" applyBorder="1"/>
    <xf numFmtId="197" fontId="4" fillId="0" borderId="22" xfId="0" applyNumberFormat="1" applyFont="1" applyBorder="1" applyAlignment="1"/>
    <xf numFmtId="197" fontId="4" fillId="0" borderId="23" xfId="0" applyNumberFormat="1" applyFont="1" applyBorder="1" applyAlignment="1"/>
    <xf numFmtId="197" fontId="4" fillId="36" borderId="57" xfId="0" applyNumberFormat="1" applyFont="1" applyFill="1" applyBorder="1" applyAlignment="1"/>
    <xf numFmtId="197" fontId="4" fillId="36" borderId="25" xfId="0" applyNumberFormat="1" applyFont="1" applyFill="1" applyBorder="1"/>
    <xf numFmtId="197" fontId="4" fillId="36" borderId="27" xfId="0" applyNumberFormat="1" applyFont="1" applyFill="1" applyBorder="1"/>
    <xf numFmtId="197" fontId="4" fillId="36" borderId="58" xfId="0" applyNumberFormat="1" applyFont="1" applyFill="1" applyBorder="1"/>
    <xf numFmtId="197" fontId="4" fillId="0" borderId="3" xfId="0" applyNumberFormat="1" applyFont="1" applyBorder="1"/>
    <xf numFmtId="197" fontId="4" fillId="0" borderId="3" xfId="0" applyNumberFormat="1" applyFont="1" applyFill="1" applyBorder="1"/>
    <xf numFmtId="197" fontId="8" fillId="36" borderId="3" xfId="5" applyNumberFormat="1" applyFont="1" applyFill="1" applyBorder="1" applyProtection="1">
      <protection locked="0"/>
    </xf>
    <xf numFmtId="197" fontId="8" fillId="3" borderId="3" xfId="5" applyNumberFormat="1" applyFont="1" applyFill="1" applyBorder="1" applyProtection="1">
      <protection locked="0"/>
    </xf>
    <xf numFmtId="197" fontId="9" fillId="36" borderId="26" xfId="16" applyNumberFormat="1" applyFont="1" applyFill="1" applyBorder="1" applyAlignment="1" applyProtection="1">
      <protection locked="0"/>
    </xf>
    <xf numFmtId="197" fontId="8" fillId="36" borderId="3" xfId="1" applyNumberFormat="1" applyFont="1" applyFill="1" applyBorder="1" applyProtection="1">
      <protection locked="0"/>
    </xf>
    <xf numFmtId="197" fontId="8" fillId="0" borderId="3" xfId="1" applyNumberFormat="1" applyFont="1" applyFill="1" applyBorder="1" applyProtection="1">
      <protection locked="0"/>
    </xf>
    <xf numFmtId="197" fontId="9" fillId="36" borderId="26" xfId="1" applyNumberFormat="1" applyFont="1" applyFill="1" applyBorder="1" applyAlignment="1" applyProtection="1">
      <protection locked="0"/>
    </xf>
    <xf numFmtId="197" fontId="8" fillId="3" borderId="26" xfId="5" applyNumberFormat="1" applyFont="1" applyFill="1" applyBorder="1" applyProtection="1">
      <protection locked="0"/>
    </xf>
    <xf numFmtId="197"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7" fontId="4" fillId="0" borderId="8" xfId="0" applyNumberFormat="1" applyFont="1" applyBorder="1"/>
    <xf numFmtId="197" fontId="4" fillId="0" borderId="24" xfId="0" applyNumberFormat="1" applyFont="1" applyBorder="1" applyAlignment="1"/>
    <xf numFmtId="197"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71"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73" fontId="27" fillId="37" borderId="0" xfId="20" applyBorder="1"/>
    <xf numFmtId="173" fontId="27" fillId="37" borderId="100" xfId="20" applyBorder="1"/>
    <xf numFmtId="0" fontId="4" fillId="0" borderId="7" xfId="0" applyFont="1" applyFill="1" applyBorder="1" applyAlignment="1">
      <alignment vertical="center"/>
    </xf>
    <xf numFmtId="0" fontId="4" fillId="0" borderId="107" xfId="0" applyFont="1" applyFill="1" applyBorder="1" applyAlignment="1">
      <alignment vertical="center"/>
    </xf>
    <xf numFmtId="0" fontId="5"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73" fontId="27" fillId="37" borderId="34" xfId="20" applyBorder="1"/>
    <xf numFmtId="173" fontId="27" fillId="37" borderId="119" xfId="20" applyBorder="1"/>
    <xf numFmtId="173" fontId="27" fillId="37" borderId="109" xfId="20" applyBorder="1"/>
    <xf numFmtId="173" fontId="27"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3" fillId="3" borderId="120" xfId="0" applyFont="1" applyFill="1" applyBorder="1" applyAlignment="1">
      <alignment horizontal="left"/>
    </xf>
    <xf numFmtId="0" fontId="13"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7"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5"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5" fillId="0" borderId="26" xfId="0" applyFont="1" applyFill="1" applyBorder="1" applyAlignment="1">
      <alignment vertical="center"/>
    </xf>
    <xf numFmtId="173" fontId="27"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7" fontId="4" fillId="0" borderId="8" xfId="0" applyNumberFormat="1" applyFont="1" applyFill="1" applyBorder="1"/>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71" fontId="4" fillId="0" borderId="107" xfId="0" applyNumberFormat="1" applyFont="1" applyBorder="1" applyAlignment="1">
      <alignment horizontal="center" vertical="center"/>
    </xf>
    <xf numFmtId="171" fontId="4" fillId="0" borderId="122" xfId="0" applyNumberFormat="1" applyFont="1" applyBorder="1" applyAlignment="1">
      <alignment horizontal="center" vertical="center"/>
    </xf>
    <xf numFmtId="171" fontId="13" fillId="0" borderId="107" xfId="0" applyNumberFormat="1" applyFont="1" applyBorder="1" applyAlignment="1">
      <alignment horizontal="center" vertical="center"/>
    </xf>
    <xf numFmtId="0" fontId="13" fillId="0" borderId="106" xfId="0" applyFont="1" applyBorder="1" applyAlignment="1">
      <alignment vertical="center" wrapText="1"/>
    </xf>
    <xf numFmtId="0" fontId="0" fillId="0" borderId="25" xfId="0" applyBorder="1"/>
    <xf numFmtId="0" fontId="5" fillId="36" borderId="125" xfId="0" applyFont="1" applyFill="1" applyBorder="1" applyAlignment="1">
      <alignment vertical="center" wrapText="1"/>
    </xf>
    <xf numFmtId="171" fontId="5" fillId="36" borderId="27" xfId="0" applyNumberFormat="1" applyFont="1" applyFill="1" applyBorder="1" applyAlignment="1">
      <alignment horizontal="center" vertical="center"/>
    </xf>
    <xf numFmtId="197" fontId="0" fillId="0" borderId="23" xfId="0" applyNumberFormat="1" applyFill="1" applyBorder="1" applyAlignment="1">
      <alignment wrapText="1"/>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4" xfId="0" applyFont="1" applyFill="1" applyBorder="1" applyAlignment="1">
      <alignment horizontal="left" vertical="center" wrapText="1"/>
    </xf>
    <xf numFmtId="0" fontId="5" fillId="36" borderId="107" xfId="0" applyFont="1" applyFill="1" applyBorder="1" applyAlignment="1">
      <alignment horizontal="left" vertical="center" wrapText="1"/>
    </xf>
    <xf numFmtId="0" fontId="5"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0" fillId="0" borderId="124" xfId="0" applyFont="1" applyFill="1" applyBorder="1" applyAlignment="1">
      <alignment horizontal="right" vertical="center" wrapText="1"/>
    </xf>
    <xf numFmtId="0" fontId="110" fillId="0" borderId="107" xfId="0" applyFont="1" applyFill="1" applyBorder="1" applyAlignment="1">
      <alignment horizontal="left" vertical="center" wrapText="1"/>
    </xf>
    <xf numFmtId="0" fontId="5" fillId="0" borderId="124"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4" xfId="0" applyFont="1" applyBorder="1" applyAlignment="1">
      <alignment horizontal="center" vertical="center" wrapText="1"/>
    </xf>
    <xf numFmtId="3" fontId="22" fillId="36" borderId="107" xfId="0" applyNumberFormat="1" applyFont="1" applyFill="1" applyBorder="1" applyAlignment="1">
      <alignment vertical="center" wrapText="1"/>
    </xf>
    <xf numFmtId="14" fontId="6" fillId="3" borderId="107" xfId="8" quotePrefix="1" applyNumberFormat="1" applyFont="1" applyFill="1" applyBorder="1" applyAlignment="1" applyProtection="1">
      <alignment horizontal="left" vertical="center" wrapText="1" indent="2"/>
      <protection locked="0"/>
    </xf>
    <xf numFmtId="3" fontId="22" fillId="0" borderId="107" xfId="0" applyNumberFormat="1" applyFont="1" applyBorder="1" applyAlignment="1">
      <alignment vertical="center" wrapText="1"/>
    </xf>
    <xf numFmtId="14" fontId="6" fillId="3" borderId="107" xfId="8" quotePrefix="1" applyNumberFormat="1" applyFont="1" applyFill="1" applyBorder="1" applyAlignment="1" applyProtection="1">
      <alignment horizontal="left" vertical="center" wrapText="1" indent="3"/>
      <protection locked="0"/>
    </xf>
    <xf numFmtId="3" fontId="22" fillId="0" borderId="107" xfId="0" applyNumberFormat="1" applyFont="1" applyFill="1" applyBorder="1" applyAlignment="1">
      <alignment vertical="center" wrapText="1"/>
    </xf>
    <xf numFmtId="0" fontId="10" fillId="0" borderId="107" xfId="17" applyFill="1" applyBorder="1" applyAlignment="1" applyProtection="1"/>
    <xf numFmtId="49" fontId="110" fillId="0" borderId="124" xfId="0" applyNumberFormat="1" applyFont="1" applyFill="1" applyBorder="1" applyAlignment="1">
      <alignment horizontal="right" vertical="center" wrapText="1"/>
    </xf>
    <xf numFmtId="0" fontId="6" fillId="3" borderId="107" xfId="20960" applyFont="1" applyFill="1" applyBorder="1" applyAlignment="1" applyProtection="1"/>
    <xf numFmtId="0" fontId="104" fillId="0" borderId="107" xfId="20960" applyFont="1" applyFill="1" applyBorder="1" applyAlignment="1" applyProtection="1">
      <alignment horizontal="center" vertical="center"/>
    </xf>
    <xf numFmtId="0" fontId="4" fillId="0" borderId="107" xfId="0" applyFont="1" applyBorder="1"/>
    <xf numFmtId="0" fontId="10" fillId="0" borderId="107" xfId="17" applyFill="1" applyBorder="1" applyAlignment="1" applyProtection="1">
      <alignment horizontal="left" vertical="center" wrapText="1"/>
    </xf>
    <xf numFmtId="49" fontId="110" fillId="0" borderId="107" xfId="0" applyNumberFormat="1" applyFont="1" applyFill="1" applyBorder="1" applyAlignment="1">
      <alignment horizontal="right" vertical="center" wrapText="1"/>
    </xf>
    <xf numFmtId="0" fontId="10" fillId="0" borderId="107" xfId="17" applyFill="1" applyBorder="1" applyAlignment="1" applyProtection="1">
      <alignment horizontal="left" vertical="center"/>
    </xf>
    <xf numFmtId="0" fontId="10" fillId="0" borderId="107" xfId="17" applyBorder="1" applyAlignment="1" applyProtection="1"/>
    <xf numFmtId="0" fontId="4" fillId="0" borderId="107" xfId="0" applyFont="1" applyFill="1" applyBorder="1"/>
    <xf numFmtId="0" fontId="21" fillId="0" borderId="124" xfId="0" applyFont="1" applyFill="1" applyBorder="1" applyAlignment="1">
      <alignment horizontal="center" vertical="center" wrapText="1"/>
    </xf>
    <xf numFmtId="0" fontId="113" fillId="78" borderId="108" xfId="21412" applyFont="1" applyFill="1" applyBorder="1" applyAlignment="1" applyProtection="1">
      <alignment vertical="center" wrapText="1"/>
      <protection locked="0"/>
    </xf>
    <xf numFmtId="0" fontId="114" fillId="70" borderId="102"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113" fillId="78" borderId="108" xfId="21412" applyFont="1" applyFill="1" applyBorder="1" applyAlignment="1" applyProtection="1">
      <alignment vertical="center"/>
      <protection locked="0"/>
    </xf>
    <xf numFmtId="0" fontId="115" fillId="70" borderId="102" xfId="21412" applyFont="1" applyFill="1" applyBorder="1" applyAlignment="1" applyProtection="1">
      <alignment horizontal="center" vertical="center"/>
      <protection locked="0"/>
    </xf>
    <xf numFmtId="0" fontId="115" fillId="3" borderId="102" xfId="21412" applyFont="1" applyFill="1" applyBorder="1" applyAlignment="1" applyProtection="1">
      <alignment horizontal="center" vertical="center"/>
      <protection locked="0"/>
    </xf>
    <xf numFmtId="0" fontId="115" fillId="0" borderId="102" xfId="21412" applyFont="1" applyFill="1" applyBorder="1" applyAlignment="1" applyProtection="1">
      <alignment horizontal="center" vertical="center"/>
      <protection locked="0"/>
    </xf>
    <xf numFmtId="0" fontId="116" fillId="79" borderId="107" xfId="21412" applyFont="1" applyFill="1" applyBorder="1" applyAlignment="1" applyProtection="1">
      <alignment horizontal="center" vertical="center"/>
      <protection locked="0"/>
    </xf>
    <xf numFmtId="0" fontId="113" fillId="78" borderId="108" xfId="21412" applyFont="1" applyFill="1" applyBorder="1" applyAlignment="1" applyProtection="1">
      <alignment horizontal="center" vertical="center"/>
      <protection locked="0"/>
    </xf>
    <xf numFmtId="0" fontId="63" fillId="78" borderId="108" xfId="21412" applyFont="1" applyFill="1" applyBorder="1" applyAlignment="1" applyProtection="1">
      <alignment vertical="center"/>
      <protection locked="0"/>
    </xf>
    <xf numFmtId="0" fontId="115" fillId="70" borderId="107" xfId="21412" applyFont="1" applyFill="1" applyBorder="1" applyAlignment="1" applyProtection="1">
      <alignment horizontal="center" vertical="center"/>
      <protection locked="0"/>
    </xf>
    <xf numFmtId="0" fontId="37" fillId="70" borderId="107" xfId="21412" applyFont="1" applyFill="1" applyBorder="1" applyAlignment="1" applyProtection="1">
      <alignment horizontal="center" vertical="center"/>
      <protection locked="0"/>
    </xf>
    <xf numFmtId="0" fontId="63" fillId="78" borderId="106" xfId="21412" applyFont="1" applyFill="1" applyBorder="1" applyAlignment="1" applyProtection="1">
      <alignment vertical="center"/>
      <protection locked="0"/>
    </xf>
    <xf numFmtId="0" fontId="114" fillId="0" borderId="106" xfId="21412" applyFont="1" applyFill="1" applyBorder="1" applyAlignment="1" applyProtection="1">
      <alignment horizontal="left" vertical="center" wrapText="1"/>
      <protection locked="0"/>
    </xf>
    <xf numFmtId="169" fontId="114" fillId="0" borderId="107" xfId="948" applyNumberFormat="1" applyFont="1" applyFill="1" applyBorder="1" applyAlignment="1" applyProtection="1">
      <alignment horizontal="right" vertical="center"/>
      <protection locked="0"/>
    </xf>
    <xf numFmtId="0" fontId="113" fillId="79" borderId="106" xfId="21412" applyFont="1" applyFill="1" applyBorder="1" applyAlignment="1" applyProtection="1">
      <alignment vertical="top" wrapText="1"/>
      <protection locked="0"/>
    </xf>
    <xf numFmtId="169" fontId="114" fillId="79" borderId="107" xfId="948" applyNumberFormat="1" applyFont="1" applyFill="1" applyBorder="1" applyAlignment="1" applyProtection="1">
      <alignment horizontal="right" vertical="center"/>
    </xf>
    <xf numFmtId="169" fontId="63" fillId="78" borderId="106" xfId="948" applyNumberFormat="1" applyFont="1" applyFill="1" applyBorder="1" applyAlignment="1" applyProtection="1">
      <alignment horizontal="right" vertical="center"/>
      <protection locked="0"/>
    </xf>
    <xf numFmtId="0" fontId="114" fillId="70" borderId="106" xfId="21412" applyFont="1" applyFill="1" applyBorder="1" applyAlignment="1" applyProtection="1">
      <alignment vertical="center" wrapText="1"/>
      <protection locked="0"/>
    </xf>
    <xf numFmtId="0" fontId="114" fillId="70" borderId="106" xfId="21412" applyFont="1" applyFill="1" applyBorder="1" applyAlignment="1" applyProtection="1">
      <alignment horizontal="left" vertical="center" wrapText="1"/>
      <protection locked="0"/>
    </xf>
    <xf numFmtId="0" fontId="114" fillId="0" borderId="106" xfId="21412" applyFont="1" applyFill="1" applyBorder="1" applyAlignment="1" applyProtection="1">
      <alignment vertical="center" wrapText="1"/>
      <protection locked="0"/>
    </xf>
    <xf numFmtId="0" fontId="114" fillId="3" borderId="106" xfId="21412" applyFont="1" applyFill="1" applyBorder="1" applyAlignment="1" applyProtection="1">
      <alignment horizontal="left" vertical="center" wrapText="1"/>
      <protection locked="0"/>
    </xf>
    <xf numFmtId="0" fontId="113" fillId="79" borderId="106" xfId="21412" applyFont="1" applyFill="1" applyBorder="1" applyAlignment="1" applyProtection="1">
      <alignment vertical="center" wrapText="1"/>
      <protection locked="0"/>
    </xf>
    <xf numFmtId="169" fontId="113" fillId="78" borderId="106" xfId="948" applyNumberFormat="1" applyFont="1" applyFill="1" applyBorder="1" applyAlignment="1" applyProtection="1">
      <alignment horizontal="right" vertical="center"/>
      <protection locked="0"/>
    </xf>
    <xf numFmtId="169" fontId="114" fillId="3" borderId="107" xfId="948" applyNumberFormat="1" applyFont="1" applyFill="1" applyBorder="1" applyAlignment="1" applyProtection="1">
      <alignment horizontal="right" vertical="center"/>
      <protection locked="0"/>
    </xf>
    <xf numFmtId="1" fontId="4" fillId="0" borderId="122" xfId="0" applyNumberFormat="1" applyFont="1" applyFill="1" applyBorder="1" applyAlignment="1">
      <alignment horizontal="right" vertical="center" wrapText="1"/>
    </xf>
    <xf numFmtId="1" fontId="5" fillId="36" borderId="122" xfId="0" applyNumberFormat="1" applyFont="1" applyFill="1" applyBorder="1" applyAlignment="1">
      <alignment horizontal="right" vertical="center" wrapText="1"/>
    </xf>
    <xf numFmtId="1" fontId="110" fillId="0" borderId="122" xfId="0" applyNumberFormat="1" applyFont="1" applyFill="1" applyBorder="1" applyAlignment="1">
      <alignment horizontal="right" vertical="center" wrapText="1"/>
    </xf>
    <xf numFmtId="1" fontId="5" fillId="36" borderId="122" xfId="0" applyNumberFormat="1" applyFont="1" applyFill="1" applyBorder="1" applyAlignment="1">
      <alignment horizontal="center" vertical="center" wrapText="1"/>
    </xf>
    <xf numFmtId="1" fontId="6" fillId="0" borderId="27" xfId="1" applyNumberFormat="1" applyFont="1" applyFill="1" applyBorder="1" applyAlignment="1" applyProtection="1">
      <alignment horizontal="right" vertical="center"/>
    </xf>
    <xf numFmtId="10" fontId="6"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5" fillId="36" borderId="107" xfId="0" applyNumberFormat="1" applyFont="1" applyFill="1" applyBorder="1" applyAlignment="1">
      <alignment horizontal="left" vertical="center" wrapText="1"/>
    </xf>
    <xf numFmtId="10" fontId="110" fillId="0" borderId="107" xfId="20961" applyNumberFormat="1" applyFont="1" applyFill="1" applyBorder="1" applyAlignment="1">
      <alignment horizontal="left" vertical="center" wrapText="1"/>
    </xf>
    <xf numFmtId="10" fontId="5" fillId="36" borderId="107" xfId="20961" applyNumberFormat="1" applyFont="1" applyFill="1" applyBorder="1" applyAlignment="1">
      <alignment horizontal="left" vertical="center" wrapText="1"/>
    </xf>
    <xf numFmtId="10" fontId="5" fillId="36" borderId="107"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168" fontId="6" fillId="0" borderId="0" xfId="7" applyFont="1"/>
    <xf numFmtId="0" fontId="108" fillId="0" borderId="0" xfId="0" applyFont="1" applyAlignment="1">
      <alignment wrapText="1"/>
    </xf>
    <xf numFmtId="0" fontId="9" fillId="0" borderId="30" xfId="0" applyFont="1" applyBorder="1" applyAlignment="1">
      <alignment horizontal="center" wrapText="1"/>
    </xf>
    <xf numFmtId="0" fontId="8" fillId="0" borderId="124" xfId="0" applyFont="1" applyBorder="1" applyAlignment="1">
      <alignment horizontal="right" vertical="center" wrapText="1"/>
    </xf>
    <xf numFmtId="0" fontId="8" fillId="0" borderId="124" xfId="0" applyFont="1" applyFill="1" applyBorder="1" applyAlignment="1">
      <alignment horizontal="right" vertical="center" wrapText="1"/>
    </xf>
    <xf numFmtId="0" fontId="6"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3" fontId="22" fillId="0" borderId="108" xfId="0" applyNumberFormat="1" applyFont="1" applyBorder="1" applyAlignment="1">
      <alignment vertical="center" wrapText="1"/>
    </xf>
    <xf numFmtId="3" fontId="22" fillId="36" borderId="28" xfId="0" applyNumberFormat="1" applyFont="1" applyFill="1" applyBorder="1" applyAlignment="1">
      <alignment vertical="center" wrapText="1"/>
    </xf>
    <xf numFmtId="0" fontId="5" fillId="0" borderId="26" xfId="0" applyFont="1" applyBorder="1" applyAlignment="1">
      <alignment vertical="center" wrapText="1"/>
    </xf>
    <xf numFmtId="0" fontId="4" fillId="0" borderId="122" xfId="0" applyFont="1" applyBorder="1" applyAlignment="1"/>
    <xf numFmtId="0" fontId="8" fillId="0" borderId="122" xfId="0" applyFont="1" applyBorder="1" applyAlignment="1"/>
    <xf numFmtId="0" fontId="8" fillId="0" borderId="122" xfId="0" applyFont="1" applyBorder="1" applyAlignment="1">
      <alignment wrapText="1"/>
    </xf>
    <xf numFmtId="0" fontId="9" fillId="0" borderId="21" xfId="0" applyFont="1" applyBorder="1" applyAlignment="1">
      <alignment horizontal="center"/>
    </xf>
    <xf numFmtId="0" fontId="9" fillId="0" borderId="122" xfId="0" applyFont="1" applyBorder="1" applyAlignment="1">
      <alignment horizontal="center" vertical="center" wrapText="1"/>
    </xf>
    <xf numFmtId="14" fontId="6"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4" xfId="0" applyFont="1" applyFill="1" applyBorder="1" applyAlignment="1">
      <alignment horizontal="center" vertical="center" wrapText="1"/>
    </xf>
    <xf numFmtId="0" fontId="14" fillId="0" borderId="107" xfId="0" applyFont="1" applyFill="1" applyBorder="1" applyAlignment="1">
      <alignment horizontal="center" vertical="center" wrapText="1"/>
    </xf>
    <xf numFmtId="0" fontId="15" fillId="0" borderId="107" xfId="0" applyFont="1" applyFill="1" applyBorder="1" applyAlignment="1">
      <alignment horizontal="left" vertical="center" wrapText="1"/>
    </xf>
    <xf numFmtId="197" fontId="6" fillId="0" borderId="107" xfId="0" applyNumberFormat="1" applyFont="1" applyFill="1" applyBorder="1" applyAlignment="1" applyProtection="1">
      <alignment vertical="center" wrapText="1"/>
      <protection locked="0"/>
    </xf>
    <xf numFmtId="197" fontId="4" fillId="0" borderId="107" xfId="0" applyNumberFormat="1" applyFont="1" applyFill="1" applyBorder="1" applyAlignment="1" applyProtection="1">
      <alignment vertical="center" wrapText="1"/>
      <protection locked="0"/>
    </xf>
    <xf numFmtId="197" fontId="6" fillId="0" borderId="107" xfId="0" applyNumberFormat="1" applyFont="1" applyFill="1" applyBorder="1" applyAlignment="1" applyProtection="1">
      <alignment horizontal="right" vertical="center" wrapText="1"/>
      <protection locked="0"/>
    </xf>
    <xf numFmtId="0" fontId="6" fillId="0" borderId="107" xfId="0" applyFont="1" applyBorder="1" applyAlignment="1">
      <alignment vertical="center" wrapText="1"/>
    </xf>
    <xf numFmtId="0" fontId="8" fillId="2" borderId="124" xfId="0" applyFont="1" applyFill="1" applyBorder="1" applyAlignment="1">
      <alignment horizontal="right" vertical="center"/>
    </xf>
    <xf numFmtId="0" fontId="8" fillId="2" borderId="107" xfId="0" applyFont="1" applyFill="1" applyBorder="1" applyAlignment="1">
      <alignment vertical="center"/>
    </xf>
    <xf numFmtId="197" fontId="8" fillId="2" borderId="107" xfId="0" applyNumberFormat="1" applyFont="1" applyFill="1" applyBorder="1" applyAlignment="1" applyProtection="1">
      <alignment vertical="center"/>
      <protection locked="0"/>
    </xf>
    <xf numFmtId="197" fontId="16" fillId="2" borderId="107" xfId="0" applyNumberFormat="1" applyFont="1" applyFill="1" applyBorder="1" applyAlignment="1" applyProtection="1">
      <alignment vertical="center"/>
      <protection locked="0"/>
    </xf>
    <xf numFmtId="0" fontId="14" fillId="0" borderId="124" xfId="0" applyFont="1" applyFill="1" applyBorder="1" applyAlignment="1">
      <alignment horizontal="center" vertical="center" wrapText="1"/>
    </xf>
    <xf numFmtId="14" fontId="4" fillId="0" borderId="0" xfId="0" applyNumberFormat="1" applyFont="1"/>
    <xf numFmtId="10" fontId="4" fillId="0" borderId="107" xfId="20961" applyNumberFormat="1" applyFont="1" applyFill="1" applyBorder="1" applyAlignment="1" applyProtection="1">
      <alignment horizontal="right" vertical="center" wrapText="1"/>
      <protection locked="0"/>
    </xf>
    <xf numFmtId="10" fontId="4" fillId="0" borderId="107"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60" xfId="0" applyFont="1" applyFill="1" applyBorder="1"/>
    <xf numFmtId="0" fontId="4" fillId="3" borderId="127" xfId="0" applyFont="1" applyFill="1" applyBorder="1" applyAlignment="1">
      <alignment wrapText="1"/>
    </xf>
    <xf numFmtId="0" fontId="4" fillId="3" borderId="128" xfId="0" applyFont="1" applyFill="1" applyBorder="1"/>
    <xf numFmtId="0" fontId="5" fillId="3" borderId="11" xfId="0" applyFont="1" applyFill="1" applyBorder="1" applyAlignment="1">
      <alignment horizontal="center" wrapText="1"/>
    </xf>
    <xf numFmtId="0" fontId="4" fillId="0" borderId="107" xfId="0" applyFont="1" applyFill="1" applyBorder="1" applyAlignment="1">
      <alignment horizontal="center"/>
    </xf>
    <xf numFmtId="0" fontId="4" fillId="0" borderId="107" xfId="0" applyFont="1" applyBorder="1" applyAlignment="1">
      <alignment horizontal="center"/>
    </xf>
    <xf numFmtId="0" fontId="4" fillId="3" borderId="71"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0" xfId="0" applyFont="1" applyFill="1" applyBorder="1" applyAlignment="1">
      <alignment horizontal="center" vertical="center" wrapText="1"/>
    </xf>
    <xf numFmtId="0" fontId="4" fillId="0" borderId="124" xfId="0" applyFont="1" applyBorder="1"/>
    <xf numFmtId="0" fontId="4" fillId="0" borderId="107" xfId="0" applyFont="1" applyBorder="1" applyAlignment="1">
      <alignment wrapText="1"/>
    </xf>
    <xf numFmtId="169" fontId="4" fillId="0" borderId="107" xfId="7" applyNumberFormat="1" applyFont="1" applyBorder="1"/>
    <xf numFmtId="169" fontId="4" fillId="0" borderId="122" xfId="7" applyNumberFormat="1" applyFont="1" applyBorder="1"/>
    <xf numFmtId="0" fontId="13" fillId="0" borderId="107" xfId="0" applyFont="1" applyBorder="1" applyAlignment="1">
      <alignment horizontal="left" wrapText="1" indent="2"/>
    </xf>
    <xf numFmtId="173" fontId="27" fillId="37" borderId="107" xfId="20" applyBorder="1"/>
    <xf numFmtId="169" fontId="4" fillId="0" borderId="107" xfId="7" applyNumberFormat="1" applyFont="1" applyBorder="1" applyAlignment="1">
      <alignment vertical="center"/>
    </xf>
    <xf numFmtId="0" fontId="5" fillId="0" borderId="124" xfId="0" applyFont="1" applyBorder="1"/>
    <xf numFmtId="0" fontId="5" fillId="0" borderId="107" xfId="0" applyFont="1" applyBorder="1" applyAlignment="1">
      <alignment wrapText="1"/>
    </xf>
    <xf numFmtId="169" fontId="5" fillId="0" borderId="122" xfId="7" applyNumberFormat="1" applyFont="1" applyBorder="1"/>
    <xf numFmtId="0" fontId="3" fillId="3" borderId="71"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100" xfId="7" applyNumberFormat="1" applyFont="1" applyFill="1" applyBorder="1"/>
    <xf numFmtId="169" fontId="4" fillId="0" borderId="107" xfId="7" applyNumberFormat="1" applyFont="1" applyFill="1" applyBorder="1"/>
    <xf numFmtId="169" fontId="4" fillId="0" borderId="107" xfId="7" applyNumberFormat="1" applyFont="1" applyFill="1" applyBorder="1" applyAlignment="1">
      <alignment vertical="center"/>
    </xf>
    <xf numFmtId="0" fontId="13" fillId="0" borderId="10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0" xfId="0" applyFont="1" applyFill="1" applyBorder="1"/>
    <xf numFmtId="0" fontId="5" fillId="0" borderId="25" xfId="0" applyFont="1" applyBorder="1"/>
    <xf numFmtId="0" fontId="5" fillId="0" borderId="26" xfId="0" applyFont="1" applyBorder="1" applyAlignment="1">
      <alignment wrapText="1"/>
    </xf>
    <xf numFmtId="173" fontId="27" fillId="37" borderId="125" xfId="20" applyBorder="1"/>
    <xf numFmtId="10" fontId="5" fillId="0" borderId="27" xfId="20961" applyNumberFormat="1" applyFont="1" applyBorder="1"/>
    <xf numFmtId="0" fontId="8" fillId="2" borderId="115" xfId="0" applyFont="1" applyFill="1" applyBorder="1" applyAlignment="1">
      <alignment horizontal="right" vertical="center"/>
    </xf>
    <xf numFmtId="0" fontId="8" fillId="2" borderId="102" xfId="0" applyFont="1" applyFill="1" applyBorder="1" applyAlignment="1">
      <alignment vertical="center"/>
    </xf>
    <xf numFmtId="197" fontId="8" fillId="2" borderId="102" xfId="0" applyNumberFormat="1" applyFont="1" applyFill="1" applyBorder="1" applyAlignment="1" applyProtection="1">
      <alignment vertical="center"/>
      <protection locked="0"/>
    </xf>
    <xf numFmtId="197" fontId="16" fillId="2" borderId="102" xfId="0" applyNumberFormat="1" applyFont="1" applyFill="1" applyBorder="1" applyAlignment="1" applyProtection="1">
      <alignment vertical="center"/>
      <protection locked="0"/>
    </xf>
    <xf numFmtId="0" fontId="8" fillId="0" borderId="107" xfId="0" applyFont="1" applyFill="1" applyBorder="1" applyAlignment="1">
      <alignment horizontal="left" vertical="center" wrapText="1"/>
    </xf>
    <xf numFmtId="0" fontId="5" fillId="3" borderId="0" xfId="0" applyFont="1" applyFill="1" applyBorder="1" applyAlignment="1">
      <alignment horizontal="center"/>
    </xf>
    <xf numFmtId="0" fontId="107" fillId="0" borderId="94" xfId="0" applyFont="1" applyFill="1" applyBorder="1" applyAlignment="1">
      <alignment horizontal="left" vertical="center"/>
    </xf>
    <xf numFmtId="0" fontId="107" fillId="0" borderId="92" xfId="0" applyFont="1" applyFill="1" applyBorder="1" applyAlignment="1">
      <alignment vertical="center" wrapText="1"/>
    </xf>
    <xf numFmtId="0" fontId="107" fillId="0" borderId="92"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7" xfId="0" applyFont="1" applyBorder="1" applyAlignment="1">
      <alignment horizontal="center" vertical="center" wrapText="1"/>
    </xf>
    <xf numFmtId="49" fontId="122" fillId="3" borderId="107" xfId="5" applyNumberFormat="1" applyFont="1" applyFill="1" applyBorder="1" applyAlignment="1" applyProtection="1">
      <alignment horizontal="right" vertical="center"/>
      <protection locked="0"/>
    </xf>
    <xf numFmtId="0" fontId="122" fillId="3" borderId="107" xfId="13" applyFont="1" applyFill="1" applyBorder="1" applyAlignment="1" applyProtection="1">
      <alignment horizontal="left" vertical="center" wrapText="1"/>
      <protection locked="0"/>
    </xf>
    <xf numFmtId="0" fontId="121" fillId="0" borderId="107" xfId="0" applyFont="1" applyBorder="1"/>
    <xf numFmtId="0" fontId="122" fillId="0" borderId="107" xfId="13" applyFont="1" applyFill="1" applyBorder="1" applyAlignment="1" applyProtection="1">
      <alignment horizontal="left" vertical="center" wrapText="1"/>
      <protection locked="0"/>
    </xf>
    <xf numFmtId="49" fontId="122" fillId="0" borderId="107" xfId="5" applyNumberFormat="1" applyFont="1" applyFill="1" applyBorder="1" applyAlignment="1" applyProtection="1">
      <alignment horizontal="right" vertical="center"/>
      <protection locked="0"/>
    </xf>
    <xf numFmtId="49" fontId="123" fillId="0" borderId="107"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7" xfId="0" applyFont="1" applyBorder="1" applyAlignment="1">
      <alignment horizontal="center" vertical="center"/>
    </xf>
    <xf numFmtId="0" fontId="118" fillId="0" borderId="107" xfId="0" applyFont="1" applyBorder="1" applyAlignment="1">
      <alignment horizontal="center" vertical="center" wrapText="1"/>
    </xf>
    <xf numFmtId="49" fontId="122" fillId="3" borderId="107" xfId="5" applyNumberFormat="1" applyFont="1" applyFill="1" applyBorder="1" applyAlignment="1" applyProtection="1">
      <alignment horizontal="right" vertical="center" wrapText="1"/>
      <protection locked="0"/>
    </xf>
    <xf numFmtId="0" fontId="118" fillId="0" borderId="107" xfId="0" applyFont="1" applyBorder="1"/>
    <xf numFmtId="0" fontId="118" fillId="0" borderId="107" xfId="0" applyFont="1" applyFill="1" applyBorder="1"/>
    <xf numFmtId="49" fontId="122" fillId="0" borderId="107" xfId="5" applyNumberFormat="1" applyFont="1" applyFill="1" applyBorder="1" applyAlignment="1" applyProtection="1">
      <alignment horizontal="right" vertical="center" wrapText="1"/>
      <protection locked="0"/>
    </xf>
    <xf numFmtId="49" fontId="123" fillId="0" borderId="107" xfId="5" applyNumberFormat="1" applyFont="1" applyFill="1" applyBorder="1" applyAlignment="1" applyProtection="1">
      <alignment horizontal="right" vertical="center" wrapText="1"/>
      <protection locked="0"/>
    </xf>
    <xf numFmtId="0" fontId="121" fillId="0" borderId="0" xfId="0" applyFont="1"/>
    <xf numFmtId="0" fontId="118" fillId="0" borderId="107" xfId="0" applyFont="1" applyBorder="1" applyAlignment="1">
      <alignment wrapText="1"/>
    </xf>
    <xf numFmtId="0" fontId="118" fillId="0" borderId="107" xfId="0" applyFont="1" applyBorder="1" applyAlignment="1">
      <alignment horizontal="left" indent="8"/>
    </xf>
    <xf numFmtId="0" fontId="118" fillId="0" borderId="0" xfId="0" applyFont="1" applyFill="1"/>
    <xf numFmtId="0" fontId="117" fillId="0" borderId="107" xfId="0" applyNumberFormat="1" applyFont="1" applyFill="1" applyBorder="1" applyAlignment="1">
      <alignment horizontal="left" vertical="center" wrapText="1"/>
    </xf>
    <xf numFmtId="0" fontId="118" fillId="0" borderId="0" xfId="0" applyFont="1" applyBorder="1"/>
    <xf numFmtId="0" fontId="121" fillId="0" borderId="107"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7" xfId="0" applyFont="1" applyFill="1" applyBorder="1" applyAlignment="1">
      <alignment horizontal="center" vertical="center" wrapText="1"/>
    </xf>
    <xf numFmtId="0" fontId="120" fillId="0" borderId="107" xfId="0" applyFont="1" applyFill="1" applyBorder="1" applyAlignment="1">
      <alignment horizontal="left" indent="1"/>
    </xf>
    <xf numFmtId="0" fontId="120" fillId="0" borderId="107" xfId="0" applyFont="1" applyFill="1" applyBorder="1" applyAlignment="1">
      <alignment horizontal="left" wrapText="1" indent="1"/>
    </xf>
    <xf numFmtId="0" fontId="117" fillId="0" borderId="107" xfId="0" applyFont="1" applyFill="1" applyBorder="1" applyAlignment="1">
      <alignment horizontal="left" indent="1"/>
    </xf>
    <xf numFmtId="0" fontId="117" fillId="0" borderId="107" xfId="0" applyNumberFormat="1" applyFont="1" applyFill="1" applyBorder="1" applyAlignment="1">
      <alignment horizontal="left" indent="1"/>
    </xf>
    <xf numFmtId="0" fontId="117" fillId="0" borderId="107" xfId="0" applyFont="1" applyFill="1" applyBorder="1" applyAlignment="1">
      <alignment horizontal="left" wrapText="1" indent="2"/>
    </xf>
    <xf numFmtId="0" fontId="120" fillId="0" borderId="107" xfId="0" applyFont="1" applyFill="1" applyBorder="1" applyAlignment="1">
      <alignment horizontal="left" vertical="center" indent="1"/>
    </xf>
    <xf numFmtId="0" fontId="118" fillId="81" borderId="107" xfId="0" applyFont="1" applyFill="1" applyBorder="1"/>
    <xf numFmtId="0" fontId="118" fillId="0" borderId="107" xfId="0" applyFont="1" applyFill="1" applyBorder="1" applyAlignment="1">
      <alignment horizontal="left" wrapText="1"/>
    </xf>
    <xf numFmtId="0" fontId="118" fillId="0" borderId="107" xfId="0" applyFont="1" applyFill="1" applyBorder="1" applyAlignment="1">
      <alignment horizontal="left" wrapText="1" indent="2"/>
    </xf>
    <xf numFmtId="0" fontId="121" fillId="0" borderId="7" xfId="0" applyFont="1" applyBorder="1"/>
    <xf numFmtId="0" fontId="121" fillId="81" borderId="107"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7" xfId="0" applyNumberFormat="1" applyFont="1" applyBorder="1" applyAlignment="1">
      <alignment horizontal="center" vertical="center" wrapText="1"/>
    </xf>
    <xf numFmtId="0" fontId="118" fillId="0" borderId="107" xfId="0" applyFont="1" applyBorder="1" applyAlignment="1">
      <alignment horizontal="left" indent="1"/>
    </xf>
    <xf numFmtId="0" fontId="118" fillId="0" borderId="7" xfId="0" applyFont="1" applyBorder="1"/>
    <xf numFmtId="0" fontId="118" fillId="0" borderId="107" xfId="0" applyFont="1" applyBorder="1" applyAlignment="1">
      <alignment horizontal="left" indent="2"/>
    </xf>
    <xf numFmtId="49" fontId="118" fillId="0" borderId="107" xfId="0" applyNumberFormat="1" applyFont="1" applyBorder="1" applyAlignment="1">
      <alignment horizontal="left" indent="3"/>
    </xf>
    <xf numFmtId="49" fontId="118" fillId="0" borderId="107" xfId="0" applyNumberFormat="1" applyFont="1" applyFill="1" applyBorder="1" applyAlignment="1">
      <alignment horizontal="left" indent="3"/>
    </xf>
    <xf numFmtId="49" fontId="118" fillId="0" borderId="107" xfId="0" applyNumberFormat="1" applyFont="1" applyBorder="1" applyAlignment="1">
      <alignment horizontal="left" indent="1"/>
    </xf>
    <xf numFmtId="49" fontId="118" fillId="0" borderId="107" xfId="0" applyNumberFormat="1" applyFont="1" applyFill="1" applyBorder="1" applyAlignment="1">
      <alignment horizontal="left" indent="1"/>
    </xf>
    <xf numFmtId="0" fontId="118" fillId="0" borderId="107" xfId="0" applyNumberFormat="1" applyFont="1" applyBorder="1" applyAlignment="1">
      <alignment horizontal="left" indent="1"/>
    </xf>
    <xf numFmtId="49" fontId="118" fillId="0" borderId="107" xfId="0" applyNumberFormat="1" applyFont="1" applyBorder="1" applyAlignment="1">
      <alignment horizontal="left" wrapText="1" indent="2"/>
    </xf>
    <xf numFmtId="49" fontId="118" fillId="0" borderId="107" xfId="0" applyNumberFormat="1" applyFont="1" applyFill="1" applyBorder="1" applyAlignment="1">
      <alignment horizontal="left" vertical="top" wrapText="1" indent="2"/>
    </xf>
    <xf numFmtId="49" fontId="118" fillId="0" borderId="107" xfId="0" applyNumberFormat="1" applyFont="1" applyFill="1" applyBorder="1" applyAlignment="1">
      <alignment horizontal="left" wrapText="1" indent="3"/>
    </xf>
    <xf numFmtId="49" fontId="118" fillId="0" borderId="107" xfId="0" applyNumberFormat="1" applyFont="1" applyFill="1" applyBorder="1" applyAlignment="1">
      <alignment horizontal="left" wrapText="1" indent="2"/>
    </xf>
    <xf numFmtId="0" fontId="118" fillId="0" borderId="107" xfId="0" applyNumberFormat="1" applyFont="1" applyFill="1" applyBorder="1" applyAlignment="1">
      <alignment horizontal="left" wrapText="1" indent="1"/>
    </xf>
    <xf numFmtId="0" fontId="120" fillId="0" borderId="138" xfId="0" applyNumberFormat="1" applyFont="1" applyFill="1" applyBorder="1" applyAlignment="1">
      <alignment horizontal="left" vertical="center" wrapText="1"/>
    </xf>
    <xf numFmtId="0" fontId="118" fillId="0" borderId="102"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7"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7" xfId="0" applyFont="1" applyFill="1" applyBorder="1" applyAlignment="1">
      <alignment horizontal="left" indent="1"/>
    </xf>
    <xf numFmtId="49" fontId="107" fillId="0" borderId="107" xfId="0" applyNumberFormat="1" applyFont="1" applyFill="1" applyBorder="1" applyAlignment="1">
      <alignment horizontal="right" vertical="center"/>
    </xf>
    <xf numFmtId="0" fontId="107" fillId="3" borderId="107" xfId="5" applyNumberFormat="1" applyFont="1" applyFill="1" applyBorder="1" applyAlignment="1" applyProtection="1">
      <alignment horizontal="right" vertical="center"/>
      <protection locked="0"/>
    </xf>
    <xf numFmtId="0" fontId="107" fillId="0" borderId="107" xfId="0" applyNumberFormat="1" applyFont="1" applyFill="1" applyBorder="1" applyAlignment="1">
      <alignment vertical="center" wrapText="1"/>
    </xf>
    <xf numFmtId="0" fontId="107" fillId="80" borderId="107" xfId="0" applyNumberFormat="1" applyFont="1" applyFill="1" applyBorder="1" applyAlignment="1">
      <alignment horizontal="left" vertical="center" wrapText="1"/>
    </xf>
    <xf numFmtId="0" fontId="127" fillId="0" borderId="107" xfId="0" applyNumberFormat="1" applyFont="1" applyFill="1" applyBorder="1" applyAlignment="1">
      <alignment horizontal="left" vertical="center" wrapText="1"/>
    </xf>
    <xf numFmtId="0" fontId="107" fillId="0" borderId="107" xfId="0" applyNumberFormat="1" applyFont="1" applyFill="1" applyBorder="1" applyAlignment="1">
      <alignment vertical="center"/>
    </xf>
    <xf numFmtId="0" fontId="127" fillId="0" borderId="107" xfId="0" applyNumberFormat="1" applyFont="1" applyFill="1" applyBorder="1" applyAlignment="1">
      <alignment vertical="center" wrapText="1"/>
    </xf>
    <xf numFmtId="2" fontId="107" fillId="3" borderId="107" xfId="5" applyNumberFormat="1" applyFont="1" applyFill="1" applyBorder="1" applyAlignment="1" applyProtection="1">
      <alignment horizontal="right" vertical="center"/>
      <protection locked="0"/>
    </xf>
    <xf numFmtId="0" fontId="107" fillId="0" borderId="107" xfId="0" applyNumberFormat="1" applyFont="1" applyFill="1" applyBorder="1" applyAlignment="1">
      <alignment horizontal="left" vertical="center" wrapText="1"/>
    </xf>
    <xf numFmtId="0" fontId="107" fillId="0" borderId="107" xfId="0" applyNumberFormat="1" applyFont="1" applyFill="1" applyBorder="1" applyAlignment="1">
      <alignment horizontal="right" vertical="center"/>
    </xf>
    <xf numFmtId="0" fontId="128" fillId="0" borderId="0" xfId="0" applyFont="1" applyFill="1" applyBorder="1" applyAlignment="1"/>
    <xf numFmtId="0" fontId="107" fillId="0" borderId="107" xfId="12672" applyFont="1" applyFill="1" applyBorder="1" applyAlignment="1">
      <alignment horizontal="left" vertical="center" wrapText="1"/>
    </xf>
    <xf numFmtId="0" fontId="107" fillId="0" borderId="102" xfId="0" applyNumberFormat="1" applyFont="1" applyFill="1" applyBorder="1" applyAlignment="1">
      <alignment horizontal="left" vertical="top" wrapText="1"/>
    </xf>
    <xf numFmtId="0" fontId="129" fillId="0" borderId="107" xfId="0" applyFont="1" applyBorder="1"/>
    <xf numFmtId="0" fontId="127" fillId="0" borderId="107" xfId="0" applyFont="1" applyBorder="1" applyAlignment="1">
      <alignment horizontal="left" vertical="top" wrapText="1"/>
    </xf>
    <xf numFmtId="0" fontId="127" fillId="0" borderId="107" xfId="0" applyFont="1" applyBorder="1"/>
    <xf numFmtId="0" fontId="127" fillId="0" borderId="107" xfId="0" applyFont="1" applyBorder="1" applyAlignment="1">
      <alignment horizontal="left" wrapText="1" indent="2"/>
    </xf>
    <xf numFmtId="0" fontId="107" fillId="0" borderId="107" xfId="12672" applyFont="1" applyFill="1" applyBorder="1" applyAlignment="1">
      <alignment horizontal="left" vertical="center" wrapText="1" indent="2"/>
    </xf>
    <xf numFmtId="0" fontId="127" fillId="0" borderId="107" xfId="0" applyFont="1" applyBorder="1" applyAlignment="1">
      <alignment horizontal="left" vertical="top" wrapText="1" indent="2"/>
    </xf>
    <xf numFmtId="0" fontId="129" fillId="0" borderId="7" xfId="0" applyFont="1" applyBorder="1"/>
    <xf numFmtId="0" fontId="127" fillId="0" borderId="107" xfId="0" applyFont="1" applyFill="1" applyBorder="1" applyAlignment="1">
      <alignment horizontal="left" wrapText="1" indent="2"/>
    </xf>
    <xf numFmtId="0" fontId="127" fillId="0" borderId="107" xfId="0" applyFont="1" applyBorder="1" applyAlignment="1">
      <alignment horizontal="left" indent="1"/>
    </xf>
    <xf numFmtId="0" fontId="127" fillId="0" borderId="107" xfId="0" applyFont="1" applyBorder="1" applyAlignment="1">
      <alignment horizontal="left" indent="2"/>
    </xf>
    <xf numFmtId="49" fontId="127" fillId="0" borderId="107" xfId="0" applyNumberFormat="1" applyFont="1" applyFill="1" applyBorder="1" applyAlignment="1">
      <alignment horizontal="left" indent="3"/>
    </xf>
    <xf numFmtId="49" fontId="127" fillId="0" borderId="107" xfId="0" applyNumberFormat="1" applyFont="1" applyFill="1" applyBorder="1" applyAlignment="1">
      <alignment horizontal="left" vertical="center" indent="1"/>
    </xf>
    <xf numFmtId="0" fontId="107" fillId="0" borderId="107" xfId="0" applyFont="1" applyFill="1" applyBorder="1" applyAlignment="1">
      <alignment vertical="center" wrapText="1"/>
    </xf>
    <xf numFmtId="49" fontId="127" fillId="0" borderId="107" xfId="0" applyNumberFormat="1" applyFont="1" applyFill="1" applyBorder="1" applyAlignment="1">
      <alignment horizontal="left" vertical="top" wrapText="1" indent="2"/>
    </xf>
    <xf numFmtId="49" fontId="127" fillId="0" borderId="107" xfId="0" applyNumberFormat="1" applyFont="1" applyFill="1" applyBorder="1" applyAlignment="1">
      <alignment horizontal="left" vertical="top" wrapText="1"/>
    </xf>
    <xf numFmtId="49" fontId="127" fillId="0" borderId="107" xfId="0" applyNumberFormat="1" applyFont="1" applyFill="1" applyBorder="1" applyAlignment="1">
      <alignment horizontal="left" wrapText="1" indent="3"/>
    </xf>
    <xf numFmtId="49" fontId="127" fillId="0" borderId="107" xfId="0" applyNumberFormat="1" applyFont="1" applyFill="1" applyBorder="1" applyAlignment="1">
      <alignment horizontal="left" wrapText="1" indent="2"/>
    </xf>
    <xf numFmtId="49" fontId="127" fillId="0" borderId="107" xfId="0" applyNumberFormat="1" applyFont="1" applyFill="1" applyBorder="1" applyAlignment="1">
      <alignment vertical="top" wrapText="1"/>
    </xf>
    <xf numFmtId="0" fontId="10" fillId="0" borderId="107" xfId="17" applyFill="1" applyBorder="1" applyAlignment="1" applyProtection="1">
      <alignment wrapText="1"/>
    </xf>
    <xf numFmtId="49" fontId="127" fillId="0" borderId="107" xfId="0" applyNumberFormat="1" applyFont="1" applyFill="1" applyBorder="1" applyAlignment="1">
      <alignment horizontal="left" vertical="center" wrapText="1" indent="3"/>
    </xf>
    <xf numFmtId="49" fontId="118" fillId="0" borderId="107" xfId="0" applyNumberFormat="1" applyFont="1" applyFill="1" applyBorder="1" applyAlignment="1">
      <alignment horizontal="left" wrapText="1" indent="1"/>
    </xf>
    <xf numFmtId="0" fontId="127" fillId="0" borderId="107" xfId="0" applyFont="1" applyBorder="1" applyAlignment="1">
      <alignment horizontal="left" vertical="center" wrapText="1" indent="2"/>
    </xf>
    <xf numFmtId="0" fontId="107" fillId="0" borderId="107"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0" fontId="107" fillId="80" borderId="107" xfId="0" applyFont="1" applyFill="1" applyBorder="1" applyAlignment="1">
      <alignment horizontal="left" vertical="center" wrapText="1"/>
    </xf>
    <xf numFmtId="49" fontId="106" fillId="0" borderId="107" xfId="0" applyNumberFormat="1" applyFont="1" applyFill="1" applyBorder="1" applyAlignment="1">
      <alignment horizontal="right" vertical="center"/>
    </xf>
    <xf numFmtId="0" fontId="107" fillId="0" borderId="107" xfId="0" applyFont="1" applyFill="1" applyBorder="1" applyAlignment="1">
      <alignment horizontal="left" vertical="center" wrapText="1"/>
    </xf>
    <xf numFmtId="0" fontId="121" fillId="0" borderId="107"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6"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7" xfId="13" applyFont="1" applyFill="1" applyBorder="1" applyAlignment="1" applyProtection="1">
      <alignment horizontal="left" vertical="center" wrapText="1"/>
      <protection locked="0"/>
    </xf>
    <xf numFmtId="0" fontId="118" fillId="0" borderId="107"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7" xfId="0" applyNumberFormat="1" applyFont="1" applyFill="1" applyBorder="1" applyAlignment="1">
      <alignment horizontal="center" vertical="center" wrapText="1"/>
    </xf>
    <xf numFmtId="9" fontId="4" fillId="0" borderId="24" xfId="20961" applyFont="1" applyBorder="1" applyAlignment="1"/>
    <xf numFmtId="0" fontId="8" fillId="0" borderId="124" xfId="0" applyFont="1" applyBorder="1" applyAlignment="1">
      <alignment vertical="center"/>
    </xf>
    <xf numFmtId="0" fontId="8" fillId="0" borderId="124" xfId="0" applyFont="1" applyFill="1" applyBorder="1" applyAlignment="1">
      <alignment vertical="center"/>
    </xf>
    <xf numFmtId="170" fontId="4" fillId="0" borderId="24" xfId="20961" applyNumberFormat="1" applyFont="1" applyFill="1" applyBorder="1" applyAlignment="1"/>
    <xf numFmtId="170" fontId="4" fillId="0" borderId="142" xfId="20961" applyNumberFormat="1" applyFont="1" applyFill="1" applyBorder="1" applyAlignment="1"/>
    <xf numFmtId="0" fontId="2" fillId="0" borderId="107" xfId="0" applyFont="1" applyFill="1" applyBorder="1" applyAlignment="1">
      <alignment wrapText="1"/>
    </xf>
    <xf numFmtId="0" fontId="2" fillId="0" borderId="102" xfId="0" applyFont="1" applyFill="1" applyBorder="1" applyAlignment="1">
      <alignment wrapText="1"/>
    </xf>
    <xf numFmtId="0" fontId="12" fillId="0" borderId="108" xfId="0" applyFont="1" applyBorder="1" applyAlignment="1">
      <alignment wrapText="1"/>
    </xf>
    <xf numFmtId="0" fontId="9" fillId="0" borderId="108" xfId="0" applyFont="1" applyBorder="1" applyAlignment="1">
      <alignment horizontal="center" vertical="center" wrapText="1"/>
    </xf>
    <xf numFmtId="0" fontId="8" fillId="0" borderId="108" xfId="0" applyFont="1" applyBorder="1" applyAlignment="1">
      <alignment wrapText="1"/>
    </xf>
    <xf numFmtId="0" fontId="8" fillId="0" borderId="25" xfId="0" applyFont="1" applyFill="1" applyBorder="1" applyAlignment="1">
      <alignment vertical="center"/>
    </xf>
    <xf numFmtId="0" fontId="2" fillId="0" borderId="26" xfId="0" applyFont="1" applyFill="1" applyBorder="1" applyAlignment="1">
      <alignment wrapText="1"/>
    </xf>
    <xf numFmtId="170" fontId="4" fillId="0" borderId="43" xfId="20961" applyNumberFormat="1" applyFont="1" applyFill="1" applyBorder="1" applyAlignment="1"/>
    <xf numFmtId="0" fontId="4" fillId="0" borderId="122" xfId="0" applyFont="1" applyFill="1" applyBorder="1" applyAlignment="1"/>
    <xf numFmtId="0" fontId="8" fillId="0" borderId="122" xfId="0" applyFont="1" applyFill="1" applyBorder="1" applyAlignment="1">
      <alignment wrapText="1"/>
    </xf>
    <xf numFmtId="169" fontId="4" fillId="0" borderId="3" xfId="7" applyNumberFormat="1" applyFont="1" applyBorder="1" applyAlignment="1"/>
    <xf numFmtId="169" fontId="4" fillId="0" borderId="8" xfId="7" applyNumberFormat="1" applyFont="1" applyBorder="1" applyAlignment="1"/>
    <xf numFmtId="169" fontId="4" fillId="36" borderId="26" xfId="7" applyNumberFormat="1" applyFont="1" applyFill="1" applyBorder="1"/>
    <xf numFmtId="169" fontId="4" fillId="0" borderId="23" xfId="7" applyNumberFormat="1" applyFont="1" applyBorder="1" applyAlignment="1"/>
    <xf numFmtId="169" fontId="4" fillId="36" borderId="27" xfId="7" applyNumberFormat="1" applyFont="1" applyFill="1" applyBorder="1"/>
    <xf numFmtId="9" fontId="114" fillId="79" borderId="107" xfId="20961" applyNumberFormat="1" applyFont="1" applyFill="1" applyBorder="1" applyAlignment="1" applyProtection="1">
      <alignment horizontal="right" vertical="center"/>
    </xf>
    <xf numFmtId="169" fontId="0" fillId="0" borderId="0" xfId="0" applyNumberFormat="1"/>
    <xf numFmtId="169" fontId="121" fillId="0" borderId="107" xfId="7" applyNumberFormat="1" applyFont="1" applyBorder="1"/>
    <xf numFmtId="169" fontId="118" fillId="0" borderId="107" xfId="7" applyNumberFormat="1" applyFont="1" applyBorder="1"/>
    <xf numFmtId="169" fontId="118" fillId="0" borderId="107" xfId="7" applyNumberFormat="1" applyFont="1" applyFill="1" applyBorder="1"/>
    <xf numFmtId="169" fontId="117" fillId="36" borderId="107" xfId="7" applyNumberFormat="1" applyFont="1" applyFill="1" applyBorder="1"/>
    <xf numFmtId="169" fontId="120" fillId="36" borderId="107" xfId="7" applyNumberFormat="1" applyFont="1" applyFill="1" applyBorder="1"/>
    <xf numFmtId="169" fontId="118" fillId="0" borderId="107" xfId="7" applyNumberFormat="1" applyFont="1" applyBorder="1" applyAlignment="1">
      <alignment horizontal="left" indent="1"/>
    </xf>
    <xf numFmtId="169" fontId="118" fillId="82" borderId="107" xfId="7" applyNumberFormat="1" applyFont="1" applyFill="1" applyBorder="1"/>
    <xf numFmtId="0" fontId="121" fillId="0" borderId="107" xfId="0" applyFont="1" applyBorder="1" applyAlignment="1">
      <alignment horizontal="center"/>
    </xf>
    <xf numFmtId="169" fontId="121" fillId="82" borderId="107" xfId="7" applyNumberFormat="1" applyFont="1" applyFill="1" applyBorder="1"/>
    <xf numFmtId="169" fontId="121" fillId="0" borderId="7" xfId="7" applyNumberFormat="1" applyFont="1" applyBorder="1"/>
    <xf numFmtId="169" fontId="118" fillId="0" borderId="107" xfId="7" applyNumberFormat="1" applyFont="1" applyBorder="1" applyAlignment="1">
      <alignment horizontal="left" indent="2"/>
    </xf>
    <xf numFmtId="169" fontId="118" fillId="0" borderId="107" xfId="7" applyNumberFormat="1" applyFont="1" applyFill="1" applyBorder="1" applyAlignment="1">
      <alignment horizontal="left" indent="3"/>
    </xf>
    <xf numFmtId="169" fontId="118" fillId="0" borderId="107" xfId="7" applyNumberFormat="1" applyFont="1" applyFill="1" applyBorder="1" applyAlignment="1">
      <alignment horizontal="left" indent="1"/>
    </xf>
    <xf numFmtId="169" fontId="118" fillId="83" borderId="107" xfId="7" applyNumberFormat="1" applyFont="1" applyFill="1" applyBorder="1"/>
    <xf numFmtId="169" fontId="118" fillId="0" borderId="107" xfId="7" applyNumberFormat="1" applyFont="1" applyFill="1" applyBorder="1" applyAlignment="1">
      <alignment horizontal="left" vertical="top" wrapText="1" indent="2"/>
    </xf>
    <xf numFmtId="169" fontId="118" fillId="0" borderId="107" xfId="7" applyNumberFormat="1" applyFont="1" applyFill="1" applyBorder="1" applyAlignment="1">
      <alignment horizontal="left" wrapText="1" indent="3"/>
    </xf>
    <xf numFmtId="169" fontId="118" fillId="0" borderId="107" xfId="7" applyNumberFormat="1" applyFont="1" applyFill="1" applyBorder="1" applyAlignment="1">
      <alignment horizontal="left" wrapText="1" indent="2"/>
    </xf>
    <xf numFmtId="169" fontId="118" fillId="0" borderId="107" xfId="7" applyNumberFormat="1" applyFont="1" applyFill="1" applyBorder="1" applyAlignment="1">
      <alignment horizontal="left" wrapText="1" indent="1"/>
    </xf>
    <xf numFmtId="169" fontId="117" fillId="0" borderId="107" xfId="7" applyNumberFormat="1" applyFont="1" applyFill="1" applyBorder="1" applyAlignment="1">
      <alignment horizontal="left" vertical="center" wrapText="1"/>
    </xf>
    <xf numFmtId="169" fontId="118" fillId="0" borderId="107" xfId="7" applyNumberFormat="1" applyFont="1" applyBorder="1" applyAlignment="1">
      <alignment horizontal="center" vertical="center" wrapText="1"/>
    </xf>
    <xf numFmtId="169" fontId="118" fillId="0" borderId="107" xfId="7" applyNumberFormat="1" applyFont="1" applyBorder="1" applyAlignment="1">
      <alignment horizontal="center" vertical="center"/>
    </xf>
    <xf numFmtId="169" fontId="120" fillId="0" borderId="107" xfId="7" applyNumberFormat="1" applyFont="1" applyFill="1" applyBorder="1" applyAlignment="1">
      <alignment horizontal="left" vertical="center" wrapText="1"/>
    </xf>
    <xf numFmtId="169" fontId="121" fillId="0" borderId="107" xfId="7" applyNumberFormat="1" applyFont="1" applyBorder="1" applyAlignment="1">
      <alignment horizontal="center" vertical="center"/>
    </xf>
    <xf numFmtId="169" fontId="121" fillId="0" borderId="107" xfId="7" applyNumberFormat="1" applyFont="1" applyFill="1" applyBorder="1"/>
    <xf numFmtId="169" fontId="27" fillId="37" borderId="0" xfId="7" applyNumberFormat="1" applyFont="1" applyFill="1" applyBorder="1"/>
    <xf numFmtId="169" fontId="4" fillId="0" borderId="59" xfId="7" applyNumberFormat="1" applyFont="1" applyFill="1" applyBorder="1" applyAlignment="1">
      <alignment vertical="center"/>
    </xf>
    <xf numFmtId="169" fontId="4" fillId="0" borderId="72" xfId="7" applyNumberFormat="1" applyFont="1" applyFill="1" applyBorder="1" applyAlignment="1">
      <alignment vertical="center"/>
    </xf>
    <xf numFmtId="169" fontId="4" fillId="3" borderId="105" xfId="7" applyNumberFormat="1" applyFont="1" applyFill="1" applyBorder="1" applyAlignment="1">
      <alignment vertical="center"/>
    </xf>
    <xf numFmtId="169" fontId="4" fillId="3" borderId="24" xfId="7" applyNumberFormat="1" applyFont="1" applyFill="1" applyBorder="1" applyAlignment="1">
      <alignment vertical="center"/>
    </xf>
    <xf numFmtId="169" fontId="4" fillId="0" borderId="108" xfId="7" applyNumberFormat="1" applyFont="1" applyFill="1" applyBorder="1" applyAlignment="1">
      <alignment vertical="center"/>
    </xf>
    <xf numFmtId="169" fontId="4" fillId="0" borderId="122" xfId="7" applyNumberFormat="1" applyFont="1" applyFill="1" applyBorder="1" applyAlignment="1">
      <alignment vertical="center"/>
    </xf>
    <xf numFmtId="169" fontId="4" fillId="0" borderId="26" xfId="7" applyNumberFormat="1" applyFont="1" applyFill="1" applyBorder="1" applyAlignment="1">
      <alignment vertical="center"/>
    </xf>
    <xf numFmtId="169" fontId="4" fillId="0" borderId="28" xfId="7" applyNumberFormat="1" applyFont="1" applyFill="1" applyBorder="1" applyAlignment="1">
      <alignment vertical="center"/>
    </xf>
    <xf numFmtId="169" fontId="4" fillId="0" borderId="27" xfId="7" applyNumberFormat="1" applyFont="1" applyFill="1" applyBorder="1" applyAlignment="1">
      <alignment vertical="center"/>
    </xf>
    <xf numFmtId="169" fontId="4" fillId="0" borderId="30" xfId="7" applyNumberFormat="1" applyFont="1" applyFill="1" applyBorder="1" applyAlignment="1">
      <alignment vertical="center"/>
    </xf>
    <xf numFmtId="169" fontId="4" fillId="0" borderId="21" xfId="7" applyNumberFormat="1" applyFont="1" applyFill="1" applyBorder="1" applyAlignment="1">
      <alignment vertical="center"/>
    </xf>
    <xf numFmtId="169" fontId="4" fillId="0" borderId="103" xfId="7" applyNumberFormat="1" applyFont="1" applyFill="1" applyBorder="1" applyAlignment="1">
      <alignment vertical="center"/>
    </xf>
    <xf numFmtId="169" fontId="4" fillId="0" borderId="116" xfId="7" applyNumberFormat="1" applyFont="1" applyFill="1" applyBorder="1" applyAlignment="1">
      <alignment vertical="center"/>
    </xf>
    <xf numFmtId="9" fontId="4" fillId="0" borderId="101" xfId="20961" applyFont="1" applyFill="1" applyBorder="1" applyAlignment="1">
      <alignment vertical="center"/>
    </xf>
    <xf numFmtId="9" fontId="4" fillId="0" borderId="118" xfId="20961" applyFont="1" applyFill="1" applyBorder="1" applyAlignment="1">
      <alignment vertical="center"/>
    </xf>
    <xf numFmtId="169" fontId="4" fillId="0" borderId="0" xfId="0" applyNumberFormat="1" applyFont="1"/>
    <xf numFmtId="9" fontId="8" fillId="2" borderId="107" xfId="20961" applyFont="1" applyFill="1" applyBorder="1" applyAlignment="1" applyProtection="1">
      <alignment vertical="center"/>
      <protection locked="0"/>
    </xf>
    <xf numFmtId="9" fontId="16" fillId="2" borderId="107" xfId="20961" applyFont="1" applyFill="1" applyBorder="1" applyAlignment="1" applyProtection="1">
      <alignment vertical="center"/>
      <protection locked="0"/>
    </xf>
    <xf numFmtId="9" fontId="27" fillId="37" borderId="0" xfId="20961" applyFont="1" applyFill="1" applyBorder="1"/>
    <xf numFmtId="9" fontId="8" fillId="2" borderId="26" xfId="20961" applyFont="1" applyFill="1" applyBorder="1" applyAlignment="1" applyProtection="1">
      <alignment vertical="center"/>
      <protection locked="0"/>
    </xf>
    <xf numFmtId="9" fontId="16" fillId="2" borderId="26" xfId="20961" applyFont="1" applyFill="1" applyBorder="1" applyAlignment="1" applyProtection="1">
      <alignment vertical="center"/>
      <protection locked="0"/>
    </xf>
    <xf numFmtId="10" fontId="8" fillId="2" borderId="107" xfId="20961" applyNumberFormat="1" applyFont="1" applyFill="1" applyBorder="1" applyAlignment="1" applyProtection="1">
      <alignment vertical="center"/>
      <protection locked="0"/>
    </xf>
    <xf numFmtId="197" fontId="0" fillId="0" borderId="0" xfId="0" applyNumberFormat="1"/>
    <xf numFmtId="197" fontId="0" fillId="0" borderId="0" xfId="0" applyNumberFormat="1" applyFill="1"/>
    <xf numFmtId="3" fontId="11" fillId="0" borderId="0" xfId="0" applyNumberFormat="1" applyFont="1"/>
    <xf numFmtId="168" fontId="4" fillId="0" borderId="0" xfId="7" applyFont="1" applyFill="1" applyAlignment="1">
      <alignment horizontal="left" vertical="center"/>
    </xf>
    <xf numFmtId="197" fontId="4" fillId="0" borderId="0" xfId="0" applyNumberFormat="1" applyFont="1" applyBorder="1"/>
    <xf numFmtId="197" fontId="4" fillId="0" borderId="0" xfId="0" applyNumberFormat="1" applyFont="1"/>
    <xf numFmtId="9" fontId="8" fillId="2" borderId="107" xfId="20961" applyNumberFormat="1" applyFont="1" applyFill="1" applyBorder="1" applyAlignment="1" applyProtection="1">
      <alignment vertical="center"/>
      <protection locked="0"/>
    </xf>
    <xf numFmtId="0" fontId="24" fillId="0" borderId="107" xfId="0" applyFont="1" applyBorder="1"/>
    <xf numFmtId="0" fontId="0" fillId="0" borderId="107" xfId="0" applyBorder="1"/>
    <xf numFmtId="0" fontId="103" fillId="0" borderId="107" xfId="0" applyFont="1" applyBorder="1"/>
    <xf numFmtId="169" fontId="118" fillId="0" borderId="0" xfId="0" applyNumberFormat="1" applyFont="1"/>
    <xf numFmtId="169" fontId="118" fillId="0" borderId="0" xfId="0" applyNumberFormat="1" applyFont="1" applyBorder="1" applyAlignment="1">
      <alignment horizontal="left"/>
    </xf>
    <xf numFmtId="169" fontId="126" fillId="0" borderId="0" xfId="0" applyNumberFormat="1" applyFont="1"/>
    <xf numFmtId="14" fontId="118" fillId="0" borderId="0" xfId="0" applyNumberFormat="1" applyFont="1" applyAlignment="1">
      <alignment horizontal="left"/>
    </xf>
    <xf numFmtId="14" fontId="118" fillId="0" borderId="0" xfId="0" applyNumberFormat="1" applyFont="1" applyAlignment="1">
      <alignment horizontal="left" wrapText="1"/>
    </xf>
    <xf numFmtId="0" fontId="105" fillId="0" borderId="74" xfId="0" applyFont="1" applyBorder="1" applyAlignment="1">
      <alignment horizontal="left" vertical="center" wrapText="1"/>
    </xf>
    <xf numFmtId="0" fontId="105" fillId="0" borderId="73"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7"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12" fillId="0" borderId="107" xfId="0" applyFont="1" applyBorder="1" applyAlignment="1">
      <alignment wrapText="1"/>
    </xf>
    <xf numFmtId="0" fontId="4" fillId="0" borderId="122" xfId="0" applyFont="1" applyBorder="1" applyAlignment="1"/>
    <xf numFmtId="0" fontId="9" fillId="0" borderId="10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5" fillId="36" borderId="126"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3" xfId="0" applyFont="1" applyFill="1" applyBorder="1" applyAlignment="1">
      <alignment horizontal="center" vertical="center" wrapText="1"/>
    </xf>
    <xf numFmtId="0" fontId="5" fillId="36" borderId="106" xfId="0" applyFont="1" applyFill="1" applyBorder="1" applyAlignment="1">
      <alignment horizontal="center" vertical="center" wrapText="1"/>
    </xf>
    <xf numFmtId="0" fontId="102" fillId="3" borderId="75" xfId="13" applyFont="1" applyFill="1" applyBorder="1" applyAlignment="1" applyProtection="1">
      <alignment horizontal="center" vertical="center" wrapText="1"/>
      <protection locked="0"/>
    </xf>
    <xf numFmtId="0" fontId="102"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4" fillId="3" borderId="19" xfId="1" applyNumberFormat="1" applyFont="1" applyFill="1" applyBorder="1" applyAlignment="1" applyProtection="1">
      <alignment horizontal="center"/>
      <protection locked="0"/>
    </xf>
    <xf numFmtId="169" fontId="14" fillId="3" borderId="20" xfId="1" applyNumberFormat="1" applyFont="1" applyFill="1" applyBorder="1" applyAlignment="1" applyProtection="1">
      <alignment horizontal="center"/>
      <protection locked="0"/>
    </xf>
    <xf numFmtId="169" fontId="14" fillId="3" borderId="21" xfId="1" applyNumberFormat="1" applyFont="1" applyFill="1" applyBorder="1" applyAlignment="1" applyProtection="1">
      <alignment horizontal="center"/>
      <protection locked="0"/>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169" fontId="14" fillId="0" borderId="98" xfId="1" applyNumberFormat="1" applyFont="1" applyFill="1" applyBorder="1" applyAlignment="1" applyProtection="1">
      <alignment horizontal="center" vertical="center" wrapText="1"/>
      <protection locked="0"/>
    </xf>
    <xf numFmtId="169" fontId="14"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3" fillId="0" borderId="60" xfId="0" applyFont="1" applyFill="1" applyBorder="1" applyAlignment="1">
      <alignment horizontal="left" vertical="center"/>
    </xf>
    <xf numFmtId="0" fontId="13"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2" xfId="0" applyFont="1" applyBorder="1" applyAlignment="1">
      <alignment horizontal="center" vertical="center" wrapText="1"/>
    </xf>
    <xf numFmtId="0" fontId="120" fillId="0" borderId="129"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0" fillId="0" borderId="136" xfId="0" applyNumberFormat="1" applyFont="1" applyFill="1" applyBorder="1" applyAlignment="1">
      <alignment horizontal="left" vertical="center" wrapText="1"/>
    </xf>
    <xf numFmtId="0" fontId="121" fillId="0" borderId="103" xfId="0" applyFont="1" applyFill="1" applyBorder="1" applyAlignment="1">
      <alignment horizontal="center" vertical="center" wrapText="1"/>
    </xf>
    <xf numFmtId="0" fontId="121" fillId="0" borderId="121" xfId="0" applyFont="1" applyFill="1" applyBorder="1" applyAlignment="1">
      <alignment horizontal="center" vertical="center" wrapText="1"/>
    </xf>
    <xf numFmtId="0" fontId="121" fillId="0" borderId="131" xfId="0" applyFont="1" applyFill="1" applyBorder="1" applyAlignment="1">
      <alignment horizontal="center" vertical="center" wrapText="1"/>
    </xf>
    <xf numFmtId="0" fontId="121" fillId="0" borderId="59"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2"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7" xfId="0" applyFont="1" applyBorder="1" applyAlignment="1">
      <alignment horizontal="center" vertical="center" wrapText="1"/>
    </xf>
    <xf numFmtId="0" fontId="125" fillId="0" borderId="107" xfId="0" applyFont="1" applyFill="1" applyBorder="1" applyAlignment="1">
      <alignment horizontal="center" vertical="center"/>
    </xf>
    <xf numFmtId="0" fontId="125" fillId="0" borderId="103" xfId="0" applyFont="1" applyFill="1" applyBorder="1" applyAlignment="1">
      <alignment horizontal="center" vertical="center"/>
    </xf>
    <xf numFmtId="0" fontId="125" fillId="0" borderId="131" xfId="0" applyFont="1" applyFill="1" applyBorder="1" applyAlignment="1">
      <alignment horizontal="center" vertical="center"/>
    </xf>
    <xf numFmtId="0" fontId="125" fillId="0" borderId="59"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7"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18" fillId="0" borderId="108"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6" xfId="0" applyFont="1" applyFill="1" applyBorder="1" applyAlignment="1">
      <alignment horizontal="center" vertical="center" wrapText="1"/>
    </xf>
    <xf numFmtId="0" fontId="121" fillId="0" borderId="139"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3" xfId="0" applyNumberFormat="1" applyFont="1" applyFill="1" applyBorder="1" applyAlignment="1">
      <alignment horizontal="left" vertical="top" wrapText="1"/>
    </xf>
    <xf numFmtId="0" fontId="120" fillId="0" borderId="131"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20" fillId="0" borderId="59"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3" xfId="0" applyFont="1" applyFill="1" applyBorder="1" applyAlignment="1">
      <alignment horizontal="center" vertical="center"/>
    </xf>
    <xf numFmtId="0" fontId="118" fillId="0" borderId="121" xfId="0" applyFont="1" applyFill="1" applyBorder="1" applyAlignment="1">
      <alignment horizontal="center" vertical="center"/>
    </xf>
    <xf numFmtId="0" fontId="118" fillId="0" borderId="131" xfId="0" applyFont="1" applyFill="1" applyBorder="1" applyAlignment="1">
      <alignment horizontal="center" vertical="center"/>
    </xf>
    <xf numFmtId="0" fontId="118" fillId="0" borderId="103" xfId="0" applyFont="1" applyFill="1" applyBorder="1" applyAlignment="1">
      <alignment horizontal="center" vertical="center" wrapText="1"/>
    </xf>
    <xf numFmtId="0" fontId="118" fillId="0" borderId="121" xfId="0" applyFont="1" applyFill="1" applyBorder="1" applyAlignment="1">
      <alignment horizontal="center" vertical="center" wrapText="1"/>
    </xf>
    <xf numFmtId="0" fontId="118" fillId="0" borderId="131" xfId="0" applyFont="1" applyFill="1" applyBorder="1" applyAlignment="1">
      <alignment horizontal="center" vertical="center" wrapText="1"/>
    </xf>
    <xf numFmtId="0" fontId="118" fillId="0" borderId="103" xfId="0" applyFont="1" applyBorder="1" applyAlignment="1">
      <alignment horizontal="center" vertical="top" wrapText="1"/>
    </xf>
    <xf numFmtId="0" fontId="118" fillId="0" borderId="121" xfId="0" applyFont="1" applyBorder="1" applyAlignment="1">
      <alignment horizontal="center" vertical="top" wrapText="1"/>
    </xf>
    <xf numFmtId="0" fontId="118" fillId="0" borderId="131" xfId="0" applyFont="1" applyBorder="1" applyAlignment="1">
      <alignment horizontal="center" vertical="top" wrapText="1"/>
    </xf>
    <xf numFmtId="0" fontId="118" fillId="0" borderId="103"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6" xfId="0" applyFont="1" applyFill="1" applyBorder="1" applyAlignment="1">
      <alignment horizontal="center" vertical="top" wrapText="1"/>
    </xf>
    <xf numFmtId="0" fontId="118" fillId="0" borderId="102" xfId="0" applyFont="1" applyBorder="1" applyAlignment="1">
      <alignment horizontal="center" vertical="top" wrapText="1"/>
    </xf>
    <xf numFmtId="0" fontId="118" fillId="0" borderId="7" xfId="0" applyFont="1" applyBorder="1" applyAlignment="1">
      <alignment horizontal="center" vertical="top" wrapText="1"/>
    </xf>
    <xf numFmtId="0" fontId="120" fillId="0" borderId="140" xfId="0" applyNumberFormat="1" applyFont="1" applyFill="1" applyBorder="1" applyAlignment="1">
      <alignment horizontal="left" vertical="top" wrapText="1"/>
    </xf>
    <xf numFmtId="0" fontId="120" fillId="0" borderId="141" xfId="0" applyNumberFormat="1" applyFont="1" applyFill="1" applyBorder="1" applyAlignment="1">
      <alignment horizontal="left" vertical="top" wrapText="1"/>
    </xf>
    <xf numFmtId="0" fontId="107" fillId="0" borderId="108" xfId="0" applyFont="1" applyFill="1" applyBorder="1" applyAlignment="1">
      <alignment horizontal="left" vertical="center" wrapText="1"/>
    </xf>
    <xf numFmtId="0" fontId="107" fillId="0" borderId="106" xfId="0" applyFont="1" applyFill="1" applyBorder="1" applyAlignment="1">
      <alignment horizontal="left" vertical="center" wrapText="1"/>
    </xf>
    <xf numFmtId="0" fontId="107" fillId="0" borderId="108" xfId="0" applyFont="1" applyFill="1" applyBorder="1" applyAlignment="1">
      <alignment horizontal="left"/>
    </xf>
    <xf numFmtId="0" fontId="107" fillId="0" borderId="106" xfId="0" applyFont="1" applyFill="1" applyBorder="1" applyAlignment="1">
      <alignment horizontal="left"/>
    </xf>
    <xf numFmtId="0" fontId="107" fillId="3" borderId="108" xfId="0" applyFont="1" applyFill="1" applyBorder="1" applyAlignment="1">
      <alignment vertical="center" wrapText="1"/>
    </xf>
    <xf numFmtId="0" fontId="107" fillId="3" borderId="106" xfId="0" applyFont="1" applyFill="1" applyBorder="1" applyAlignment="1">
      <alignment vertical="center" wrapText="1"/>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6" fillId="0" borderId="80" xfId="0" applyFont="1" applyFill="1" applyBorder="1" applyAlignment="1">
      <alignment horizontal="center" vertical="center"/>
    </xf>
    <xf numFmtId="0" fontId="107" fillId="0" borderId="107" xfId="0" applyFont="1" applyFill="1" applyBorder="1" applyAlignment="1">
      <alignment horizontal="left"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6" fillId="76" borderId="83" xfId="0" applyFont="1" applyFill="1" applyBorder="1" applyAlignment="1">
      <alignment horizontal="center" vertical="center" wrapText="1"/>
    </xf>
    <xf numFmtId="0" fontId="107" fillId="0" borderId="59"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8" xfId="0" applyFont="1" applyFill="1" applyBorder="1" applyAlignment="1">
      <alignment vertical="center" wrapText="1"/>
    </xf>
    <xf numFmtId="0" fontId="107" fillId="0" borderId="106" xfId="0" applyFont="1" applyFill="1" applyBorder="1" applyAlignment="1">
      <alignment vertical="center" wrapText="1"/>
    </xf>
    <xf numFmtId="0" fontId="107" fillId="3" borderId="85" xfId="0" applyFont="1" applyFill="1" applyBorder="1" applyAlignment="1">
      <alignment horizontal="left" vertical="center" wrapText="1"/>
    </xf>
    <xf numFmtId="0" fontId="107" fillId="3" borderId="86"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89" xfId="0" applyFont="1" applyFill="1" applyBorder="1" applyAlignment="1">
      <alignment horizontal="left" vertical="center" wrapText="1"/>
    </xf>
    <xf numFmtId="0" fontId="107" fillId="0" borderId="59" xfId="0" applyFont="1" applyFill="1" applyBorder="1" applyAlignment="1">
      <alignment vertical="center" wrapText="1"/>
    </xf>
    <xf numFmtId="0" fontId="107" fillId="0" borderId="11" xfId="0" applyFont="1" applyFill="1" applyBorder="1" applyAlignment="1">
      <alignmen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85" xfId="0" applyFont="1" applyFill="1" applyBorder="1" applyAlignment="1">
      <alignment vertical="center" wrapText="1"/>
    </xf>
    <xf numFmtId="0" fontId="107" fillId="0" borderId="86" xfId="0" applyFont="1" applyFill="1" applyBorder="1" applyAlignment="1">
      <alignment vertical="center" wrapText="1"/>
    </xf>
    <xf numFmtId="0" fontId="107" fillId="3" borderId="108" xfId="0" applyFont="1" applyFill="1" applyBorder="1" applyAlignment="1">
      <alignment horizontal="left" vertical="center" wrapText="1"/>
    </xf>
    <xf numFmtId="0" fontId="107" fillId="3" borderId="106" xfId="0" applyFont="1" applyFill="1" applyBorder="1" applyAlignment="1">
      <alignment horizontal="left" vertical="center" wrapText="1"/>
    </xf>
    <xf numFmtId="0" fontId="106" fillId="76" borderId="90"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1" xfId="0" applyFont="1" applyFill="1" applyBorder="1" applyAlignment="1">
      <alignment horizontal="center" vertical="center" wrapText="1"/>
    </xf>
    <xf numFmtId="0" fontId="107" fillId="77" borderId="108" xfId="0" applyFont="1" applyFill="1" applyBorder="1" applyAlignment="1">
      <alignment vertical="center" wrapText="1"/>
    </xf>
    <xf numFmtId="0" fontId="107" fillId="77" borderId="106" xfId="0" applyFont="1" applyFill="1" applyBorder="1" applyAlignment="1">
      <alignment vertical="center" wrapText="1"/>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97" xfId="0" applyFont="1" applyFill="1" applyBorder="1" applyAlignment="1">
      <alignment horizontal="center" vertical="center"/>
    </xf>
    <xf numFmtId="0" fontId="106" fillId="76" borderId="107" xfId="0" applyFont="1" applyFill="1" applyBorder="1" applyAlignment="1">
      <alignment horizontal="center" vertical="center" wrapText="1"/>
    </xf>
    <xf numFmtId="0" fontId="106" fillId="0" borderId="107" xfId="0" applyFont="1" applyFill="1" applyBorder="1" applyAlignment="1">
      <alignment horizontal="center" vertical="center"/>
    </xf>
    <xf numFmtId="0" fontId="107" fillId="0" borderId="108" xfId="13" applyFont="1" applyFill="1" applyBorder="1" applyAlignment="1" applyProtection="1">
      <alignment horizontal="left" vertical="top" wrapText="1"/>
      <protection locked="0"/>
    </xf>
    <xf numFmtId="0" fontId="107" fillId="0" borderId="106" xfId="13" applyFont="1" applyFill="1" applyBorder="1" applyAlignment="1" applyProtection="1">
      <alignment horizontal="left" vertical="top" wrapText="1"/>
      <protection locked="0"/>
    </xf>
    <xf numFmtId="0" fontId="107" fillId="3" borderId="108" xfId="13" applyFont="1" applyFill="1" applyBorder="1" applyAlignment="1" applyProtection="1">
      <alignment horizontal="left" vertical="top" wrapText="1"/>
      <protection locked="0"/>
    </xf>
    <xf numFmtId="0" fontId="107" fillId="3" borderId="106" xfId="13" applyFont="1" applyFill="1" applyBorder="1" applyAlignment="1" applyProtection="1">
      <alignment horizontal="left" vertical="top" wrapText="1"/>
      <protection locked="0"/>
    </xf>
    <xf numFmtId="0" fontId="106" fillId="0" borderId="93" xfId="0" applyFont="1" applyFill="1" applyBorder="1" applyAlignment="1">
      <alignment horizontal="center" vertical="center"/>
    </xf>
    <xf numFmtId="0" fontId="107" fillId="80" borderId="108" xfId="0" applyNumberFormat="1" applyFont="1" applyFill="1" applyBorder="1" applyAlignment="1">
      <alignment horizontal="left" vertical="center" wrapText="1"/>
    </xf>
    <xf numFmtId="0" fontId="107" fillId="80" borderId="106" xfId="0" applyNumberFormat="1" applyFont="1" applyFill="1" applyBorder="1" applyAlignment="1">
      <alignment horizontal="left" vertical="center" wrapText="1"/>
    </xf>
    <xf numFmtId="0" fontId="107" fillId="0" borderId="108" xfId="0" applyNumberFormat="1" applyFont="1" applyFill="1" applyBorder="1" applyAlignment="1">
      <alignment horizontal="left" vertical="center" wrapText="1"/>
    </xf>
    <xf numFmtId="0" fontId="107" fillId="0" borderId="106" xfId="0" applyNumberFormat="1" applyFont="1" applyFill="1" applyBorder="1" applyAlignment="1">
      <alignment horizontal="left" vertical="center" wrapText="1"/>
    </xf>
    <xf numFmtId="0" fontId="106" fillId="76" borderId="108" xfId="0" applyFont="1" applyFill="1" applyBorder="1" applyAlignment="1">
      <alignment horizontal="center" vertical="center" wrapText="1"/>
    </xf>
    <xf numFmtId="0" fontId="106" fillId="76" borderId="106" xfId="0" applyFont="1" applyFill="1" applyBorder="1" applyAlignment="1">
      <alignment horizontal="center" vertical="center" wrapText="1"/>
    </xf>
    <xf numFmtId="0" fontId="107" fillId="80" borderId="108" xfId="0" applyNumberFormat="1" applyFont="1" applyFill="1" applyBorder="1" applyAlignment="1">
      <alignment horizontal="left" vertical="top" wrapText="1"/>
    </xf>
    <xf numFmtId="0" fontId="107" fillId="80" borderId="106" xfId="0" applyNumberFormat="1" applyFont="1" applyFill="1" applyBorder="1" applyAlignment="1">
      <alignment horizontal="left" vertical="top" wrapText="1"/>
    </xf>
    <xf numFmtId="0" fontId="107" fillId="0" borderId="102" xfId="12672" applyFont="1" applyFill="1" applyBorder="1" applyAlignment="1">
      <alignment horizontal="left" vertical="center" wrapText="1"/>
    </xf>
    <xf numFmtId="0" fontId="107" fillId="0" borderId="139"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7" fillId="0" borderId="107" xfId="0" applyFont="1" applyFill="1" applyBorder="1" applyAlignment="1">
      <alignment horizontal="left" vertical="top" wrapText="1"/>
    </xf>
    <xf numFmtId="0" fontId="107" fillId="0" borderId="107" xfId="0" applyNumberFormat="1" applyFont="1" applyFill="1" applyBorder="1" applyAlignment="1">
      <alignment horizontal="left" vertical="top" wrapText="1"/>
    </xf>
    <xf numFmtId="0" fontId="107" fillId="0" borderId="108"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C34"/>
  <sheetViews>
    <sheetView workbookViewId="0">
      <pane xSplit="1" ySplit="7" topLeftCell="B8" activePane="bottomRight" state="frozen"/>
      <selection pane="topRight" activeCell="B1" sqref="B1"/>
      <selection pane="bottomLeft" activeCell="A8" sqref="A8"/>
      <selection pane="bottomRight" activeCell="D14" sqref="D14"/>
    </sheetView>
  </sheetViews>
  <sheetFormatPr defaultRowHeight="15"/>
  <cols>
    <col min="1" max="1" width="10.28515625" style="2" customWidth="1"/>
    <col min="2" max="2" width="153" bestFit="1" customWidth="1"/>
    <col min="3" max="3" width="39.42578125" customWidth="1"/>
    <col min="7" max="7" width="25" customWidth="1"/>
  </cols>
  <sheetData>
    <row r="1" spans="1:3" ht="15.75">
      <c r="A1" s="9"/>
      <c r="B1" s="179" t="s">
        <v>253</v>
      </c>
      <c r="C1" s="717"/>
    </row>
    <row r="2" spans="1:3" s="176" customFormat="1" ht="15.75">
      <c r="A2" s="231">
        <v>1</v>
      </c>
      <c r="B2" s="177" t="s">
        <v>254</v>
      </c>
      <c r="C2" s="718" t="s">
        <v>969</v>
      </c>
    </row>
    <row r="3" spans="1:3" s="176" customFormat="1" ht="15.75">
      <c r="A3" s="231">
        <v>2</v>
      </c>
      <c r="B3" s="178" t="s">
        <v>255</v>
      </c>
      <c r="C3" s="719" t="s">
        <v>972</v>
      </c>
    </row>
    <row r="4" spans="1:3" s="176" customFormat="1" ht="15.75">
      <c r="A4" s="231">
        <v>3</v>
      </c>
      <c r="B4" s="178" t="s">
        <v>256</v>
      </c>
      <c r="C4" s="719" t="s">
        <v>977</v>
      </c>
    </row>
    <row r="5" spans="1:3" s="176" customFormat="1" ht="15.75">
      <c r="A5" s="232">
        <v>4</v>
      </c>
      <c r="B5" s="181" t="s">
        <v>257</v>
      </c>
      <c r="C5" s="719" t="s">
        <v>971</v>
      </c>
    </row>
    <row r="6" spans="1:3" s="180" customFormat="1" ht="65.25" customHeight="1">
      <c r="A6" s="725" t="s">
        <v>490</v>
      </c>
      <c r="B6" s="726"/>
      <c r="C6" s="726"/>
    </row>
    <row r="7" spans="1:3">
      <c r="A7" s="392" t="s">
        <v>403</v>
      </c>
      <c r="B7" s="393" t="s">
        <v>258</v>
      </c>
    </row>
    <row r="8" spans="1:3">
      <c r="A8" s="394">
        <v>1</v>
      </c>
      <c r="B8" s="390" t="s">
        <v>223</v>
      </c>
    </row>
    <row r="9" spans="1:3">
      <c r="A9" s="394">
        <v>2</v>
      </c>
      <c r="B9" s="390" t="s">
        <v>259</v>
      </c>
    </row>
    <row r="10" spans="1:3">
      <c r="A10" s="394">
        <v>3</v>
      </c>
      <c r="B10" s="390" t="s">
        <v>260</v>
      </c>
    </row>
    <row r="11" spans="1:3">
      <c r="A11" s="394">
        <v>4</v>
      </c>
      <c r="B11" s="390" t="s">
        <v>261</v>
      </c>
      <c r="C11" s="175"/>
    </row>
    <row r="12" spans="1:3">
      <c r="A12" s="394">
        <v>5</v>
      </c>
      <c r="B12" s="390" t="s">
        <v>187</v>
      </c>
    </row>
    <row r="13" spans="1:3">
      <c r="A13" s="394">
        <v>6</v>
      </c>
      <c r="B13" s="395" t="s">
        <v>149</v>
      </c>
    </row>
    <row r="14" spans="1:3">
      <c r="A14" s="394">
        <v>7</v>
      </c>
      <c r="B14" s="390" t="s">
        <v>262</v>
      </c>
    </row>
    <row r="15" spans="1:3">
      <c r="A15" s="394">
        <v>8</v>
      </c>
      <c r="B15" s="390" t="s">
        <v>265</v>
      </c>
    </row>
    <row r="16" spans="1:3">
      <c r="A16" s="394">
        <v>9</v>
      </c>
      <c r="B16" s="390" t="s">
        <v>88</v>
      </c>
    </row>
    <row r="17" spans="1:2">
      <c r="A17" s="396" t="s">
        <v>547</v>
      </c>
      <c r="B17" s="390" t="s">
        <v>527</v>
      </c>
    </row>
    <row r="18" spans="1:2">
      <c r="A18" s="394">
        <v>10</v>
      </c>
      <c r="B18" s="390" t="s">
        <v>268</v>
      </c>
    </row>
    <row r="19" spans="1:2">
      <c r="A19" s="394">
        <v>11</v>
      </c>
      <c r="B19" s="395" t="s">
        <v>249</v>
      </c>
    </row>
    <row r="20" spans="1:2">
      <c r="A20" s="394">
        <v>12</v>
      </c>
      <c r="B20" s="395" t="s">
        <v>246</v>
      </c>
    </row>
    <row r="21" spans="1:2">
      <c r="A21" s="394">
        <v>13</v>
      </c>
      <c r="B21" s="397" t="s">
        <v>460</v>
      </c>
    </row>
    <row r="22" spans="1:2">
      <c r="A22" s="394">
        <v>14</v>
      </c>
      <c r="B22" s="398" t="s">
        <v>520</v>
      </c>
    </row>
    <row r="23" spans="1:2">
      <c r="A23" s="399">
        <v>15</v>
      </c>
      <c r="B23" s="395" t="s">
        <v>77</v>
      </c>
    </row>
    <row r="24" spans="1:2">
      <c r="A24" s="399">
        <v>15.1</v>
      </c>
      <c r="B24" s="390" t="s">
        <v>556</v>
      </c>
    </row>
    <row r="25" spans="1:2">
      <c r="A25" s="399">
        <v>16</v>
      </c>
      <c r="B25" s="390" t="s">
        <v>623</v>
      </c>
    </row>
    <row r="26" spans="1:2">
      <c r="A26" s="399">
        <v>17</v>
      </c>
      <c r="B26" s="390" t="s">
        <v>936</v>
      </c>
    </row>
    <row r="27" spans="1:2">
      <c r="A27" s="399">
        <v>18</v>
      </c>
      <c r="B27" s="390" t="s">
        <v>957</v>
      </c>
    </row>
    <row r="28" spans="1:2">
      <c r="A28" s="399">
        <v>19</v>
      </c>
      <c r="B28" s="390" t="s">
        <v>958</v>
      </c>
    </row>
    <row r="29" spans="1:2">
      <c r="A29" s="399">
        <v>20</v>
      </c>
      <c r="B29" s="398" t="s">
        <v>722</v>
      </c>
    </row>
    <row r="30" spans="1:2">
      <c r="A30" s="399">
        <v>21</v>
      </c>
      <c r="B30" s="390" t="s">
        <v>740</v>
      </c>
    </row>
    <row r="31" spans="1:2">
      <c r="A31" s="399">
        <v>22</v>
      </c>
      <c r="B31" s="617" t="s">
        <v>757</v>
      </c>
    </row>
    <row r="32" spans="1:2" ht="26.25">
      <c r="A32" s="399">
        <v>23</v>
      </c>
      <c r="B32" s="617" t="s">
        <v>937</v>
      </c>
    </row>
    <row r="33" spans="1:2">
      <c r="A33" s="399">
        <v>24</v>
      </c>
      <c r="B33" s="390" t="s">
        <v>938</v>
      </c>
    </row>
    <row r="34" spans="1:2">
      <c r="A34" s="399">
        <v>25</v>
      </c>
      <c r="B34" s="390" t="s">
        <v>939</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55"/>
  <sheetViews>
    <sheetView zoomScaleNormal="100" workbookViewId="0">
      <pane xSplit="1" ySplit="5" topLeftCell="B39" activePane="bottomRight" state="frozen"/>
      <selection activeCell="D6" sqref="D6:E54"/>
      <selection pane="topRight" activeCell="D6" sqref="D6:E54"/>
      <selection pane="bottomLeft" activeCell="D6" sqref="D6:E54"/>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5" t="s">
        <v>188</v>
      </c>
      <c r="B1" s="14" t="s">
        <v>969</v>
      </c>
      <c r="D1" s="2"/>
      <c r="E1" s="2"/>
      <c r="F1" s="2"/>
    </row>
    <row r="2" spans="1:6" s="19" customFormat="1" ht="15.75" customHeight="1">
      <c r="A2" s="19" t="s">
        <v>189</v>
      </c>
      <c r="B2" s="470">
        <v>44377</v>
      </c>
    </row>
    <row r="3" spans="1:6" s="19" customFormat="1" ht="15.75" customHeight="1"/>
    <row r="4" spans="1:6" ht="15.75" thickBot="1">
      <c r="A4" s="5" t="s">
        <v>412</v>
      </c>
      <c r="B4" s="57" t="s">
        <v>88</v>
      </c>
    </row>
    <row r="5" spans="1:6">
      <c r="A5" s="128" t="s">
        <v>26</v>
      </c>
      <c r="B5" s="129"/>
      <c r="C5" s="130" t="s">
        <v>27</v>
      </c>
    </row>
    <row r="6" spans="1:6">
      <c r="A6" s="131">
        <v>1</v>
      </c>
      <c r="B6" s="77" t="s">
        <v>28</v>
      </c>
      <c r="C6" s="270">
        <f>SUM(C7:C11)</f>
        <v>222625555.80759999</v>
      </c>
      <c r="D6" s="710"/>
    </row>
    <row r="7" spans="1:6">
      <c r="A7" s="131">
        <v>2</v>
      </c>
      <c r="B7" s="74" t="s">
        <v>29</v>
      </c>
      <c r="C7" s="271">
        <v>100351374.99000001</v>
      </c>
      <c r="D7" s="710"/>
    </row>
    <row r="8" spans="1:6">
      <c r="A8" s="131">
        <v>3</v>
      </c>
      <c r="B8" s="68" t="s">
        <v>30</v>
      </c>
      <c r="C8" s="271">
        <v>51324298.829999998</v>
      </c>
      <c r="D8" s="710"/>
    </row>
    <row r="9" spans="1:6">
      <c r="A9" s="131">
        <v>4</v>
      </c>
      <c r="B9" s="68" t="s">
        <v>31</v>
      </c>
      <c r="C9" s="271"/>
      <c r="D9" s="710"/>
    </row>
    <row r="10" spans="1:6">
      <c r="A10" s="131">
        <v>5</v>
      </c>
      <c r="B10" s="68" t="s">
        <v>32</v>
      </c>
      <c r="C10" s="271"/>
      <c r="D10" s="710"/>
    </row>
    <row r="11" spans="1:6">
      <c r="A11" s="131">
        <v>6</v>
      </c>
      <c r="B11" s="75" t="s">
        <v>33</v>
      </c>
      <c r="C11" s="271">
        <v>70949881.987599999</v>
      </c>
      <c r="D11" s="710"/>
    </row>
    <row r="12" spans="1:6" s="4" customFormat="1">
      <c r="A12" s="131">
        <v>7</v>
      </c>
      <c r="B12" s="77" t="s">
        <v>34</v>
      </c>
      <c r="C12" s="272">
        <v>7439677.3499999996</v>
      </c>
      <c r="D12" s="710"/>
    </row>
    <row r="13" spans="1:6" s="4" customFormat="1">
      <c r="A13" s="131">
        <v>8</v>
      </c>
      <c r="B13" s="76" t="s">
        <v>35</v>
      </c>
      <c r="C13" s="273"/>
      <c r="D13" s="710"/>
    </row>
    <row r="14" spans="1:6" s="4" customFormat="1" ht="25.5">
      <c r="A14" s="131">
        <v>9</v>
      </c>
      <c r="B14" s="69" t="s">
        <v>36</v>
      </c>
      <c r="C14" s="273"/>
      <c r="D14" s="710"/>
    </row>
    <row r="15" spans="1:6" s="4" customFormat="1">
      <c r="A15" s="131">
        <v>10</v>
      </c>
      <c r="B15" s="70" t="s">
        <v>37</v>
      </c>
      <c r="C15" s="273">
        <v>1245105.17</v>
      </c>
      <c r="D15" s="710"/>
    </row>
    <row r="16" spans="1:6" s="4" customFormat="1">
      <c r="A16" s="131">
        <v>11</v>
      </c>
      <c r="B16" s="71" t="s">
        <v>38</v>
      </c>
      <c r="C16" s="273"/>
      <c r="D16" s="710"/>
    </row>
    <row r="17" spans="1:4" s="4" customFormat="1">
      <c r="A17" s="131">
        <v>12</v>
      </c>
      <c r="B17" s="70" t="s">
        <v>39</v>
      </c>
      <c r="C17" s="273"/>
      <c r="D17" s="710"/>
    </row>
    <row r="18" spans="1:4" s="4" customFormat="1">
      <c r="A18" s="131">
        <v>13</v>
      </c>
      <c r="B18" s="70" t="s">
        <v>40</v>
      </c>
      <c r="C18" s="273"/>
      <c r="D18" s="710"/>
    </row>
    <row r="19" spans="1:4" s="4" customFormat="1">
      <c r="A19" s="131">
        <v>14</v>
      </c>
      <c r="B19" s="70" t="s">
        <v>41</v>
      </c>
      <c r="C19" s="273"/>
      <c r="D19" s="710"/>
    </row>
    <row r="20" spans="1:4" s="4" customFormat="1" ht="25.5">
      <c r="A20" s="131">
        <v>15</v>
      </c>
      <c r="B20" s="70" t="s">
        <v>42</v>
      </c>
      <c r="C20" s="273"/>
      <c r="D20" s="710"/>
    </row>
    <row r="21" spans="1:4" s="4" customFormat="1" ht="25.5">
      <c r="A21" s="131">
        <v>16</v>
      </c>
      <c r="B21" s="69" t="s">
        <v>43</v>
      </c>
      <c r="C21" s="273"/>
      <c r="D21" s="710"/>
    </row>
    <row r="22" spans="1:4" s="4" customFormat="1">
      <c r="A22" s="131">
        <v>17</v>
      </c>
      <c r="B22" s="132" t="s">
        <v>44</v>
      </c>
      <c r="C22" s="273">
        <v>6194572.1799999997</v>
      </c>
      <c r="D22" s="710"/>
    </row>
    <row r="23" spans="1:4" s="4" customFormat="1" ht="25.5">
      <c r="A23" s="131">
        <v>18</v>
      </c>
      <c r="B23" s="69" t="s">
        <v>45</v>
      </c>
      <c r="C23" s="273">
        <v>0</v>
      </c>
      <c r="D23" s="710"/>
    </row>
    <row r="24" spans="1:4" s="4" customFormat="1" ht="25.5">
      <c r="A24" s="131">
        <v>19</v>
      </c>
      <c r="B24" s="69" t="s">
        <v>46</v>
      </c>
      <c r="C24" s="273">
        <v>0</v>
      </c>
      <c r="D24" s="710"/>
    </row>
    <row r="25" spans="1:4" s="4" customFormat="1" ht="25.5">
      <c r="A25" s="131">
        <v>20</v>
      </c>
      <c r="B25" s="72" t="s">
        <v>47</v>
      </c>
      <c r="C25" s="273">
        <v>0</v>
      </c>
      <c r="D25" s="710"/>
    </row>
    <row r="26" spans="1:4" s="4" customFormat="1">
      <c r="A26" s="131">
        <v>21</v>
      </c>
      <c r="B26" s="72" t="s">
        <v>48</v>
      </c>
      <c r="C26" s="273">
        <v>0</v>
      </c>
      <c r="D26" s="710"/>
    </row>
    <row r="27" spans="1:4" s="4" customFormat="1" ht="25.5">
      <c r="A27" s="131">
        <v>22</v>
      </c>
      <c r="B27" s="72" t="s">
        <v>49</v>
      </c>
      <c r="C27" s="273">
        <v>0</v>
      </c>
      <c r="D27" s="710"/>
    </row>
    <row r="28" spans="1:4" s="4" customFormat="1">
      <c r="A28" s="131">
        <v>23</v>
      </c>
      <c r="B28" s="78" t="s">
        <v>23</v>
      </c>
      <c r="C28" s="272">
        <v>215185878.4576</v>
      </c>
      <c r="D28" s="710"/>
    </row>
    <row r="29" spans="1:4" s="4" customFormat="1">
      <c r="A29" s="133"/>
      <c r="B29" s="73"/>
      <c r="C29" s="273"/>
      <c r="D29" s="710"/>
    </row>
    <row r="30" spans="1:4" s="4" customFormat="1">
      <c r="A30" s="133">
        <v>24</v>
      </c>
      <c r="B30" s="78" t="s">
        <v>50</v>
      </c>
      <c r="C30" s="272">
        <v>0</v>
      </c>
      <c r="D30" s="710"/>
    </row>
    <row r="31" spans="1:4" s="4" customFormat="1">
      <c r="A31" s="133">
        <v>25</v>
      </c>
      <c r="B31" s="68" t="s">
        <v>51</v>
      </c>
      <c r="C31" s="274">
        <v>0</v>
      </c>
      <c r="D31" s="710"/>
    </row>
    <row r="32" spans="1:4" s="4" customFormat="1">
      <c r="A32" s="133">
        <v>26</v>
      </c>
      <c r="B32" s="173" t="s">
        <v>52</v>
      </c>
      <c r="C32" s="273"/>
      <c r="D32" s="710"/>
    </row>
    <row r="33" spans="1:4" s="4" customFormat="1">
      <c r="A33" s="133">
        <v>27</v>
      </c>
      <c r="B33" s="173" t="s">
        <v>53</v>
      </c>
      <c r="C33" s="273"/>
      <c r="D33" s="710"/>
    </row>
    <row r="34" spans="1:4" s="4" customFormat="1">
      <c r="A34" s="133">
        <v>28</v>
      </c>
      <c r="B34" s="68" t="s">
        <v>54</v>
      </c>
      <c r="C34" s="273"/>
      <c r="D34" s="710"/>
    </row>
    <row r="35" spans="1:4" s="4" customFormat="1">
      <c r="A35" s="133">
        <v>29</v>
      </c>
      <c r="B35" s="78" t="s">
        <v>55</v>
      </c>
      <c r="C35" s="272">
        <v>0</v>
      </c>
      <c r="D35" s="710"/>
    </row>
    <row r="36" spans="1:4" s="4" customFormat="1">
      <c r="A36" s="133">
        <v>30</v>
      </c>
      <c r="B36" s="69" t="s">
        <v>56</v>
      </c>
      <c r="C36" s="273">
        <v>0</v>
      </c>
      <c r="D36" s="710"/>
    </row>
    <row r="37" spans="1:4" s="4" customFormat="1">
      <c r="A37" s="133">
        <v>31</v>
      </c>
      <c r="B37" s="70" t="s">
        <v>57</v>
      </c>
      <c r="C37" s="273">
        <v>0</v>
      </c>
      <c r="D37" s="710"/>
    </row>
    <row r="38" spans="1:4" s="4" customFormat="1" ht="25.5">
      <c r="A38" s="133">
        <v>32</v>
      </c>
      <c r="B38" s="69" t="s">
        <v>58</v>
      </c>
      <c r="C38" s="273">
        <v>0</v>
      </c>
      <c r="D38" s="710"/>
    </row>
    <row r="39" spans="1:4" s="4" customFormat="1" ht="25.5">
      <c r="A39" s="133">
        <v>33</v>
      </c>
      <c r="B39" s="69" t="s">
        <v>46</v>
      </c>
      <c r="C39" s="273">
        <v>0</v>
      </c>
      <c r="D39" s="710"/>
    </row>
    <row r="40" spans="1:4" s="4" customFormat="1" ht="25.5">
      <c r="A40" s="133">
        <v>34</v>
      </c>
      <c r="B40" s="72" t="s">
        <v>59</v>
      </c>
      <c r="C40" s="273">
        <v>0</v>
      </c>
      <c r="D40" s="710"/>
    </row>
    <row r="41" spans="1:4" s="4" customFormat="1">
      <c r="A41" s="133">
        <v>35</v>
      </c>
      <c r="B41" s="78" t="s">
        <v>24</v>
      </c>
      <c r="C41" s="272">
        <v>0</v>
      </c>
      <c r="D41" s="710"/>
    </row>
    <row r="42" spans="1:4" s="4" customFormat="1">
      <c r="A42" s="133"/>
      <c r="B42" s="73"/>
      <c r="C42" s="273"/>
      <c r="D42" s="710"/>
    </row>
    <row r="43" spans="1:4" s="4" customFormat="1">
      <c r="A43" s="133">
        <v>36</v>
      </c>
      <c r="B43" s="79" t="s">
        <v>60</v>
      </c>
      <c r="C43" s="272">
        <v>54846918.854806006</v>
      </c>
      <c r="D43" s="710"/>
    </row>
    <row r="44" spans="1:4" s="4" customFormat="1">
      <c r="A44" s="133">
        <v>37</v>
      </c>
      <c r="B44" s="68" t="s">
        <v>61</v>
      </c>
      <c r="C44" s="273">
        <v>37765800</v>
      </c>
      <c r="D44" s="710"/>
    </row>
    <row r="45" spans="1:4" s="4" customFormat="1">
      <c r="A45" s="133">
        <v>38</v>
      </c>
      <c r="B45" s="68" t="s">
        <v>62</v>
      </c>
      <c r="C45" s="273"/>
      <c r="D45" s="710"/>
    </row>
    <row r="46" spans="1:4" s="4" customFormat="1">
      <c r="A46" s="133">
        <v>39</v>
      </c>
      <c r="B46" s="68" t="s">
        <v>63</v>
      </c>
      <c r="C46" s="273">
        <v>17081118.854806002</v>
      </c>
      <c r="D46" s="710"/>
    </row>
    <row r="47" spans="1:4" s="4" customFormat="1">
      <c r="A47" s="133">
        <v>40</v>
      </c>
      <c r="B47" s="79" t="s">
        <v>64</v>
      </c>
      <c r="C47" s="272">
        <v>0</v>
      </c>
      <c r="D47" s="710"/>
    </row>
    <row r="48" spans="1:4" s="4" customFormat="1">
      <c r="A48" s="133">
        <v>41</v>
      </c>
      <c r="B48" s="69" t="s">
        <v>65</v>
      </c>
      <c r="C48" s="273">
        <v>0</v>
      </c>
      <c r="D48" s="710"/>
    </row>
    <row r="49" spans="1:4" s="4" customFormat="1">
      <c r="A49" s="133">
        <v>42</v>
      </c>
      <c r="B49" s="70" t="s">
        <v>66</v>
      </c>
      <c r="C49" s="273">
        <v>0</v>
      </c>
      <c r="D49" s="710"/>
    </row>
    <row r="50" spans="1:4" s="4" customFormat="1" ht="25.5">
      <c r="A50" s="133">
        <v>43</v>
      </c>
      <c r="B50" s="69" t="s">
        <v>67</v>
      </c>
      <c r="C50" s="273">
        <v>0</v>
      </c>
      <c r="D50" s="710"/>
    </row>
    <row r="51" spans="1:4" s="4" customFormat="1" ht="25.5">
      <c r="A51" s="133">
        <v>44</v>
      </c>
      <c r="B51" s="69" t="s">
        <v>46</v>
      </c>
      <c r="C51" s="273">
        <v>0</v>
      </c>
      <c r="D51" s="710"/>
    </row>
    <row r="52" spans="1:4" s="4" customFormat="1" ht="15.75" thickBot="1">
      <c r="A52" s="134">
        <v>45</v>
      </c>
      <c r="B52" s="135" t="s">
        <v>25</v>
      </c>
      <c r="C52" s="275">
        <v>54846918.854806006</v>
      </c>
      <c r="D52" s="710"/>
    </row>
    <row r="53" spans="1:4">
      <c r="D53" s="710"/>
    </row>
    <row r="54" spans="1:4">
      <c r="D54" s="710"/>
    </row>
    <row r="55" spans="1:4">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23"/>
  <sheetViews>
    <sheetView workbookViewId="0">
      <selection activeCell="C15" sqref="C15:D17"/>
    </sheetView>
  </sheetViews>
  <sheetFormatPr defaultColWidth="9.140625" defaultRowHeight="12.75"/>
  <cols>
    <col min="1" max="1" width="10.85546875" style="340" bestFit="1" customWidth="1"/>
    <col min="2" max="2" width="59" style="340" customWidth="1"/>
    <col min="3" max="3" width="16.7109375" style="340" bestFit="1" customWidth="1"/>
    <col min="4" max="4" width="22.140625" style="340" customWidth="1"/>
    <col min="5" max="16384" width="9.140625" style="340"/>
  </cols>
  <sheetData>
    <row r="1" spans="1:6" ht="15">
      <c r="A1" s="15" t="s">
        <v>188</v>
      </c>
      <c r="B1" s="14" t="s">
        <v>969</v>
      </c>
    </row>
    <row r="2" spans="1:6" s="19" customFormat="1" ht="15.75" customHeight="1">
      <c r="A2" s="19" t="s">
        <v>189</v>
      </c>
      <c r="B2" s="470">
        <v>44377</v>
      </c>
    </row>
    <row r="3" spans="1:6" s="19" customFormat="1" ht="15.75" customHeight="1"/>
    <row r="4" spans="1:6" ht="13.5" thickBot="1">
      <c r="A4" s="341" t="s">
        <v>526</v>
      </c>
      <c r="B4" s="378" t="s">
        <v>527</v>
      </c>
    </row>
    <row r="5" spans="1:6" s="379" customFormat="1">
      <c r="A5" s="744" t="s">
        <v>528</v>
      </c>
      <c r="B5" s="745"/>
      <c r="C5" s="368" t="s">
        <v>529</v>
      </c>
      <c r="D5" s="369" t="s">
        <v>530</v>
      </c>
    </row>
    <row r="6" spans="1:6" s="380" customFormat="1">
      <c r="A6" s="370">
        <v>1</v>
      </c>
      <c r="B6" s="371" t="s">
        <v>531</v>
      </c>
      <c r="C6" s="371"/>
      <c r="D6" s="372"/>
    </row>
    <row r="7" spans="1:6" s="380" customFormat="1">
      <c r="A7" s="373" t="s">
        <v>532</v>
      </c>
      <c r="B7" s="374" t="s">
        <v>533</v>
      </c>
      <c r="C7" s="431">
        <v>4.4999999999999998E-2</v>
      </c>
      <c r="D7" s="426">
        <v>68484155.446602762</v>
      </c>
      <c r="E7" s="713"/>
      <c r="F7" s="713"/>
    </row>
    <row r="8" spans="1:6" s="380" customFormat="1">
      <c r="A8" s="373" t="s">
        <v>534</v>
      </c>
      <c r="B8" s="374" t="s">
        <v>535</v>
      </c>
      <c r="C8" s="432">
        <v>0.06</v>
      </c>
      <c r="D8" s="426">
        <v>91312207.262137011</v>
      </c>
      <c r="E8" s="713"/>
      <c r="F8" s="713"/>
    </row>
    <row r="9" spans="1:6" s="380" customFormat="1">
      <c r="A9" s="373" t="s">
        <v>536</v>
      </c>
      <c r="B9" s="374" t="s">
        <v>537</v>
      </c>
      <c r="C9" s="432">
        <v>0.08</v>
      </c>
      <c r="D9" s="426">
        <v>121749609.68284935</v>
      </c>
      <c r="E9" s="713"/>
      <c r="F9" s="713"/>
    </row>
    <row r="10" spans="1:6" s="380" customFormat="1">
      <c r="A10" s="370" t="s">
        <v>538</v>
      </c>
      <c r="B10" s="371" t="s">
        <v>539</v>
      </c>
      <c r="C10" s="433"/>
      <c r="D10" s="427"/>
      <c r="E10" s="713"/>
      <c r="F10" s="713"/>
    </row>
    <row r="11" spans="1:6" s="381" customFormat="1">
      <c r="A11" s="375" t="s">
        <v>540</v>
      </c>
      <c r="B11" s="376" t="s">
        <v>602</v>
      </c>
      <c r="C11" s="434">
        <v>0</v>
      </c>
      <c r="D11" s="428">
        <v>0</v>
      </c>
      <c r="E11" s="713"/>
      <c r="F11" s="713"/>
    </row>
    <row r="12" spans="1:6" s="381" customFormat="1">
      <c r="A12" s="375" t="s">
        <v>541</v>
      </c>
      <c r="B12" s="376" t="s">
        <v>542</v>
      </c>
      <c r="C12" s="434">
        <v>0</v>
      </c>
      <c r="D12" s="428">
        <v>0</v>
      </c>
      <c r="E12" s="713"/>
      <c r="F12" s="713"/>
    </row>
    <row r="13" spans="1:6" s="381" customFormat="1">
      <c r="A13" s="375" t="s">
        <v>543</v>
      </c>
      <c r="B13" s="376" t="s">
        <v>544</v>
      </c>
      <c r="C13" s="434">
        <v>0</v>
      </c>
      <c r="D13" s="428">
        <v>0</v>
      </c>
      <c r="E13" s="713"/>
      <c r="F13" s="713"/>
    </row>
    <row r="14" spans="1:6" s="380" customFormat="1">
      <c r="A14" s="370" t="s">
        <v>545</v>
      </c>
      <c r="B14" s="371" t="s">
        <v>600</v>
      </c>
      <c r="C14" s="435"/>
      <c r="D14" s="427"/>
      <c r="E14" s="713"/>
      <c r="F14" s="713"/>
    </row>
    <row r="15" spans="1:6" s="380" customFormat="1">
      <c r="A15" s="391" t="s">
        <v>548</v>
      </c>
      <c r="B15" s="376" t="s">
        <v>601</v>
      </c>
      <c r="C15" s="434">
        <v>1.2333736334965352E-2</v>
      </c>
      <c r="D15" s="428">
        <v>18770344.808915105</v>
      </c>
      <c r="E15" s="713"/>
      <c r="F15" s="713"/>
    </row>
    <row r="16" spans="1:6" s="380" customFormat="1">
      <c r="A16" s="391" t="s">
        <v>549</v>
      </c>
      <c r="B16" s="376" t="s">
        <v>551</v>
      </c>
      <c r="C16" s="434">
        <v>1.6485776846104822E-2</v>
      </c>
      <c r="D16" s="428">
        <v>25089211.204147719</v>
      </c>
      <c r="E16" s="713"/>
      <c r="F16" s="713"/>
    </row>
    <row r="17" spans="1:6" s="380" customFormat="1">
      <c r="A17" s="391" t="s">
        <v>550</v>
      </c>
      <c r="B17" s="376" t="s">
        <v>598</v>
      </c>
      <c r="C17" s="434">
        <v>3.0505737250619447E-2</v>
      </c>
      <c r="D17" s="428">
        <v>46425770.04188095</v>
      </c>
      <c r="E17" s="713"/>
      <c r="F17" s="713"/>
    </row>
    <row r="18" spans="1:6" s="379" customFormat="1">
      <c r="A18" s="746" t="s">
        <v>599</v>
      </c>
      <c r="B18" s="747"/>
      <c r="C18" s="436" t="s">
        <v>529</v>
      </c>
      <c r="D18" s="429" t="s">
        <v>530</v>
      </c>
      <c r="E18" s="713"/>
      <c r="F18" s="713"/>
    </row>
    <row r="19" spans="1:6" s="380" customFormat="1">
      <c r="A19" s="377">
        <v>4</v>
      </c>
      <c r="B19" s="376" t="s">
        <v>23</v>
      </c>
      <c r="C19" s="434">
        <v>5.733373633496535E-2</v>
      </c>
      <c r="D19" s="426">
        <v>87254500.255517855</v>
      </c>
      <c r="E19" s="713"/>
      <c r="F19" s="713"/>
    </row>
    <row r="20" spans="1:6" s="380" customFormat="1">
      <c r="A20" s="377">
        <v>5</v>
      </c>
      <c r="B20" s="376" t="s">
        <v>89</v>
      </c>
      <c r="C20" s="434">
        <v>7.6485776846104817E-2</v>
      </c>
      <c r="D20" s="426">
        <v>116401418.46628472</v>
      </c>
      <c r="E20" s="713"/>
      <c r="F20" s="713"/>
    </row>
    <row r="21" spans="1:6" s="380" customFormat="1" ht="13.5" thickBot="1">
      <c r="A21" s="382" t="s">
        <v>546</v>
      </c>
      <c r="B21" s="383" t="s">
        <v>88</v>
      </c>
      <c r="C21" s="437">
        <v>0.11050573725061945</v>
      </c>
      <c r="D21" s="430">
        <v>168175379.72473028</v>
      </c>
      <c r="E21" s="713"/>
      <c r="F21" s="713"/>
    </row>
    <row r="22" spans="1:6">
      <c r="F22" s="341"/>
    </row>
    <row r="23" spans="1:6" ht="63.75">
      <c r="B23" s="21" t="s">
        <v>603</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6" sqref="C6:C45"/>
    </sheetView>
  </sheetViews>
  <sheetFormatPr defaultRowHeight="15.75"/>
  <cols>
    <col min="1" max="1" width="10.7109375" style="64" customWidth="1"/>
    <col min="2" max="2" width="91.85546875" style="64" customWidth="1"/>
    <col min="3" max="3" width="53.140625" style="64" customWidth="1"/>
    <col min="4" max="4" width="32.28515625" style="64" customWidth="1"/>
    <col min="5" max="5" width="9.42578125" customWidth="1"/>
  </cols>
  <sheetData>
    <row r="1" spans="1:6">
      <c r="A1" s="15" t="s">
        <v>188</v>
      </c>
      <c r="B1" s="17" t="s">
        <v>969</v>
      </c>
      <c r="E1" s="2"/>
      <c r="F1" s="2"/>
    </row>
    <row r="2" spans="1:6" s="19" customFormat="1" ht="15.75" customHeight="1">
      <c r="A2" s="19" t="s">
        <v>189</v>
      </c>
      <c r="B2" s="470">
        <v>44377</v>
      </c>
    </row>
    <row r="3" spans="1:6" s="19" customFormat="1" ht="15.75" customHeight="1">
      <c r="A3" s="24"/>
    </row>
    <row r="4" spans="1:6" s="19" customFormat="1" ht="15.75" customHeight="1" thickBot="1">
      <c r="A4" s="19" t="s">
        <v>413</v>
      </c>
      <c r="B4" s="196" t="s">
        <v>268</v>
      </c>
      <c r="D4" s="198" t="s">
        <v>93</v>
      </c>
    </row>
    <row r="5" spans="1:6" ht="38.25">
      <c r="A5" s="146" t="s">
        <v>26</v>
      </c>
      <c r="B5" s="147" t="s">
        <v>231</v>
      </c>
      <c r="C5" s="148" t="s">
        <v>237</v>
      </c>
      <c r="D5" s="197" t="s">
        <v>269</v>
      </c>
    </row>
    <row r="6" spans="1:6">
      <c r="A6" s="136">
        <v>1</v>
      </c>
      <c r="B6" s="80" t="s">
        <v>154</v>
      </c>
      <c r="C6" s="276">
        <v>45845565.450000003</v>
      </c>
      <c r="D6" s="137"/>
      <c r="E6" s="8"/>
    </row>
    <row r="7" spans="1:6">
      <c r="A7" s="136">
        <v>2</v>
      </c>
      <c r="B7" s="81" t="s">
        <v>155</v>
      </c>
      <c r="C7" s="277">
        <v>196168709.49000001</v>
      </c>
      <c r="D7" s="138"/>
      <c r="E7" s="8"/>
    </row>
    <row r="8" spans="1:6">
      <c r="A8" s="136">
        <v>3</v>
      </c>
      <c r="B8" s="81" t="s">
        <v>156</v>
      </c>
      <c r="C8" s="277">
        <v>75594646.780000001</v>
      </c>
      <c r="D8" s="138"/>
      <c r="E8" s="8"/>
    </row>
    <row r="9" spans="1:6">
      <c r="A9" s="136">
        <v>4</v>
      </c>
      <c r="B9" s="81" t="s">
        <v>185</v>
      </c>
      <c r="C9" s="277">
        <v>0</v>
      </c>
      <c r="D9" s="138"/>
      <c r="E9" s="8"/>
    </row>
    <row r="10" spans="1:6">
      <c r="A10" s="136">
        <v>5</v>
      </c>
      <c r="B10" s="81" t="s">
        <v>157</v>
      </c>
      <c r="C10" s="277">
        <v>63335037.299999997</v>
      </c>
      <c r="D10" s="138"/>
      <c r="E10" s="8"/>
    </row>
    <row r="11" spans="1:6">
      <c r="A11" s="136">
        <v>6.1</v>
      </c>
      <c r="B11" s="81" t="s">
        <v>158</v>
      </c>
      <c r="C11" s="278">
        <v>1378813125.25</v>
      </c>
      <c r="D11" s="139"/>
      <c r="E11" s="8"/>
    </row>
    <row r="12" spans="1:6">
      <c r="A12" s="136">
        <v>6.2</v>
      </c>
      <c r="B12" s="82" t="s">
        <v>159</v>
      </c>
      <c r="C12" s="278">
        <v>-72108034.730000004</v>
      </c>
      <c r="D12" s="139"/>
      <c r="E12" s="8"/>
    </row>
    <row r="13" spans="1:6">
      <c r="A13" s="136" t="s">
        <v>487</v>
      </c>
      <c r="B13" s="83" t="s">
        <v>488</v>
      </c>
      <c r="C13" s="278">
        <v>-17081118.854806002</v>
      </c>
      <c r="D13" s="139" t="s">
        <v>963</v>
      </c>
      <c r="E13" s="8"/>
    </row>
    <row r="14" spans="1:6">
      <c r="A14" s="136" t="s">
        <v>487</v>
      </c>
      <c r="B14" s="83" t="s">
        <v>611</v>
      </c>
      <c r="C14" s="278">
        <v>-14922935.4752004</v>
      </c>
      <c r="D14" s="139"/>
      <c r="E14" s="8"/>
    </row>
    <row r="15" spans="1:6">
      <c r="A15" s="136">
        <v>6</v>
      </c>
      <c r="B15" s="81" t="s">
        <v>160</v>
      </c>
      <c r="C15" s="284">
        <v>1306705089.52</v>
      </c>
      <c r="D15" s="139"/>
      <c r="E15" s="8"/>
    </row>
    <row r="16" spans="1:6">
      <c r="A16" s="136">
        <v>7</v>
      </c>
      <c r="B16" s="81" t="s">
        <v>161</v>
      </c>
      <c r="C16" s="277">
        <v>8705380.5500000007</v>
      </c>
      <c r="D16" s="138"/>
      <c r="E16" s="8"/>
    </row>
    <row r="17" spans="1:5">
      <c r="A17" s="136">
        <v>8</v>
      </c>
      <c r="B17" s="81" t="s">
        <v>162</v>
      </c>
      <c r="C17" s="277">
        <v>141366.5</v>
      </c>
      <c r="D17" s="138"/>
      <c r="E17" s="8"/>
    </row>
    <row r="18" spans="1:5">
      <c r="A18" s="136">
        <v>9</v>
      </c>
      <c r="B18" s="81" t="s">
        <v>163</v>
      </c>
      <c r="C18" s="277">
        <v>6360625.3799999999</v>
      </c>
      <c r="D18" s="138"/>
      <c r="E18" s="8"/>
    </row>
    <row r="19" spans="1:5" ht="30">
      <c r="A19" s="136">
        <v>9.1</v>
      </c>
      <c r="B19" s="83" t="s">
        <v>44</v>
      </c>
      <c r="C19" s="278">
        <v>6194572.1799999997</v>
      </c>
      <c r="D19" s="139" t="s">
        <v>964</v>
      </c>
      <c r="E19" s="8"/>
    </row>
    <row r="20" spans="1:5">
      <c r="A20" s="136">
        <v>9.1999999999999993</v>
      </c>
      <c r="B20" s="83" t="s">
        <v>236</v>
      </c>
      <c r="C20" s="278"/>
      <c r="D20" s="138"/>
      <c r="E20" s="8"/>
    </row>
    <row r="21" spans="1:5">
      <c r="A21" s="136">
        <v>9.3000000000000007</v>
      </c>
      <c r="B21" s="83" t="s">
        <v>235</v>
      </c>
      <c r="C21" s="278"/>
      <c r="D21" s="138"/>
      <c r="E21" s="8"/>
    </row>
    <row r="22" spans="1:5">
      <c r="A22" s="136">
        <v>10</v>
      </c>
      <c r="B22" s="81" t="s">
        <v>164</v>
      </c>
      <c r="C22" s="277">
        <v>52525500.619999997</v>
      </c>
      <c r="D22" s="138"/>
      <c r="E22" s="8"/>
    </row>
    <row r="23" spans="1:5">
      <c r="A23" s="136">
        <v>10.1</v>
      </c>
      <c r="B23" s="83" t="s">
        <v>234</v>
      </c>
      <c r="C23" s="277">
        <v>1245105.17</v>
      </c>
      <c r="D23" s="139" t="s">
        <v>440</v>
      </c>
      <c r="E23" s="8"/>
    </row>
    <row r="24" spans="1:5">
      <c r="A24" s="136">
        <v>11</v>
      </c>
      <c r="B24" s="84" t="s">
        <v>165</v>
      </c>
      <c r="C24" s="279">
        <v>23193972.629999999</v>
      </c>
      <c r="D24" s="140"/>
      <c r="E24" s="8"/>
    </row>
    <row r="25" spans="1:5">
      <c r="A25" s="136">
        <v>12</v>
      </c>
      <c r="B25" s="86" t="s">
        <v>166</v>
      </c>
      <c r="C25" s="280">
        <v>1778575894.22</v>
      </c>
      <c r="D25" s="141"/>
      <c r="E25" s="8"/>
    </row>
    <row r="26" spans="1:5">
      <c r="A26" s="136">
        <v>13</v>
      </c>
      <c r="B26" s="81" t="s">
        <v>167</v>
      </c>
      <c r="C26" s="281">
        <v>0</v>
      </c>
      <c r="D26" s="142"/>
      <c r="E26" s="8"/>
    </row>
    <row r="27" spans="1:5">
      <c r="A27" s="136">
        <v>14</v>
      </c>
      <c r="B27" s="81" t="s">
        <v>168</v>
      </c>
      <c r="C27" s="277">
        <v>269204494.53000003</v>
      </c>
      <c r="D27" s="138"/>
      <c r="E27" s="8"/>
    </row>
    <row r="28" spans="1:5">
      <c r="A28" s="136">
        <v>15</v>
      </c>
      <c r="B28" s="81" t="s">
        <v>169</v>
      </c>
      <c r="C28" s="277">
        <v>350918739.52999997</v>
      </c>
      <c r="D28" s="138"/>
      <c r="E28" s="8"/>
    </row>
    <row r="29" spans="1:5">
      <c r="A29" s="136">
        <v>16</v>
      </c>
      <c r="B29" s="81" t="s">
        <v>170</v>
      </c>
      <c r="C29" s="277">
        <v>330285569.64999998</v>
      </c>
      <c r="D29" s="138"/>
      <c r="E29" s="8"/>
    </row>
    <row r="30" spans="1:5">
      <c r="A30" s="136">
        <v>17</v>
      </c>
      <c r="B30" s="81" t="s">
        <v>171</v>
      </c>
      <c r="C30" s="277">
        <v>0</v>
      </c>
      <c r="D30" s="138"/>
      <c r="E30" s="8"/>
    </row>
    <row r="31" spans="1:5">
      <c r="A31" s="136">
        <v>18</v>
      </c>
      <c r="B31" s="81" t="s">
        <v>172</v>
      </c>
      <c r="C31" s="277">
        <v>524610156.99777818</v>
      </c>
      <c r="D31" s="138"/>
      <c r="E31" s="8"/>
    </row>
    <row r="32" spans="1:5">
      <c r="A32" s="136">
        <v>19</v>
      </c>
      <c r="B32" s="81" t="s">
        <v>173</v>
      </c>
      <c r="C32" s="277">
        <v>8427134.0899999999</v>
      </c>
      <c r="D32" s="138"/>
      <c r="E32" s="8"/>
    </row>
    <row r="33" spans="1:5">
      <c r="A33" s="136">
        <v>20</v>
      </c>
      <c r="B33" s="81" t="s">
        <v>95</v>
      </c>
      <c r="C33" s="277">
        <v>22097244.479999997</v>
      </c>
      <c r="D33" s="138"/>
      <c r="E33" s="8"/>
    </row>
    <row r="34" spans="1:5">
      <c r="A34" s="136"/>
      <c r="B34" s="85" t="s">
        <v>486</v>
      </c>
      <c r="C34" s="279">
        <v>1437202.3533999999</v>
      </c>
      <c r="D34" s="140"/>
      <c r="E34" s="8"/>
    </row>
    <row r="35" spans="1:5">
      <c r="A35" s="136">
        <v>21</v>
      </c>
      <c r="B35" s="84" t="s">
        <v>174</v>
      </c>
      <c r="C35" s="279">
        <v>50407000</v>
      </c>
      <c r="D35" s="140"/>
      <c r="E35" s="8"/>
    </row>
    <row r="36" spans="1:5">
      <c r="A36" s="136">
        <v>21.1</v>
      </c>
      <c r="B36" s="85" t="s">
        <v>233</v>
      </c>
      <c r="C36" s="282">
        <v>37765800</v>
      </c>
      <c r="D36" s="139" t="s">
        <v>965</v>
      </c>
      <c r="E36" s="8"/>
    </row>
    <row r="37" spans="1:5">
      <c r="A37" s="136">
        <v>22</v>
      </c>
      <c r="B37" s="86" t="s">
        <v>175</v>
      </c>
      <c r="C37" s="280">
        <v>1555950339.2777779</v>
      </c>
      <c r="D37" s="141"/>
      <c r="E37" s="8"/>
    </row>
    <row r="38" spans="1:5">
      <c r="A38" s="136">
        <v>23</v>
      </c>
      <c r="B38" s="84" t="s">
        <v>176</v>
      </c>
      <c r="C38" s="277">
        <v>100351374.99000001</v>
      </c>
      <c r="D38" s="139" t="s">
        <v>966</v>
      </c>
      <c r="E38" s="8"/>
    </row>
    <row r="39" spans="1:5">
      <c r="A39" s="136">
        <v>24</v>
      </c>
      <c r="B39" s="84" t="s">
        <v>177</v>
      </c>
      <c r="C39" s="277">
        <v>0</v>
      </c>
      <c r="D39" s="138"/>
      <c r="E39" s="8"/>
    </row>
    <row r="40" spans="1:5">
      <c r="A40" s="136">
        <v>25</v>
      </c>
      <c r="B40" s="84" t="s">
        <v>232</v>
      </c>
      <c r="C40" s="277">
        <v>0</v>
      </c>
      <c r="D40" s="138"/>
      <c r="E40" s="8"/>
    </row>
    <row r="41" spans="1:5">
      <c r="A41" s="136">
        <v>26</v>
      </c>
      <c r="B41" s="84" t="s">
        <v>179</v>
      </c>
      <c r="C41" s="277">
        <v>51324298.829999998</v>
      </c>
      <c r="D41" s="139" t="s">
        <v>967</v>
      </c>
      <c r="E41" s="8"/>
    </row>
    <row r="42" spans="1:5">
      <c r="A42" s="136">
        <v>27</v>
      </c>
      <c r="B42" s="84" t="s">
        <v>180</v>
      </c>
      <c r="C42" s="277">
        <v>0</v>
      </c>
      <c r="D42" s="138"/>
      <c r="E42" s="8"/>
    </row>
    <row r="43" spans="1:5">
      <c r="A43" s="136">
        <v>28</v>
      </c>
      <c r="B43" s="84" t="s">
        <v>181</v>
      </c>
      <c r="C43" s="277">
        <v>70949881.987599999</v>
      </c>
      <c r="D43" s="139" t="s">
        <v>968</v>
      </c>
      <c r="E43" s="8"/>
    </row>
    <row r="44" spans="1:5">
      <c r="A44" s="136">
        <v>29</v>
      </c>
      <c r="B44" s="84" t="s">
        <v>35</v>
      </c>
      <c r="C44" s="277">
        <v>0</v>
      </c>
      <c r="D44" s="138"/>
      <c r="E44" s="8"/>
    </row>
    <row r="45" spans="1:5" ht="16.5" thickBot="1">
      <c r="A45" s="143">
        <v>30</v>
      </c>
      <c r="B45" s="144" t="s">
        <v>182</v>
      </c>
      <c r="C45" s="283">
        <f>SUM(C38:C44)</f>
        <v>222625555.80759999</v>
      </c>
      <c r="D45" s="145"/>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S40"/>
  <sheetViews>
    <sheetView zoomScaleNormal="100" workbookViewId="0">
      <pane xSplit="2" ySplit="7" topLeftCell="L8" activePane="bottomRight" state="frozen"/>
      <selection activeCell="C26" sqref="C26:I40"/>
      <selection pane="topRight" activeCell="C26" sqref="C26:I40"/>
      <selection pane="bottomLeft" activeCell="C26" sqref="C26:I40"/>
      <selection pane="bottomRight" activeCell="C8" sqref="C8:R22"/>
    </sheetView>
  </sheetViews>
  <sheetFormatPr defaultColWidth="9.140625" defaultRowHeight="12.75"/>
  <cols>
    <col min="1" max="1" width="10.5703125" style="2" bestFit="1" customWidth="1"/>
    <col min="2" max="2" width="102.7109375" style="2" bestFit="1" customWidth="1"/>
    <col min="3" max="18" width="15.7109375" style="2" customWidth="1"/>
    <col min="19" max="19" width="35.5703125" style="2" bestFit="1" customWidth="1"/>
    <col min="20" max="16384" width="9.140625" style="12"/>
  </cols>
  <sheetData>
    <row r="1" spans="1:19">
      <c r="A1" s="2" t="s">
        <v>188</v>
      </c>
      <c r="B1" s="340" t="s">
        <v>969</v>
      </c>
    </row>
    <row r="2" spans="1:19">
      <c r="A2" s="2" t="s">
        <v>189</v>
      </c>
      <c r="B2" s="470">
        <v>44377</v>
      </c>
    </row>
    <row r="4" spans="1:19" ht="26.25" thickBot="1">
      <c r="A4" s="63" t="s">
        <v>414</v>
      </c>
      <c r="B4" s="311" t="s">
        <v>457</v>
      </c>
    </row>
    <row r="5" spans="1:19">
      <c r="A5" s="125"/>
      <c r="B5" s="127"/>
      <c r="C5" s="111" t="s">
        <v>0</v>
      </c>
      <c r="D5" s="111" t="s">
        <v>1</v>
      </c>
      <c r="E5" s="111" t="s">
        <v>2</v>
      </c>
      <c r="F5" s="111" t="s">
        <v>3</v>
      </c>
      <c r="G5" s="111" t="s">
        <v>4</v>
      </c>
      <c r="H5" s="111" t="s">
        <v>5</v>
      </c>
      <c r="I5" s="111" t="s">
        <v>238</v>
      </c>
      <c r="J5" s="111" t="s">
        <v>239</v>
      </c>
      <c r="K5" s="111" t="s">
        <v>240</v>
      </c>
      <c r="L5" s="111" t="s">
        <v>241</v>
      </c>
      <c r="M5" s="111" t="s">
        <v>242</v>
      </c>
      <c r="N5" s="111" t="s">
        <v>243</v>
      </c>
      <c r="O5" s="111" t="s">
        <v>444</v>
      </c>
      <c r="P5" s="111" t="s">
        <v>445</v>
      </c>
      <c r="Q5" s="111" t="s">
        <v>446</v>
      </c>
      <c r="R5" s="303" t="s">
        <v>447</v>
      </c>
      <c r="S5" s="112" t="s">
        <v>448</v>
      </c>
    </row>
    <row r="6" spans="1:19" ht="46.5" customHeight="1">
      <c r="A6" s="150"/>
      <c r="B6" s="752" t="s">
        <v>449</v>
      </c>
      <c r="C6" s="750">
        <v>0</v>
      </c>
      <c r="D6" s="751"/>
      <c r="E6" s="750">
        <v>0.2</v>
      </c>
      <c r="F6" s="751"/>
      <c r="G6" s="750">
        <v>0.35</v>
      </c>
      <c r="H6" s="751"/>
      <c r="I6" s="750">
        <v>0.5</v>
      </c>
      <c r="J6" s="751"/>
      <c r="K6" s="750">
        <v>0.75</v>
      </c>
      <c r="L6" s="751"/>
      <c r="M6" s="750">
        <v>1</v>
      </c>
      <c r="N6" s="751"/>
      <c r="O6" s="750">
        <v>1.5</v>
      </c>
      <c r="P6" s="751"/>
      <c r="Q6" s="750">
        <v>2.5</v>
      </c>
      <c r="R6" s="751"/>
      <c r="S6" s="748" t="s">
        <v>250</v>
      </c>
    </row>
    <row r="7" spans="1:19">
      <c r="A7" s="150"/>
      <c r="B7" s="753"/>
      <c r="C7" s="310" t="s">
        <v>442</v>
      </c>
      <c r="D7" s="310" t="s">
        <v>443</v>
      </c>
      <c r="E7" s="310" t="s">
        <v>442</v>
      </c>
      <c r="F7" s="310" t="s">
        <v>443</v>
      </c>
      <c r="G7" s="310" t="s">
        <v>442</v>
      </c>
      <c r="H7" s="310" t="s">
        <v>443</v>
      </c>
      <c r="I7" s="310" t="s">
        <v>442</v>
      </c>
      <c r="J7" s="310" t="s">
        <v>443</v>
      </c>
      <c r="K7" s="310" t="s">
        <v>442</v>
      </c>
      <c r="L7" s="310" t="s">
        <v>443</v>
      </c>
      <c r="M7" s="310" t="s">
        <v>442</v>
      </c>
      <c r="N7" s="310" t="s">
        <v>443</v>
      </c>
      <c r="O7" s="310" t="s">
        <v>442</v>
      </c>
      <c r="P7" s="310" t="s">
        <v>443</v>
      </c>
      <c r="Q7" s="310" t="s">
        <v>442</v>
      </c>
      <c r="R7" s="310" t="s">
        <v>443</v>
      </c>
      <c r="S7" s="749"/>
    </row>
    <row r="8" spans="1:19" s="154" customFormat="1">
      <c r="A8" s="115">
        <v>1</v>
      </c>
      <c r="B8" s="172" t="s">
        <v>216</v>
      </c>
      <c r="C8" s="656">
        <v>66809224.139999993</v>
      </c>
      <c r="D8" s="656"/>
      <c r="E8" s="656"/>
      <c r="F8" s="657"/>
      <c r="G8" s="656"/>
      <c r="H8" s="656"/>
      <c r="I8" s="656"/>
      <c r="J8" s="656"/>
      <c r="K8" s="656"/>
      <c r="L8" s="656"/>
      <c r="M8" s="656">
        <v>192747504.0097</v>
      </c>
      <c r="N8" s="656"/>
      <c r="O8" s="656"/>
      <c r="P8" s="656"/>
      <c r="Q8" s="656"/>
      <c r="R8" s="657"/>
      <c r="S8" s="659">
        <v>192747504.0097</v>
      </c>
    </row>
    <row r="9" spans="1:19" s="154" customFormat="1">
      <c r="A9" s="115">
        <v>2</v>
      </c>
      <c r="B9" s="172" t="s">
        <v>217</v>
      </c>
      <c r="C9" s="656"/>
      <c r="D9" s="656"/>
      <c r="E9" s="656"/>
      <c r="F9" s="656"/>
      <c r="G9" s="656"/>
      <c r="H9" s="656"/>
      <c r="I9" s="656"/>
      <c r="J9" s="656"/>
      <c r="K9" s="656"/>
      <c r="L9" s="656"/>
      <c r="M9" s="656"/>
      <c r="N9" s="656"/>
      <c r="O9" s="656"/>
      <c r="P9" s="656"/>
      <c r="Q9" s="656"/>
      <c r="R9" s="657"/>
      <c r="S9" s="659">
        <v>0</v>
      </c>
    </row>
    <row r="10" spans="1:19" s="154" customFormat="1">
      <c r="A10" s="115">
        <v>3</v>
      </c>
      <c r="B10" s="172" t="s">
        <v>218</v>
      </c>
      <c r="C10" s="656"/>
      <c r="D10" s="656"/>
      <c r="E10" s="656"/>
      <c r="F10" s="656"/>
      <c r="G10" s="656"/>
      <c r="H10" s="656"/>
      <c r="I10" s="656"/>
      <c r="J10" s="656"/>
      <c r="K10" s="656"/>
      <c r="L10" s="656"/>
      <c r="M10" s="656"/>
      <c r="N10" s="656"/>
      <c r="O10" s="656"/>
      <c r="P10" s="656"/>
      <c r="Q10" s="656"/>
      <c r="R10" s="657"/>
      <c r="S10" s="659">
        <v>0</v>
      </c>
    </row>
    <row r="11" spans="1:19" s="154" customFormat="1">
      <c r="A11" s="115">
        <v>4</v>
      </c>
      <c r="B11" s="172" t="s">
        <v>219</v>
      </c>
      <c r="C11" s="656"/>
      <c r="D11" s="656"/>
      <c r="E11" s="656"/>
      <c r="F11" s="656"/>
      <c r="G11" s="656"/>
      <c r="H11" s="656"/>
      <c r="I11" s="656"/>
      <c r="J11" s="656"/>
      <c r="K11" s="656"/>
      <c r="L11" s="656"/>
      <c r="M11" s="656"/>
      <c r="N11" s="656"/>
      <c r="O11" s="656"/>
      <c r="P11" s="656"/>
      <c r="Q11" s="656"/>
      <c r="R11" s="657"/>
      <c r="S11" s="659">
        <v>0</v>
      </c>
    </row>
    <row r="12" spans="1:19" s="154" customFormat="1">
      <c r="A12" s="115">
        <v>5</v>
      </c>
      <c r="B12" s="172" t="s">
        <v>220</v>
      </c>
      <c r="C12" s="656"/>
      <c r="D12" s="656"/>
      <c r="E12" s="656"/>
      <c r="F12" s="656"/>
      <c r="G12" s="656"/>
      <c r="H12" s="656"/>
      <c r="I12" s="656"/>
      <c r="J12" s="656"/>
      <c r="K12" s="656"/>
      <c r="L12" s="656"/>
      <c r="M12" s="656"/>
      <c r="N12" s="656"/>
      <c r="O12" s="656"/>
      <c r="P12" s="656"/>
      <c r="Q12" s="656"/>
      <c r="R12" s="657"/>
      <c r="S12" s="659">
        <v>0</v>
      </c>
    </row>
    <row r="13" spans="1:19" s="154" customFormat="1">
      <c r="A13" s="115">
        <v>6</v>
      </c>
      <c r="B13" s="172" t="s">
        <v>221</v>
      </c>
      <c r="C13" s="656"/>
      <c r="D13" s="656"/>
      <c r="E13" s="656">
        <v>72226623.291700006</v>
      </c>
      <c r="F13" s="656"/>
      <c r="G13" s="656"/>
      <c r="H13" s="656"/>
      <c r="I13" s="656">
        <v>3939007.8927000002</v>
      </c>
      <c r="J13" s="656"/>
      <c r="K13" s="656"/>
      <c r="L13" s="656"/>
      <c r="M13" s="656">
        <v>0</v>
      </c>
      <c r="N13" s="656"/>
      <c r="O13" s="656"/>
      <c r="P13" s="656"/>
      <c r="Q13" s="656"/>
      <c r="R13" s="657"/>
      <c r="S13" s="659">
        <v>16414828.604690002</v>
      </c>
    </row>
    <row r="14" spans="1:19" s="154" customFormat="1">
      <c r="A14" s="115">
        <v>7</v>
      </c>
      <c r="B14" s="172" t="s">
        <v>73</v>
      </c>
      <c r="C14" s="656"/>
      <c r="D14" s="656"/>
      <c r="E14" s="656"/>
      <c r="F14" s="656"/>
      <c r="G14" s="656">
        <v>0</v>
      </c>
      <c r="H14" s="656"/>
      <c r="I14" s="656">
        <v>0</v>
      </c>
      <c r="J14" s="656"/>
      <c r="K14" s="656">
        <v>0</v>
      </c>
      <c r="L14" s="656"/>
      <c r="M14" s="656">
        <v>928771542.11469996</v>
      </c>
      <c r="N14" s="656">
        <v>79425902.619320005</v>
      </c>
      <c r="O14" s="656">
        <v>0</v>
      </c>
      <c r="P14" s="656"/>
      <c r="Q14" s="656"/>
      <c r="R14" s="657"/>
      <c r="S14" s="659">
        <v>1008197444.73402</v>
      </c>
    </row>
    <row r="15" spans="1:19" s="154" customFormat="1">
      <c r="A15" s="115">
        <v>8</v>
      </c>
      <c r="B15" s="172" t="s">
        <v>74</v>
      </c>
      <c r="C15" s="656"/>
      <c r="D15" s="656"/>
      <c r="E15" s="656"/>
      <c r="F15" s="656"/>
      <c r="G15" s="656">
        <v>0</v>
      </c>
      <c r="H15" s="656"/>
      <c r="I15" s="656">
        <v>0</v>
      </c>
      <c r="J15" s="656"/>
      <c r="K15" s="656">
        <v>392174922.97799999</v>
      </c>
      <c r="L15" s="656"/>
      <c r="M15" s="656">
        <v>0</v>
      </c>
      <c r="N15" s="656"/>
      <c r="O15" s="656">
        <v>0</v>
      </c>
      <c r="P15" s="656"/>
      <c r="Q15" s="656"/>
      <c r="R15" s="657"/>
      <c r="S15" s="659">
        <v>294131192.2335</v>
      </c>
    </row>
    <row r="16" spans="1:19" s="154" customFormat="1">
      <c r="A16" s="115">
        <v>9</v>
      </c>
      <c r="B16" s="172" t="s">
        <v>75</v>
      </c>
      <c r="C16" s="656"/>
      <c r="D16" s="656"/>
      <c r="E16" s="656"/>
      <c r="F16" s="656"/>
      <c r="G16" s="656">
        <v>0</v>
      </c>
      <c r="H16" s="656"/>
      <c r="I16" s="656">
        <v>0</v>
      </c>
      <c r="J16" s="656"/>
      <c r="K16" s="656">
        <v>0</v>
      </c>
      <c r="L16" s="656"/>
      <c r="M16" s="656">
        <v>0</v>
      </c>
      <c r="N16" s="656"/>
      <c r="O16" s="656">
        <v>0</v>
      </c>
      <c r="P16" s="656"/>
      <c r="Q16" s="656"/>
      <c r="R16" s="657"/>
      <c r="S16" s="659">
        <v>0</v>
      </c>
    </row>
    <row r="17" spans="1:19" s="154" customFormat="1">
      <c r="A17" s="115">
        <v>10</v>
      </c>
      <c r="B17" s="172" t="s">
        <v>69</v>
      </c>
      <c r="C17" s="656"/>
      <c r="D17" s="656"/>
      <c r="E17" s="656"/>
      <c r="F17" s="656"/>
      <c r="G17" s="656">
        <v>0</v>
      </c>
      <c r="H17" s="656"/>
      <c r="I17" s="656">
        <v>0</v>
      </c>
      <c r="J17" s="656"/>
      <c r="K17" s="656">
        <v>0</v>
      </c>
      <c r="L17" s="656"/>
      <c r="M17" s="656">
        <v>6118808.7049000002</v>
      </c>
      <c r="N17" s="656"/>
      <c r="O17" s="656">
        <v>0</v>
      </c>
      <c r="P17" s="656"/>
      <c r="Q17" s="656"/>
      <c r="R17" s="657"/>
      <c r="S17" s="659">
        <v>6118808.7049000002</v>
      </c>
    </row>
    <row r="18" spans="1:19" s="154" customFormat="1">
      <c r="A18" s="115">
        <v>11</v>
      </c>
      <c r="B18" s="172" t="s">
        <v>70</v>
      </c>
      <c r="C18" s="656"/>
      <c r="D18" s="656"/>
      <c r="E18" s="656"/>
      <c r="F18" s="656"/>
      <c r="G18" s="656">
        <v>0</v>
      </c>
      <c r="H18" s="656"/>
      <c r="I18" s="656">
        <v>0</v>
      </c>
      <c r="J18" s="656"/>
      <c r="K18" s="656">
        <v>0</v>
      </c>
      <c r="L18" s="656"/>
      <c r="M18" s="656">
        <v>0</v>
      </c>
      <c r="N18" s="656"/>
      <c r="O18" s="656">
        <v>27571036.627300002</v>
      </c>
      <c r="P18" s="656"/>
      <c r="Q18" s="656">
        <v>5016780.18</v>
      </c>
      <c r="R18" s="657"/>
      <c r="S18" s="659">
        <v>53898505.390950009</v>
      </c>
    </row>
    <row r="19" spans="1:19" s="154" customFormat="1">
      <c r="A19" s="115">
        <v>12</v>
      </c>
      <c r="B19" s="172" t="s">
        <v>71</v>
      </c>
      <c r="C19" s="656"/>
      <c r="D19" s="656"/>
      <c r="E19" s="656"/>
      <c r="F19" s="656"/>
      <c r="G19" s="656"/>
      <c r="H19" s="656"/>
      <c r="I19" s="656"/>
      <c r="J19" s="656"/>
      <c r="K19" s="656"/>
      <c r="L19" s="656"/>
      <c r="M19" s="656"/>
      <c r="N19" s="656"/>
      <c r="O19" s="656"/>
      <c r="P19" s="656"/>
      <c r="Q19" s="656"/>
      <c r="R19" s="657"/>
      <c r="S19" s="659">
        <v>0</v>
      </c>
    </row>
    <row r="20" spans="1:19" s="154" customFormat="1">
      <c r="A20" s="115">
        <v>13</v>
      </c>
      <c r="B20" s="172" t="s">
        <v>72</v>
      </c>
      <c r="C20" s="656"/>
      <c r="D20" s="656"/>
      <c r="E20" s="656"/>
      <c r="F20" s="656"/>
      <c r="G20" s="656"/>
      <c r="H20" s="656"/>
      <c r="I20" s="656"/>
      <c r="J20" s="656"/>
      <c r="K20" s="656"/>
      <c r="L20" s="656"/>
      <c r="M20" s="656"/>
      <c r="N20" s="656"/>
      <c r="O20" s="656"/>
      <c r="P20" s="656"/>
      <c r="Q20" s="656"/>
      <c r="R20" s="657"/>
      <c r="S20" s="659">
        <v>0</v>
      </c>
    </row>
    <row r="21" spans="1:19" s="154" customFormat="1">
      <c r="A21" s="115">
        <v>14</v>
      </c>
      <c r="B21" s="172" t="s">
        <v>248</v>
      </c>
      <c r="C21" s="656">
        <v>45845565.450000003</v>
      </c>
      <c r="D21" s="656"/>
      <c r="E21" s="656">
        <v>0</v>
      </c>
      <c r="F21" s="656"/>
      <c r="G21" s="656">
        <v>0</v>
      </c>
      <c r="H21" s="656"/>
      <c r="I21" s="656">
        <v>0</v>
      </c>
      <c r="J21" s="656"/>
      <c r="K21" s="656">
        <v>0</v>
      </c>
      <c r="L21" s="656"/>
      <c r="M21" s="656">
        <v>69236081.920499995</v>
      </c>
      <c r="N21" s="656"/>
      <c r="O21" s="656">
        <v>0</v>
      </c>
      <c r="P21" s="656"/>
      <c r="Q21" s="656">
        <v>0</v>
      </c>
      <c r="R21" s="657"/>
      <c r="S21" s="659">
        <v>69236081.920499995</v>
      </c>
    </row>
    <row r="22" spans="1:19" ht="13.5" thickBot="1">
      <c r="A22" s="97"/>
      <c r="B22" s="156" t="s">
        <v>68</v>
      </c>
      <c r="C22" s="658">
        <v>112654789.59</v>
      </c>
      <c r="D22" s="658">
        <v>0</v>
      </c>
      <c r="E22" s="658">
        <v>72226623.291700006</v>
      </c>
      <c r="F22" s="658">
        <v>0</v>
      </c>
      <c r="G22" s="658">
        <v>0</v>
      </c>
      <c r="H22" s="658">
        <v>0</v>
      </c>
      <c r="I22" s="658">
        <v>3939007.8927000002</v>
      </c>
      <c r="J22" s="658">
        <v>0</v>
      </c>
      <c r="K22" s="658">
        <v>392174922.97799999</v>
      </c>
      <c r="L22" s="658">
        <v>0</v>
      </c>
      <c r="M22" s="658">
        <v>1196873936.7498</v>
      </c>
      <c r="N22" s="658">
        <v>79425902.619320005</v>
      </c>
      <c r="O22" s="658">
        <v>27571036.627300002</v>
      </c>
      <c r="P22" s="658">
        <v>0</v>
      </c>
      <c r="Q22" s="658">
        <v>5016780.18</v>
      </c>
      <c r="R22" s="658">
        <v>0</v>
      </c>
      <c r="S22" s="660">
        <v>1640744365.5982602</v>
      </c>
    </row>
    <row r="25" spans="1:19">
      <c r="C25" s="703"/>
      <c r="D25" s="703"/>
      <c r="E25" s="703"/>
      <c r="F25" s="703"/>
      <c r="G25" s="703"/>
      <c r="H25" s="703"/>
      <c r="I25" s="703"/>
      <c r="J25" s="703"/>
      <c r="K25" s="703"/>
      <c r="L25" s="703"/>
      <c r="M25" s="703"/>
      <c r="N25" s="703"/>
      <c r="O25" s="703"/>
      <c r="P25" s="703"/>
      <c r="Q25" s="703"/>
      <c r="R25" s="703"/>
      <c r="S25" s="703"/>
    </row>
    <row r="26" spans="1:19">
      <c r="C26" s="703"/>
      <c r="D26" s="703"/>
      <c r="E26" s="703"/>
      <c r="F26" s="703"/>
      <c r="G26" s="703"/>
      <c r="H26" s="703"/>
      <c r="I26" s="703"/>
      <c r="J26" s="703"/>
      <c r="K26" s="703"/>
      <c r="L26" s="703"/>
      <c r="M26" s="703"/>
      <c r="N26" s="703"/>
      <c r="O26" s="703"/>
      <c r="P26" s="703"/>
      <c r="Q26" s="703"/>
      <c r="R26" s="703"/>
      <c r="S26" s="703"/>
    </row>
    <row r="27" spans="1:19">
      <c r="C27" s="703"/>
      <c r="D27" s="703"/>
      <c r="E27" s="703"/>
      <c r="F27" s="703"/>
      <c r="G27" s="703"/>
      <c r="H27" s="703"/>
      <c r="I27" s="703"/>
      <c r="J27" s="703"/>
      <c r="K27" s="703"/>
      <c r="L27" s="703"/>
      <c r="M27" s="703"/>
      <c r="N27" s="703"/>
      <c r="O27" s="703"/>
      <c r="P27" s="703"/>
      <c r="Q27" s="703"/>
      <c r="R27" s="703"/>
      <c r="S27" s="703"/>
    </row>
    <row r="28" spans="1:19">
      <c r="C28" s="703"/>
      <c r="D28" s="703"/>
      <c r="E28" s="703"/>
      <c r="F28" s="703"/>
      <c r="G28" s="703"/>
      <c r="H28" s="703"/>
      <c r="I28" s="703"/>
      <c r="J28" s="703"/>
      <c r="K28" s="703"/>
      <c r="L28" s="703"/>
      <c r="M28" s="703"/>
      <c r="N28" s="703"/>
      <c r="O28" s="703"/>
      <c r="P28" s="703"/>
      <c r="Q28" s="703"/>
      <c r="R28" s="703"/>
      <c r="S28" s="703"/>
    </row>
    <row r="29" spans="1:19">
      <c r="C29" s="703"/>
      <c r="D29" s="703"/>
      <c r="E29" s="703"/>
      <c r="F29" s="703"/>
      <c r="G29" s="703"/>
      <c r="H29" s="703"/>
      <c r="I29" s="703"/>
      <c r="J29" s="703"/>
      <c r="K29" s="703"/>
      <c r="L29" s="703"/>
      <c r="M29" s="703"/>
      <c r="N29" s="703"/>
      <c r="O29" s="703"/>
      <c r="P29" s="703"/>
      <c r="Q29" s="703"/>
      <c r="R29" s="703"/>
      <c r="S29" s="703"/>
    </row>
    <row r="30" spans="1:19">
      <c r="C30" s="703"/>
      <c r="D30" s="703"/>
      <c r="E30" s="703"/>
      <c r="F30" s="703"/>
      <c r="G30" s="703"/>
      <c r="H30" s="703"/>
      <c r="I30" s="703"/>
      <c r="J30" s="703"/>
      <c r="K30" s="703"/>
      <c r="L30" s="703"/>
      <c r="M30" s="703"/>
      <c r="N30" s="703"/>
      <c r="O30" s="703"/>
      <c r="P30" s="703"/>
      <c r="Q30" s="703"/>
      <c r="R30" s="703"/>
      <c r="S30" s="703"/>
    </row>
    <row r="31" spans="1:19">
      <c r="C31" s="703"/>
      <c r="D31" s="703"/>
      <c r="E31" s="703"/>
      <c r="F31" s="703"/>
      <c r="G31" s="703"/>
      <c r="H31" s="703"/>
      <c r="I31" s="703"/>
      <c r="J31" s="703"/>
      <c r="K31" s="703"/>
      <c r="L31" s="703"/>
      <c r="M31" s="703"/>
      <c r="N31" s="703"/>
      <c r="O31" s="703"/>
      <c r="P31" s="703"/>
      <c r="Q31" s="703"/>
      <c r="R31" s="703"/>
      <c r="S31" s="703"/>
    </row>
    <row r="32" spans="1:19">
      <c r="C32" s="703"/>
      <c r="D32" s="703"/>
      <c r="E32" s="703"/>
      <c r="F32" s="703"/>
      <c r="G32" s="703"/>
      <c r="H32" s="703"/>
      <c r="I32" s="703"/>
      <c r="J32" s="703"/>
      <c r="K32" s="703"/>
      <c r="L32" s="703"/>
      <c r="M32" s="703"/>
      <c r="N32" s="703"/>
      <c r="O32" s="703"/>
      <c r="P32" s="703"/>
      <c r="Q32" s="703"/>
      <c r="R32" s="703"/>
      <c r="S32" s="703"/>
    </row>
    <row r="33" spans="3:19">
      <c r="C33" s="703"/>
      <c r="D33" s="703"/>
      <c r="E33" s="703"/>
      <c r="F33" s="703"/>
      <c r="G33" s="703"/>
      <c r="H33" s="703"/>
      <c r="I33" s="703"/>
      <c r="J33" s="703"/>
      <c r="K33" s="703"/>
      <c r="L33" s="703"/>
      <c r="M33" s="703"/>
      <c r="N33" s="703"/>
      <c r="O33" s="703"/>
      <c r="P33" s="703"/>
      <c r="Q33" s="703"/>
      <c r="R33" s="703"/>
      <c r="S33" s="703"/>
    </row>
    <row r="34" spans="3:19">
      <c r="C34" s="703"/>
      <c r="D34" s="703"/>
      <c r="E34" s="703"/>
      <c r="F34" s="703"/>
      <c r="G34" s="703"/>
      <c r="H34" s="703"/>
      <c r="I34" s="703"/>
      <c r="J34" s="703"/>
      <c r="K34" s="703"/>
      <c r="L34" s="703"/>
      <c r="M34" s="703"/>
      <c r="N34" s="703"/>
      <c r="O34" s="703"/>
      <c r="P34" s="703"/>
      <c r="Q34" s="703"/>
      <c r="R34" s="703"/>
      <c r="S34" s="703"/>
    </row>
    <row r="35" spans="3:19">
      <c r="C35" s="703"/>
      <c r="D35" s="703"/>
      <c r="E35" s="703"/>
      <c r="F35" s="703"/>
      <c r="G35" s="703"/>
      <c r="H35" s="703"/>
      <c r="I35" s="703"/>
      <c r="J35" s="703"/>
      <c r="K35" s="703"/>
      <c r="L35" s="703"/>
      <c r="M35" s="703"/>
      <c r="N35" s="703"/>
      <c r="O35" s="703"/>
      <c r="P35" s="703"/>
      <c r="Q35" s="703"/>
      <c r="R35" s="703"/>
      <c r="S35" s="703"/>
    </row>
    <row r="36" spans="3:19">
      <c r="C36" s="703"/>
      <c r="D36" s="703"/>
      <c r="E36" s="703"/>
      <c r="F36" s="703"/>
      <c r="G36" s="703"/>
      <c r="H36" s="703"/>
      <c r="I36" s="703"/>
      <c r="J36" s="703"/>
      <c r="K36" s="703"/>
      <c r="L36" s="703"/>
      <c r="M36" s="703"/>
      <c r="N36" s="703"/>
      <c r="O36" s="703"/>
      <c r="P36" s="703"/>
      <c r="Q36" s="703"/>
      <c r="R36" s="703"/>
      <c r="S36" s="703"/>
    </row>
    <row r="37" spans="3:19">
      <c r="C37" s="703"/>
      <c r="D37" s="703"/>
      <c r="E37" s="703"/>
      <c r="F37" s="703"/>
      <c r="G37" s="703"/>
      <c r="H37" s="703"/>
      <c r="I37" s="703"/>
      <c r="J37" s="703"/>
      <c r="K37" s="703"/>
      <c r="L37" s="703"/>
      <c r="M37" s="703"/>
      <c r="N37" s="703"/>
      <c r="O37" s="703"/>
      <c r="P37" s="703"/>
      <c r="Q37" s="703"/>
      <c r="R37" s="703"/>
      <c r="S37" s="703"/>
    </row>
    <row r="38" spans="3:19">
      <c r="C38" s="703"/>
      <c r="D38" s="703"/>
      <c r="E38" s="703"/>
      <c r="F38" s="703"/>
      <c r="G38" s="703"/>
      <c r="H38" s="703"/>
      <c r="I38" s="703"/>
      <c r="J38" s="703"/>
      <c r="K38" s="703"/>
      <c r="L38" s="703"/>
      <c r="M38" s="703"/>
      <c r="N38" s="703"/>
      <c r="O38" s="703"/>
      <c r="P38" s="703"/>
      <c r="Q38" s="703"/>
      <c r="R38" s="703"/>
      <c r="S38" s="703"/>
    </row>
    <row r="39" spans="3:19">
      <c r="C39" s="703"/>
      <c r="D39" s="703"/>
      <c r="E39" s="703"/>
      <c r="F39" s="703"/>
      <c r="G39" s="703"/>
      <c r="H39" s="703"/>
      <c r="I39" s="703"/>
      <c r="J39" s="703"/>
      <c r="K39" s="703"/>
      <c r="L39" s="703"/>
      <c r="M39" s="703"/>
      <c r="N39" s="703"/>
      <c r="O39" s="703"/>
      <c r="P39" s="703"/>
      <c r="Q39" s="703"/>
      <c r="R39" s="703"/>
      <c r="S39" s="703"/>
    </row>
    <row r="40" spans="3:19">
      <c r="C40" s="703"/>
      <c r="D40" s="703"/>
      <c r="E40" s="703"/>
      <c r="F40" s="703"/>
      <c r="G40" s="703"/>
      <c r="H40" s="703"/>
      <c r="I40" s="703"/>
      <c r="J40" s="703"/>
      <c r="K40" s="703"/>
      <c r="L40" s="703"/>
      <c r="M40" s="703"/>
      <c r="N40" s="703"/>
      <c r="O40" s="703"/>
      <c r="P40" s="703"/>
      <c r="Q40" s="703"/>
      <c r="R40" s="703"/>
      <c r="S40" s="70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V39"/>
  <sheetViews>
    <sheetView workbookViewId="0">
      <pane xSplit="2" ySplit="6" topLeftCell="O7" activePane="bottomRight" state="frozen"/>
      <selection activeCell="C26" sqref="C26:I40"/>
      <selection pane="topRight" activeCell="C26" sqref="C26:I40"/>
      <selection pane="bottomLeft" activeCell="C26" sqref="C26:I40"/>
      <selection pane="bottomRight" activeCell="C7" sqref="C7:U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188</v>
      </c>
      <c r="B1" s="340" t="s">
        <v>969</v>
      </c>
    </row>
    <row r="2" spans="1:22">
      <c r="A2" s="2" t="s">
        <v>189</v>
      </c>
      <c r="B2" s="470">
        <v>44377</v>
      </c>
    </row>
    <row r="4" spans="1:22" ht="27.75" thickBot="1">
      <c r="A4" s="2" t="s">
        <v>415</v>
      </c>
      <c r="B4" s="312" t="s">
        <v>458</v>
      </c>
      <c r="V4" s="198" t="s">
        <v>93</v>
      </c>
    </row>
    <row r="5" spans="1:22">
      <c r="A5" s="95"/>
      <c r="B5" s="96"/>
      <c r="C5" s="754" t="s">
        <v>198</v>
      </c>
      <c r="D5" s="755"/>
      <c r="E5" s="755"/>
      <c r="F5" s="755"/>
      <c r="G5" s="755"/>
      <c r="H5" s="755"/>
      <c r="I5" s="755"/>
      <c r="J5" s="755"/>
      <c r="K5" s="755"/>
      <c r="L5" s="756"/>
      <c r="M5" s="754" t="s">
        <v>199</v>
      </c>
      <c r="N5" s="755"/>
      <c r="O5" s="755"/>
      <c r="P5" s="755"/>
      <c r="Q5" s="755"/>
      <c r="R5" s="755"/>
      <c r="S5" s="756"/>
      <c r="T5" s="759" t="s">
        <v>456</v>
      </c>
      <c r="U5" s="759" t="s">
        <v>455</v>
      </c>
      <c r="V5" s="757" t="s">
        <v>200</v>
      </c>
    </row>
    <row r="6" spans="1:22" s="63" customFormat="1" ht="127.5">
      <c r="A6" s="113"/>
      <c r="B6" s="174"/>
      <c r="C6" s="93" t="s">
        <v>201</v>
      </c>
      <c r="D6" s="92" t="s">
        <v>202</v>
      </c>
      <c r="E6" s="89" t="s">
        <v>203</v>
      </c>
      <c r="F6" s="313" t="s">
        <v>450</v>
      </c>
      <c r="G6" s="92" t="s">
        <v>204</v>
      </c>
      <c r="H6" s="92" t="s">
        <v>205</v>
      </c>
      <c r="I6" s="92" t="s">
        <v>206</v>
      </c>
      <c r="J6" s="92" t="s">
        <v>247</v>
      </c>
      <c r="K6" s="92" t="s">
        <v>207</v>
      </c>
      <c r="L6" s="94" t="s">
        <v>208</v>
      </c>
      <c r="M6" s="93" t="s">
        <v>209</v>
      </c>
      <c r="N6" s="92" t="s">
        <v>210</v>
      </c>
      <c r="O6" s="92" t="s">
        <v>211</v>
      </c>
      <c r="P6" s="92" t="s">
        <v>212</v>
      </c>
      <c r="Q6" s="92" t="s">
        <v>213</v>
      </c>
      <c r="R6" s="92" t="s">
        <v>214</v>
      </c>
      <c r="S6" s="94" t="s">
        <v>215</v>
      </c>
      <c r="T6" s="760"/>
      <c r="U6" s="760"/>
      <c r="V6" s="758"/>
    </row>
    <row r="7" spans="1:22" s="154" customFormat="1">
      <c r="A7" s="155">
        <v>1</v>
      </c>
      <c r="B7" s="153" t="s">
        <v>216</v>
      </c>
      <c r="C7" s="287"/>
      <c r="D7" s="285"/>
      <c r="E7" s="285"/>
      <c r="F7" s="285"/>
      <c r="G7" s="285"/>
      <c r="H7" s="285"/>
      <c r="I7" s="285"/>
      <c r="J7" s="285"/>
      <c r="K7" s="285"/>
      <c r="L7" s="288"/>
      <c r="M7" s="287"/>
      <c r="N7" s="285"/>
      <c r="O7" s="285">
        <v>178638000</v>
      </c>
      <c r="P7" s="285"/>
      <c r="Q7" s="285"/>
      <c r="R7" s="285"/>
      <c r="S7" s="288"/>
      <c r="T7" s="307">
        <v>178638000</v>
      </c>
      <c r="U7" s="306"/>
      <c r="V7" s="289">
        <v>178638000</v>
      </c>
    </row>
    <row r="8" spans="1:22" s="154" customFormat="1">
      <c r="A8" s="155">
        <v>2</v>
      </c>
      <c r="B8" s="153" t="s">
        <v>217</v>
      </c>
      <c r="C8" s="287"/>
      <c r="D8" s="285"/>
      <c r="E8" s="285"/>
      <c r="F8" s="285"/>
      <c r="G8" s="285"/>
      <c r="H8" s="285"/>
      <c r="I8" s="285"/>
      <c r="J8" s="285"/>
      <c r="K8" s="285"/>
      <c r="L8" s="288"/>
      <c r="M8" s="287"/>
      <c r="N8" s="285"/>
      <c r="O8" s="285"/>
      <c r="P8" s="285"/>
      <c r="Q8" s="285"/>
      <c r="R8" s="285"/>
      <c r="S8" s="288"/>
      <c r="T8" s="306">
        <v>0</v>
      </c>
      <c r="U8" s="306"/>
      <c r="V8" s="289">
        <v>0</v>
      </c>
    </row>
    <row r="9" spans="1:22" s="154" customFormat="1">
      <c r="A9" s="155">
        <v>3</v>
      </c>
      <c r="B9" s="153" t="s">
        <v>218</v>
      </c>
      <c r="C9" s="287"/>
      <c r="D9" s="285"/>
      <c r="E9" s="285"/>
      <c r="F9" s="285"/>
      <c r="G9" s="285"/>
      <c r="H9" s="285"/>
      <c r="I9" s="285"/>
      <c r="J9" s="285"/>
      <c r="K9" s="285"/>
      <c r="L9" s="288"/>
      <c r="M9" s="287"/>
      <c r="N9" s="285"/>
      <c r="O9" s="285"/>
      <c r="P9" s="285"/>
      <c r="Q9" s="285"/>
      <c r="R9" s="285"/>
      <c r="S9" s="288"/>
      <c r="T9" s="306">
        <v>0</v>
      </c>
      <c r="U9" s="306"/>
      <c r="V9" s="289">
        <v>0</v>
      </c>
    </row>
    <row r="10" spans="1:22" s="154" customFormat="1">
      <c r="A10" s="155">
        <v>4</v>
      </c>
      <c r="B10" s="153" t="s">
        <v>219</v>
      </c>
      <c r="C10" s="287"/>
      <c r="D10" s="285"/>
      <c r="E10" s="285"/>
      <c r="F10" s="285"/>
      <c r="G10" s="285"/>
      <c r="H10" s="285"/>
      <c r="I10" s="285"/>
      <c r="J10" s="285"/>
      <c r="K10" s="285"/>
      <c r="L10" s="288"/>
      <c r="M10" s="287"/>
      <c r="N10" s="285"/>
      <c r="O10" s="285"/>
      <c r="P10" s="285"/>
      <c r="Q10" s="285"/>
      <c r="R10" s="285"/>
      <c r="S10" s="288"/>
      <c r="T10" s="306">
        <v>0</v>
      </c>
      <c r="U10" s="306"/>
      <c r="V10" s="289">
        <v>0</v>
      </c>
    </row>
    <row r="11" spans="1:22" s="154" customFormat="1">
      <c r="A11" s="155">
        <v>5</v>
      </c>
      <c r="B11" s="153" t="s">
        <v>220</v>
      </c>
      <c r="C11" s="287"/>
      <c r="D11" s="285"/>
      <c r="E11" s="285"/>
      <c r="F11" s="285"/>
      <c r="G11" s="285"/>
      <c r="H11" s="285"/>
      <c r="I11" s="285"/>
      <c r="J11" s="285"/>
      <c r="K11" s="285"/>
      <c r="L11" s="288"/>
      <c r="M11" s="287"/>
      <c r="N11" s="285"/>
      <c r="O11" s="285"/>
      <c r="P11" s="285"/>
      <c r="Q11" s="285"/>
      <c r="R11" s="285"/>
      <c r="S11" s="288"/>
      <c r="T11" s="306">
        <v>0</v>
      </c>
      <c r="U11" s="306"/>
      <c r="V11" s="289">
        <v>0</v>
      </c>
    </row>
    <row r="12" spans="1:22" s="154" customFormat="1">
      <c r="A12" s="155">
        <v>6</v>
      </c>
      <c r="B12" s="153" t="s">
        <v>221</v>
      </c>
      <c r="C12" s="287"/>
      <c r="D12" s="285"/>
      <c r="E12" s="285"/>
      <c r="F12" s="285"/>
      <c r="G12" s="285"/>
      <c r="H12" s="285"/>
      <c r="I12" s="285"/>
      <c r="J12" s="285"/>
      <c r="K12" s="285"/>
      <c r="L12" s="288"/>
      <c r="M12" s="287"/>
      <c r="N12" s="285"/>
      <c r="O12" s="285"/>
      <c r="P12" s="285"/>
      <c r="Q12" s="285"/>
      <c r="R12" s="285"/>
      <c r="S12" s="288"/>
      <c r="T12" s="306">
        <v>0</v>
      </c>
      <c r="U12" s="306"/>
      <c r="V12" s="289">
        <v>0</v>
      </c>
    </row>
    <row r="13" spans="1:22" s="154" customFormat="1">
      <c r="A13" s="155">
        <v>7</v>
      </c>
      <c r="B13" s="153" t="s">
        <v>73</v>
      </c>
      <c r="C13" s="287"/>
      <c r="D13" s="285">
        <v>2416580.5656000003</v>
      </c>
      <c r="E13" s="285"/>
      <c r="F13" s="285"/>
      <c r="G13" s="285"/>
      <c r="H13" s="285"/>
      <c r="I13" s="285"/>
      <c r="J13" s="285"/>
      <c r="K13" s="285"/>
      <c r="L13" s="288"/>
      <c r="M13" s="287"/>
      <c r="N13" s="285"/>
      <c r="O13" s="285">
        <v>70513463.2095</v>
      </c>
      <c r="P13" s="285"/>
      <c r="Q13" s="285"/>
      <c r="R13" s="285"/>
      <c r="S13" s="288"/>
      <c r="T13" s="306">
        <v>72524314.8028</v>
      </c>
      <c r="U13" s="306">
        <v>405728.97230000002</v>
      </c>
      <c r="V13" s="289">
        <v>72930043.775099993</v>
      </c>
    </row>
    <row r="14" spans="1:22" s="154" customFormat="1">
      <c r="A14" s="155">
        <v>8</v>
      </c>
      <c r="B14" s="153" t="s">
        <v>74</v>
      </c>
      <c r="C14" s="287"/>
      <c r="D14" s="285">
        <v>68215.136700000003</v>
      </c>
      <c r="E14" s="285"/>
      <c r="F14" s="285"/>
      <c r="G14" s="285"/>
      <c r="H14" s="285"/>
      <c r="I14" s="285"/>
      <c r="J14" s="285"/>
      <c r="K14" s="285"/>
      <c r="L14" s="288"/>
      <c r="M14" s="287"/>
      <c r="N14" s="285"/>
      <c r="O14" s="285">
        <v>6747191.8322000001</v>
      </c>
      <c r="P14" s="285"/>
      <c r="Q14" s="285"/>
      <c r="R14" s="285"/>
      <c r="S14" s="288"/>
      <c r="T14" s="306">
        <v>6815406.9688999997</v>
      </c>
      <c r="U14" s="306"/>
      <c r="V14" s="289">
        <v>6815406.9688999997</v>
      </c>
    </row>
    <row r="15" spans="1:22" s="154" customFormat="1">
      <c r="A15" s="155">
        <v>9</v>
      </c>
      <c r="B15" s="153" t="s">
        <v>75</v>
      </c>
      <c r="C15" s="287"/>
      <c r="D15" s="285">
        <v>0</v>
      </c>
      <c r="E15" s="285"/>
      <c r="F15" s="285"/>
      <c r="G15" s="285"/>
      <c r="H15" s="285"/>
      <c r="I15" s="285"/>
      <c r="J15" s="285"/>
      <c r="K15" s="285"/>
      <c r="L15" s="288"/>
      <c r="M15" s="287"/>
      <c r="N15" s="285"/>
      <c r="O15" s="285">
        <v>0</v>
      </c>
      <c r="P15" s="285"/>
      <c r="Q15" s="285"/>
      <c r="R15" s="285"/>
      <c r="S15" s="288"/>
      <c r="T15" s="306">
        <v>0</v>
      </c>
      <c r="U15" s="306"/>
      <c r="V15" s="289">
        <v>0</v>
      </c>
    </row>
    <row r="16" spans="1:22" s="154" customFormat="1">
      <c r="A16" s="155">
        <v>10</v>
      </c>
      <c r="B16" s="153" t="s">
        <v>69</v>
      </c>
      <c r="C16" s="287"/>
      <c r="D16" s="285">
        <v>0</v>
      </c>
      <c r="E16" s="285"/>
      <c r="F16" s="285"/>
      <c r="G16" s="285"/>
      <c r="H16" s="285"/>
      <c r="I16" s="285"/>
      <c r="J16" s="285"/>
      <c r="K16" s="285"/>
      <c r="L16" s="288"/>
      <c r="M16" s="287"/>
      <c r="N16" s="285"/>
      <c r="O16" s="285">
        <v>964837.23540000001</v>
      </c>
      <c r="P16" s="285"/>
      <c r="Q16" s="285"/>
      <c r="R16" s="285"/>
      <c r="S16" s="288"/>
      <c r="T16" s="306">
        <v>964837.23540000001</v>
      </c>
      <c r="U16" s="306"/>
      <c r="V16" s="289">
        <v>964837.23540000001</v>
      </c>
    </row>
    <row r="17" spans="1:22" s="154" customFormat="1">
      <c r="A17" s="155">
        <v>11</v>
      </c>
      <c r="B17" s="153" t="s">
        <v>70</v>
      </c>
      <c r="C17" s="287"/>
      <c r="D17" s="285">
        <v>572101.84030000004</v>
      </c>
      <c r="E17" s="285"/>
      <c r="F17" s="285"/>
      <c r="G17" s="285"/>
      <c r="H17" s="285"/>
      <c r="I17" s="285"/>
      <c r="J17" s="285"/>
      <c r="K17" s="285"/>
      <c r="L17" s="288"/>
      <c r="M17" s="287"/>
      <c r="N17" s="285"/>
      <c r="O17" s="285">
        <v>0</v>
      </c>
      <c r="P17" s="285"/>
      <c r="Q17" s="285"/>
      <c r="R17" s="285"/>
      <c r="S17" s="288"/>
      <c r="T17" s="306">
        <v>572101.84030000004</v>
      </c>
      <c r="U17" s="306"/>
      <c r="V17" s="289">
        <v>572101.84030000004</v>
      </c>
    </row>
    <row r="18" spans="1:22" s="154" customFormat="1">
      <c r="A18" s="155">
        <v>12</v>
      </c>
      <c r="B18" s="153" t="s">
        <v>71</v>
      </c>
      <c r="C18" s="287"/>
      <c r="D18" s="285"/>
      <c r="E18" s="285"/>
      <c r="F18" s="285"/>
      <c r="G18" s="285"/>
      <c r="H18" s="285"/>
      <c r="I18" s="285"/>
      <c r="J18" s="285"/>
      <c r="K18" s="285"/>
      <c r="L18" s="288"/>
      <c r="M18" s="287"/>
      <c r="N18" s="285"/>
      <c r="O18" s="285"/>
      <c r="P18" s="285"/>
      <c r="Q18" s="285"/>
      <c r="R18" s="285"/>
      <c r="S18" s="288"/>
      <c r="T18" s="306">
        <v>0</v>
      </c>
      <c r="U18" s="306"/>
      <c r="V18" s="289">
        <v>0</v>
      </c>
    </row>
    <row r="19" spans="1:22" s="154" customFormat="1">
      <c r="A19" s="155">
        <v>13</v>
      </c>
      <c r="B19" s="153" t="s">
        <v>72</v>
      </c>
      <c r="C19" s="287"/>
      <c r="D19" s="285"/>
      <c r="E19" s="285"/>
      <c r="F19" s="285"/>
      <c r="G19" s="285"/>
      <c r="H19" s="285"/>
      <c r="I19" s="285"/>
      <c r="J19" s="285"/>
      <c r="K19" s="285"/>
      <c r="L19" s="288"/>
      <c r="M19" s="287"/>
      <c r="N19" s="285"/>
      <c r="O19" s="285"/>
      <c r="P19" s="285"/>
      <c r="Q19" s="285"/>
      <c r="R19" s="285"/>
      <c r="S19" s="288"/>
      <c r="T19" s="306">
        <v>0</v>
      </c>
      <c r="U19" s="306"/>
      <c r="V19" s="289">
        <v>0</v>
      </c>
    </row>
    <row r="20" spans="1:22" s="154" customFormat="1">
      <c r="A20" s="155">
        <v>14</v>
      </c>
      <c r="B20" s="153" t="s">
        <v>248</v>
      </c>
      <c r="C20" s="287">
        <v>0</v>
      </c>
      <c r="D20" s="285">
        <v>0</v>
      </c>
      <c r="E20" s="285">
        <v>0</v>
      </c>
      <c r="F20" s="285">
        <v>0</v>
      </c>
      <c r="G20" s="285">
        <v>0</v>
      </c>
      <c r="H20" s="285">
        <v>0</v>
      </c>
      <c r="I20" s="285">
        <v>0</v>
      </c>
      <c r="J20" s="285">
        <v>0</v>
      </c>
      <c r="K20" s="285">
        <v>0</v>
      </c>
      <c r="L20" s="288">
        <v>0</v>
      </c>
      <c r="M20" s="287">
        <v>0</v>
      </c>
      <c r="N20" s="285">
        <v>0</v>
      </c>
      <c r="O20" s="285">
        <v>0</v>
      </c>
      <c r="P20" s="285">
        <v>0</v>
      </c>
      <c r="Q20" s="285">
        <v>0</v>
      </c>
      <c r="R20" s="285">
        <v>0</v>
      </c>
      <c r="S20" s="288">
        <v>0</v>
      </c>
      <c r="T20" s="306">
        <v>0</v>
      </c>
      <c r="U20" s="306"/>
      <c r="V20" s="289">
        <v>0</v>
      </c>
    </row>
    <row r="21" spans="1:22" ht="13.5" thickBot="1">
      <c r="A21" s="97"/>
      <c r="B21" s="98" t="s">
        <v>68</v>
      </c>
      <c r="C21" s="290">
        <v>0</v>
      </c>
      <c r="D21" s="286">
        <v>3056897.5426000003</v>
      </c>
      <c r="E21" s="286">
        <v>0</v>
      </c>
      <c r="F21" s="286">
        <v>0</v>
      </c>
      <c r="G21" s="286">
        <v>0</v>
      </c>
      <c r="H21" s="286">
        <v>0</v>
      </c>
      <c r="I21" s="286">
        <v>0</v>
      </c>
      <c r="J21" s="286">
        <v>0</v>
      </c>
      <c r="K21" s="286">
        <v>0</v>
      </c>
      <c r="L21" s="291">
        <v>0</v>
      </c>
      <c r="M21" s="290">
        <v>0</v>
      </c>
      <c r="N21" s="286">
        <v>0</v>
      </c>
      <c r="O21" s="286">
        <v>256863492.2771</v>
      </c>
      <c r="P21" s="286">
        <v>0</v>
      </c>
      <c r="Q21" s="286">
        <v>0</v>
      </c>
      <c r="R21" s="286">
        <v>0</v>
      </c>
      <c r="S21" s="291">
        <v>0</v>
      </c>
      <c r="T21" s="291">
        <v>259514660.84739998</v>
      </c>
      <c r="U21" s="291">
        <v>405728.97230000002</v>
      </c>
      <c r="V21" s="292">
        <v>259920389.81969997</v>
      </c>
    </row>
    <row r="24" spans="1:22">
      <c r="A24" s="16"/>
      <c r="B24" s="16"/>
      <c r="C24" s="67"/>
      <c r="D24" s="67"/>
      <c r="E24" s="67"/>
    </row>
    <row r="25" spans="1:22">
      <c r="A25" s="90"/>
      <c r="B25" s="90"/>
      <c r="C25" s="714"/>
      <c r="D25" s="714"/>
      <c r="E25" s="714"/>
      <c r="F25" s="714"/>
      <c r="G25" s="714"/>
      <c r="H25" s="714"/>
      <c r="I25" s="714"/>
      <c r="J25" s="714"/>
      <c r="K25" s="714"/>
      <c r="L25" s="714"/>
      <c r="M25" s="714"/>
      <c r="N25" s="714"/>
      <c r="O25" s="714"/>
      <c r="P25" s="714"/>
      <c r="Q25" s="714"/>
      <c r="R25" s="714"/>
      <c r="S25" s="714"/>
      <c r="T25" s="714"/>
      <c r="U25" s="714"/>
      <c r="V25" s="714"/>
    </row>
    <row r="26" spans="1:22">
      <c r="A26" s="90"/>
      <c r="B26" s="91"/>
      <c r="C26" s="714"/>
      <c r="D26" s="714"/>
      <c r="E26" s="714"/>
      <c r="F26" s="714"/>
      <c r="G26" s="714"/>
      <c r="H26" s="714"/>
      <c r="I26" s="714"/>
      <c r="J26" s="714"/>
      <c r="K26" s="714"/>
      <c r="L26" s="714"/>
      <c r="M26" s="714"/>
      <c r="N26" s="714"/>
      <c r="O26" s="714"/>
      <c r="P26" s="714"/>
      <c r="Q26" s="714"/>
      <c r="R26" s="714"/>
      <c r="S26" s="714"/>
      <c r="T26" s="714"/>
      <c r="U26" s="714"/>
      <c r="V26" s="714"/>
    </row>
    <row r="27" spans="1:22">
      <c r="A27" s="90"/>
      <c r="B27" s="90"/>
      <c r="C27" s="714"/>
      <c r="D27" s="714"/>
      <c r="E27" s="714"/>
      <c r="F27" s="714"/>
      <c r="G27" s="714"/>
      <c r="H27" s="714"/>
      <c r="I27" s="714"/>
      <c r="J27" s="714"/>
      <c r="K27" s="714"/>
      <c r="L27" s="714"/>
      <c r="M27" s="714"/>
      <c r="N27" s="714"/>
      <c r="O27" s="714"/>
      <c r="P27" s="714"/>
      <c r="Q27" s="714"/>
      <c r="R27" s="714"/>
      <c r="S27" s="714"/>
      <c r="T27" s="714"/>
      <c r="U27" s="714"/>
      <c r="V27" s="714"/>
    </row>
    <row r="28" spans="1:22">
      <c r="A28" s="90"/>
      <c r="B28" s="91"/>
      <c r="C28" s="714"/>
      <c r="D28" s="714"/>
      <c r="E28" s="714"/>
      <c r="F28" s="714"/>
      <c r="G28" s="714"/>
      <c r="H28" s="714"/>
      <c r="I28" s="714"/>
      <c r="J28" s="714"/>
      <c r="K28" s="714"/>
      <c r="L28" s="714"/>
      <c r="M28" s="714"/>
      <c r="N28" s="714"/>
      <c r="O28" s="714"/>
      <c r="P28" s="714"/>
      <c r="Q28" s="714"/>
      <c r="R28" s="714"/>
      <c r="S28" s="714"/>
      <c r="T28" s="714"/>
      <c r="U28" s="714"/>
      <c r="V28" s="714"/>
    </row>
    <row r="29" spans="1:22">
      <c r="C29" s="714"/>
      <c r="D29" s="714"/>
      <c r="E29" s="714"/>
      <c r="F29" s="714"/>
      <c r="G29" s="714"/>
      <c r="H29" s="714"/>
      <c r="I29" s="714"/>
      <c r="J29" s="714"/>
      <c r="K29" s="714"/>
      <c r="L29" s="714"/>
      <c r="M29" s="714"/>
      <c r="N29" s="714"/>
      <c r="O29" s="714"/>
      <c r="P29" s="714"/>
      <c r="Q29" s="714"/>
      <c r="R29" s="714"/>
      <c r="S29" s="714"/>
      <c r="T29" s="714"/>
      <c r="U29" s="714"/>
      <c r="V29" s="714"/>
    </row>
    <row r="30" spans="1:22">
      <c r="C30" s="714"/>
      <c r="D30" s="714"/>
      <c r="E30" s="714"/>
      <c r="F30" s="714"/>
      <c r="G30" s="714"/>
      <c r="H30" s="714"/>
      <c r="I30" s="714"/>
      <c r="J30" s="714"/>
      <c r="K30" s="714"/>
      <c r="L30" s="714"/>
      <c r="M30" s="714"/>
      <c r="N30" s="714"/>
      <c r="O30" s="714"/>
      <c r="P30" s="714"/>
      <c r="Q30" s="714"/>
      <c r="R30" s="714"/>
      <c r="S30" s="714"/>
      <c r="T30" s="714"/>
      <c r="U30" s="714"/>
      <c r="V30" s="714"/>
    </row>
    <row r="31" spans="1:22">
      <c r="C31" s="714"/>
      <c r="D31" s="714"/>
      <c r="E31" s="714"/>
      <c r="F31" s="714"/>
      <c r="G31" s="714"/>
      <c r="H31" s="714"/>
      <c r="I31" s="714"/>
      <c r="J31" s="714"/>
      <c r="K31" s="714"/>
      <c r="L31" s="714"/>
      <c r="M31" s="714"/>
      <c r="N31" s="714"/>
      <c r="O31" s="714"/>
      <c r="P31" s="714"/>
      <c r="Q31" s="714"/>
      <c r="R31" s="714"/>
      <c r="S31" s="714"/>
      <c r="T31" s="714"/>
      <c r="U31" s="714"/>
      <c r="V31" s="714"/>
    </row>
    <row r="32" spans="1:22">
      <c r="C32" s="714"/>
      <c r="D32" s="714"/>
      <c r="E32" s="714"/>
      <c r="F32" s="714"/>
      <c r="G32" s="714"/>
      <c r="H32" s="714"/>
      <c r="I32" s="714"/>
      <c r="J32" s="714"/>
      <c r="K32" s="714"/>
      <c r="L32" s="714"/>
      <c r="M32" s="714"/>
      <c r="N32" s="714"/>
      <c r="O32" s="714"/>
      <c r="P32" s="714"/>
      <c r="Q32" s="714"/>
      <c r="R32" s="714"/>
      <c r="S32" s="714"/>
      <c r="T32" s="714"/>
      <c r="U32" s="714"/>
      <c r="V32" s="714"/>
    </row>
    <row r="33" spans="3:22">
      <c r="C33" s="714"/>
      <c r="D33" s="714"/>
      <c r="E33" s="714"/>
      <c r="F33" s="714"/>
      <c r="G33" s="714"/>
      <c r="H33" s="714"/>
      <c r="I33" s="714"/>
      <c r="J33" s="714"/>
      <c r="K33" s="714"/>
      <c r="L33" s="714"/>
      <c r="M33" s="714"/>
      <c r="N33" s="714"/>
      <c r="O33" s="714"/>
      <c r="P33" s="714"/>
      <c r="Q33" s="714"/>
      <c r="R33" s="714"/>
      <c r="S33" s="714"/>
      <c r="T33" s="714"/>
      <c r="U33" s="714"/>
      <c r="V33" s="714"/>
    </row>
    <row r="34" spans="3:22">
      <c r="C34" s="714"/>
      <c r="D34" s="714"/>
      <c r="E34" s="714"/>
      <c r="F34" s="714"/>
      <c r="G34" s="714"/>
      <c r="H34" s="714"/>
      <c r="I34" s="714"/>
      <c r="J34" s="714"/>
      <c r="K34" s="714"/>
      <c r="L34" s="714"/>
      <c r="M34" s="714"/>
      <c r="N34" s="714"/>
      <c r="O34" s="714"/>
      <c r="P34" s="714"/>
      <c r="Q34" s="714"/>
      <c r="R34" s="714"/>
      <c r="S34" s="714"/>
      <c r="T34" s="714"/>
      <c r="U34" s="714"/>
      <c r="V34" s="714"/>
    </row>
    <row r="35" spans="3:22">
      <c r="C35" s="714"/>
      <c r="D35" s="714"/>
      <c r="E35" s="714"/>
      <c r="F35" s="714"/>
      <c r="G35" s="714"/>
      <c r="H35" s="714"/>
      <c r="I35" s="714"/>
      <c r="J35" s="714"/>
      <c r="K35" s="714"/>
      <c r="L35" s="714"/>
      <c r="M35" s="714"/>
      <c r="N35" s="714"/>
      <c r="O35" s="714"/>
      <c r="P35" s="714"/>
      <c r="Q35" s="714"/>
      <c r="R35" s="714"/>
      <c r="S35" s="714"/>
      <c r="T35" s="714"/>
      <c r="U35" s="714"/>
      <c r="V35" s="714"/>
    </row>
    <row r="36" spans="3:22">
      <c r="C36" s="714"/>
      <c r="D36" s="714"/>
      <c r="E36" s="714"/>
      <c r="F36" s="714"/>
      <c r="G36" s="714"/>
      <c r="H36" s="714"/>
      <c r="I36" s="714"/>
      <c r="J36" s="714"/>
      <c r="K36" s="714"/>
      <c r="L36" s="714"/>
      <c r="M36" s="714"/>
      <c r="N36" s="714"/>
      <c r="O36" s="714"/>
      <c r="P36" s="714"/>
      <c r="Q36" s="714"/>
      <c r="R36" s="714"/>
      <c r="S36" s="714"/>
      <c r="T36" s="714"/>
      <c r="U36" s="714"/>
      <c r="V36" s="714"/>
    </row>
    <row r="37" spans="3:22">
      <c r="C37" s="714"/>
      <c r="D37" s="714"/>
      <c r="E37" s="714"/>
      <c r="F37" s="714"/>
      <c r="G37" s="714"/>
      <c r="H37" s="714"/>
      <c r="I37" s="714"/>
      <c r="J37" s="714"/>
      <c r="K37" s="714"/>
      <c r="L37" s="714"/>
      <c r="M37" s="714"/>
      <c r="N37" s="714"/>
      <c r="O37" s="714"/>
      <c r="P37" s="714"/>
      <c r="Q37" s="714"/>
      <c r="R37" s="714"/>
      <c r="S37" s="714"/>
      <c r="T37" s="714"/>
      <c r="U37" s="714"/>
      <c r="V37" s="714"/>
    </row>
    <row r="38" spans="3:22">
      <c r="C38" s="714"/>
      <c r="D38" s="714"/>
      <c r="E38" s="714"/>
      <c r="F38" s="714"/>
      <c r="G38" s="714"/>
      <c r="H38" s="714"/>
      <c r="I38" s="714"/>
      <c r="J38" s="714"/>
      <c r="K38" s="714"/>
      <c r="L38" s="714"/>
      <c r="M38" s="714"/>
      <c r="N38" s="714"/>
      <c r="O38" s="714"/>
      <c r="P38" s="714"/>
      <c r="Q38" s="714"/>
      <c r="R38" s="714"/>
      <c r="S38" s="714"/>
      <c r="T38" s="714"/>
      <c r="U38" s="714"/>
      <c r="V38" s="714"/>
    </row>
    <row r="39" spans="3:22">
      <c r="C39" s="714"/>
      <c r="D39" s="714"/>
      <c r="E39" s="714"/>
      <c r="F39" s="714"/>
      <c r="G39" s="714"/>
      <c r="H39" s="714"/>
      <c r="I39" s="714"/>
      <c r="J39" s="714"/>
      <c r="K39" s="714"/>
      <c r="L39" s="714"/>
      <c r="M39" s="714"/>
      <c r="N39" s="714"/>
      <c r="O39" s="714"/>
      <c r="P39" s="714"/>
      <c r="Q39" s="714"/>
      <c r="R39" s="714"/>
      <c r="S39" s="714"/>
      <c r="T39" s="714"/>
      <c r="U39" s="714"/>
      <c r="V39" s="71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40"/>
  <sheetViews>
    <sheetView zoomScaleNormal="100" workbookViewId="0">
      <pane xSplit="1" ySplit="7" topLeftCell="B8" activePane="bottomRight" state="frozen"/>
      <selection activeCell="C26" sqref="C26:I40"/>
      <selection pane="topRight" activeCell="C26" sqref="C26:I40"/>
      <selection pane="bottomLeft" activeCell="C26" sqref="C26:I40"/>
      <selection pane="bottomRight" activeCell="H8" sqref="H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188</v>
      </c>
      <c r="B1" s="340" t="s">
        <v>969</v>
      </c>
    </row>
    <row r="2" spans="1:9">
      <c r="A2" s="2" t="s">
        <v>189</v>
      </c>
      <c r="B2" s="470">
        <v>44377</v>
      </c>
    </row>
    <row r="4" spans="1:9" ht="13.5" thickBot="1">
      <c r="A4" s="2" t="s">
        <v>416</v>
      </c>
      <c r="B4" s="309" t="s">
        <v>459</v>
      </c>
    </row>
    <row r="5" spans="1:9">
      <c r="A5" s="95"/>
      <c r="B5" s="151"/>
      <c r="C5" s="157" t="s">
        <v>0</v>
      </c>
      <c r="D5" s="157" t="s">
        <v>1</v>
      </c>
      <c r="E5" s="157" t="s">
        <v>2</v>
      </c>
      <c r="F5" s="157" t="s">
        <v>3</v>
      </c>
      <c r="G5" s="304" t="s">
        <v>4</v>
      </c>
      <c r="H5" s="158" t="s">
        <v>5</v>
      </c>
      <c r="I5" s="22"/>
    </row>
    <row r="6" spans="1:9" ht="15" customHeight="1">
      <c r="A6" s="150"/>
      <c r="B6" s="20"/>
      <c r="C6" s="761" t="s">
        <v>451</v>
      </c>
      <c r="D6" s="765" t="s">
        <v>472</v>
      </c>
      <c r="E6" s="766"/>
      <c r="F6" s="761" t="s">
        <v>478</v>
      </c>
      <c r="G6" s="761" t="s">
        <v>479</v>
      </c>
      <c r="H6" s="763" t="s">
        <v>453</v>
      </c>
      <c r="I6" s="22"/>
    </row>
    <row r="7" spans="1:9" ht="63.75">
      <c r="A7" s="150"/>
      <c r="B7" s="20"/>
      <c r="C7" s="762"/>
      <c r="D7" s="308" t="s">
        <v>454</v>
      </c>
      <c r="E7" s="308" t="s">
        <v>452</v>
      </c>
      <c r="F7" s="762"/>
      <c r="G7" s="762"/>
      <c r="H7" s="764"/>
      <c r="I7" s="22"/>
    </row>
    <row r="8" spans="1:9">
      <c r="A8" s="87">
        <v>1</v>
      </c>
      <c r="B8" s="69" t="s">
        <v>216</v>
      </c>
      <c r="C8" s="293">
        <v>259556728.14969999</v>
      </c>
      <c r="D8" s="294"/>
      <c r="E8" s="293"/>
      <c r="F8" s="293">
        <v>192747504.0097</v>
      </c>
      <c r="G8" s="305">
        <v>14109504.0097</v>
      </c>
      <c r="H8" s="314">
        <v>5.4360001030535066E-2</v>
      </c>
    </row>
    <row r="9" spans="1:9" ht="15" customHeight="1">
      <c r="A9" s="87">
        <v>2</v>
      </c>
      <c r="B9" s="69" t="s">
        <v>217</v>
      </c>
      <c r="C9" s="293">
        <v>0</v>
      </c>
      <c r="D9" s="294"/>
      <c r="E9" s="293"/>
      <c r="F9" s="293">
        <v>0</v>
      </c>
      <c r="G9" s="305">
        <v>0</v>
      </c>
      <c r="H9" s="314"/>
    </row>
    <row r="10" spans="1:9">
      <c r="A10" s="87">
        <v>3</v>
      </c>
      <c r="B10" s="69" t="s">
        <v>218</v>
      </c>
      <c r="C10" s="293">
        <v>0</v>
      </c>
      <c r="D10" s="294"/>
      <c r="E10" s="293"/>
      <c r="F10" s="293">
        <v>0</v>
      </c>
      <c r="G10" s="305">
        <v>0</v>
      </c>
      <c r="H10" s="314"/>
    </row>
    <row r="11" spans="1:9">
      <c r="A11" s="87">
        <v>4</v>
      </c>
      <c r="B11" s="69" t="s">
        <v>219</v>
      </c>
      <c r="C11" s="293">
        <v>0</v>
      </c>
      <c r="D11" s="294"/>
      <c r="E11" s="293"/>
      <c r="F11" s="293">
        <v>0</v>
      </c>
      <c r="G11" s="305">
        <v>0</v>
      </c>
      <c r="H11" s="314"/>
    </row>
    <row r="12" spans="1:9">
      <c r="A12" s="87">
        <v>5</v>
      </c>
      <c r="B12" s="69" t="s">
        <v>220</v>
      </c>
      <c r="C12" s="293">
        <v>0</v>
      </c>
      <c r="D12" s="294"/>
      <c r="E12" s="293"/>
      <c r="F12" s="293">
        <v>0</v>
      </c>
      <c r="G12" s="305">
        <v>0</v>
      </c>
      <c r="H12" s="314"/>
    </row>
    <row r="13" spans="1:9">
      <c r="A13" s="87">
        <v>6</v>
      </c>
      <c r="B13" s="69" t="s">
        <v>221</v>
      </c>
      <c r="C13" s="293">
        <v>76165631.184400007</v>
      </c>
      <c r="D13" s="294"/>
      <c r="E13" s="293"/>
      <c r="F13" s="293">
        <v>16414828.604690002</v>
      </c>
      <c r="G13" s="305">
        <v>16414828.604690002</v>
      </c>
      <c r="H13" s="314">
        <v>0.21551490284310851</v>
      </c>
    </row>
    <row r="14" spans="1:9">
      <c r="A14" s="87">
        <v>7</v>
      </c>
      <c r="B14" s="69" t="s">
        <v>73</v>
      </c>
      <c r="C14" s="293">
        <v>928771542.11469996</v>
      </c>
      <c r="D14" s="294">
        <v>160469164.69580001</v>
      </c>
      <c r="E14" s="293">
        <v>79425902.619320005</v>
      </c>
      <c r="F14" s="294">
        <v>1008197444.73402</v>
      </c>
      <c r="G14" s="352">
        <v>935267400.95892</v>
      </c>
      <c r="H14" s="314">
        <v>0.92766293531487753</v>
      </c>
    </row>
    <row r="15" spans="1:9">
      <c r="A15" s="87">
        <v>8</v>
      </c>
      <c r="B15" s="69" t="s">
        <v>74</v>
      </c>
      <c r="C15" s="293">
        <v>392174922.97799999</v>
      </c>
      <c r="D15" s="294"/>
      <c r="E15" s="293"/>
      <c r="F15" s="294">
        <v>294131192.2335</v>
      </c>
      <c r="G15" s="352">
        <v>287315785.26459998</v>
      </c>
      <c r="H15" s="314">
        <v>0.73262151257110764</v>
      </c>
    </row>
    <row r="16" spans="1:9">
      <c r="A16" s="87">
        <v>9</v>
      </c>
      <c r="B16" s="69" t="s">
        <v>75</v>
      </c>
      <c r="C16" s="293">
        <v>0</v>
      </c>
      <c r="D16" s="294"/>
      <c r="E16" s="293"/>
      <c r="F16" s="294">
        <v>0</v>
      </c>
      <c r="G16" s="352">
        <v>0</v>
      </c>
      <c r="H16" s="314"/>
    </row>
    <row r="17" spans="1:9">
      <c r="A17" s="87">
        <v>10</v>
      </c>
      <c r="B17" s="69" t="s">
        <v>69</v>
      </c>
      <c r="C17" s="293">
        <v>6118808.7049000002</v>
      </c>
      <c r="D17" s="294"/>
      <c r="E17" s="293"/>
      <c r="F17" s="294">
        <v>6118808.7049000002</v>
      </c>
      <c r="G17" s="352">
        <v>5153971.4695000006</v>
      </c>
      <c r="H17" s="314">
        <v>0.84231616284598854</v>
      </c>
    </row>
    <row r="18" spans="1:9">
      <c r="A18" s="87">
        <v>11</v>
      </c>
      <c r="B18" s="69" t="s">
        <v>70</v>
      </c>
      <c r="C18" s="293">
        <v>32587816.807300001</v>
      </c>
      <c r="D18" s="294"/>
      <c r="E18" s="293"/>
      <c r="F18" s="294">
        <v>53898505.390950009</v>
      </c>
      <c r="G18" s="352">
        <v>53326403.550650008</v>
      </c>
      <c r="H18" s="314">
        <v>1.6363907980084249</v>
      </c>
    </row>
    <row r="19" spans="1:9">
      <c r="A19" s="87">
        <v>12</v>
      </c>
      <c r="B19" s="69" t="s">
        <v>71</v>
      </c>
      <c r="C19" s="293">
        <v>0</v>
      </c>
      <c r="D19" s="294"/>
      <c r="E19" s="293"/>
      <c r="F19" s="294">
        <v>0</v>
      </c>
      <c r="G19" s="352">
        <v>0</v>
      </c>
      <c r="H19" s="314"/>
    </row>
    <row r="20" spans="1:9">
      <c r="A20" s="87">
        <v>13</v>
      </c>
      <c r="B20" s="69" t="s">
        <v>72</v>
      </c>
      <c r="C20" s="293">
        <v>0</v>
      </c>
      <c r="D20" s="294"/>
      <c r="E20" s="293"/>
      <c r="F20" s="294">
        <v>0</v>
      </c>
      <c r="G20" s="352">
        <v>0</v>
      </c>
      <c r="H20" s="314"/>
    </row>
    <row r="21" spans="1:9">
      <c r="A21" s="87">
        <v>14</v>
      </c>
      <c r="B21" s="69" t="s">
        <v>248</v>
      </c>
      <c r="C21" s="293">
        <v>115081647.3705</v>
      </c>
      <c r="D21" s="294"/>
      <c r="E21" s="293"/>
      <c r="F21" s="294">
        <v>69236081.920499995</v>
      </c>
      <c r="G21" s="352">
        <v>69236081.920499995</v>
      </c>
      <c r="H21" s="314">
        <v>0.60162574574204397</v>
      </c>
    </row>
    <row r="22" spans="1:9" ht="13.5" thickBot="1">
      <c r="A22" s="152"/>
      <c r="B22" s="159" t="s">
        <v>68</v>
      </c>
      <c r="C22" s="286">
        <v>1810457097.3095002</v>
      </c>
      <c r="D22" s="286">
        <v>160469164.69580001</v>
      </c>
      <c r="E22" s="286">
        <v>79425902.619320005</v>
      </c>
      <c r="F22" s="286">
        <v>1640744365.5982602</v>
      </c>
      <c r="G22" s="286">
        <v>1380823975.7785602</v>
      </c>
      <c r="H22" s="315">
        <v>0.73063992629732477</v>
      </c>
    </row>
    <row r="26" spans="1:9">
      <c r="C26" s="715"/>
      <c r="D26" s="715"/>
      <c r="E26" s="715"/>
      <c r="F26" s="715"/>
      <c r="G26" s="715"/>
      <c r="H26" s="715"/>
      <c r="I26" s="715"/>
    </row>
    <row r="27" spans="1:9">
      <c r="C27" s="715"/>
      <c r="D27" s="715"/>
      <c r="E27" s="715"/>
      <c r="F27" s="715"/>
      <c r="G27" s="715"/>
      <c r="H27" s="715"/>
      <c r="I27" s="715"/>
    </row>
    <row r="28" spans="1:9" ht="10.5" customHeight="1">
      <c r="C28" s="715"/>
      <c r="D28" s="715"/>
      <c r="E28" s="715"/>
      <c r="F28" s="715"/>
      <c r="G28" s="715"/>
      <c r="H28" s="715"/>
      <c r="I28" s="715"/>
    </row>
    <row r="29" spans="1:9">
      <c r="C29" s="715"/>
      <c r="D29" s="715"/>
      <c r="E29" s="715"/>
      <c r="F29" s="715"/>
      <c r="G29" s="715"/>
      <c r="H29" s="715"/>
      <c r="I29" s="715"/>
    </row>
    <row r="30" spans="1:9">
      <c r="C30" s="715"/>
      <c r="D30" s="715"/>
      <c r="E30" s="715"/>
      <c r="F30" s="715"/>
      <c r="G30" s="715"/>
      <c r="H30" s="715"/>
      <c r="I30" s="715"/>
    </row>
    <row r="31" spans="1:9">
      <c r="C31" s="715"/>
      <c r="D31" s="715"/>
      <c r="E31" s="715"/>
      <c r="F31" s="715"/>
      <c r="G31" s="715"/>
      <c r="H31" s="715"/>
      <c r="I31" s="715"/>
    </row>
    <row r="32" spans="1:9">
      <c r="C32" s="715"/>
      <c r="D32" s="715"/>
      <c r="E32" s="715"/>
      <c r="F32" s="715"/>
      <c r="G32" s="715"/>
      <c r="H32" s="715"/>
      <c r="I32" s="715"/>
    </row>
    <row r="33" spans="3:9">
      <c r="C33" s="715"/>
      <c r="D33" s="715"/>
      <c r="E33" s="715"/>
      <c r="F33" s="715"/>
      <c r="G33" s="715"/>
      <c r="H33" s="715"/>
      <c r="I33" s="715"/>
    </row>
    <row r="34" spans="3:9">
      <c r="C34" s="715"/>
      <c r="D34" s="715"/>
      <c r="E34" s="715"/>
      <c r="F34" s="715"/>
      <c r="G34" s="715"/>
      <c r="H34" s="715"/>
      <c r="I34" s="715"/>
    </row>
    <row r="35" spans="3:9">
      <c r="C35" s="715"/>
      <c r="D35" s="715"/>
      <c r="E35" s="715"/>
      <c r="F35" s="715"/>
      <c r="G35" s="715"/>
      <c r="H35" s="715"/>
      <c r="I35" s="715"/>
    </row>
    <row r="36" spans="3:9">
      <c r="C36" s="715"/>
      <c r="D36" s="715"/>
      <c r="E36" s="715"/>
      <c r="F36" s="715"/>
      <c r="G36" s="715"/>
      <c r="H36" s="715"/>
      <c r="I36" s="715"/>
    </row>
    <row r="37" spans="3:9">
      <c r="C37" s="715"/>
      <c r="D37" s="715"/>
      <c r="E37" s="715"/>
      <c r="F37" s="715"/>
      <c r="G37" s="715"/>
      <c r="H37" s="715"/>
      <c r="I37" s="715"/>
    </row>
    <row r="38" spans="3:9">
      <c r="C38" s="715"/>
      <c r="D38" s="715"/>
      <c r="E38" s="715"/>
      <c r="F38" s="715"/>
      <c r="G38" s="715"/>
      <c r="H38" s="715"/>
      <c r="I38" s="715"/>
    </row>
    <row r="39" spans="3:9">
      <c r="C39" s="715"/>
      <c r="D39" s="715"/>
      <c r="E39" s="715"/>
      <c r="F39" s="715"/>
      <c r="G39" s="715"/>
      <c r="H39" s="715"/>
      <c r="I39" s="715"/>
    </row>
    <row r="40" spans="3:9">
      <c r="C40" s="715"/>
      <c r="D40" s="715"/>
      <c r="E40" s="715"/>
      <c r="F40" s="715"/>
      <c r="G40" s="715"/>
      <c r="H40" s="715"/>
      <c r="I40" s="715"/>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T45"/>
  <sheetViews>
    <sheetView zoomScaleNormal="10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40" bestFit="1" customWidth="1"/>
    <col min="2" max="2" width="104.140625" style="340" customWidth="1"/>
    <col min="3" max="3" width="12.7109375" style="340" customWidth="1"/>
    <col min="4" max="5" width="13.5703125" style="340" bestFit="1" customWidth="1"/>
    <col min="6" max="11" width="12.7109375" style="340" customWidth="1"/>
    <col min="12" max="14" width="11.7109375" style="340" bestFit="1" customWidth="1"/>
    <col min="15" max="15" width="10.7109375" style="340" bestFit="1" customWidth="1"/>
    <col min="16" max="17" width="11.28515625" style="340" bestFit="1" customWidth="1"/>
    <col min="18" max="18" width="11.7109375" style="340" bestFit="1" customWidth="1"/>
    <col min="19" max="20" width="12.7109375" style="340" bestFit="1" customWidth="1"/>
    <col min="21" max="16384" width="9.140625" style="340"/>
  </cols>
  <sheetData>
    <row r="1" spans="1:20">
      <c r="A1" s="340" t="s">
        <v>188</v>
      </c>
      <c r="B1" s="340" t="str">
        <f>'13. CRME'!B1</f>
        <v>ს.ს "პროკრედიტ ბანკი"</v>
      </c>
    </row>
    <row r="2" spans="1:20">
      <c r="A2" s="340" t="s">
        <v>189</v>
      </c>
      <c r="B2" s="470">
        <f>'13. CRME'!B2</f>
        <v>44377</v>
      </c>
      <c r="C2" s="341"/>
      <c r="D2" s="341"/>
    </row>
    <row r="3" spans="1:20">
      <c r="B3" s="341"/>
      <c r="C3" s="341"/>
      <c r="D3" s="341"/>
    </row>
    <row r="4" spans="1:20" ht="13.5" thickBot="1">
      <c r="A4" s="340" t="s">
        <v>521</v>
      </c>
      <c r="B4" s="309" t="s">
        <v>520</v>
      </c>
      <c r="C4" s="341"/>
      <c r="D4" s="341"/>
    </row>
    <row r="5" spans="1:20" ht="30" customHeight="1">
      <c r="A5" s="770"/>
      <c r="B5" s="771"/>
      <c r="C5" s="768" t="s">
        <v>553</v>
      </c>
      <c r="D5" s="768"/>
      <c r="E5" s="768"/>
      <c r="F5" s="768" t="s">
        <v>554</v>
      </c>
      <c r="G5" s="768"/>
      <c r="H5" s="768"/>
      <c r="I5" s="768" t="s">
        <v>555</v>
      </c>
      <c r="J5" s="768"/>
      <c r="K5" s="769"/>
    </row>
    <row r="6" spans="1:20">
      <c r="A6" s="338"/>
      <c r="B6" s="339"/>
      <c r="C6" s="342" t="s">
        <v>27</v>
      </c>
      <c r="D6" s="342" t="s">
        <v>96</v>
      </c>
      <c r="E6" s="342" t="s">
        <v>68</v>
      </c>
      <c r="F6" s="342" t="s">
        <v>27</v>
      </c>
      <c r="G6" s="342" t="s">
        <v>96</v>
      </c>
      <c r="H6" s="342" t="s">
        <v>68</v>
      </c>
      <c r="I6" s="342" t="s">
        <v>27</v>
      </c>
      <c r="J6" s="342" t="s">
        <v>96</v>
      </c>
      <c r="K6" s="344" t="s">
        <v>68</v>
      </c>
    </row>
    <row r="7" spans="1:20">
      <c r="A7" s="345" t="s">
        <v>491</v>
      </c>
      <c r="B7" s="337"/>
      <c r="C7" s="337"/>
      <c r="D7" s="337"/>
      <c r="E7" s="337"/>
      <c r="F7" s="337"/>
      <c r="G7" s="337"/>
      <c r="H7" s="337"/>
      <c r="I7" s="337"/>
      <c r="J7" s="337"/>
      <c r="K7" s="346"/>
    </row>
    <row r="8" spans="1:20">
      <c r="A8" s="336">
        <v>1</v>
      </c>
      <c r="B8" s="321" t="s">
        <v>491</v>
      </c>
      <c r="C8" s="687"/>
      <c r="D8" s="687"/>
      <c r="E8" s="687"/>
      <c r="F8" s="688">
        <v>86285306.95274727</v>
      </c>
      <c r="G8" s="688">
        <v>313108152.98527467</v>
      </c>
      <c r="H8" s="688">
        <v>399393459.93802196</v>
      </c>
      <c r="I8" s="688">
        <v>80727261.845274746</v>
      </c>
      <c r="J8" s="688">
        <v>237959171.56978011</v>
      </c>
      <c r="K8" s="689">
        <v>318686433.41505486</v>
      </c>
      <c r="L8" s="703"/>
      <c r="M8" s="703"/>
      <c r="N8" s="703"/>
      <c r="O8" s="703"/>
      <c r="P8" s="703"/>
      <c r="Q8" s="703"/>
      <c r="R8" s="703"/>
      <c r="S8" s="703"/>
      <c r="T8" s="703"/>
    </row>
    <row r="9" spans="1:20">
      <c r="A9" s="345" t="s">
        <v>492</v>
      </c>
      <c r="B9" s="337"/>
      <c r="C9" s="690"/>
      <c r="D9" s="690"/>
      <c r="E9" s="690"/>
      <c r="F9" s="690"/>
      <c r="G9" s="690"/>
      <c r="H9" s="690"/>
      <c r="I9" s="690"/>
      <c r="J9" s="690"/>
      <c r="K9" s="691"/>
      <c r="L9" s="703"/>
      <c r="M9" s="703"/>
      <c r="N9" s="703"/>
      <c r="O9" s="703"/>
      <c r="P9" s="703"/>
      <c r="Q9" s="703"/>
      <c r="R9" s="703"/>
      <c r="S9" s="703"/>
      <c r="T9" s="703"/>
    </row>
    <row r="10" spans="1:20">
      <c r="A10" s="347">
        <v>2</v>
      </c>
      <c r="B10" s="322" t="s">
        <v>493</v>
      </c>
      <c r="C10" s="499">
        <v>43153936.62632966</v>
      </c>
      <c r="D10" s="692">
        <v>445301944.37166041</v>
      </c>
      <c r="E10" s="692">
        <v>488455880.99799007</v>
      </c>
      <c r="F10" s="692">
        <v>8664723.4150109906</v>
      </c>
      <c r="G10" s="692">
        <v>79301379.315544859</v>
      </c>
      <c r="H10" s="692">
        <v>87966102.730555847</v>
      </c>
      <c r="I10" s="692">
        <v>2062868.5659780221</v>
      </c>
      <c r="J10" s="692">
        <v>18458435.072388515</v>
      </c>
      <c r="K10" s="693">
        <v>20521303.638366535</v>
      </c>
      <c r="L10" s="703"/>
      <c r="M10" s="703"/>
      <c r="N10" s="703"/>
      <c r="O10" s="703"/>
      <c r="P10" s="703"/>
      <c r="Q10" s="703"/>
      <c r="R10" s="703"/>
      <c r="S10" s="703"/>
      <c r="T10" s="703"/>
    </row>
    <row r="11" spans="1:20">
      <c r="A11" s="347">
        <v>3</v>
      </c>
      <c r="B11" s="322" t="s">
        <v>494</v>
      </c>
      <c r="C11" s="499">
        <v>187896034.64758238</v>
      </c>
      <c r="D11" s="692">
        <v>879817560.63557529</v>
      </c>
      <c r="E11" s="692">
        <v>1067713595.2831577</v>
      </c>
      <c r="F11" s="692">
        <v>45708204.100950539</v>
      </c>
      <c r="G11" s="692">
        <v>99719376.353601441</v>
      </c>
      <c r="H11" s="692">
        <v>145427580.45455199</v>
      </c>
      <c r="I11" s="692">
        <v>41746762.561263725</v>
      </c>
      <c r="J11" s="692">
        <v>96917598.843058795</v>
      </c>
      <c r="K11" s="693">
        <v>138664361.4043225</v>
      </c>
      <c r="L11" s="703"/>
      <c r="M11" s="703"/>
      <c r="N11" s="703"/>
      <c r="O11" s="703"/>
      <c r="P11" s="703"/>
      <c r="Q11" s="703"/>
      <c r="R11" s="703"/>
      <c r="S11" s="703"/>
      <c r="T11" s="703"/>
    </row>
    <row r="12" spans="1:20">
      <c r="A12" s="347">
        <v>4</v>
      </c>
      <c r="B12" s="322" t="s">
        <v>495</v>
      </c>
      <c r="C12" s="499">
        <v>19873626.373626374</v>
      </c>
      <c r="D12" s="692">
        <v>0</v>
      </c>
      <c r="E12" s="692">
        <v>19873626.373626374</v>
      </c>
      <c r="F12" s="692">
        <v>0</v>
      </c>
      <c r="G12" s="692">
        <v>0</v>
      </c>
      <c r="H12" s="692">
        <v>0</v>
      </c>
      <c r="I12" s="692">
        <v>0</v>
      </c>
      <c r="J12" s="692">
        <v>0</v>
      </c>
      <c r="K12" s="693">
        <v>0</v>
      </c>
      <c r="L12" s="703"/>
      <c r="M12" s="703"/>
      <c r="N12" s="703"/>
      <c r="O12" s="703"/>
      <c r="P12" s="703"/>
      <c r="Q12" s="703"/>
      <c r="R12" s="703"/>
      <c r="S12" s="703"/>
      <c r="T12" s="703"/>
    </row>
    <row r="13" spans="1:20">
      <c r="A13" s="347">
        <v>5</v>
      </c>
      <c r="B13" s="322" t="s">
        <v>496</v>
      </c>
      <c r="C13" s="499">
        <v>73302415.112967044</v>
      </c>
      <c r="D13" s="692">
        <v>230279390.24277472</v>
      </c>
      <c r="E13" s="692">
        <v>303581805.35574174</v>
      </c>
      <c r="F13" s="692">
        <v>14299093.255590657</v>
      </c>
      <c r="G13" s="692">
        <v>51368570.640864834</v>
      </c>
      <c r="H13" s="692">
        <v>65667663.896455489</v>
      </c>
      <c r="I13" s="692">
        <v>5236093.862054945</v>
      </c>
      <c r="J13" s="692">
        <v>36661063.765241757</v>
      </c>
      <c r="K13" s="693">
        <v>41897157.627296701</v>
      </c>
      <c r="L13" s="703"/>
      <c r="M13" s="703"/>
      <c r="N13" s="703"/>
      <c r="O13" s="703"/>
      <c r="P13" s="703"/>
      <c r="Q13" s="703"/>
      <c r="R13" s="703"/>
      <c r="S13" s="703"/>
      <c r="T13" s="703"/>
    </row>
    <row r="14" spans="1:20">
      <c r="A14" s="347">
        <v>6</v>
      </c>
      <c r="B14" s="322" t="s">
        <v>511</v>
      </c>
      <c r="C14" s="499"/>
      <c r="D14" s="692"/>
      <c r="E14" s="692">
        <v>0</v>
      </c>
      <c r="F14" s="692"/>
      <c r="G14" s="692"/>
      <c r="H14" s="692">
        <v>0</v>
      </c>
      <c r="I14" s="692"/>
      <c r="J14" s="692"/>
      <c r="K14" s="693">
        <v>0</v>
      </c>
      <c r="L14" s="703"/>
      <c r="M14" s="703"/>
      <c r="N14" s="703"/>
      <c r="O14" s="703"/>
      <c r="P14" s="703"/>
      <c r="Q14" s="703"/>
      <c r="R14" s="703"/>
      <c r="S14" s="703"/>
      <c r="T14" s="703"/>
    </row>
    <row r="15" spans="1:20">
      <c r="A15" s="347">
        <v>7</v>
      </c>
      <c r="B15" s="322" t="s">
        <v>498</v>
      </c>
      <c r="C15" s="499">
        <v>10354661.961538462</v>
      </c>
      <c r="D15" s="692">
        <v>13994912.535274714</v>
      </c>
      <c r="E15" s="692">
        <v>24349574.496813178</v>
      </c>
      <c r="F15" s="692">
        <v>4193265.616373626</v>
      </c>
      <c r="G15" s="692">
        <v>4558913.34</v>
      </c>
      <c r="H15" s="692">
        <v>8752178.9563736264</v>
      </c>
      <c r="I15" s="692">
        <v>4193265.616373626</v>
      </c>
      <c r="J15" s="692">
        <v>4558913.34</v>
      </c>
      <c r="K15" s="693">
        <v>8752178.9563736264</v>
      </c>
      <c r="L15" s="703"/>
      <c r="M15" s="703"/>
      <c r="N15" s="703"/>
      <c r="O15" s="703"/>
      <c r="P15" s="703"/>
      <c r="Q15" s="703"/>
      <c r="R15" s="703"/>
      <c r="S15" s="703"/>
      <c r="T15" s="703"/>
    </row>
    <row r="16" spans="1:20">
      <c r="A16" s="347">
        <v>8</v>
      </c>
      <c r="B16" s="323" t="s">
        <v>499</v>
      </c>
      <c r="C16" s="499">
        <v>334580674.72204387</v>
      </c>
      <c r="D16" s="692">
        <v>1569393807.7852852</v>
      </c>
      <c r="E16" s="692">
        <v>1903974482.507329</v>
      </c>
      <c r="F16" s="692">
        <v>72865286.387925819</v>
      </c>
      <c r="G16" s="692">
        <v>234948239.65001115</v>
      </c>
      <c r="H16" s="692">
        <v>307813526.03793693</v>
      </c>
      <c r="I16" s="692">
        <v>53238990.605670318</v>
      </c>
      <c r="J16" s="692">
        <v>156596011.02068907</v>
      </c>
      <c r="K16" s="693">
        <v>209835001.62635934</v>
      </c>
      <c r="L16" s="703"/>
      <c r="M16" s="703"/>
      <c r="N16" s="703"/>
      <c r="O16" s="703"/>
      <c r="P16" s="703"/>
      <c r="Q16" s="703"/>
      <c r="R16" s="703"/>
      <c r="S16" s="703"/>
      <c r="T16" s="703"/>
    </row>
    <row r="17" spans="1:20">
      <c r="A17" s="345" t="s">
        <v>500</v>
      </c>
      <c r="B17" s="337"/>
      <c r="C17" s="690"/>
      <c r="D17" s="690"/>
      <c r="E17" s="690"/>
      <c r="F17" s="690"/>
      <c r="G17" s="690"/>
      <c r="H17" s="690"/>
      <c r="I17" s="690"/>
      <c r="J17" s="690"/>
      <c r="K17" s="691"/>
      <c r="L17" s="703"/>
      <c r="M17" s="703"/>
      <c r="N17" s="703"/>
      <c r="O17" s="703"/>
      <c r="P17" s="703"/>
      <c r="Q17" s="703"/>
      <c r="R17" s="703"/>
      <c r="S17" s="703"/>
      <c r="T17" s="703"/>
    </row>
    <row r="18" spans="1:20">
      <c r="A18" s="347">
        <v>9</v>
      </c>
      <c r="B18" s="322" t="s">
        <v>501</v>
      </c>
      <c r="C18" s="499">
        <v>0</v>
      </c>
      <c r="D18" s="692">
        <v>0</v>
      </c>
      <c r="E18" s="692">
        <v>0</v>
      </c>
      <c r="F18" s="692">
        <v>0</v>
      </c>
      <c r="G18" s="692">
        <v>0</v>
      </c>
      <c r="H18" s="692">
        <v>0</v>
      </c>
      <c r="I18" s="692">
        <v>0</v>
      </c>
      <c r="J18" s="692">
        <v>0</v>
      </c>
      <c r="K18" s="693">
        <v>0</v>
      </c>
      <c r="L18" s="703"/>
      <c r="M18" s="703"/>
      <c r="N18" s="703"/>
      <c r="O18" s="703"/>
      <c r="P18" s="703"/>
      <c r="Q18" s="703"/>
      <c r="R18" s="703"/>
      <c r="S18" s="703"/>
      <c r="T18" s="703"/>
    </row>
    <row r="19" spans="1:20">
      <c r="A19" s="347">
        <v>10</v>
      </c>
      <c r="B19" s="322" t="s">
        <v>502</v>
      </c>
      <c r="C19" s="499">
        <v>310727419.03244507</v>
      </c>
      <c r="D19" s="692">
        <v>984397965.82460558</v>
      </c>
      <c r="E19" s="692">
        <v>1295125384.8570507</v>
      </c>
      <c r="F19" s="692">
        <v>5707620.7969219768</v>
      </c>
      <c r="G19" s="692">
        <v>13553228.269473076</v>
      </c>
      <c r="H19" s="692">
        <v>19260849.066395052</v>
      </c>
      <c r="I19" s="692">
        <v>11265665.904394504</v>
      </c>
      <c r="J19" s="692">
        <v>88778663.502550006</v>
      </c>
      <c r="K19" s="693">
        <v>100044329.40694451</v>
      </c>
      <c r="L19" s="703"/>
      <c r="M19" s="703"/>
      <c r="N19" s="703"/>
      <c r="O19" s="703"/>
      <c r="P19" s="703"/>
      <c r="Q19" s="703"/>
      <c r="R19" s="703"/>
      <c r="S19" s="703"/>
      <c r="T19" s="703"/>
    </row>
    <row r="20" spans="1:20">
      <c r="A20" s="347">
        <v>11</v>
      </c>
      <c r="B20" s="322" t="s">
        <v>503</v>
      </c>
      <c r="C20" s="499">
        <v>4042242.9218901135</v>
      </c>
      <c r="D20" s="692">
        <v>181613013.23703295</v>
      </c>
      <c r="E20" s="692">
        <v>185655256.15892306</v>
      </c>
      <c r="F20" s="692">
        <v>1308046.6250219778</v>
      </c>
      <c r="G20" s="692">
        <v>28811335.527362645</v>
      </c>
      <c r="H20" s="692">
        <v>30119382.152384624</v>
      </c>
      <c r="I20" s="692">
        <v>1308046.6250219778</v>
      </c>
      <c r="J20" s="692">
        <v>28811335.527362645</v>
      </c>
      <c r="K20" s="693">
        <v>30119382.152384624</v>
      </c>
      <c r="L20" s="703"/>
      <c r="M20" s="703"/>
      <c r="N20" s="703"/>
      <c r="O20" s="703"/>
      <c r="P20" s="703"/>
      <c r="Q20" s="703"/>
      <c r="R20" s="703"/>
      <c r="S20" s="703"/>
      <c r="T20" s="703"/>
    </row>
    <row r="21" spans="1:20" ht="13.5" thickBot="1">
      <c r="A21" s="216">
        <v>12</v>
      </c>
      <c r="B21" s="348" t="s">
        <v>504</v>
      </c>
      <c r="C21" s="694">
        <v>314769661.95433521</v>
      </c>
      <c r="D21" s="695">
        <v>1166010979.0616386</v>
      </c>
      <c r="E21" s="694">
        <v>1480780641.0159738</v>
      </c>
      <c r="F21" s="695">
        <v>7015667.4219439551</v>
      </c>
      <c r="G21" s="695">
        <v>42364563.796835721</v>
      </c>
      <c r="H21" s="695">
        <v>49380231.218779676</v>
      </c>
      <c r="I21" s="695">
        <v>12573712.529416481</v>
      </c>
      <c r="J21" s="695">
        <v>117589999.02991265</v>
      </c>
      <c r="K21" s="696">
        <v>130163711.55932914</v>
      </c>
      <c r="L21" s="703"/>
      <c r="M21" s="703"/>
      <c r="N21" s="703"/>
      <c r="O21" s="703"/>
      <c r="P21" s="703"/>
      <c r="Q21" s="703"/>
      <c r="R21" s="703"/>
      <c r="S21" s="703"/>
      <c r="T21" s="703"/>
    </row>
    <row r="22" spans="1:20" ht="38.25" customHeight="1" thickBot="1">
      <c r="A22" s="334"/>
      <c r="B22" s="335"/>
      <c r="C22" s="335"/>
      <c r="D22" s="335"/>
      <c r="E22" s="335"/>
      <c r="F22" s="767" t="s">
        <v>505</v>
      </c>
      <c r="G22" s="768"/>
      <c r="H22" s="768"/>
      <c r="I22" s="767" t="s">
        <v>506</v>
      </c>
      <c r="J22" s="768"/>
      <c r="K22" s="769"/>
      <c r="L22" s="703"/>
      <c r="M22" s="703"/>
      <c r="N22" s="703"/>
      <c r="O22" s="703"/>
      <c r="P22" s="703"/>
      <c r="Q22" s="703"/>
      <c r="R22" s="703"/>
      <c r="S22" s="703"/>
      <c r="T22" s="703"/>
    </row>
    <row r="23" spans="1:20">
      <c r="A23" s="327">
        <v>13</v>
      </c>
      <c r="B23" s="324" t="s">
        <v>491</v>
      </c>
      <c r="C23" s="333"/>
      <c r="D23" s="333"/>
      <c r="E23" s="333"/>
      <c r="F23" s="697">
        <v>86285306.95274727</v>
      </c>
      <c r="G23" s="697">
        <v>313108152.98527467</v>
      </c>
      <c r="H23" s="697">
        <v>399393459.93802196</v>
      </c>
      <c r="I23" s="697">
        <v>80727261.845274746</v>
      </c>
      <c r="J23" s="697">
        <v>237959171.56978011</v>
      </c>
      <c r="K23" s="698">
        <v>318686433.41505486</v>
      </c>
      <c r="L23" s="703"/>
      <c r="M23" s="703"/>
      <c r="N23" s="703"/>
      <c r="O23" s="703"/>
      <c r="P23" s="703"/>
      <c r="Q23" s="703"/>
      <c r="R23" s="703"/>
      <c r="S23" s="703"/>
      <c r="T23" s="703"/>
    </row>
    <row r="24" spans="1:20" ht="13.5" thickBot="1">
      <c r="A24" s="328">
        <v>14</v>
      </c>
      <c r="B24" s="325" t="s">
        <v>507</v>
      </c>
      <c r="C24" s="349"/>
      <c r="D24" s="331"/>
      <c r="E24" s="332"/>
      <c r="F24" s="699">
        <v>65849618.965981849</v>
      </c>
      <c r="G24" s="699">
        <v>192583675.8531754</v>
      </c>
      <c r="H24" s="699">
        <v>258433294.81915724</v>
      </c>
      <c r="I24" s="699">
        <v>40665278.076253839</v>
      </c>
      <c r="J24" s="699">
        <v>39149002.755172268</v>
      </c>
      <c r="K24" s="700">
        <v>79671290.067030281</v>
      </c>
      <c r="L24" s="703"/>
      <c r="M24" s="703"/>
      <c r="N24" s="703"/>
      <c r="O24" s="703"/>
      <c r="P24" s="703"/>
      <c r="Q24" s="703"/>
      <c r="R24" s="703"/>
      <c r="S24" s="703"/>
      <c r="T24" s="703"/>
    </row>
    <row r="25" spans="1:20" ht="13.5" thickBot="1">
      <c r="A25" s="329">
        <v>15</v>
      </c>
      <c r="B25" s="326" t="s">
        <v>508</v>
      </c>
      <c r="C25" s="330"/>
      <c r="D25" s="330"/>
      <c r="E25" s="330"/>
      <c r="F25" s="701">
        <v>1.310338743149335</v>
      </c>
      <c r="G25" s="701">
        <v>1.6258291446466437</v>
      </c>
      <c r="H25" s="701">
        <v>1.5454411948642446</v>
      </c>
      <c r="I25" s="701">
        <v>1.9851643875125689</v>
      </c>
      <c r="J25" s="701">
        <v>6.0782945879340833</v>
      </c>
      <c r="K25" s="702">
        <v>4.0000159799964665</v>
      </c>
      <c r="L25" s="703"/>
      <c r="M25" s="703"/>
      <c r="N25" s="703"/>
      <c r="O25" s="703"/>
      <c r="P25" s="703"/>
      <c r="Q25" s="703"/>
      <c r="R25" s="703"/>
      <c r="S25" s="703"/>
      <c r="T25" s="703"/>
    </row>
    <row r="28" spans="1:20" ht="38.25">
      <c r="B28" s="21" t="s">
        <v>552</v>
      </c>
      <c r="C28" s="703"/>
      <c r="D28" s="703"/>
      <c r="E28" s="703"/>
      <c r="F28" s="703"/>
      <c r="G28" s="703"/>
      <c r="H28" s="703"/>
      <c r="I28" s="703"/>
      <c r="J28" s="703"/>
      <c r="K28" s="703"/>
    </row>
    <row r="29" spans="1:20">
      <c r="C29" s="703"/>
      <c r="D29" s="703"/>
      <c r="E29" s="703"/>
      <c r="F29" s="703"/>
      <c r="G29" s="703"/>
      <c r="H29" s="703"/>
      <c r="I29" s="703"/>
      <c r="J29" s="703"/>
      <c r="K29" s="703"/>
    </row>
    <row r="30" spans="1:20">
      <c r="C30" s="703"/>
      <c r="D30" s="703"/>
      <c r="E30" s="703"/>
      <c r="F30" s="703"/>
      <c r="G30" s="703"/>
      <c r="H30" s="703"/>
      <c r="I30" s="703"/>
      <c r="J30" s="703"/>
      <c r="K30" s="703"/>
    </row>
    <row r="31" spans="1:20">
      <c r="C31" s="703"/>
      <c r="D31" s="703"/>
      <c r="E31" s="703"/>
      <c r="F31" s="703"/>
      <c r="G31" s="703"/>
      <c r="H31" s="703"/>
      <c r="I31" s="703"/>
      <c r="J31" s="703"/>
      <c r="K31" s="703"/>
    </row>
    <row r="32" spans="1:20">
      <c r="C32" s="703"/>
      <c r="D32" s="703"/>
      <c r="E32" s="703"/>
      <c r="F32" s="703"/>
      <c r="G32" s="703"/>
      <c r="H32" s="703"/>
      <c r="I32" s="703"/>
      <c r="J32" s="703"/>
      <c r="K32" s="703"/>
    </row>
    <row r="33" spans="3:11">
      <c r="C33" s="703"/>
      <c r="D33" s="703"/>
      <c r="E33" s="703"/>
      <c r="F33" s="703"/>
      <c r="G33" s="703"/>
      <c r="H33" s="703"/>
      <c r="I33" s="703"/>
      <c r="J33" s="703"/>
      <c r="K33" s="703"/>
    </row>
    <row r="34" spans="3:11">
      <c r="C34" s="703"/>
      <c r="D34" s="703"/>
      <c r="E34" s="703"/>
      <c r="F34" s="703"/>
      <c r="G34" s="703"/>
      <c r="H34" s="703"/>
      <c r="I34" s="703"/>
      <c r="J34" s="703"/>
      <c r="K34" s="703"/>
    </row>
    <row r="35" spans="3:11">
      <c r="C35" s="703"/>
      <c r="D35" s="703"/>
      <c r="E35" s="703"/>
      <c r="F35" s="703"/>
      <c r="G35" s="703"/>
      <c r="H35" s="703"/>
      <c r="I35" s="703"/>
      <c r="J35" s="703"/>
      <c r="K35" s="703"/>
    </row>
    <row r="36" spans="3:11">
      <c r="C36" s="703"/>
      <c r="D36" s="703"/>
      <c r="E36" s="703"/>
      <c r="F36" s="703"/>
      <c r="G36" s="703"/>
      <c r="H36" s="703"/>
      <c r="I36" s="703"/>
      <c r="J36" s="703"/>
      <c r="K36" s="703"/>
    </row>
    <row r="37" spans="3:11">
      <c r="C37" s="703"/>
      <c r="D37" s="703"/>
      <c r="E37" s="703"/>
      <c r="F37" s="703"/>
      <c r="G37" s="703"/>
      <c r="H37" s="703"/>
      <c r="I37" s="703"/>
      <c r="J37" s="703"/>
      <c r="K37" s="703"/>
    </row>
    <row r="38" spans="3:11">
      <c r="C38" s="703"/>
      <c r="D38" s="703"/>
      <c r="E38" s="703"/>
      <c r="F38" s="703"/>
      <c r="G38" s="703"/>
      <c r="H38" s="703"/>
      <c r="I38" s="703"/>
      <c r="J38" s="703"/>
      <c r="K38" s="703"/>
    </row>
    <row r="39" spans="3:11">
      <c r="C39" s="703"/>
      <c r="D39" s="703"/>
      <c r="E39" s="703"/>
      <c r="F39" s="703"/>
      <c r="G39" s="703"/>
      <c r="H39" s="703"/>
      <c r="I39" s="703"/>
      <c r="J39" s="703"/>
      <c r="K39" s="703"/>
    </row>
    <row r="40" spans="3:11">
      <c r="C40" s="703"/>
      <c r="D40" s="703"/>
      <c r="E40" s="703"/>
      <c r="F40" s="703"/>
      <c r="G40" s="703"/>
      <c r="H40" s="703"/>
      <c r="I40" s="703"/>
      <c r="J40" s="703"/>
      <c r="K40" s="703"/>
    </row>
    <row r="41" spans="3:11">
      <c r="C41" s="703"/>
      <c r="D41" s="703"/>
      <c r="E41" s="703"/>
      <c r="F41" s="703"/>
      <c r="G41" s="703"/>
      <c r="H41" s="703"/>
      <c r="I41" s="703"/>
      <c r="J41" s="703"/>
      <c r="K41" s="703"/>
    </row>
    <row r="42" spans="3:11">
      <c r="C42" s="703"/>
      <c r="D42" s="703"/>
      <c r="E42" s="703"/>
      <c r="F42" s="703"/>
      <c r="G42" s="703"/>
      <c r="H42" s="703"/>
      <c r="I42" s="703"/>
      <c r="J42" s="703"/>
      <c r="K42" s="703"/>
    </row>
    <row r="43" spans="3:11">
      <c r="C43" s="703"/>
      <c r="D43" s="703"/>
      <c r="E43" s="703"/>
      <c r="F43" s="703"/>
      <c r="G43" s="703"/>
      <c r="H43" s="703"/>
      <c r="I43" s="703"/>
      <c r="J43" s="703"/>
      <c r="K43" s="703"/>
    </row>
    <row r="44" spans="3:11">
      <c r="C44" s="703"/>
      <c r="D44" s="703"/>
      <c r="E44" s="703"/>
      <c r="F44" s="703"/>
      <c r="G44" s="703"/>
      <c r="H44" s="703"/>
      <c r="I44" s="703"/>
      <c r="J44" s="703"/>
      <c r="K44" s="703"/>
    </row>
    <row r="45" spans="3:11">
      <c r="C45" s="703"/>
      <c r="D45" s="703"/>
      <c r="E45" s="703"/>
      <c r="F45" s="703"/>
      <c r="G45" s="703"/>
      <c r="H45" s="703"/>
      <c r="I45" s="703"/>
      <c r="J45" s="703"/>
      <c r="K45" s="703"/>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N25"/>
  <sheetViews>
    <sheetView zoomScale="85" zoomScaleNormal="85" workbookViewId="0">
      <pane xSplit="1" ySplit="5" topLeftCell="B6" activePane="bottomRight" state="frozen"/>
      <selection pane="topRight" activeCell="B1" sqref="B1"/>
      <selection pane="bottomLeft" activeCell="A5" sqref="A5"/>
      <selection pane="bottomRight" activeCell="C8" sqref="C8:M20"/>
    </sheetView>
  </sheetViews>
  <sheetFormatPr defaultColWidth="9.140625" defaultRowHeight="15"/>
  <cols>
    <col min="1" max="1" width="10.5703125" style="64" bestFit="1" customWidth="1"/>
    <col min="2" max="2" width="95" style="64" customWidth="1"/>
    <col min="3" max="3" width="13.85546875" style="64" bestFit="1" customWidth="1"/>
    <col min="4" max="4" width="10" style="64" bestFit="1" customWidth="1"/>
    <col min="5" max="5" width="18.28515625" style="64" bestFit="1" customWidth="1"/>
    <col min="6" max="13" width="10.7109375" style="64" customWidth="1"/>
    <col min="14" max="14" width="31" style="64" bestFit="1" customWidth="1"/>
    <col min="15" max="16384" width="9.140625" style="12"/>
  </cols>
  <sheetData>
    <row r="1" spans="1:14">
      <c r="A1" s="5" t="s">
        <v>188</v>
      </c>
      <c r="B1" s="64" t="s">
        <v>969</v>
      </c>
    </row>
    <row r="2" spans="1:14" ht="14.25" customHeight="1">
      <c r="A2" s="64" t="s">
        <v>189</v>
      </c>
      <c r="B2" s="470">
        <v>44377</v>
      </c>
    </row>
    <row r="3" spans="1:14" ht="14.25" customHeight="1"/>
    <row r="4" spans="1:14" ht="15.75" thickBot="1">
      <c r="A4" s="2" t="s">
        <v>417</v>
      </c>
      <c r="B4" s="88" t="s">
        <v>77</v>
      </c>
    </row>
    <row r="5" spans="1:14" s="23" customFormat="1" ht="12.75">
      <c r="A5" s="168"/>
      <c r="B5" s="169"/>
      <c r="C5" s="170" t="s">
        <v>0</v>
      </c>
      <c r="D5" s="170" t="s">
        <v>1</v>
      </c>
      <c r="E5" s="170" t="s">
        <v>2</v>
      </c>
      <c r="F5" s="170" t="s">
        <v>3</v>
      </c>
      <c r="G5" s="170" t="s">
        <v>4</v>
      </c>
      <c r="H5" s="170" t="s">
        <v>5</v>
      </c>
      <c r="I5" s="170" t="s">
        <v>238</v>
      </c>
      <c r="J5" s="170" t="s">
        <v>239</v>
      </c>
      <c r="K5" s="170" t="s">
        <v>240</v>
      </c>
      <c r="L5" s="170" t="s">
        <v>241</v>
      </c>
      <c r="M5" s="170" t="s">
        <v>242</v>
      </c>
      <c r="N5" s="171" t="s">
        <v>243</v>
      </c>
    </row>
    <row r="6" spans="1:14" ht="45">
      <c r="A6" s="160"/>
      <c r="B6" s="100"/>
      <c r="C6" s="101" t="s">
        <v>87</v>
      </c>
      <c r="D6" s="102" t="s">
        <v>76</v>
      </c>
      <c r="E6" s="103" t="s">
        <v>86</v>
      </c>
      <c r="F6" s="104">
        <v>0</v>
      </c>
      <c r="G6" s="104">
        <v>0.2</v>
      </c>
      <c r="H6" s="104">
        <v>0.35</v>
      </c>
      <c r="I6" s="104">
        <v>0.5</v>
      </c>
      <c r="J6" s="104">
        <v>0.75</v>
      </c>
      <c r="K6" s="104">
        <v>1</v>
      </c>
      <c r="L6" s="104">
        <v>1.5</v>
      </c>
      <c r="M6" s="104">
        <v>2.5</v>
      </c>
      <c r="N6" s="161" t="s">
        <v>77</v>
      </c>
    </row>
    <row r="7" spans="1:14">
      <c r="A7" s="162">
        <v>1</v>
      </c>
      <c r="B7" s="105" t="s">
        <v>78</v>
      </c>
      <c r="C7" s="295">
        <v>147117021.47999999</v>
      </c>
      <c r="D7" s="100"/>
      <c r="E7" s="298">
        <v>2942340.4295999999</v>
      </c>
      <c r="F7" s="295">
        <v>0</v>
      </c>
      <c r="G7" s="295">
        <v>2942340.4295999999</v>
      </c>
      <c r="H7" s="295">
        <v>0</v>
      </c>
      <c r="I7" s="295">
        <v>0</v>
      </c>
      <c r="J7" s="295">
        <v>0</v>
      </c>
      <c r="K7" s="295">
        <v>0</v>
      </c>
      <c r="L7" s="295">
        <v>0</v>
      </c>
      <c r="M7" s="295">
        <v>0</v>
      </c>
      <c r="N7" s="163">
        <v>588468.08591999998</v>
      </c>
    </row>
    <row r="8" spans="1:14">
      <c r="A8" s="162">
        <v>1.1000000000000001</v>
      </c>
      <c r="B8" s="106" t="s">
        <v>79</v>
      </c>
      <c r="C8" s="296">
        <v>147117021.47999999</v>
      </c>
      <c r="D8" s="107">
        <v>0.02</v>
      </c>
      <c r="E8" s="298">
        <v>2942340.4295999999</v>
      </c>
      <c r="F8" s="296"/>
      <c r="G8" s="296">
        <v>2942340.4295999999</v>
      </c>
      <c r="H8" s="296"/>
      <c r="I8" s="296"/>
      <c r="J8" s="296"/>
      <c r="K8" s="296"/>
      <c r="L8" s="296"/>
      <c r="M8" s="296"/>
      <c r="N8" s="163">
        <v>588468.08591999998</v>
      </c>
    </row>
    <row r="9" spans="1:14">
      <c r="A9" s="162">
        <v>1.2</v>
      </c>
      <c r="B9" s="106" t="s">
        <v>80</v>
      </c>
      <c r="C9" s="296">
        <v>0</v>
      </c>
      <c r="D9" s="107">
        <v>0.05</v>
      </c>
      <c r="E9" s="298">
        <v>0</v>
      </c>
      <c r="F9" s="296"/>
      <c r="G9" s="296"/>
      <c r="H9" s="296"/>
      <c r="I9" s="296"/>
      <c r="J9" s="296"/>
      <c r="K9" s="296"/>
      <c r="L9" s="296"/>
      <c r="M9" s="296"/>
      <c r="N9" s="163">
        <v>0</v>
      </c>
    </row>
    <row r="10" spans="1:14">
      <c r="A10" s="162">
        <v>1.3</v>
      </c>
      <c r="B10" s="106" t="s">
        <v>81</v>
      </c>
      <c r="C10" s="296">
        <v>0</v>
      </c>
      <c r="D10" s="107">
        <v>0.08</v>
      </c>
      <c r="E10" s="298">
        <v>0</v>
      </c>
      <c r="F10" s="296"/>
      <c r="G10" s="296"/>
      <c r="H10" s="296"/>
      <c r="I10" s="296"/>
      <c r="J10" s="296"/>
      <c r="K10" s="296"/>
      <c r="L10" s="296"/>
      <c r="M10" s="296"/>
      <c r="N10" s="163">
        <v>0</v>
      </c>
    </row>
    <row r="11" spans="1:14">
      <c r="A11" s="162">
        <v>1.4</v>
      </c>
      <c r="B11" s="106" t="s">
        <v>82</v>
      </c>
      <c r="C11" s="296">
        <v>0</v>
      </c>
      <c r="D11" s="107">
        <v>0.11</v>
      </c>
      <c r="E11" s="298">
        <v>0</v>
      </c>
      <c r="F11" s="296"/>
      <c r="G11" s="296"/>
      <c r="H11" s="296"/>
      <c r="I11" s="296"/>
      <c r="J11" s="296"/>
      <c r="K11" s="296"/>
      <c r="L11" s="296"/>
      <c r="M11" s="296"/>
      <c r="N11" s="163">
        <v>0</v>
      </c>
    </row>
    <row r="12" spans="1:14">
      <c r="A12" s="162">
        <v>1.5</v>
      </c>
      <c r="B12" s="106" t="s">
        <v>83</v>
      </c>
      <c r="C12" s="296">
        <v>0</v>
      </c>
      <c r="D12" s="107">
        <v>0.14000000000000001</v>
      </c>
      <c r="E12" s="298">
        <v>0</v>
      </c>
      <c r="F12" s="296"/>
      <c r="G12" s="296"/>
      <c r="H12" s="296"/>
      <c r="I12" s="296"/>
      <c r="J12" s="296"/>
      <c r="K12" s="296"/>
      <c r="L12" s="296"/>
      <c r="M12" s="296"/>
      <c r="N12" s="163">
        <v>0</v>
      </c>
    </row>
    <row r="13" spans="1:14">
      <c r="A13" s="162">
        <v>1.6</v>
      </c>
      <c r="B13" s="108" t="s">
        <v>84</v>
      </c>
      <c r="C13" s="296">
        <v>0</v>
      </c>
      <c r="D13" s="109"/>
      <c r="E13" s="296"/>
      <c r="F13" s="296"/>
      <c r="G13" s="296"/>
      <c r="H13" s="296"/>
      <c r="I13" s="296"/>
      <c r="J13" s="296"/>
      <c r="K13" s="296"/>
      <c r="L13" s="296"/>
      <c r="M13" s="296"/>
      <c r="N13" s="163">
        <v>0</v>
      </c>
    </row>
    <row r="14" spans="1:14">
      <c r="A14" s="162">
        <v>2</v>
      </c>
      <c r="B14" s="110" t="s">
        <v>85</v>
      </c>
      <c r="C14" s="295">
        <v>0</v>
      </c>
      <c r="D14" s="100"/>
      <c r="E14" s="298">
        <v>0</v>
      </c>
      <c r="F14" s="296">
        <v>0</v>
      </c>
      <c r="G14" s="296">
        <v>0</v>
      </c>
      <c r="H14" s="296">
        <v>0</v>
      </c>
      <c r="I14" s="296">
        <v>0</v>
      </c>
      <c r="J14" s="296">
        <v>0</v>
      </c>
      <c r="K14" s="296">
        <v>0</v>
      </c>
      <c r="L14" s="296">
        <v>0</v>
      </c>
      <c r="M14" s="296">
        <v>0</v>
      </c>
      <c r="N14" s="163">
        <v>0</v>
      </c>
    </row>
    <row r="15" spans="1:14">
      <c r="A15" s="162">
        <v>2.1</v>
      </c>
      <c r="B15" s="108" t="s">
        <v>79</v>
      </c>
      <c r="C15" s="296"/>
      <c r="D15" s="107">
        <v>5.0000000000000001E-3</v>
      </c>
      <c r="E15" s="298">
        <v>0</v>
      </c>
      <c r="F15" s="296"/>
      <c r="G15" s="296"/>
      <c r="H15" s="296"/>
      <c r="I15" s="296"/>
      <c r="J15" s="296"/>
      <c r="K15" s="296"/>
      <c r="L15" s="296"/>
      <c r="M15" s="296"/>
      <c r="N15" s="163">
        <v>0</v>
      </c>
    </row>
    <row r="16" spans="1:14">
      <c r="A16" s="162">
        <v>2.2000000000000002</v>
      </c>
      <c r="B16" s="108" t="s">
        <v>80</v>
      </c>
      <c r="C16" s="296"/>
      <c r="D16" s="107">
        <v>0.01</v>
      </c>
      <c r="E16" s="298">
        <v>0</v>
      </c>
      <c r="F16" s="296"/>
      <c r="G16" s="296"/>
      <c r="H16" s="296"/>
      <c r="I16" s="296"/>
      <c r="J16" s="296"/>
      <c r="K16" s="296"/>
      <c r="L16" s="296"/>
      <c r="M16" s="296"/>
      <c r="N16" s="163">
        <v>0</v>
      </c>
    </row>
    <row r="17" spans="1:14">
      <c r="A17" s="162">
        <v>2.2999999999999998</v>
      </c>
      <c r="B17" s="108" t="s">
        <v>81</v>
      </c>
      <c r="C17" s="296"/>
      <c r="D17" s="107">
        <v>0.02</v>
      </c>
      <c r="E17" s="298">
        <v>0</v>
      </c>
      <c r="F17" s="296"/>
      <c r="G17" s="296"/>
      <c r="H17" s="296"/>
      <c r="I17" s="296"/>
      <c r="J17" s="296"/>
      <c r="K17" s="296"/>
      <c r="L17" s="296"/>
      <c r="M17" s="296"/>
      <c r="N17" s="163">
        <v>0</v>
      </c>
    </row>
    <row r="18" spans="1:14">
      <c r="A18" s="162">
        <v>2.4</v>
      </c>
      <c r="B18" s="108" t="s">
        <v>82</v>
      </c>
      <c r="C18" s="296"/>
      <c r="D18" s="107">
        <v>0.03</v>
      </c>
      <c r="E18" s="298">
        <v>0</v>
      </c>
      <c r="F18" s="296"/>
      <c r="G18" s="296"/>
      <c r="H18" s="296"/>
      <c r="I18" s="296"/>
      <c r="J18" s="296"/>
      <c r="K18" s="296"/>
      <c r="L18" s="296"/>
      <c r="M18" s="296"/>
      <c r="N18" s="163">
        <v>0</v>
      </c>
    </row>
    <row r="19" spans="1:14">
      <c r="A19" s="162">
        <v>2.5</v>
      </c>
      <c r="B19" s="108" t="s">
        <v>83</v>
      </c>
      <c r="C19" s="296"/>
      <c r="D19" s="107">
        <v>0.04</v>
      </c>
      <c r="E19" s="298">
        <v>0</v>
      </c>
      <c r="F19" s="296"/>
      <c r="G19" s="296"/>
      <c r="H19" s="296"/>
      <c r="I19" s="296"/>
      <c r="J19" s="296"/>
      <c r="K19" s="296"/>
      <c r="L19" s="296"/>
      <c r="M19" s="296"/>
      <c r="N19" s="163">
        <v>0</v>
      </c>
    </row>
    <row r="20" spans="1:14">
      <c r="A20" s="162">
        <v>2.6</v>
      </c>
      <c r="B20" s="108" t="s">
        <v>84</v>
      </c>
      <c r="C20" s="296"/>
      <c r="D20" s="109"/>
      <c r="E20" s="299"/>
      <c r="F20" s="296"/>
      <c r="G20" s="296"/>
      <c r="H20" s="296"/>
      <c r="I20" s="296"/>
      <c r="J20" s="296"/>
      <c r="K20" s="296"/>
      <c r="L20" s="296"/>
      <c r="M20" s="296"/>
      <c r="N20" s="163">
        <v>0</v>
      </c>
    </row>
    <row r="21" spans="1:14" ht="15.75" thickBot="1">
      <c r="A21" s="164">
        <v>3</v>
      </c>
      <c r="B21" s="165" t="s">
        <v>68</v>
      </c>
      <c r="C21" s="297">
        <v>147117021.47999999</v>
      </c>
      <c r="D21" s="166"/>
      <c r="E21" s="300">
        <v>2942340.4295999999</v>
      </c>
      <c r="F21" s="301">
        <v>0</v>
      </c>
      <c r="G21" s="301">
        <v>2942340.4295999999</v>
      </c>
      <c r="H21" s="301">
        <v>0</v>
      </c>
      <c r="I21" s="301">
        <v>0</v>
      </c>
      <c r="J21" s="301">
        <v>0</v>
      </c>
      <c r="K21" s="301">
        <v>0</v>
      </c>
      <c r="L21" s="301">
        <v>0</v>
      </c>
      <c r="M21" s="301">
        <v>0</v>
      </c>
      <c r="N21" s="167">
        <v>588468.08591999998</v>
      </c>
    </row>
    <row r="22" spans="1:14">
      <c r="E22" s="302"/>
      <c r="F22" s="302"/>
      <c r="G22" s="302"/>
      <c r="H22" s="302"/>
      <c r="I22" s="302"/>
      <c r="J22" s="302"/>
      <c r="K22" s="302"/>
      <c r="L22" s="302"/>
      <c r="M22" s="302"/>
    </row>
    <row r="25" spans="1:14">
      <c r="C25" s="302"/>
      <c r="D25" s="302"/>
      <c r="E25" s="302"/>
      <c r="F25" s="302"/>
      <c r="G25" s="302"/>
      <c r="H25" s="302"/>
      <c r="I25" s="302"/>
      <c r="J25" s="30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D43"/>
  <sheetViews>
    <sheetView topLeftCell="A19" workbookViewId="0">
      <selection activeCell="C1" sqref="C1:C1048576"/>
    </sheetView>
  </sheetViews>
  <sheetFormatPr defaultRowHeight="15"/>
  <cols>
    <col min="1" max="1" width="11.42578125" customWidth="1"/>
    <col min="2" max="2" width="76.85546875" style="4" customWidth="1"/>
    <col min="3" max="3" width="22.85546875" customWidth="1"/>
  </cols>
  <sheetData>
    <row r="1" spans="1:4">
      <c r="A1" s="340" t="s">
        <v>188</v>
      </c>
      <c r="B1" t="s">
        <v>969</v>
      </c>
    </row>
    <row r="2" spans="1:4">
      <c r="A2" s="340" t="s">
        <v>189</v>
      </c>
      <c r="B2" s="470">
        <v>44377</v>
      </c>
    </row>
    <row r="3" spans="1:4">
      <c r="A3" s="340"/>
      <c r="B3"/>
    </row>
    <row r="4" spans="1:4">
      <c r="A4" s="340" t="s">
        <v>597</v>
      </c>
      <c r="B4" t="s">
        <v>556</v>
      </c>
    </row>
    <row r="5" spans="1:4">
      <c r="A5" s="401"/>
      <c r="B5" s="401" t="s">
        <v>557</v>
      </c>
      <c r="C5" s="413"/>
    </row>
    <row r="6" spans="1:4">
      <c r="A6" s="402">
        <v>1</v>
      </c>
      <c r="B6" s="414" t="s">
        <v>609</v>
      </c>
      <c r="C6" s="415">
        <v>1802973839.1842995</v>
      </c>
      <c r="D6" s="662"/>
    </row>
    <row r="7" spans="1:4">
      <c r="A7" s="402">
        <v>2</v>
      </c>
      <c r="B7" s="414" t="s">
        <v>558</v>
      </c>
      <c r="C7" s="415">
        <v>-7439677.3499999996</v>
      </c>
      <c r="D7" s="662"/>
    </row>
    <row r="8" spans="1:4">
      <c r="A8" s="403">
        <v>3</v>
      </c>
      <c r="B8" s="416" t="s">
        <v>559</v>
      </c>
      <c r="C8" s="417">
        <v>1795534161.8342996</v>
      </c>
      <c r="D8" s="662"/>
    </row>
    <row r="9" spans="1:4">
      <c r="A9" s="404"/>
      <c r="B9" s="404" t="s">
        <v>560</v>
      </c>
      <c r="C9" s="418"/>
      <c r="D9" s="662"/>
    </row>
    <row r="10" spans="1:4">
      <c r="A10" s="405">
        <v>4</v>
      </c>
      <c r="B10" s="419" t="s">
        <v>561</v>
      </c>
      <c r="C10" s="415"/>
      <c r="D10" s="662"/>
    </row>
    <row r="11" spans="1:4">
      <c r="A11" s="405">
        <v>5</v>
      </c>
      <c r="B11" s="420" t="s">
        <v>562</v>
      </c>
      <c r="C11" s="415"/>
      <c r="D11" s="662"/>
    </row>
    <row r="12" spans="1:4">
      <c r="A12" s="405" t="s">
        <v>563</v>
      </c>
      <c r="B12" s="414" t="s">
        <v>564</v>
      </c>
      <c r="C12" s="417">
        <v>2942340.4295999999</v>
      </c>
      <c r="D12" s="662"/>
    </row>
    <row r="13" spans="1:4">
      <c r="A13" s="406">
        <v>6</v>
      </c>
      <c r="B13" s="421" t="s">
        <v>565</v>
      </c>
      <c r="C13" s="415"/>
      <c r="D13" s="662"/>
    </row>
    <row r="14" spans="1:4">
      <c r="A14" s="406">
        <v>7</v>
      </c>
      <c r="B14" s="422" t="s">
        <v>566</v>
      </c>
      <c r="C14" s="415"/>
      <c r="D14" s="662"/>
    </row>
    <row r="15" spans="1:4">
      <c r="A15" s="407">
        <v>8</v>
      </c>
      <c r="B15" s="414" t="s">
        <v>567</v>
      </c>
      <c r="C15" s="415"/>
      <c r="D15" s="662"/>
    </row>
    <row r="16" spans="1:4" ht="24">
      <c r="A16" s="406">
        <v>9</v>
      </c>
      <c r="B16" s="422" t="s">
        <v>568</v>
      </c>
      <c r="C16" s="415"/>
      <c r="D16" s="662"/>
    </row>
    <row r="17" spans="1:4">
      <c r="A17" s="406">
        <v>10</v>
      </c>
      <c r="B17" s="422" t="s">
        <v>569</v>
      </c>
      <c r="C17" s="415"/>
      <c r="D17" s="662"/>
    </row>
    <row r="18" spans="1:4">
      <c r="A18" s="408">
        <v>11</v>
      </c>
      <c r="B18" s="423" t="s">
        <v>570</v>
      </c>
      <c r="C18" s="417">
        <v>2942340.4295999999</v>
      </c>
      <c r="D18" s="662"/>
    </row>
    <row r="19" spans="1:4">
      <c r="A19" s="404"/>
      <c r="B19" s="404" t="s">
        <v>571</v>
      </c>
      <c r="C19" s="424"/>
      <c r="D19" s="662"/>
    </row>
    <row r="20" spans="1:4">
      <c r="A20" s="406">
        <v>12</v>
      </c>
      <c r="B20" s="419" t="s">
        <v>572</v>
      </c>
      <c r="C20" s="415"/>
      <c r="D20" s="662"/>
    </row>
    <row r="21" spans="1:4">
      <c r="A21" s="406">
        <v>13</v>
      </c>
      <c r="B21" s="419" t="s">
        <v>573</v>
      </c>
      <c r="C21" s="415"/>
      <c r="D21" s="662"/>
    </row>
    <row r="22" spans="1:4">
      <c r="A22" s="406">
        <v>14</v>
      </c>
      <c r="B22" s="419" t="s">
        <v>574</v>
      </c>
      <c r="C22" s="415"/>
      <c r="D22" s="662"/>
    </row>
    <row r="23" spans="1:4" ht="24">
      <c r="A23" s="406" t="s">
        <v>575</v>
      </c>
      <c r="B23" s="419" t="s">
        <v>576</v>
      </c>
      <c r="C23" s="415"/>
      <c r="D23" s="662"/>
    </row>
    <row r="24" spans="1:4">
      <c r="A24" s="406">
        <v>15</v>
      </c>
      <c r="B24" s="419" t="s">
        <v>577</v>
      </c>
      <c r="C24" s="415"/>
      <c r="D24" s="662"/>
    </row>
    <row r="25" spans="1:4">
      <c r="A25" s="406" t="s">
        <v>578</v>
      </c>
      <c r="B25" s="414" t="s">
        <v>579</v>
      </c>
      <c r="C25" s="415"/>
      <c r="D25" s="662"/>
    </row>
    <row r="26" spans="1:4">
      <c r="A26" s="408">
        <v>16</v>
      </c>
      <c r="B26" s="423" t="s">
        <v>580</v>
      </c>
      <c r="C26" s="417">
        <v>0</v>
      </c>
      <c r="D26" s="662"/>
    </row>
    <row r="27" spans="1:4">
      <c r="A27" s="404"/>
      <c r="B27" s="404" t="s">
        <v>581</v>
      </c>
      <c r="C27" s="418"/>
      <c r="D27" s="662"/>
    </row>
    <row r="28" spans="1:4">
      <c r="A28" s="405">
        <v>17</v>
      </c>
      <c r="B28" s="414" t="s">
        <v>582</v>
      </c>
      <c r="C28" s="415"/>
      <c r="D28" s="662"/>
    </row>
    <row r="29" spans="1:4">
      <c r="A29" s="405">
        <v>18</v>
      </c>
      <c r="B29" s="414" t="s">
        <v>583</v>
      </c>
      <c r="C29" s="415"/>
      <c r="D29" s="662"/>
    </row>
    <row r="30" spans="1:4">
      <c r="A30" s="408">
        <v>19</v>
      </c>
      <c r="B30" s="423" t="s">
        <v>584</v>
      </c>
      <c r="C30" s="417">
        <v>0</v>
      </c>
      <c r="D30" s="662"/>
    </row>
    <row r="31" spans="1:4">
      <c r="A31" s="409"/>
      <c r="B31" s="404" t="s">
        <v>585</v>
      </c>
      <c r="C31" s="418"/>
      <c r="D31" s="662"/>
    </row>
    <row r="32" spans="1:4">
      <c r="A32" s="405" t="s">
        <v>586</v>
      </c>
      <c r="B32" s="419" t="s">
        <v>587</v>
      </c>
      <c r="C32" s="425"/>
      <c r="D32" s="662"/>
    </row>
    <row r="33" spans="1:4">
      <c r="A33" s="405" t="s">
        <v>588</v>
      </c>
      <c r="B33" s="420" t="s">
        <v>589</v>
      </c>
      <c r="C33" s="425"/>
      <c r="D33" s="662"/>
    </row>
    <row r="34" spans="1:4">
      <c r="A34" s="404"/>
      <c r="B34" s="404" t="s">
        <v>590</v>
      </c>
      <c r="C34" s="418"/>
      <c r="D34" s="662"/>
    </row>
    <row r="35" spans="1:4">
      <c r="A35" s="408">
        <v>20</v>
      </c>
      <c r="B35" s="423" t="s">
        <v>89</v>
      </c>
      <c r="C35" s="417">
        <v>215185878.4576</v>
      </c>
      <c r="D35" s="662"/>
    </row>
    <row r="36" spans="1:4">
      <c r="A36" s="408">
        <v>21</v>
      </c>
      <c r="B36" s="423" t="s">
        <v>591</v>
      </c>
      <c r="C36" s="417">
        <v>1798476502.2638996</v>
      </c>
      <c r="D36" s="662"/>
    </row>
    <row r="37" spans="1:4">
      <c r="A37" s="410"/>
      <c r="B37" s="410" t="s">
        <v>556</v>
      </c>
      <c r="C37" s="418"/>
      <c r="D37" s="662"/>
    </row>
    <row r="38" spans="1:4">
      <c r="A38" s="408">
        <v>22</v>
      </c>
      <c r="B38" s="423" t="s">
        <v>556</v>
      </c>
      <c r="C38" s="661">
        <v>0.11964897967069724</v>
      </c>
      <c r="D38" s="662"/>
    </row>
    <row r="39" spans="1:4">
      <c r="A39" s="410"/>
      <c r="B39" s="410" t="s">
        <v>592</v>
      </c>
      <c r="C39" s="418"/>
      <c r="D39" s="662"/>
    </row>
    <row r="40" spans="1:4">
      <c r="A40" s="411" t="s">
        <v>593</v>
      </c>
      <c r="B40" s="419" t="s">
        <v>594</v>
      </c>
      <c r="C40" s="425"/>
      <c r="D40" s="662"/>
    </row>
    <row r="41" spans="1:4">
      <c r="A41" s="412" t="s">
        <v>595</v>
      </c>
      <c r="B41" s="420" t="s">
        <v>596</v>
      </c>
      <c r="C41" s="425"/>
      <c r="D41" s="662"/>
    </row>
    <row r="43" spans="1:4">
      <c r="B43" s="439"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42"/>
  <sheetViews>
    <sheetView zoomScale="90" zoomScaleNormal="90" workbookViewId="0">
      <pane xSplit="2" ySplit="6" topLeftCell="C7" activePane="bottomRight" state="frozen"/>
      <selection pane="topRight" activeCell="C1" sqref="C1"/>
      <selection pane="bottomLeft" activeCell="A7" sqref="A7"/>
      <selection pane="bottomRight" activeCell="D23" sqref="D23"/>
    </sheetView>
  </sheetViews>
  <sheetFormatPr defaultRowHeight="15"/>
  <cols>
    <col min="1" max="1" width="9.85546875" style="340" bestFit="1" customWidth="1"/>
    <col min="2" max="2" width="82.5703125" style="21" customWidth="1"/>
    <col min="3" max="7" width="17.5703125" style="340" customWidth="1"/>
  </cols>
  <sheetData>
    <row r="1" spans="1:13">
      <c r="A1" s="340" t="s">
        <v>188</v>
      </c>
      <c r="B1" s="340" t="str">
        <f>Info!C2</f>
        <v>ს.ს "პროკრედიტ ბანკი"</v>
      </c>
    </row>
    <row r="2" spans="1:13">
      <c r="A2" s="340" t="s">
        <v>189</v>
      </c>
      <c r="B2" s="470">
        <f>'1. key ratios'!B2</f>
        <v>44377</v>
      </c>
    </row>
    <row r="3" spans="1:13">
      <c r="B3" s="470"/>
    </row>
    <row r="4" spans="1:13" ht="15.75" thickBot="1">
      <c r="A4" s="340" t="s">
        <v>658</v>
      </c>
      <c r="B4" s="473" t="s">
        <v>623</v>
      </c>
    </row>
    <row r="5" spans="1:13">
      <c r="A5" s="474"/>
      <c r="B5" s="475"/>
      <c r="C5" s="772" t="s">
        <v>624</v>
      </c>
      <c r="D5" s="772"/>
      <c r="E5" s="772"/>
      <c r="F5" s="772"/>
      <c r="G5" s="773" t="s">
        <v>625</v>
      </c>
    </row>
    <row r="6" spans="1:13">
      <c r="A6" s="476"/>
      <c r="B6" s="477"/>
      <c r="C6" s="478" t="s">
        <v>626</v>
      </c>
      <c r="D6" s="479" t="s">
        <v>627</v>
      </c>
      <c r="E6" s="479" t="s">
        <v>628</v>
      </c>
      <c r="F6" s="479" t="s">
        <v>629</v>
      </c>
      <c r="G6" s="774"/>
    </row>
    <row r="7" spans="1:13">
      <c r="A7" s="480"/>
      <c r="B7" s="481" t="s">
        <v>630</v>
      </c>
      <c r="C7" s="482"/>
      <c r="D7" s="482"/>
      <c r="E7" s="482"/>
      <c r="F7" s="482"/>
      <c r="G7" s="483"/>
    </row>
    <row r="8" spans="1:13">
      <c r="A8" s="484">
        <v>1</v>
      </c>
      <c r="B8" s="485" t="s">
        <v>631</v>
      </c>
      <c r="C8" s="486">
        <v>215185878.4576</v>
      </c>
      <c r="D8" s="486">
        <v>0</v>
      </c>
      <c r="E8" s="486">
        <v>0</v>
      </c>
      <c r="F8" s="486">
        <v>607599810.54540002</v>
      </c>
      <c r="G8" s="487">
        <v>822785689.00300002</v>
      </c>
      <c r="H8" s="662"/>
      <c r="I8" s="662"/>
      <c r="J8" s="662"/>
      <c r="K8" s="662"/>
      <c r="L8" s="662"/>
      <c r="M8" s="662"/>
    </row>
    <row r="9" spans="1:13">
      <c r="A9" s="484">
        <v>2</v>
      </c>
      <c r="B9" s="488" t="s">
        <v>88</v>
      </c>
      <c r="C9" s="486">
        <v>215185878.4576</v>
      </c>
      <c r="D9" s="486">
        <v>0</v>
      </c>
      <c r="E9" s="486">
        <v>0</v>
      </c>
      <c r="F9" s="486">
        <v>37765800</v>
      </c>
      <c r="G9" s="487">
        <v>252951678.4576</v>
      </c>
      <c r="H9" s="662"/>
      <c r="I9" s="662"/>
      <c r="J9" s="662"/>
      <c r="K9" s="662"/>
      <c r="L9" s="662"/>
    </row>
    <row r="10" spans="1:13">
      <c r="A10" s="484">
        <v>3</v>
      </c>
      <c r="B10" s="488" t="s">
        <v>632</v>
      </c>
      <c r="C10" s="489"/>
      <c r="D10" s="489"/>
      <c r="E10" s="489"/>
      <c r="F10" s="486">
        <v>569834010.54540002</v>
      </c>
      <c r="G10" s="487">
        <v>569834010.54540002</v>
      </c>
      <c r="H10" s="662"/>
      <c r="I10" s="662"/>
      <c r="J10" s="662"/>
      <c r="K10" s="662"/>
      <c r="L10" s="662"/>
    </row>
    <row r="11" spans="1:13" ht="26.25">
      <c r="A11" s="484">
        <v>4</v>
      </c>
      <c r="B11" s="485" t="s">
        <v>633</v>
      </c>
      <c r="C11" s="486">
        <v>263810149.5054</v>
      </c>
      <c r="D11" s="486">
        <v>67477087.756925002</v>
      </c>
      <c r="E11" s="486">
        <v>73704953.211900011</v>
      </c>
      <c r="F11" s="486">
        <v>24346379.864700001</v>
      </c>
      <c r="G11" s="487">
        <v>389604086.55943376</v>
      </c>
      <c r="H11" s="662"/>
      <c r="I11" s="662"/>
      <c r="J11" s="662"/>
      <c r="K11" s="662"/>
      <c r="L11" s="662"/>
    </row>
    <row r="12" spans="1:13">
      <c r="A12" s="484">
        <v>5</v>
      </c>
      <c r="B12" s="488" t="s">
        <v>634</v>
      </c>
      <c r="C12" s="486">
        <v>237635812.34940001</v>
      </c>
      <c r="D12" s="490">
        <v>62284611.020824999</v>
      </c>
      <c r="E12" s="486">
        <v>65440884.868700005</v>
      </c>
      <c r="F12" s="486">
        <v>23382694.8499</v>
      </c>
      <c r="G12" s="487">
        <v>369306802.93438375</v>
      </c>
      <c r="H12" s="662"/>
      <c r="I12" s="662"/>
      <c r="J12" s="662"/>
      <c r="K12" s="662"/>
      <c r="L12" s="662"/>
    </row>
    <row r="13" spans="1:13">
      <c r="A13" s="484">
        <v>6</v>
      </c>
      <c r="B13" s="488" t="s">
        <v>635</v>
      </c>
      <c r="C13" s="486">
        <v>26174337.155999999</v>
      </c>
      <c r="D13" s="490">
        <v>5192476.7360999994</v>
      </c>
      <c r="E13" s="486">
        <v>8264068.3432</v>
      </c>
      <c r="F13" s="486">
        <v>963685.0148</v>
      </c>
      <c r="G13" s="487">
        <v>20297283.625050001</v>
      </c>
      <c r="H13" s="662"/>
      <c r="I13" s="662"/>
      <c r="J13" s="662"/>
      <c r="K13" s="662"/>
      <c r="L13" s="662"/>
    </row>
    <row r="14" spans="1:13">
      <c r="A14" s="484">
        <v>7</v>
      </c>
      <c r="B14" s="485" t="s">
        <v>636</v>
      </c>
      <c r="C14" s="486">
        <v>356944031.58519995</v>
      </c>
      <c r="D14" s="486">
        <v>67187139.841499999</v>
      </c>
      <c r="E14" s="486">
        <v>63891036.045100003</v>
      </c>
      <c r="F14" s="486">
        <v>1278973.4099999999</v>
      </c>
      <c r="G14" s="487">
        <v>235208079.11229998</v>
      </c>
      <c r="H14" s="662"/>
      <c r="I14" s="662"/>
      <c r="J14" s="662"/>
      <c r="K14" s="662"/>
      <c r="L14" s="662"/>
    </row>
    <row r="15" spans="1:13" ht="51.75">
      <c r="A15" s="484">
        <v>8</v>
      </c>
      <c r="B15" s="488" t="s">
        <v>637</v>
      </c>
      <c r="C15" s="486">
        <v>346559008.92799997</v>
      </c>
      <c r="D15" s="490">
        <v>58687139.841499999</v>
      </c>
      <c r="E15" s="486">
        <v>49840860.927000001</v>
      </c>
      <c r="F15" s="486">
        <v>1278973.4099999999</v>
      </c>
      <c r="G15" s="487">
        <v>228182991.55324998</v>
      </c>
      <c r="H15" s="662"/>
      <c r="I15" s="662"/>
      <c r="J15" s="662"/>
      <c r="K15" s="662"/>
      <c r="L15" s="662"/>
    </row>
    <row r="16" spans="1:13" ht="26.25">
      <c r="A16" s="484">
        <v>9</v>
      </c>
      <c r="B16" s="488" t="s">
        <v>638</v>
      </c>
      <c r="C16" s="486">
        <v>10385022.657200001</v>
      </c>
      <c r="D16" s="490">
        <v>8500000</v>
      </c>
      <c r="E16" s="486">
        <v>14050175.118099999</v>
      </c>
      <c r="F16" s="486">
        <v>0</v>
      </c>
      <c r="G16" s="487">
        <v>7025087.5590499993</v>
      </c>
      <c r="H16" s="662"/>
      <c r="I16" s="662"/>
      <c r="J16" s="662"/>
      <c r="K16" s="662"/>
      <c r="L16" s="662"/>
    </row>
    <row r="17" spans="1:12">
      <c r="A17" s="484">
        <v>10</v>
      </c>
      <c r="B17" s="485" t="s">
        <v>639</v>
      </c>
      <c r="C17" s="486"/>
      <c r="D17" s="490"/>
      <c r="E17" s="486"/>
      <c r="F17" s="486"/>
      <c r="G17" s="487"/>
      <c r="H17" s="662"/>
      <c r="I17" s="662"/>
      <c r="J17" s="662"/>
      <c r="K17" s="662"/>
      <c r="L17" s="662"/>
    </row>
    <row r="18" spans="1:12">
      <c r="A18" s="484">
        <v>11</v>
      </c>
      <c r="B18" s="485" t="s">
        <v>95</v>
      </c>
      <c r="C18" s="486">
        <v>16267517.601906002</v>
      </c>
      <c r="D18" s="490">
        <v>169434018.69310001</v>
      </c>
      <c r="E18" s="486">
        <v>1804137.108</v>
      </c>
      <c r="F18" s="486">
        <v>3987866.9500000007</v>
      </c>
      <c r="G18" s="487">
        <v>0</v>
      </c>
      <c r="H18" s="662"/>
      <c r="I18" s="662"/>
      <c r="J18" s="662"/>
      <c r="K18" s="662"/>
      <c r="L18" s="662"/>
    </row>
    <row r="19" spans="1:12">
      <c r="A19" s="484">
        <v>12</v>
      </c>
      <c r="B19" s="488" t="s">
        <v>640</v>
      </c>
      <c r="C19" s="489"/>
      <c r="D19" s="490">
        <v>144701644.18110001</v>
      </c>
      <c r="E19" s="486">
        <v>0</v>
      </c>
      <c r="F19" s="486">
        <v>0</v>
      </c>
      <c r="G19" s="487">
        <v>0</v>
      </c>
      <c r="H19" s="662"/>
      <c r="I19" s="662"/>
      <c r="J19" s="662"/>
      <c r="K19" s="662"/>
      <c r="L19" s="662"/>
    </row>
    <row r="20" spans="1:12" ht="26.25">
      <c r="A20" s="484">
        <v>13</v>
      </c>
      <c r="B20" s="488" t="s">
        <v>641</v>
      </c>
      <c r="C20" s="486">
        <v>16267517.601906002</v>
      </c>
      <c r="D20" s="486">
        <v>24732374.512000002</v>
      </c>
      <c r="E20" s="486">
        <v>1804137.108</v>
      </c>
      <c r="F20" s="486">
        <v>3987866.9500000007</v>
      </c>
      <c r="G20" s="487">
        <v>0</v>
      </c>
      <c r="H20" s="662"/>
      <c r="I20" s="662"/>
      <c r="J20" s="662"/>
      <c r="K20" s="662"/>
      <c r="L20" s="662"/>
    </row>
    <row r="21" spans="1:12">
      <c r="A21" s="491">
        <v>14</v>
      </c>
      <c r="B21" s="492" t="s">
        <v>642</v>
      </c>
      <c r="C21" s="489"/>
      <c r="D21" s="489"/>
      <c r="E21" s="489"/>
      <c r="F21" s="489"/>
      <c r="G21" s="493">
        <v>1447597854.6747336</v>
      </c>
      <c r="H21" s="662"/>
      <c r="I21" s="662"/>
      <c r="J21" s="662"/>
      <c r="K21" s="662"/>
      <c r="L21" s="662"/>
    </row>
    <row r="22" spans="1:12">
      <c r="A22" s="494"/>
      <c r="B22" s="513" t="s">
        <v>643</v>
      </c>
      <c r="C22" s="495"/>
      <c r="D22" s="496"/>
      <c r="E22" s="495"/>
      <c r="F22" s="495"/>
      <c r="G22" s="497"/>
      <c r="H22" s="662"/>
      <c r="I22" s="662"/>
      <c r="J22" s="662"/>
      <c r="K22" s="662"/>
      <c r="L22" s="662"/>
    </row>
    <row r="23" spans="1:12">
      <c r="A23" s="484">
        <v>15</v>
      </c>
      <c r="B23" s="485" t="s">
        <v>491</v>
      </c>
      <c r="C23" s="498">
        <v>381601312.85740006</v>
      </c>
      <c r="D23" s="499">
        <v>8563000</v>
      </c>
      <c r="E23" s="498"/>
      <c r="F23" s="498"/>
      <c r="G23" s="487">
        <v>7407501.8958700001</v>
      </c>
      <c r="H23" s="662"/>
      <c r="I23" s="662"/>
      <c r="J23" s="662"/>
      <c r="K23" s="662"/>
      <c r="L23" s="662"/>
    </row>
    <row r="24" spans="1:12">
      <c r="A24" s="484">
        <v>16</v>
      </c>
      <c r="B24" s="485" t="s">
        <v>644</v>
      </c>
      <c r="C24" s="486">
        <v>2518.5844999999999</v>
      </c>
      <c r="D24" s="490">
        <v>254894669.7736001</v>
      </c>
      <c r="E24" s="486">
        <v>214337497.83016956</v>
      </c>
      <c r="F24" s="486">
        <v>712793636.79558086</v>
      </c>
      <c r="G24" s="487">
        <v>839647029.6933043</v>
      </c>
      <c r="H24" s="662"/>
      <c r="I24" s="662"/>
      <c r="J24" s="662"/>
      <c r="K24" s="662"/>
      <c r="L24" s="662"/>
    </row>
    <row r="25" spans="1:12" ht="26.25">
      <c r="A25" s="484">
        <v>17</v>
      </c>
      <c r="B25" s="488" t="s">
        <v>645</v>
      </c>
      <c r="C25" s="486"/>
      <c r="D25" s="490"/>
      <c r="E25" s="486"/>
      <c r="F25" s="486"/>
      <c r="G25" s="487"/>
      <c r="H25" s="662"/>
      <c r="I25" s="662"/>
      <c r="J25" s="662"/>
      <c r="K25" s="662"/>
      <c r="L25" s="662"/>
    </row>
    <row r="26" spans="1:12" ht="26.25">
      <c r="A26" s="484">
        <v>18</v>
      </c>
      <c r="B26" s="488" t="s">
        <v>646</v>
      </c>
      <c r="C26" s="486">
        <v>2518.5844999999999</v>
      </c>
      <c r="D26" s="490">
        <v>2411494.7785694292</v>
      </c>
      <c r="E26" s="486">
        <v>1241064</v>
      </c>
      <c r="F26" s="486">
        <v>0</v>
      </c>
      <c r="G26" s="487">
        <v>982634.00446041441</v>
      </c>
      <c r="H26" s="662"/>
      <c r="I26" s="662"/>
      <c r="J26" s="662"/>
      <c r="K26" s="662"/>
      <c r="L26" s="662"/>
    </row>
    <row r="27" spans="1:12">
      <c r="A27" s="484">
        <v>19</v>
      </c>
      <c r="B27" s="488" t="s">
        <v>647</v>
      </c>
      <c r="C27" s="486">
        <v>0</v>
      </c>
      <c r="D27" s="490">
        <v>250434923.13003066</v>
      </c>
      <c r="E27" s="486">
        <v>213096433.83016956</v>
      </c>
      <c r="F27" s="486">
        <v>711675136.79558086</v>
      </c>
      <c r="G27" s="487">
        <v>836689544.75634384</v>
      </c>
      <c r="H27" s="662"/>
      <c r="I27" s="662"/>
      <c r="J27" s="662"/>
      <c r="K27" s="662"/>
      <c r="L27" s="662"/>
    </row>
    <row r="28" spans="1:12">
      <c r="A28" s="484">
        <v>20</v>
      </c>
      <c r="B28" s="500" t="s">
        <v>648</v>
      </c>
      <c r="C28" s="486"/>
      <c r="D28" s="490"/>
      <c r="E28" s="486"/>
      <c r="F28" s="486"/>
      <c r="G28" s="487"/>
      <c r="H28" s="662"/>
      <c r="I28" s="662"/>
      <c r="J28" s="662"/>
      <c r="K28" s="662"/>
      <c r="L28" s="662"/>
    </row>
    <row r="29" spans="1:12">
      <c r="A29" s="484">
        <v>21</v>
      </c>
      <c r="B29" s="488" t="s">
        <v>649</v>
      </c>
      <c r="C29" s="486"/>
      <c r="D29" s="490"/>
      <c r="E29" s="486"/>
      <c r="F29" s="486"/>
      <c r="G29" s="487"/>
      <c r="H29" s="662"/>
      <c r="I29" s="662"/>
      <c r="J29" s="662"/>
      <c r="K29" s="662"/>
      <c r="L29" s="662"/>
    </row>
    <row r="30" spans="1:12">
      <c r="A30" s="484">
        <v>22</v>
      </c>
      <c r="B30" s="500" t="s">
        <v>648</v>
      </c>
      <c r="C30" s="486"/>
      <c r="D30" s="490"/>
      <c r="E30" s="486"/>
      <c r="F30" s="486"/>
      <c r="G30" s="487"/>
      <c r="H30" s="662"/>
      <c r="I30" s="662"/>
      <c r="J30" s="662"/>
      <c r="K30" s="662"/>
      <c r="L30" s="662"/>
    </row>
    <row r="31" spans="1:12" ht="26.25">
      <c r="A31" s="484">
        <v>23</v>
      </c>
      <c r="B31" s="488" t="s">
        <v>650</v>
      </c>
      <c r="C31" s="486">
        <v>0</v>
      </c>
      <c r="D31" s="490">
        <v>2048251.865</v>
      </c>
      <c r="E31" s="486">
        <v>0</v>
      </c>
      <c r="F31" s="486">
        <v>1118500</v>
      </c>
      <c r="G31" s="487">
        <v>1974850.9325000001</v>
      </c>
      <c r="H31" s="662"/>
      <c r="I31" s="662"/>
      <c r="J31" s="662"/>
      <c r="K31" s="662"/>
      <c r="L31" s="662"/>
    </row>
    <row r="32" spans="1:12">
      <c r="A32" s="484">
        <v>24</v>
      </c>
      <c r="B32" s="485" t="s">
        <v>651</v>
      </c>
      <c r="C32" s="486"/>
      <c r="D32" s="490"/>
      <c r="E32" s="486"/>
      <c r="F32" s="486"/>
      <c r="G32" s="487"/>
      <c r="H32" s="662"/>
      <c r="I32" s="662"/>
      <c r="J32" s="662"/>
      <c r="K32" s="662"/>
      <c r="L32" s="662"/>
    </row>
    <row r="33" spans="1:12">
      <c r="A33" s="484">
        <v>25</v>
      </c>
      <c r="B33" s="485" t="s">
        <v>165</v>
      </c>
      <c r="C33" s="486">
        <v>52157126.856200002</v>
      </c>
      <c r="D33" s="486">
        <v>177241513.77513736</v>
      </c>
      <c r="E33" s="486">
        <v>7704725.5302527528</v>
      </c>
      <c r="F33" s="486">
        <v>109501494.23887768</v>
      </c>
      <c r="G33" s="487">
        <v>327690251.4877727</v>
      </c>
      <c r="H33" s="662"/>
      <c r="I33" s="662"/>
      <c r="J33" s="662"/>
      <c r="K33" s="662"/>
      <c r="L33" s="662"/>
    </row>
    <row r="34" spans="1:12">
      <c r="A34" s="484">
        <v>26</v>
      </c>
      <c r="B34" s="488" t="s">
        <v>652</v>
      </c>
      <c r="C34" s="489"/>
      <c r="D34" s="490">
        <v>147117021.47999999</v>
      </c>
      <c r="E34" s="486">
        <v>0</v>
      </c>
      <c r="F34" s="486">
        <v>0</v>
      </c>
      <c r="G34" s="487">
        <v>147117021.47999999</v>
      </c>
      <c r="H34" s="662"/>
      <c r="I34" s="662"/>
      <c r="J34" s="662"/>
      <c r="K34" s="662"/>
      <c r="L34" s="662"/>
    </row>
    <row r="35" spans="1:12">
      <c r="A35" s="484">
        <v>27</v>
      </c>
      <c r="B35" s="488" t="s">
        <v>653</v>
      </c>
      <c r="C35" s="486">
        <v>52157126.856200002</v>
      </c>
      <c r="D35" s="490">
        <v>30124492.295137361</v>
      </c>
      <c r="E35" s="486">
        <v>7704725.5302527528</v>
      </c>
      <c r="F35" s="486">
        <v>109501494.23887768</v>
      </c>
      <c r="G35" s="487">
        <v>180573230.00777274</v>
      </c>
      <c r="H35" s="662"/>
      <c r="I35" s="662"/>
      <c r="J35" s="662"/>
      <c r="K35" s="662"/>
      <c r="L35" s="662"/>
    </row>
    <row r="36" spans="1:12">
      <c r="A36" s="484">
        <v>28</v>
      </c>
      <c r="B36" s="485" t="s">
        <v>654</v>
      </c>
      <c r="C36" s="486">
        <v>95084126.334699988</v>
      </c>
      <c r="D36" s="490">
        <v>10666759.060000001</v>
      </c>
      <c r="E36" s="486">
        <v>40994055.979999997</v>
      </c>
      <c r="F36" s="486">
        <v>12429276.2404</v>
      </c>
      <c r="G36" s="487">
        <v>11784679.256795</v>
      </c>
      <c r="H36" s="662"/>
      <c r="I36" s="662"/>
      <c r="J36" s="662"/>
      <c r="K36" s="662"/>
      <c r="L36" s="662"/>
    </row>
    <row r="37" spans="1:12">
      <c r="A37" s="491">
        <v>29</v>
      </c>
      <c r="B37" s="492" t="s">
        <v>655</v>
      </c>
      <c r="C37" s="489"/>
      <c r="D37" s="489"/>
      <c r="E37" s="489"/>
      <c r="F37" s="489"/>
      <c r="G37" s="493">
        <v>1186529462.3337419</v>
      </c>
      <c r="H37" s="662"/>
      <c r="I37" s="662"/>
      <c r="J37" s="662"/>
      <c r="K37" s="662"/>
      <c r="L37" s="662"/>
    </row>
    <row r="38" spans="1:12">
      <c r="A38" s="480"/>
      <c r="B38" s="501"/>
      <c r="C38" s="502"/>
      <c r="D38" s="502"/>
      <c r="E38" s="502"/>
      <c r="F38" s="502"/>
      <c r="G38" s="503"/>
      <c r="H38" s="662"/>
      <c r="I38" s="662"/>
      <c r="J38" s="662"/>
      <c r="K38" s="662"/>
      <c r="L38" s="662"/>
    </row>
    <row r="39" spans="1:12" ht="15.75" thickBot="1">
      <c r="A39" s="504">
        <v>30</v>
      </c>
      <c r="B39" s="505" t="s">
        <v>623</v>
      </c>
      <c r="C39" s="349"/>
      <c r="D39" s="331"/>
      <c r="E39" s="331"/>
      <c r="F39" s="506"/>
      <c r="G39" s="507">
        <f>IFERROR(G21/G37,0)</f>
        <v>1.2200268940878263</v>
      </c>
      <c r="H39" s="662"/>
      <c r="I39" s="662"/>
      <c r="J39" s="662"/>
      <c r="K39" s="662"/>
      <c r="L39" s="662"/>
    </row>
    <row r="40" spans="1:12">
      <c r="H40" s="662"/>
      <c r="I40" s="662"/>
      <c r="J40" s="662"/>
      <c r="K40" s="662"/>
      <c r="L40" s="662"/>
    </row>
    <row r="42" spans="1:12" ht="39">
      <c r="B42" s="21" t="s">
        <v>656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51"/>
  <sheetViews>
    <sheetView zoomScaleNormal="100" workbookViewId="0">
      <pane xSplit="1" ySplit="5" topLeftCell="B6" activePane="bottomRight" state="frozen"/>
      <selection pane="topRight" activeCell="B1" sqref="B1"/>
      <selection pane="bottomLeft" activeCell="A6" sqref="A6"/>
      <selection pane="bottomRight" activeCell="C8" sqref="C8:G13"/>
    </sheetView>
  </sheetViews>
  <sheetFormatPr defaultRowHeight="15.75"/>
  <cols>
    <col min="1" max="1" width="9.5703125" style="17" bestFit="1" customWidth="1"/>
    <col min="2" max="2" width="88.42578125" style="14" customWidth="1"/>
    <col min="3" max="3" width="12.7109375" style="14" customWidth="1"/>
    <col min="4" max="7" width="12.7109375" style="2" customWidth="1"/>
    <col min="8" max="13" width="6.7109375" customWidth="1"/>
  </cols>
  <sheetData>
    <row r="1" spans="1:8">
      <c r="A1" s="15" t="s">
        <v>188</v>
      </c>
      <c r="B1" s="438" t="s">
        <v>969</v>
      </c>
    </row>
    <row r="2" spans="1:8">
      <c r="A2" s="15" t="s">
        <v>189</v>
      </c>
      <c r="B2" s="455">
        <v>44377</v>
      </c>
      <c r="C2" s="26"/>
      <c r="D2" s="16"/>
      <c r="E2" s="16"/>
      <c r="F2" s="16"/>
      <c r="G2" s="16"/>
      <c r="H2" s="1"/>
    </row>
    <row r="3" spans="1:8">
      <c r="A3" s="15"/>
      <c r="C3" s="26"/>
      <c r="D3" s="16"/>
      <c r="E3" s="16"/>
      <c r="F3" s="16"/>
      <c r="G3" s="16"/>
      <c r="H3" s="1"/>
    </row>
    <row r="4" spans="1:8" ht="16.5" thickBot="1">
      <c r="A4" s="65" t="s">
        <v>404</v>
      </c>
      <c r="B4" s="200" t="s">
        <v>223</v>
      </c>
      <c r="C4" s="201"/>
      <c r="D4" s="202"/>
      <c r="E4" s="202"/>
      <c r="F4" s="202"/>
      <c r="G4" s="202"/>
      <c r="H4" s="1"/>
    </row>
    <row r="5" spans="1:8" ht="15">
      <c r="A5" s="317" t="s">
        <v>26</v>
      </c>
      <c r="B5" s="318"/>
      <c r="C5" s="456" t="str">
        <f>INT((MONTH($B$2))/3)&amp;"Q"&amp;"-"&amp;YEAR($B$2)</f>
        <v>2Q-2021</v>
      </c>
      <c r="D5" s="456" t="str">
        <f>IF(INT(MONTH($B$2))=3, "4"&amp;"Q"&amp;"-"&amp;YEAR($B$2)-1, IF(INT(MONTH($B$2))=6, "1"&amp;"Q"&amp;"-"&amp;YEAR($B$2), IF(INT(MONTH($B$2))=9, "2"&amp;"Q"&amp;"-"&amp;YEAR($B$2),IF(INT(MONTH($B$2))=12, "3"&amp;"Q"&amp;"-"&amp;YEAR($B$2), 0))))</f>
        <v>1Q-2021</v>
      </c>
      <c r="E5" s="456" t="str">
        <f>IF(INT(MONTH($B$2))=3, "3"&amp;"Q"&amp;"-"&amp;YEAR($B$2)-1, IF(INT(MONTH($B$2))=6, "4"&amp;"Q"&amp;"-"&amp;YEAR($B$2)-1, IF(INT(MONTH($B$2))=9, "1"&amp;"Q"&amp;"-"&amp;YEAR($B$2),IF(INT(MONTH($B$2))=12, "2"&amp;"Q"&amp;"-"&amp;YEAR($B$2), 0))))</f>
        <v>4Q-2020</v>
      </c>
      <c r="F5" s="456" t="str">
        <f>IF(INT(MONTH($B$2))=3, "2"&amp;"Q"&amp;"-"&amp;YEAR($B$2)-1, IF(INT(MONTH($B$2))=6, "3"&amp;"Q"&amp;"-"&amp;YEAR($B$2)-1, IF(INT(MONTH($B$2))=9, "4"&amp;"Q"&amp;"-"&amp;YEAR($B$2)-1,IF(INT(MONTH($B$2))=12, "1"&amp;"Q"&amp;"-"&amp;YEAR($B$2), 0))))</f>
        <v>3Q-2020</v>
      </c>
      <c r="G5" s="457" t="str">
        <f>IF(INT(MONTH($B$2))=3, "1"&amp;"Q"&amp;"-"&amp;YEAR($B$2)-1, IF(INT(MONTH($B$2))=6, "2"&amp;"Q"&amp;"-"&amp;YEAR($B$2)-1, IF(INT(MONTH($B$2))=9, "3"&amp;"Q"&amp;"-"&amp;YEAR($B$2)-1,IF(INT(MONTH($B$2))=12, "4"&amp;"Q"&amp;"-"&amp;YEAR($B$2)-1, 0))))</f>
        <v>2Q-2020</v>
      </c>
    </row>
    <row r="6" spans="1:8" ht="15">
      <c r="A6" s="458"/>
      <c r="B6" s="459" t="s">
        <v>186</v>
      </c>
      <c r="C6" s="319"/>
      <c r="D6" s="319"/>
      <c r="E6" s="319"/>
      <c r="F6" s="319"/>
      <c r="G6" s="320"/>
    </row>
    <row r="7" spans="1:8" ht="15">
      <c r="A7" s="458"/>
      <c r="B7" s="460" t="s">
        <v>190</v>
      </c>
      <c r="C7" s="319"/>
      <c r="D7" s="319"/>
      <c r="E7" s="319"/>
      <c r="F7" s="319"/>
      <c r="G7" s="320"/>
    </row>
    <row r="8" spans="1:8" ht="15">
      <c r="A8" s="442">
        <v>1</v>
      </c>
      <c r="B8" s="443" t="s">
        <v>23</v>
      </c>
      <c r="C8" s="461">
        <v>215185878.4576</v>
      </c>
      <c r="D8" s="461">
        <v>205864710.4192</v>
      </c>
      <c r="E8" s="462">
        <v>196294331.74920002</v>
      </c>
      <c r="F8" s="462">
        <v>186847048.84630001</v>
      </c>
      <c r="G8" s="462">
        <v>181115216.2261</v>
      </c>
    </row>
    <row r="9" spans="1:8" ht="15">
      <c r="A9" s="442">
        <v>2</v>
      </c>
      <c r="B9" s="443" t="s">
        <v>89</v>
      </c>
      <c r="C9" s="461">
        <v>215185878.4576</v>
      </c>
      <c r="D9" s="461">
        <v>205864710.4192</v>
      </c>
      <c r="E9" s="462">
        <v>196294331.74920002</v>
      </c>
      <c r="F9" s="462">
        <v>186847048.84630001</v>
      </c>
      <c r="G9" s="462">
        <v>181115216.2261</v>
      </c>
    </row>
    <row r="10" spans="1:8" ht="15">
      <c r="A10" s="442">
        <v>3</v>
      </c>
      <c r="B10" s="443" t="s">
        <v>88</v>
      </c>
      <c r="C10" s="461">
        <v>270032797.312406</v>
      </c>
      <c r="D10" s="461">
        <v>271275934.0648545</v>
      </c>
      <c r="E10" s="462">
        <v>260383217.22993088</v>
      </c>
      <c r="F10" s="462">
        <v>248559559.68682307</v>
      </c>
      <c r="G10" s="462">
        <v>236886966.84141621</v>
      </c>
    </row>
    <row r="11" spans="1:8" ht="15">
      <c r="A11" s="442">
        <v>4</v>
      </c>
      <c r="B11" s="443" t="s">
        <v>615</v>
      </c>
      <c r="C11" s="461">
        <f>'9.1. Capital Requirements'!D19</f>
        <v>87254500.255517855</v>
      </c>
      <c r="D11" s="461">
        <v>92281041.789366648</v>
      </c>
      <c r="E11" s="462">
        <v>86284332.971540913</v>
      </c>
      <c r="F11" s="462">
        <v>79682275.492367715</v>
      </c>
      <c r="G11" s="462">
        <v>69369453.272502422</v>
      </c>
    </row>
    <row r="12" spans="1:8" ht="15">
      <c r="A12" s="442">
        <v>5</v>
      </c>
      <c r="B12" s="443" t="s">
        <v>616</v>
      </c>
      <c r="C12" s="461">
        <f>'9.1. Capital Requirements'!D20</f>
        <v>116401418.46628472</v>
      </c>
      <c r="D12" s="461">
        <v>123108318.99887057</v>
      </c>
      <c r="E12" s="462">
        <v>115111587.92205732</v>
      </c>
      <c r="F12" s="462">
        <v>106305539.02521421</v>
      </c>
      <c r="G12" s="462">
        <v>92545343.792787403</v>
      </c>
    </row>
    <row r="13" spans="1:8" ht="15">
      <c r="A13" s="442">
        <v>6</v>
      </c>
      <c r="B13" s="443" t="s">
        <v>617</v>
      </c>
      <c r="C13" s="461">
        <f>'9.1. Capital Requirements'!D21</f>
        <v>168175379.72473028</v>
      </c>
      <c r="D13" s="461">
        <v>177659577.54240894</v>
      </c>
      <c r="E13" s="462">
        <v>174310339.56448972</v>
      </c>
      <c r="F13" s="462">
        <v>160916890.1223217</v>
      </c>
      <c r="G13" s="462">
        <v>139945005.6656847</v>
      </c>
    </row>
    <row r="14" spans="1:8" ht="15">
      <c r="A14" s="458"/>
      <c r="B14" s="459" t="s">
        <v>619</v>
      </c>
      <c r="C14" s="319"/>
      <c r="D14" s="319"/>
      <c r="E14" s="319"/>
      <c r="F14" s="319"/>
      <c r="G14" s="319"/>
    </row>
    <row r="15" spans="1:8" ht="36.75" customHeight="1">
      <c r="A15" s="442">
        <v>7</v>
      </c>
      <c r="B15" s="443" t="s">
        <v>618</v>
      </c>
      <c r="C15" s="463">
        <v>1521870121.0356169</v>
      </c>
      <c r="D15" s="463">
        <v>1607744414.7081766</v>
      </c>
      <c r="E15" s="462">
        <v>1577062877.4705558</v>
      </c>
      <c r="F15" s="462">
        <v>1450200685.4841762</v>
      </c>
      <c r="G15" s="462">
        <v>1269416745.4604745</v>
      </c>
    </row>
    <row r="16" spans="1:8" ht="15">
      <c r="A16" s="458"/>
      <c r="B16" s="459" t="s">
        <v>622</v>
      </c>
      <c r="C16" s="319"/>
      <c r="D16" s="319"/>
      <c r="E16" s="319"/>
      <c r="F16" s="319"/>
      <c r="G16" s="319"/>
    </row>
    <row r="17" spans="1:7" s="3" customFormat="1" ht="15">
      <c r="A17" s="442"/>
      <c r="B17" s="460" t="s">
        <v>604</v>
      </c>
      <c r="C17" s="319"/>
      <c r="D17" s="319"/>
      <c r="E17" s="319"/>
      <c r="F17" s="319"/>
      <c r="G17" s="319"/>
    </row>
    <row r="18" spans="1:7" ht="15">
      <c r="A18" s="441">
        <v>8</v>
      </c>
      <c r="B18" s="464" t="s">
        <v>613</v>
      </c>
      <c r="C18" s="471">
        <v>0.14139569171064889</v>
      </c>
      <c r="D18" s="471">
        <v>0.12804566978176485</v>
      </c>
      <c r="E18" s="472">
        <v>0.12446829771558356</v>
      </c>
      <c r="F18" s="472">
        <v>0.12884220143911854</v>
      </c>
      <c r="G18" s="472">
        <v>0.14267593118948607</v>
      </c>
    </row>
    <row r="19" spans="1:7" ht="15" customHeight="1">
      <c r="A19" s="441">
        <v>9</v>
      </c>
      <c r="B19" s="464" t="s">
        <v>612</v>
      </c>
      <c r="C19" s="471">
        <v>0.14139569171064889</v>
      </c>
      <c r="D19" s="471">
        <v>0.12804566978176485</v>
      </c>
      <c r="E19" s="472">
        <v>0.12446829771558356</v>
      </c>
      <c r="F19" s="472">
        <v>0.12884220143911854</v>
      </c>
      <c r="G19" s="472">
        <v>0.14267593118948607</v>
      </c>
    </row>
    <row r="20" spans="1:7" ht="15">
      <c r="A20" s="441">
        <v>10</v>
      </c>
      <c r="B20" s="464" t="s">
        <v>614</v>
      </c>
      <c r="C20" s="471">
        <v>0.17743485043825649</v>
      </c>
      <c r="D20" s="471">
        <v>0.16873075818714262</v>
      </c>
      <c r="E20" s="472">
        <v>0.16510642723868968</v>
      </c>
      <c r="F20" s="472">
        <v>0.17139666404435389</v>
      </c>
      <c r="G20" s="472">
        <v>0.18661087281898639</v>
      </c>
    </row>
    <row r="21" spans="1:7" ht="15">
      <c r="A21" s="441">
        <v>11</v>
      </c>
      <c r="B21" s="443" t="s">
        <v>615</v>
      </c>
      <c r="C21" s="471">
        <f>'9.1. Capital Requirements'!C19</f>
        <v>5.733373633496535E-2</v>
      </c>
      <c r="D21" s="471">
        <v>5.739783074047667E-2</v>
      </c>
      <c r="E21" s="472">
        <v>5.4712043637684234E-2</v>
      </c>
      <c r="F21" s="472">
        <v>5.4945688751873903E-2</v>
      </c>
      <c r="G21" s="472">
        <v>5.4646713556105647E-2</v>
      </c>
    </row>
    <row r="22" spans="1:7" ht="15">
      <c r="A22" s="441">
        <v>12</v>
      </c>
      <c r="B22" s="443" t="s">
        <v>616</v>
      </c>
      <c r="C22" s="471">
        <f>'9.1. Capital Requirements'!C20</f>
        <v>7.6485776846104817E-2</v>
      </c>
      <c r="D22" s="471">
        <v>7.6572070705166209E-2</v>
      </c>
      <c r="E22" s="472">
        <v>7.2991121385524133E-2</v>
      </c>
      <c r="F22" s="472">
        <v>7.3304019291455622E-2</v>
      </c>
      <c r="G22" s="472">
        <v>7.2903830931596109E-2</v>
      </c>
    </row>
    <row r="23" spans="1:7" ht="15">
      <c r="A23" s="441">
        <v>13</v>
      </c>
      <c r="B23" s="443" t="s">
        <v>617</v>
      </c>
      <c r="C23" s="471">
        <f>'9.1. Capital Requirements'!C21</f>
        <v>0.11050573725061945</v>
      </c>
      <c r="D23" s="471">
        <v>0.11050237582362003</v>
      </c>
      <c r="E23" s="472">
        <v>0.11052846532286988</v>
      </c>
      <c r="F23" s="472">
        <v>0.11096180806768591</v>
      </c>
      <c r="G23" s="472">
        <v>0.11024354780739903</v>
      </c>
    </row>
    <row r="24" spans="1:7" ht="15">
      <c r="A24" s="458"/>
      <c r="B24" s="459" t="s">
        <v>6</v>
      </c>
      <c r="C24" s="319"/>
      <c r="D24" s="319"/>
      <c r="E24" s="319"/>
      <c r="F24" s="319"/>
      <c r="G24" s="319"/>
    </row>
    <row r="25" spans="1:7" ht="15" customHeight="1">
      <c r="A25" s="465">
        <v>14</v>
      </c>
      <c r="B25" s="466" t="s">
        <v>7</v>
      </c>
      <c r="C25" s="704">
        <v>5.8363306944478228E-2</v>
      </c>
      <c r="D25" s="704">
        <v>5.6178718737677685E-2</v>
      </c>
      <c r="E25" s="705">
        <v>5.7290392989250559E-2</v>
      </c>
      <c r="F25" s="705">
        <v>5.6828667728182514E-2</v>
      </c>
      <c r="G25" s="705">
        <v>5.640381993077672E-2</v>
      </c>
    </row>
    <row r="26" spans="1:7" ht="15">
      <c r="A26" s="465">
        <v>15</v>
      </c>
      <c r="B26" s="466" t="s">
        <v>8</v>
      </c>
      <c r="C26" s="704">
        <v>2.0425387664541446E-2</v>
      </c>
      <c r="D26" s="704">
        <v>1.9965215764825697E-2</v>
      </c>
      <c r="E26" s="705">
        <v>2.2621802613023156E-2</v>
      </c>
      <c r="F26" s="705">
        <v>2.3306365135927438E-2</v>
      </c>
      <c r="G26" s="705">
        <v>2.3857722573939588E-2</v>
      </c>
    </row>
    <row r="27" spans="1:7" ht="15">
      <c r="A27" s="465">
        <v>16</v>
      </c>
      <c r="B27" s="466" t="s">
        <v>9</v>
      </c>
      <c r="C27" s="704">
        <v>2.4716090482715568E-2</v>
      </c>
      <c r="D27" s="704">
        <v>2.3004277127776147E-2</v>
      </c>
      <c r="E27" s="705">
        <v>1.413550327597393E-2</v>
      </c>
      <c r="F27" s="705">
        <v>1.9918230181319795E-2</v>
      </c>
      <c r="G27" s="705">
        <v>2.0031056524941419E-2</v>
      </c>
    </row>
    <row r="28" spans="1:7" ht="15">
      <c r="A28" s="465">
        <v>17</v>
      </c>
      <c r="B28" s="466" t="s">
        <v>224</v>
      </c>
      <c r="C28" s="704">
        <v>3.7937919279936776E-2</v>
      </c>
      <c r="D28" s="704">
        <v>3.6213502972851988E-2</v>
      </c>
      <c r="E28" s="705">
        <v>3.4668590376227409E-2</v>
      </c>
      <c r="F28" s="705">
        <v>3.3522302592255082E-2</v>
      </c>
      <c r="G28" s="705">
        <v>3.2546097356837132E-2</v>
      </c>
    </row>
    <row r="29" spans="1:7" ht="15">
      <c r="A29" s="465">
        <v>18</v>
      </c>
      <c r="B29" s="466" t="s">
        <v>10</v>
      </c>
      <c r="C29" s="704">
        <v>2.0717020044514083E-2</v>
      </c>
      <c r="D29" s="704">
        <v>2.0750929714920159E-2</v>
      </c>
      <c r="E29" s="705">
        <v>2.1491155066744117E-3</v>
      </c>
      <c r="F29" s="705">
        <v>-5.0427653470484328E-3</v>
      </c>
      <c r="G29" s="705">
        <v>-1.4992558553650153E-2</v>
      </c>
    </row>
    <row r="30" spans="1:7" ht="15">
      <c r="A30" s="465">
        <v>19</v>
      </c>
      <c r="B30" s="466" t="s">
        <v>11</v>
      </c>
      <c r="C30" s="704">
        <v>0.18177877480231108</v>
      </c>
      <c r="D30" s="704">
        <v>0.1874602074166474</v>
      </c>
      <c r="E30" s="705">
        <v>1.8160591657618262E-2</v>
      </c>
      <c r="F30" s="705">
        <v>-4.1520345735286068E-2</v>
      </c>
      <c r="G30" s="705">
        <v>-0.12047029962504062</v>
      </c>
    </row>
    <row r="31" spans="1:7" ht="15">
      <c r="A31" s="458"/>
      <c r="B31" s="459" t="s">
        <v>12</v>
      </c>
      <c r="C31" s="319"/>
      <c r="D31" s="706"/>
      <c r="E31" s="706"/>
      <c r="F31" s="706"/>
      <c r="G31" s="706"/>
    </row>
    <row r="32" spans="1:7" ht="15">
      <c r="A32" s="465">
        <v>20</v>
      </c>
      <c r="B32" s="466" t="s">
        <v>13</v>
      </c>
      <c r="C32" s="716">
        <v>3.9768737318958879E-2</v>
      </c>
      <c r="D32" s="704">
        <v>4.1758990226109585E-2</v>
      </c>
      <c r="E32" s="705">
        <v>4.2271924279616895E-2</v>
      </c>
      <c r="F32" s="705">
        <v>3.803834969002113E-2</v>
      </c>
      <c r="G32" s="705">
        <v>3.6048262637900098E-2</v>
      </c>
    </row>
    <row r="33" spans="1:7" ht="15" customHeight="1">
      <c r="A33" s="465">
        <v>21</v>
      </c>
      <c r="B33" s="466" t="s">
        <v>14</v>
      </c>
      <c r="C33" s="716">
        <v>5.2297177485111125E-2</v>
      </c>
      <c r="D33" s="704">
        <v>5.259871938206119E-2</v>
      </c>
      <c r="E33" s="705">
        <v>5.3916262104119636E-2</v>
      </c>
      <c r="F33" s="705">
        <v>5.5952448506595087E-2</v>
      </c>
      <c r="G33" s="705">
        <v>6.0417797617828277E-2</v>
      </c>
    </row>
    <row r="34" spans="1:7" ht="15">
      <c r="A34" s="465">
        <v>22</v>
      </c>
      <c r="B34" s="466" t="s">
        <v>15</v>
      </c>
      <c r="C34" s="716">
        <v>0.73220526460171953</v>
      </c>
      <c r="D34" s="704">
        <v>0.7604789128307835</v>
      </c>
      <c r="E34" s="705">
        <v>0.77455511556192724</v>
      </c>
      <c r="F34" s="705">
        <v>0.77223118555128423</v>
      </c>
      <c r="G34" s="705">
        <v>0.76305263053608707</v>
      </c>
    </row>
    <row r="35" spans="1:7" ht="15" customHeight="1">
      <c r="A35" s="465">
        <v>23</v>
      </c>
      <c r="B35" s="466" t="s">
        <v>16</v>
      </c>
      <c r="C35" s="716">
        <v>0.7053342491942558</v>
      </c>
      <c r="D35" s="704">
        <v>0.73373247886971527</v>
      </c>
      <c r="E35" s="705">
        <v>0.74819888348775732</v>
      </c>
      <c r="F35" s="705">
        <v>0.72756452035478392</v>
      </c>
      <c r="G35" s="705">
        <v>0.72095264546090776</v>
      </c>
    </row>
    <row r="36" spans="1:7" ht="15">
      <c r="A36" s="465">
        <v>24</v>
      </c>
      <c r="B36" s="466" t="s">
        <v>17</v>
      </c>
      <c r="C36" s="709">
        <v>-4.0542482045945383E-4</v>
      </c>
      <c r="D36" s="704">
        <v>3.3494746675174644E-2</v>
      </c>
      <c r="E36" s="705">
        <v>0.26550561289998054</v>
      </c>
      <c r="F36" s="705">
        <v>0.19983384531001724</v>
      </c>
      <c r="G36" s="705">
        <v>4.0538077784018689E-2</v>
      </c>
    </row>
    <row r="37" spans="1:7" ht="15" customHeight="1">
      <c r="A37" s="458"/>
      <c r="B37" s="459" t="s">
        <v>18</v>
      </c>
      <c r="C37" s="319"/>
      <c r="D37" s="706"/>
      <c r="E37" s="706"/>
      <c r="F37" s="706"/>
      <c r="G37" s="706"/>
    </row>
    <row r="38" spans="1:7" ht="15" customHeight="1">
      <c r="A38" s="465">
        <v>25</v>
      </c>
      <c r="B38" s="466" t="s">
        <v>19</v>
      </c>
      <c r="C38" s="704">
        <v>0.2145558322675894</v>
      </c>
      <c r="D38" s="704">
        <v>0.24438235948598713</v>
      </c>
      <c r="E38" s="704">
        <v>0.26542648846155698</v>
      </c>
      <c r="F38" s="704">
        <v>0.23150029919885037</v>
      </c>
      <c r="G38" s="704">
        <v>0.26350163729887854</v>
      </c>
    </row>
    <row r="39" spans="1:7" ht="15" customHeight="1">
      <c r="A39" s="465">
        <v>26</v>
      </c>
      <c r="B39" s="466" t="s">
        <v>20</v>
      </c>
      <c r="C39" s="704">
        <v>0.82939451053867497</v>
      </c>
      <c r="D39" s="704">
        <v>0.84528167353856853</v>
      </c>
      <c r="E39" s="704">
        <v>0.85657253627906649</v>
      </c>
      <c r="F39" s="704">
        <v>0.83168604865490459</v>
      </c>
      <c r="G39" s="704">
        <v>0.84161201278833897</v>
      </c>
    </row>
    <row r="40" spans="1:7" ht="15" customHeight="1">
      <c r="A40" s="465">
        <v>27</v>
      </c>
      <c r="B40" s="467" t="s">
        <v>21</v>
      </c>
      <c r="C40" s="704">
        <v>0.34866279011573698</v>
      </c>
      <c r="D40" s="704">
        <v>0.34119484584572568</v>
      </c>
      <c r="E40" s="704">
        <v>0.34752043089093515</v>
      </c>
      <c r="F40" s="704">
        <v>0.33866952485700569</v>
      </c>
      <c r="G40" s="704">
        <v>0.30572930887275584</v>
      </c>
    </row>
    <row r="41" spans="1:7" ht="15" customHeight="1">
      <c r="A41" s="469"/>
      <c r="B41" s="459" t="s">
        <v>525</v>
      </c>
      <c r="C41" s="319"/>
      <c r="D41" s="319"/>
      <c r="E41" s="319"/>
      <c r="F41" s="319"/>
      <c r="G41" s="319"/>
    </row>
    <row r="42" spans="1:7" ht="15" customHeight="1">
      <c r="A42" s="465">
        <v>28</v>
      </c>
      <c r="B42" s="512" t="s">
        <v>509</v>
      </c>
      <c r="C42" s="467">
        <v>373878875.2700001</v>
      </c>
      <c r="D42" s="467">
        <v>460213568.63999999</v>
      </c>
      <c r="E42" s="467">
        <v>499034493.82249999</v>
      </c>
      <c r="F42" s="467">
        <v>398015282.85999995</v>
      </c>
      <c r="G42" s="467">
        <v>413229882.62</v>
      </c>
    </row>
    <row r="43" spans="1:7" ht="15">
      <c r="A43" s="465">
        <v>29</v>
      </c>
      <c r="B43" s="466" t="s">
        <v>510</v>
      </c>
      <c r="C43" s="467">
        <v>239893422.64516059</v>
      </c>
      <c r="D43" s="467">
        <v>301295729.03122455</v>
      </c>
      <c r="E43" s="468">
        <v>284796995.72315156</v>
      </c>
      <c r="F43" s="468">
        <v>246679070.3806605</v>
      </c>
      <c r="G43" s="468">
        <v>197082867.6258285</v>
      </c>
    </row>
    <row r="44" spans="1:7" ht="15">
      <c r="A44" s="508">
        <v>30</v>
      </c>
      <c r="B44" s="509" t="s">
        <v>508</v>
      </c>
      <c r="C44" s="704">
        <v>1.5585207428676553</v>
      </c>
      <c r="D44" s="704">
        <v>1.5274480329334708</v>
      </c>
      <c r="E44" s="704">
        <v>1.7522463414874174</v>
      </c>
      <c r="F44" s="704">
        <v>1.6134943359637539</v>
      </c>
      <c r="G44" s="704">
        <v>2.0967316317141131</v>
      </c>
    </row>
    <row r="45" spans="1:7" ht="15">
      <c r="A45" s="508"/>
      <c r="B45" s="459" t="s">
        <v>623</v>
      </c>
      <c r="C45" s="319"/>
      <c r="D45" s="319"/>
      <c r="E45" s="319"/>
      <c r="F45" s="319"/>
      <c r="G45" s="319"/>
    </row>
    <row r="46" spans="1:7" ht="15">
      <c r="A46" s="508">
        <v>31</v>
      </c>
      <c r="B46" s="509" t="s">
        <v>630</v>
      </c>
      <c r="C46" s="510">
        <f>'16. NSFR'!G21</f>
        <v>1447597854.6747336</v>
      </c>
      <c r="D46" s="510">
        <v>1534507043.056495</v>
      </c>
      <c r="E46" s="511">
        <v>1502383986.7300558</v>
      </c>
      <c r="F46" s="511">
        <v>1415248351.7729237</v>
      </c>
      <c r="G46" s="511">
        <v>1309833983.5877399</v>
      </c>
    </row>
    <row r="47" spans="1:7" ht="15">
      <c r="A47" s="508">
        <v>32</v>
      </c>
      <c r="B47" s="509" t="s">
        <v>643</v>
      </c>
      <c r="C47" s="510">
        <f>'16. NSFR'!G37</f>
        <v>1186529462.3337419</v>
      </c>
      <c r="D47" s="510">
        <v>1216169860.1821072</v>
      </c>
      <c r="E47" s="511">
        <v>1193331613.2694461</v>
      </c>
      <c r="F47" s="511">
        <v>1219159873.3263288</v>
      </c>
      <c r="G47" s="511">
        <v>894492945.98554564</v>
      </c>
    </row>
    <row r="48" spans="1:7" thickBot="1">
      <c r="A48" s="116">
        <v>33</v>
      </c>
      <c r="B48" s="233" t="s">
        <v>657</v>
      </c>
      <c r="C48" s="707">
        <f>'16. NSFR'!G39</f>
        <v>1.2200268940878263</v>
      </c>
      <c r="D48" s="707">
        <v>1.2617538826580692</v>
      </c>
      <c r="E48" s="708">
        <v>1.258982809157196</v>
      </c>
      <c r="F48" s="708">
        <v>1.1608390193417304</v>
      </c>
      <c r="G48" s="708">
        <v>1.4643312610414996</v>
      </c>
    </row>
    <row r="49" spans="1:7">
      <c r="A49" s="18"/>
    </row>
    <row r="50" spans="1:7" ht="39.75">
      <c r="B50" s="21" t="s">
        <v>603</v>
      </c>
    </row>
    <row r="51" spans="1:7" ht="65.25">
      <c r="B51" s="367" t="s">
        <v>524</v>
      </c>
      <c r="D51" s="340"/>
      <c r="E51" s="340"/>
      <c r="F51" s="340"/>
      <c r="G51" s="340"/>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P26"/>
  <sheetViews>
    <sheetView showGridLines="0" zoomScale="70" zoomScaleNormal="70" workbookViewId="0">
      <selection activeCell="C8" sqref="C8:G21"/>
    </sheetView>
  </sheetViews>
  <sheetFormatPr defaultColWidth="9.140625" defaultRowHeight="12.75"/>
  <cols>
    <col min="1" max="1" width="11.85546875" style="518" bestFit="1" customWidth="1"/>
    <col min="2" max="2" width="105.140625" style="518" bestFit="1" customWidth="1"/>
    <col min="3" max="4" width="17.85546875" style="518" bestFit="1" customWidth="1"/>
    <col min="5" max="5" width="18.28515625" style="518" bestFit="1" customWidth="1"/>
    <col min="6" max="6" width="18.7109375" style="518" bestFit="1" customWidth="1"/>
    <col min="7" max="7" width="30.42578125" style="518" customWidth="1"/>
    <col min="8" max="8" width="18.85546875" style="518" bestFit="1" customWidth="1"/>
    <col min="9" max="14" width="9.140625" style="518"/>
    <col min="15" max="15" width="10.28515625" style="518" bestFit="1" customWidth="1"/>
    <col min="16" max="16384" width="9.140625" style="518"/>
  </cols>
  <sheetData>
    <row r="1" spans="1:16">
      <c r="A1" s="517" t="s">
        <v>188</v>
      </c>
      <c r="B1" s="518" t="str">
        <f>'16. NSFR'!B1</f>
        <v>ს.ს "პროკრედიტ ბანკი"</v>
      </c>
    </row>
    <row r="2" spans="1:16">
      <c r="A2" s="519" t="s">
        <v>189</v>
      </c>
      <c r="B2" s="521">
        <f>'16. NSFR'!B2</f>
        <v>44377</v>
      </c>
    </row>
    <row r="3" spans="1:16">
      <c r="A3" s="520" t="s">
        <v>663</v>
      </c>
      <c r="B3" s="521"/>
    </row>
    <row r="5" spans="1:16">
      <c r="A5" s="775" t="s">
        <v>664</v>
      </c>
      <c r="B5" s="776"/>
      <c r="C5" s="781" t="s">
        <v>665</v>
      </c>
      <c r="D5" s="782"/>
      <c r="E5" s="782"/>
      <c r="F5" s="782"/>
      <c r="G5" s="782"/>
      <c r="H5" s="783"/>
    </row>
    <row r="6" spans="1:16">
      <c r="A6" s="777"/>
      <c r="B6" s="778"/>
      <c r="C6" s="784"/>
      <c r="D6" s="785"/>
      <c r="E6" s="785"/>
      <c r="F6" s="785"/>
      <c r="G6" s="785"/>
      <c r="H6" s="786"/>
    </row>
    <row r="7" spans="1:16" ht="25.5">
      <c r="A7" s="779"/>
      <c r="B7" s="780"/>
      <c r="C7" s="522" t="s">
        <v>666</v>
      </c>
      <c r="D7" s="522" t="s">
        <v>667</v>
      </c>
      <c r="E7" s="522" t="s">
        <v>668</v>
      </c>
      <c r="F7" s="522" t="s">
        <v>669</v>
      </c>
      <c r="G7" s="632" t="s">
        <v>941</v>
      </c>
      <c r="H7" s="522" t="s">
        <v>68</v>
      </c>
    </row>
    <row r="8" spans="1:16">
      <c r="A8" s="523">
        <v>1</v>
      </c>
      <c r="B8" s="524" t="s">
        <v>216</v>
      </c>
      <c r="C8" s="663">
        <v>196175083.04969999</v>
      </c>
      <c r="D8" s="663">
        <v>41011645.099999994</v>
      </c>
      <c r="E8" s="663">
        <v>0</v>
      </c>
      <c r="F8" s="663">
        <v>22370000</v>
      </c>
      <c r="G8" s="663"/>
      <c r="H8" s="663">
        <f>SUM(C8:G8)</f>
        <v>259556728.14969999</v>
      </c>
      <c r="I8" s="720"/>
      <c r="J8" s="720"/>
      <c r="K8" s="720"/>
      <c r="L8" s="720"/>
      <c r="M8" s="720"/>
      <c r="N8" s="720"/>
      <c r="O8" s="720"/>
      <c r="P8" s="720"/>
    </row>
    <row r="9" spans="1:16">
      <c r="A9" s="523">
        <v>2</v>
      </c>
      <c r="B9" s="524" t="s">
        <v>217</v>
      </c>
      <c r="C9" s="663"/>
      <c r="D9" s="663"/>
      <c r="E9" s="663"/>
      <c r="F9" s="663"/>
      <c r="G9" s="663"/>
      <c r="H9" s="663">
        <f t="shared" ref="H9:H21" si="0">SUM(C9:G9)</f>
        <v>0</v>
      </c>
      <c r="I9" s="720"/>
      <c r="J9" s="720"/>
      <c r="K9" s="720"/>
      <c r="L9" s="720"/>
      <c r="M9" s="720"/>
      <c r="N9" s="720"/>
      <c r="O9" s="720"/>
      <c r="P9" s="720"/>
    </row>
    <row r="10" spans="1:16">
      <c r="A10" s="523">
        <v>3</v>
      </c>
      <c r="B10" s="524" t="s">
        <v>218</v>
      </c>
      <c r="C10" s="663"/>
      <c r="D10" s="663"/>
      <c r="E10" s="663"/>
      <c r="F10" s="663"/>
      <c r="G10" s="663"/>
      <c r="H10" s="663">
        <f t="shared" si="0"/>
        <v>0</v>
      </c>
      <c r="I10" s="720"/>
      <c r="J10" s="720"/>
      <c r="K10" s="720"/>
      <c r="L10" s="720"/>
      <c r="M10" s="720"/>
      <c r="N10" s="720"/>
      <c r="O10" s="720"/>
      <c r="P10" s="720"/>
    </row>
    <row r="11" spans="1:16">
      <c r="A11" s="523">
        <v>4</v>
      </c>
      <c r="B11" s="524" t="s">
        <v>219</v>
      </c>
      <c r="C11" s="663"/>
      <c r="D11" s="663"/>
      <c r="E11" s="663"/>
      <c r="F11" s="663"/>
      <c r="G11" s="663"/>
      <c r="H11" s="663">
        <f t="shared" si="0"/>
        <v>0</v>
      </c>
      <c r="I11" s="720"/>
      <c r="J11" s="720"/>
      <c r="K11" s="720"/>
      <c r="L11" s="720"/>
      <c r="M11" s="720"/>
      <c r="N11" s="720"/>
      <c r="O11" s="720"/>
      <c r="P11" s="720"/>
    </row>
    <row r="12" spans="1:16">
      <c r="A12" s="523">
        <v>5</v>
      </c>
      <c r="B12" s="524" t="s">
        <v>220</v>
      </c>
      <c r="C12" s="663"/>
      <c r="D12" s="663"/>
      <c r="E12" s="663"/>
      <c r="F12" s="663"/>
      <c r="G12" s="663"/>
      <c r="H12" s="663">
        <f t="shared" si="0"/>
        <v>0</v>
      </c>
      <c r="I12" s="720"/>
      <c r="J12" s="720"/>
      <c r="K12" s="720"/>
      <c r="L12" s="720"/>
      <c r="M12" s="720"/>
      <c r="N12" s="720"/>
      <c r="O12" s="720"/>
      <c r="P12" s="720"/>
    </row>
    <row r="13" spans="1:16">
      <c r="A13" s="523">
        <v>6</v>
      </c>
      <c r="B13" s="524" t="s">
        <v>221</v>
      </c>
      <c r="C13" s="663">
        <v>74355255.478200004</v>
      </c>
      <c r="D13" s="663">
        <v>1241064</v>
      </c>
      <c r="E13" s="663"/>
      <c r="F13" s="663"/>
      <c r="G13" s="663">
        <v>569311.70620000002</v>
      </c>
      <c r="H13" s="663">
        <f t="shared" si="0"/>
        <v>76165631.184400007</v>
      </c>
      <c r="I13" s="720"/>
      <c r="J13" s="720"/>
      <c r="K13" s="720"/>
      <c r="L13" s="720"/>
      <c r="M13" s="720"/>
      <c r="N13" s="720"/>
      <c r="O13" s="720"/>
      <c r="P13" s="720"/>
    </row>
    <row r="14" spans="1:16">
      <c r="A14" s="523">
        <v>7</v>
      </c>
      <c r="B14" s="524" t="s">
        <v>73</v>
      </c>
      <c r="C14" s="663">
        <v>607663.84499999997</v>
      </c>
      <c r="D14" s="663">
        <v>231323692.78830007</v>
      </c>
      <c r="E14" s="663">
        <v>306605239.27689993</v>
      </c>
      <c r="F14" s="663">
        <v>389632946.20450002</v>
      </c>
      <c r="G14" s="663">
        <v>602000</v>
      </c>
      <c r="H14" s="663">
        <f t="shared" si="0"/>
        <v>928771542.11470008</v>
      </c>
      <c r="I14" s="720"/>
      <c r="J14" s="720"/>
      <c r="K14" s="720"/>
      <c r="L14" s="720"/>
      <c r="M14" s="720"/>
      <c r="N14" s="720"/>
      <c r="O14" s="720"/>
      <c r="P14" s="720"/>
    </row>
    <row r="15" spans="1:16">
      <c r="A15" s="523">
        <v>8</v>
      </c>
      <c r="B15" s="526" t="s">
        <v>74</v>
      </c>
      <c r="C15" s="663">
        <v>764784.32900000014</v>
      </c>
      <c r="D15" s="663">
        <v>62456050.341500029</v>
      </c>
      <c r="E15" s="663">
        <v>146628675.75879994</v>
      </c>
      <c r="F15" s="663">
        <v>187833760.72989991</v>
      </c>
      <c r="G15" s="663">
        <v>610460.52370000002</v>
      </c>
      <c r="H15" s="663">
        <f t="shared" si="0"/>
        <v>398293731.68289989</v>
      </c>
      <c r="I15" s="720"/>
      <c r="J15" s="720"/>
      <c r="K15" s="720"/>
      <c r="L15" s="720"/>
      <c r="M15" s="720"/>
      <c r="N15" s="720"/>
      <c r="O15" s="720"/>
      <c r="P15" s="720"/>
    </row>
    <row r="16" spans="1:16">
      <c r="A16" s="523">
        <v>9</v>
      </c>
      <c r="B16" s="524" t="s">
        <v>75</v>
      </c>
      <c r="C16" s="663">
        <v>0</v>
      </c>
      <c r="D16" s="663">
        <v>0</v>
      </c>
      <c r="E16" s="663">
        <v>0</v>
      </c>
      <c r="F16" s="663">
        <v>0</v>
      </c>
      <c r="G16" s="663">
        <v>0</v>
      </c>
      <c r="H16" s="663">
        <f t="shared" si="0"/>
        <v>0</v>
      </c>
      <c r="I16" s="720"/>
      <c r="J16" s="720"/>
      <c r="K16" s="720"/>
      <c r="L16" s="720"/>
      <c r="M16" s="720"/>
      <c r="N16" s="720"/>
      <c r="O16" s="720"/>
      <c r="P16" s="720"/>
    </row>
    <row r="17" spans="1:16">
      <c r="A17" s="523">
        <v>10</v>
      </c>
      <c r="B17" s="636" t="s">
        <v>691</v>
      </c>
      <c r="C17" s="663">
        <v>280</v>
      </c>
      <c r="D17" s="663">
        <v>717021.44380000001</v>
      </c>
      <c r="E17" s="663">
        <v>1114167.8558999998</v>
      </c>
      <c r="F17" s="663">
        <v>3737390.2792000002</v>
      </c>
      <c r="G17" s="663">
        <v>549949.12600000005</v>
      </c>
      <c r="H17" s="663">
        <f t="shared" si="0"/>
        <v>6118808.7049000002</v>
      </c>
      <c r="I17" s="720"/>
      <c r="J17" s="720"/>
      <c r="K17" s="720"/>
      <c r="L17" s="720"/>
      <c r="M17" s="720"/>
      <c r="N17" s="720"/>
      <c r="O17" s="720"/>
      <c r="P17" s="720"/>
    </row>
    <row r="18" spans="1:16">
      <c r="A18" s="523">
        <v>11</v>
      </c>
      <c r="B18" s="524" t="s">
        <v>70</v>
      </c>
      <c r="C18" s="663">
        <v>870536.13999999943</v>
      </c>
      <c r="D18" s="663">
        <v>809329.7934999998</v>
      </c>
      <c r="E18" s="663">
        <v>4143211.2166999993</v>
      </c>
      <c r="F18" s="663">
        <v>21747932.959099997</v>
      </c>
      <c r="G18" s="663">
        <v>5016806.6979999999</v>
      </c>
      <c r="H18" s="663">
        <f t="shared" si="0"/>
        <v>32587816.807299994</v>
      </c>
      <c r="I18" s="720"/>
      <c r="J18" s="720"/>
      <c r="K18" s="720"/>
      <c r="L18" s="720"/>
      <c r="M18" s="720"/>
      <c r="N18" s="720"/>
      <c r="O18" s="720"/>
      <c r="P18" s="720"/>
    </row>
    <row r="19" spans="1:16">
      <c r="A19" s="523">
        <v>12</v>
      </c>
      <c r="B19" s="524" t="s">
        <v>71</v>
      </c>
      <c r="C19" s="663"/>
      <c r="D19" s="663"/>
      <c r="E19" s="663"/>
      <c r="F19" s="663"/>
      <c r="G19" s="663"/>
      <c r="H19" s="663">
        <f t="shared" si="0"/>
        <v>0</v>
      </c>
      <c r="I19" s="720"/>
      <c r="J19" s="720"/>
      <c r="K19" s="720"/>
      <c r="L19" s="720"/>
      <c r="M19" s="720"/>
      <c r="N19" s="720"/>
      <c r="O19" s="720"/>
      <c r="P19" s="720"/>
    </row>
    <row r="20" spans="1:16">
      <c r="A20" s="527">
        <v>13</v>
      </c>
      <c r="B20" s="526" t="s">
        <v>72</v>
      </c>
      <c r="C20" s="663"/>
      <c r="D20" s="663"/>
      <c r="E20" s="663"/>
      <c r="F20" s="663"/>
      <c r="G20" s="663"/>
      <c r="H20" s="663">
        <f t="shared" si="0"/>
        <v>0</v>
      </c>
      <c r="I20" s="720"/>
      <c r="J20" s="720"/>
      <c r="K20" s="720"/>
      <c r="L20" s="720"/>
      <c r="M20" s="720"/>
      <c r="N20" s="720"/>
      <c r="O20" s="720"/>
      <c r="P20" s="720"/>
    </row>
    <row r="21" spans="1:16">
      <c r="A21" s="523">
        <v>14</v>
      </c>
      <c r="B21" s="524" t="s">
        <v>670</v>
      </c>
      <c r="C21" s="663">
        <v>45845565.450000003</v>
      </c>
      <c r="D21" s="663">
        <v>19154586.573988002</v>
      </c>
      <c r="E21" s="663">
        <v>5219403.0978120007</v>
      </c>
      <c r="F21" s="663">
        <v>491540.26</v>
      </c>
      <c r="G21" s="663">
        <v>44370551.988700002</v>
      </c>
      <c r="H21" s="663">
        <f t="shared" si="0"/>
        <v>115081647.37050001</v>
      </c>
      <c r="I21" s="720"/>
      <c r="J21" s="720"/>
      <c r="K21" s="720"/>
      <c r="L21" s="720"/>
      <c r="M21" s="720"/>
      <c r="N21" s="720"/>
      <c r="O21" s="720"/>
      <c r="P21" s="720"/>
    </row>
    <row r="22" spans="1:16">
      <c r="A22" s="528">
        <v>15</v>
      </c>
      <c r="B22" s="525" t="s">
        <v>68</v>
      </c>
      <c r="C22" s="663">
        <f>SUM(C18:C21)+SUM(C8:C16)</f>
        <v>318618888.29190004</v>
      </c>
      <c r="D22" s="663">
        <f t="shared" ref="D22:G22" si="1">SUM(D18:D21)+SUM(D8:D16)</f>
        <v>355996368.59728813</v>
      </c>
      <c r="E22" s="663">
        <f t="shared" si="1"/>
        <v>462596529.35021186</v>
      </c>
      <c r="F22" s="663">
        <f t="shared" si="1"/>
        <v>622076180.15349996</v>
      </c>
      <c r="G22" s="663">
        <f t="shared" si="1"/>
        <v>51169130.916600004</v>
      </c>
      <c r="H22" s="663">
        <f>SUM(H18:H21)+SUM(H8:H16)</f>
        <v>1810457097.3095</v>
      </c>
      <c r="I22" s="720"/>
      <c r="J22" s="720"/>
      <c r="K22" s="720"/>
      <c r="L22" s="720"/>
      <c r="M22" s="720"/>
      <c r="N22" s="720"/>
      <c r="O22" s="720"/>
      <c r="P22" s="720"/>
    </row>
    <row r="23" spans="1:16">
      <c r="I23" s="720"/>
      <c r="J23" s="720"/>
      <c r="K23" s="720"/>
      <c r="L23" s="720"/>
      <c r="M23" s="720"/>
      <c r="N23" s="720"/>
      <c r="O23" s="720"/>
      <c r="P23" s="720"/>
    </row>
    <row r="24" spans="1:16">
      <c r="I24" s="720"/>
      <c r="J24" s="720"/>
      <c r="K24" s="720"/>
      <c r="L24" s="720"/>
      <c r="M24" s="720"/>
      <c r="N24" s="720"/>
      <c r="O24" s="720"/>
      <c r="P24" s="720"/>
    </row>
    <row r="26" spans="1:16" ht="38.25">
      <c r="B26" s="635" t="s">
        <v>940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26"/>
  <sheetViews>
    <sheetView showGridLines="0" zoomScale="85" zoomScaleNormal="85" workbookViewId="0">
      <selection activeCell="I7" sqref="I7:I23"/>
    </sheetView>
  </sheetViews>
  <sheetFormatPr defaultColWidth="9.140625" defaultRowHeight="12.75"/>
  <cols>
    <col min="1" max="1" width="11.85546875" style="529" bestFit="1" customWidth="1"/>
    <col min="2" max="2" width="114.7109375" style="518" customWidth="1"/>
    <col min="3" max="3" width="22.42578125" style="518" customWidth="1"/>
    <col min="4" max="4" width="23.5703125" style="518" customWidth="1"/>
    <col min="5" max="7" width="22.140625" style="540" customWidth="1"/>
    <col min="8" max="8" width="22.140625" style="518" customWidth="1"/>
    <col min="9" max="9" width="41.42578125" style="518" customWidth="1"/>
    <col min="10" max="16384" width="9.140625" style="518"/>
  </cols>
  <sheetData>
    <row r="1" spans="1:17">
      <c r="A1" s="517" t="s">
        <v>188</v>
      </c>
      <c r="B1" s="518" t="str">
        <f>'16. NSFR'!B1</f>
        <v>ს.ს "პროკრედიტ ბანკი"</v>
      </c>
      <c r="E1" s="518"/>
      <c r="F1" s="518"/>
      <c r="G1" s="518"/>
    </row>
    <row r="2" spans="1:17">
      <c r="A2" s="519" t="s">
        <v>189</v>
      </c>
      <c r="B2" s="521">
        <f>'16. NSFR'!B2</f>
        <v>44377</v>
      </c>
      <c r="E2" s="518"/>
      <c r="F2" s="518"/>
      <c r="G2" s="518"/>
    </row>
    <row r="3" spans="1:17">
      <c r="A3" s="520" t="s">
        <v>671</v>
      </c>
      <c r="B3" s="521"/>
      <c r="E3" s="518"/>
      <c r="F3" s="518"/>
      <c r="G3" s="518"/>
    </row>
    <row r="4" spans="1:17">
      <c r="C4" s="530" t="s">
        <v>672</v>
      </c>
      <c r="D4" s="530" t="s">
        <v>673</v>
      </c>
      <c r="E4" s="530" t="s">
        <v>674</v>
      </c>
      <c r="F4" s="530" t="s">
        <v>675</v>
      </c>
      <c r="G4" s="530" t="s">
        <v>676</v>
      </c>
      <c r="H4" s="530" t="s">
        <v>677</v>
      </c>
      <c r="I4" s="530" t="s">
        <v>678</v>
      </c>
    </row>
    <row r="5" spans="1:17" ht="33.950000000000003" customHeight="1">
      <c r="A5" s="775" t="s">
        <v>681</v>
      </c>
      <c r="B5" s="776"/>
      <c r="C5" s="789" t="s">
        <v>682</v>
      </c>
      <c r="D5" s="789"/>
      <c r="E5" s="789" t="s">
        <v>683</v>
      </c>
      <c r="F5" s="789" t="s">
        <v>684</v>
      </c>
      <c r="G5" s="787" t="s">
        <v>685</v>
      </c>
      <c r="H5" s="787" t="s">
        <v>686</v>
      </c>
      <c r="I5" s="531" t="s">
        <v>687</v>
      </c>
    </row>
    <row r="6" spans="1:17" ht="38.25">
      <c r="A6" s="779"/>
      <c r="B6" s="780"/>
      <c r="C6" s="579" t="s">
        <v>688</v>
      </c>
      <c r="D6" s="579" t="s">
        <v>689</v>
      </c>
      <c r="E6" s="789"/>
      <c r="F6" s="789"/>
      <c r="G6" s="788"/>
      <c r="H6" s="788"/>
      <c r="I6" s="531" t="s">
        <v>690</v>
      </c>
    </row>
    <row r="7" spans="1:17">
      <c r="A7" s="532">
        <v>1</v>
      </c>
      <c r="B7" s="524" t="s">
        <v>216</v>
      </c>
      <c r="C7" s="664"/>
      <c r="D7" s="664">
        <v>259556728.14970005</v>
      </c>
      <c r="E7" s="665">
        <v>0</v>
      </c>
      <c r="F7" s="665">
        <v>0</v>
      </c>
      <c r="G7" s="665"/>
      <c r="H7" s="664">
        <v>0</v>
      </c>
      <c r="I7" s="666">
        <f t="shared" ref="I7:I23" si="0">C7+D7-E7-F7-G7</f>
        <v>259556728.14970005</v>
      </c>
      <c r="J7" s="720"/>
      <c r="K7" s="720"/>
      <c r="L7" s="720"/>
      <c r="M7" s="720"/>
      <c r="N7" s="720"/>
      <c r="O7" s="720"/>
      <c r="P7" s="720"/>
      <c r="Q7" s="720"/>
    </row>
    <row r="8" spans="1:17">
      <c r="A8" s="532">
        <v>2</v>
      </c>
      <c r="B8" s="524" t="s">
        <v>217</v>
      </c>
      <c r="C8" s="664"/>
      <c r="D8" s="664">
        <v>0</v>
      </c>
      <c r="E8" s="665">
        <v>0</v>
      </c>
      <c r="F8" s="665">
        <v>0</v>
      </c>
      <c r="G8" s="665"/>
      <c r="H8" s="664">
        <v>0</v>
      </c>
      <c r="I8" s="666">
        <f t="shared" si="0"/>
        <v>0</v>
      </c>
      <c r="J8" s="720"/>
      <c r="K8" s="720"/>
      <c r="L8" s="720"/>
      <c r="M8" s="720"/>
      <c r="N8" s="720"/>
      <c r="O8" s="720"/>
      <c r="P8" s="720"/>
    </row>
    <row r="9" spans="1:17">
      <c r="A9" s="532">
        <v>3</v>
      </c>
      <c r="B9" s="524" t="s">
        <v>218</v>
      </c>
      <c r="C9" s="664"/>
      <c r="D9" s="664">
        <v>0</v>
      </c>
      <c r="E9" s="665">
        <v>0</v>
      </c>
      <c r="F9" s="665">
        <v>0</v>
      </c>
      <c r="G9" s="665"/>
      <c r="H9" s="664">
        <v>0</v>
      </c>
      <c r="I9" s="666">
        <f t="shared" si="0"/>
        <v>0</v>
      </c>
      <c r="J9" s="720"/>
      <c r="K9" s="720"/>
      <c r="L9" s="720"/>
      <c r="M9" s="720"/>
      <c r="N9" s="720"/>
      <c r="O9" s="720"/>
      <c r="P9" s="720"/>
    </row>
    <row r="10" spans="1:17">
      <c r="A10" s="532">
        <v>4</v>
      </c>
      <c r="B10" s="524" t="s">
        <v>219</v>
      </c>
      <c r="C10" s="664"/>
      <c r="D10" s="664">
        <v>0</v>
      </c>
      <c r="E10" s="665">
        <v>0</v>
      </c>
      <c r="F10" s="665">
        <v>0</v>
      </c>
      <c r="G10" s="665"/>
      <c r="H10" s="664">
        <v>0</v>
      </c>
      <c r="I10" s="666">
        <f t="shared" si="0"/>
        <v>0</v>
      </c>
      <c r="J10" s="720"/>
      <c r="K10" s="720"/>
      <c r="L10" s="720"/>
      <c r="M10" s="720"/>
      <c r="N10" s="720"/>
      <c r="O10" s="720"/>
      <c r="P10" s="720"/>
    </row>
    <row r="11" spans="1:17">
      <c r="A11" s="532">
        <v>5</v>
      </c>
      <c r="B11" s="524" t="s">
        <v>220</v>
      </c>
      <c r="C11" s="664"/>
      <c r="D11" s="664">
        <v>0</v>
      </c>
      <c r="E11" s="665">
        <v>0</v>
      </c>
      <c r="F11" s="665">
        <v>0</v>
      </c>
      <c r="G11" s="665"/>
      <c r="H11" s="664">
        <v>0</v>
      </c>
      <c r="I11" s="666">
        <f t="shared" si="0"/>
        <v>0</v>
      </c>
      <c r="J11" s="720"/>
      <c r="K11" s="720"/>
      <c r="L11" s="720"/>
      <c r="M11" s="720"/>
      <c r="N11" s="720"/>
      <c r="O11" s="720"/>
      <c r="P11" s="720"/>
    </row>
    <row r="12" spans="1:17">
      <c r="A12" s="532">
        <v>6</v>
      </c>
      <c r="B12" s="524" t="s">
        <v>221</v>
      </c>
      <c r="C12" s="664"/>
      <c r="D12" s="664">
        <v>76165631.184499994</v>
      </c>
      <c r="E12" s="665">
        <v>0</v>
      </c>
      <c r="F12" s="665">
        <v>0</v>
      </c>
      <c r="G12" s="665"/>
      <c r="H12" s="664">
        <v>0</v>
      </c>
      <c r="I12" s="666">
        <f t="shared" si="0"/>
        <v>76165631.184499994</v>
      </c>
      <c r="J12" s="720"/>
      <c r="K12" s="720"/>
      <c r="L12" s="720"/>
      <c r="M12" s="720"/>
      <c r="N12" s="720"/>
      <c r="O12" s="720"/>
      <c r="P12" s="720"/>
    </row>
    <row r="13" spans="1:17">
      <c r="A13" s="532">
        <v>7</v>
      </c>
      <c r="B13" s="524" t="s">
        <v>73</v>
      </c>
      <c r="C13" s="664">
        <v>21921835.900899999</v>
      </c>
      <c r="D13" s="664">
        <v>921919352.6008997</v>
      </c>
      <c r="E13" s="665">
        <v>15069646.387099996</v>
      </c>
      <c r="F13" s="665">
        <v>17063284.773199998</v>
      </c>
      <c r="G13" s="665"/>
      <c r="H13" s="664">
        <v>3034147.8517999998</v>
      </c>
      <c r="I13" s="666">
        <f t="shared" si="0"/>
        <v>911708257.34149969</v>
      </c>
      <c r="J13" s="720"/>
      <c r="K13" s="720"/>
      <c r="L13" s="720"/>
      <c r="M13" s="720"/>
      <c r="N13" s="720"/>
      <c r="O13" s="720"/>
      <c r="P13" s="720"/>
    </row>
    <row r="14" spans="1:17">
      <c r="A14" s="532">
        <v>8</v>
      </c>
      <c r="B14" s="526" t="s">
        <v>74</v>
      </c>
      <c r="C14" s="664">
        <v>32953673.110599991</v>
      </c>
      <c r="D14" s="664">
        <v>383066223.07509995</v>
      </c>
      <c r="E14" s="665">
        <v>17726164.502799999</v>
      </c>
      <c r="F14" s="665">
        <v>6786583.6442999961</v>
      </c>
      <c r="G14" s="665"/>
      <c r="H14" s="664">
        <v>2393838.0107999998</v>
      </c>
      <c r="I14" s="666">
        <f t="shared" si="0"/>
        <v>391507148.03859997</v>
      </c>
      <c r="J14" s="720"/>
      <c r="K14" s="720"/>
      <c r="L14" s="720"/>
      <c r="M14" s="720"/>
      <c r="N14" s="720"/>
      <c r="O14" s="720"/>
      <c r="P14" s="720"/>
    </row>
    <row r="15" spans="1:17">
      <c r="A15" s="532">
        <v>9</v>
      </c>
      <c r="B15" s="524" t="s">
        <v>75</v>
      </c>
      <c r="C15" s="664">
        <v>0</v>
      </c>
      <c r="D15" s="664">
        <v>0</v>
      </c>
      <c r="E15" s="665">
        <v>0</v>
      </c>
      <c r="F15" s="665">
        <v>0</v>
      </c>
      <c r="G15" s="665"/>
      <c r="H15" s="664">
        <v>0</v>
      </c>
      <c r="I15" s="666">
        <f t="shared" si="0"/>
        <v>0</v>
      </c>
      <c r="J15" s="720"/>
      <c r="K15" s="720"/>
      <c r="L15" s="720"/>
      <c r="M15" s="720"/>
      <c r="N15" s="720"/>
      <c r="O15" s="720"/>
      <c r="P15" s="720"/>
    </row>
    <row r="16" spans="1:17">
      <c r="A16" s="532">
        <v>10</v>
      </c>
      <c r="B16" s="636" t="s">
        <v>691</v>
      </c>
      <c r="C16" s="664">
        <v>16625314.223299999</v>
      </c>
      <c r="D16" s="664">
        <v>0</v>
      </c>
      <c r="E16" s="665">
        <v>10506505.518399999</v>
      </c>
      <c r="F16" s="665">
        <v>0</v>
      </c>
      <c r="G16" s="665"/>
      <c r="H16" s="664">
        <v>5427985.8626000006</v>
      </c>
      <c r="I16" s="666">
        <f t="shared" si="0"/>
        <v>6118808.7049000002</v>
      </c>
      <c r="J16" s="720"/>
      <c r="K16" s="720"/>
      <c r="L16" s="720"/>
      <c r="M16" s="720"/>
      <c r="N16" s="720"/>
      <c r="O16" s="720"/>
      <c r="P16" s="720"/>
    </row>
    <row r="17" spans="1:16">
      <c r="A17" s="532">
        <v>11</v>
      </c>
      <c r="B17" s="524" t="s">
        <v>70</v>
      </c>
      <c r="C17" s="664">
        <v>0</v>
      </c>
      <c r="D17" s="664">
        <v>32587816.807299983</v>
      </c>
      <c r="E17" s="665">
        <v>0</v>
      </c>
      <c r="F17" s="665">
        <v>548075.63990000042</v>
      </c>
      <c r="G17" s="665"/>
      <c r="H17" s="664">
        <v>0</v>
      </c>
      <c r="I17" s="666">
        <f t="shared" si="0"/>
        <v>32039741.167399984</v>
      </c>
      <c r="J17" s="720"/>
      <c r="K17" s="720"/>
      <c r="L17" s="720"/>
      <c r="M17" s="720"/>
      <c r="N17" s="720"/>
      <c r="O17" s="720"/>
      <c r="P17" s="720"/>
    </row>
    <row r="18" spans="1:16">
      <c r="A18" s="532">
        <v>12</v>
      </c>
      <c r="B18" s="524" t="s">
        <v>71</v>
      </c>
      <c r="C18" s="664">
        <v>0</v>
      </c>
      <c r="D18" s="664">
        <v>0</v>
      </c>
      <c r="E18" s="665">
        <v>0</v>
      </c>
      <c r="F18" s="665">
        <v>0</v>
      </c>
      <c r="G18" s="665"/>
      <c r="H18" s="664">
        <v>0</v>
      </c>
      <c r="I18" s="666">
        <f t="shared" si="0"/>
        <v>0</v>
      </c>
      <c r="J18" s="720"/>
      <c r="K18" s="720"/>
      <c r="L18" s="720"/>
      <c r="M18" s="720"/>
      <c r="N18" s="720"/>
      <c r="O18" s="720"/>
      <c r="P18" s="720"/>
    </row>
    <row r="19" spans="1:16">
      <c r="A19" s="535">
        <v>13</v>
      </c>
      <c r="B19" s="526" t="s">
        <v>72</v>
      </c>
      <c r="C19" s="664">
        <v>0</v>
      </c>
      <c r="D19" s="664">
        <v>0</v>
      </c>
      <c r="E19" s="665">
        <v>0</v>
      </c>
      <c r="F19" s="665">
        <v>0</v>
      </c>
      <c r="G19" s="665"/>
      <c r="H19" s="664">
        <v>0</v>
      </c>
      <c r="I19" s="666">
        <f t="shared" si="0"/>
        <v>0</v>
      </c>
      <c r="J19" s="720"/>
      <c r="K19" s="720"/>
      <c r="L19" s="720"/>
      <c r="M19" s="720"/>
      <c r="N19" s="720"/>
      <c r="O19" s="720"/>
      <c r="P19" s="720"/>
    </row>
    <row r="20" spans="1:16">
      <c r="A20" s="532">
        <v>14</v>
      </c>
      <c r="B20" s="524" t="s">
        <v>670</v>
      </c>
      <c r="C20" s="664">
        <v>347031.32123333332</v>
      </c>
      <c r="D20" s="664">
        <v>122331155.53286669</v>
      </c>
      <c r="E20" s="665">
        <v>156562.14000000001</v>
      </c>
      <c r="F20" s="665">
        <v>300</v>
      </c>
      <c r="G20" s="665"/>
      <c r="H20" s="664">
        <v>7900</v>
      </c>
      <c r="I20" s="666">
        <f t="shared" si="0"/>
        <v>122521324.71410002</v>
      </c>
      <c r="J20" s="720"/>
      <c r="K20" s="720"/>
      <c r="L20" s="720"/>
      <c r="M20" s="720"/>
      <c r="N20" s="720"/>
      <c r="O20" s="720"/>
      <c r="P20" s="720"/>
    </row>
    <row r="21" spans="1:16" s="537" customFormat="1">
      <c r="A21" s="536">
        <v>15</v>
      </c>
      <c r="B21" s="525" t="s">
        <v>68</v>
      </c>
      <c r="C21" s="663">
        <f>SUM(C7:C15)+SUM(C17:C20)</f>
        <v>55222540.332733318</v>
      </c>
      <c r="D21" s="663">
        <f t="shared" ref="D21:H21" si="1">SUM(D7:D15)+SUM(D17:D20)</f>
        <v>1795626907.3503661</v>
      </c>
      <c r="E21" s="663">
        <f t="shared" si="1"/>
        <v>32952373.029899996</v>
      </c>
      <c r="F21" s="663">
        <f t="shared" si="1"/>
        <v>24398244.057399992</v>
      </c>
      <c r="G21" s="663">
        <v>14922935.48</v>
      </c>
      <c r="H21" s="663">
        <f t="shared" si="1"/>
        <v>5435885.8625999996</v>
      </c>
      <c r="I21" s="666">
        <f t="shared" si="0"/>
        <v>1778575895.1157994</v>
      </c>
      <c r="J21" s="720"/>
      <c r="K21" s="720"/>
      <c r="L21" s="720"/>
      <c r="M21" s="720"/>
      <c r="N21" s="720"/>
      <c r="O21" s="720"/>
      <c r="P21" s="720"/>
    </row>
    <row r="22" spans="1:16">
      <c r="A22" s="538">
        <v>16</v>
      </c>
      <c r="B22" s="539" t="s">
        <v>692</v>
      </c>
      <c r="C22" s="664">
        <v>54833657.051499963</v>
      </c>
      <c r="D22" s="664">
        <v>1332556612.3033018</v>
      </c>
      <c r="E22" s="665">
        <v>32787155.299899988</v>
      </c>
      <c r="F22" s="665">
        <v>24397944.05740004</v>
      </c>
      <c r="G22" s="665">
        <v>14922935.48</v>
      </c>
      <c r="H22" s="664">
        <v>5427985.8625999996</v>
      </c>
      <c r="I22" s="666">
        <f t="shared" si="0"/>
        <v>1315282234.5175016</v>
      </c>
      <c r="J22" s="720"/>
      <c r="K22" s="720"/>
      <c r="L22" s="720"/>
      <c r="M22" s="720"/>
      <c r="N22" s="720"/>
      <c r="O22" s="720"/>
      <c r="P22" s="720"/>
    </row>
    <row r="23" spans="1:16">
      <c r="A23" s="538">
        <v>17</v>
      </c>
      <c r="B23" s="539" t="s">
        <v>693</v>
      </c>
      <c r="C23" s="664">
        <v>0</v>
      </c>
      <c r="D23" s="664">
        <v>63381645.099999994</v>
      </c>
      <c r="E23" s="665">
        <v>0</v>
      </c>
      <c r="F23" s="665">
        <v>0</v>
      </c>
      <c r="G23" s="665"/>
      <c r="H23" s="664"/>
      <c r="I23" s="666">
        <f t="shared" si="0"/>
        <v>63381645.099999994</v>
      </c>
      <c r="J23" s="720"/>
      <c r="K23" s="720"/>
      <c r="L23" s="720"/>
      <c r="M23" s="720"/>
      <c r="N23" s="720"/>
      <c r="O23" s="720"/>
      <c r="P23" s="720"/>
    </row>
    <row r="26" spans="1:16" ht="42.6" customHeight="1">
      <c r="B26" s="635" t="s">
        <v>940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P47"/>
  <sheetViews>
    <sheetView showGridLines="0" zoomScale="70" zoomScaleNormal="70" workbookViewId="0">
      <selection activeCell="C7" sqref="C7:I34"/>
    </sheetView>
  </sheetViews>
  <sheetFormatPr defaultColWidth="9.140625" defaultRowHeight="12.75"/>
  <cols>
    <col min="1" max="1" width="11" style="518" bestFit="1" customWidth="1"/>
    <col min="2" max="2" width="93.42578125" style="518" customWidth="1"/>
    <col min="3" max="8" width="22" style="518" customWidth="1"/>
    <col min="9" max="9" width="42.28515625" style="518" bestFit="1" customWidth="1"/>
    <col min="10" max="16384" width="9.140625" style="518"/>
  </cols>
  <sheetData>
    <row r="1" spans="1:16">
      <c r="A1" s="517" t="s">
        <v>188</v>
      </c>
      <c r="B1" s="518" t="str">
        <f>'16. NSFR'!B1</f>
        <v>ს.ს "პროკრედიტ ბანკი"</v>
      </c>
    </row>
    <row r="2" spans="1:16">
      <c r="A2" s="519" t="s">
        <v>189</v>
      </c>
      <c r="B2" s="521">
        <f>'16. NSFR'!B2</f>
        <v>44377</v>
      </c>
    </row>
    <row r="3" spans="1:16">
      <c r="A3" s="520" t="s">
        <v>694</v>
      </c>
      <c r="B3" s="521"/>
    </row>
    <row r="4" spans="1:16">
      <c r="C4" s="530" t="s">
        <v>672</v>
      </c>
      <c r="D4" s="530" t="s">
        <v>673</v>
      </c>
      <c r="E4" s="530" t="s">
        <v>674</v>
      </c>
      <c r="F4" s="530" t="s">
        <v>675</v>
      </c>
      <c r="G4" s="530" t="s">
        <v>676</v>
      </c>
      <c r="H4" s="530" t="s">
        <v>677</v>
      </c>
      <c r="I4" s="530" t="s">
        <v>678</v>
      </c>
    </row>
    <row r="5" spans="1:16" ht="41.45" customHeight="1">
      <c r="A5" s="775" t="s">
        <v>953</v>
      </c>
      <c r="B5" s="776"/>
      <c r="C5" s="789" t="s">
        <v>682</v>
      </c>
      <c r="D5" s="789"/>
      <c r="E5" s="789" t="s">
        <v>683</v>
      </c>
      <c r="F5" s="789" t="s">
        <v>684</v>
      </c>
      <c r="G5" s="787" t="s">
        <v>685</v>
      </c>
      <c r="H5" s="787" t="s">
        <v>686</v>
      </c>
      <c r="I5" s="531" t="s">
        <v>687</v>
      </c>
    </row>
    <row r="6" spans="1:16" ht="41.45" customHeight="1">
      <c r="A6" s="779"/>
      <c r="B6" s="780"/>
      <c r="C6" s="579" t="s">
        <v>688</v>
      </c>
      <c r="D6" s="579" t="s">
        <v>689</v>
      </c>
      <c r="E6" s="789"/>
      <c r="F6" s="789"/>
      <c r="G6" s="788"/>
      <c r="H6" s="788"/>
      <c r="I6" s="531" t="s">
        <v>690</v>
      </c>
    </row>
    <row r="7" spans="1:16">
      <c r="A7" s="533">
        <v>1</v>
      </c>
      <c r="B7" s="541" t="s">
        <v>695</v>
      </c>
      <c r="C7" s="664">
        <v>0</v>
      </c>
      <c r="D7" s="664">
        <v>260739488.45450005</v>
      </c>
      <c r="E7" s="664">
        <v>0</v>
      </c>
      <c r="F7" s="664">
        <v>23247.545803999998</v>
      </c>
      <c r="G7" s="664"/>
      <c r="H7" s="664">
        <v>0</v>
      </c>
      <c r="I7" s="667">
        <f t="shared" ref="I7:I34" si="0">C7+D7-E7-F7-G7</f>
        <v>260716240.90869606</v>
      </c>
      <c r="J7" s="720"/>
      <c r="K7" s="720"/>
      <c r="L7" s="720"/>
      <c r="M7" s="720"/>
      <c r="N7" s="720"/>
      <c r="O7" s="720"/>
      <c r="P7" s="720"/>
    </row>
    <row r="8" spans="1:16">
      <c r="A8" s="533">
        <v>2</v>
      </c>
      <c r="B8" s="541" t="s">
        <v>696</v>
      </c>
      <c r="C8" s="664">
        <v>0</v>
      </c>
      <c r="D8" s="664">
        <v>79810880.960599989</v>
      </c>
      <c r="E8" s="664">
        <v>0</v>
      </c>
      <c r="F8" s="664">
        <v>72688.821958</v>
      </c>
      <c r="G8" s="664"/>
      <c r="H8" s="664">
        <v>0</v>
      </c>
      <c r="I8" s="667">
        <f t="shared" si="0"/>
        <v>79738192.138641983</v>
      </c>
      <c r="J8" s="720"/>
      <c r="K8" s="720"/>
      <c r="L8" s="720"/>
      <c r="M8" s="720"/>
      <c r="N8" s="720"/>
      <c r="O8" s="720"/>
      <c r="P8" s="720"/>
    </row>
    <row r="9" spans="1:16">
      <c r="A9" s="533">
        <v>3</v>
      </c>
      <c r="B9" s="541" t="s">
        <v>697</v>
      </c>
      <c r="C9" s="664">
        <v>0</v>
      </c>
      <c r="D9" s="664">
        <v>0</v>
      </c>
      <c r="E9" s="664">
        <v>0</v>
      </c>
      <c r="F9" s="664">
        <v>0</v>
      </c>
      <c r="G9" s="664"/>
      <c r="H9" s="664">
        <v>0</v>
      </c>
      <c r="I9" s="667">
        <f t="shared" si="0"/>
        <v>0</v>
      </c>
      <c r="J9" s="720"/>
      <c r="K9" s="720"/>
      <c r="L9" s="720"/>
      <c r="M9" s="720"/>
      <c r="N9" s="720"/>
      <c r="O9" s="720"/>
      <c r="P9" s="720"/>
    </row>
    <row r="10" spans="1:16">
      <c r="A10" s="533">
        <v>4</v>
      </c>
      <c r="B10" s="541" t="s">
        <v>698</v>
      </c>
      <c r="C10" s="664">
        <v>0</v>
      </c>
      <c r="D10" s="664">
        <v>28372274.685699999</v>
      </c>
      <c r="E10" s="664">
        <v>0</v>
      </c>
      <c r="F10" s="664">
        <v>559077.42287000001</v>
      </c>
      <c r="G10" s="664"/>
      <c r="H10" s="664">
        <v>0</v>
      </c>
      <c r="I10" s="667">
        <f t="shared" si="0"/>
        <v>27813197.26283</v>
      </c>
      <c r="J10" s="720"/>
      <c r="K10" s="720"/>
      <c r="L10" s="720"/>
      <c r="M10" s="720"/>
      <c r="N10" s="720"/>
      <c r="O10" s="720"/>
      <c r="P10" s="720"/>
    </row>
    <row r="11" spans="1:16">
      <c r="A11" s="533">
        <v>5</v>
      </c>
      <c r="B11" s="541" t="s">
        <v>699</v>
      </c>
      <c r="C11" s="664">
        <v>3551221.4775999999</v>
      </c>
      <c r="D11" s="664">
        <v>113702487.63390003</v>
      </c>
      <c r="E11" s="664">
        <v>3691360.2976000002</v>
      </c>
      <c r="F11" s="664">
        <v>2168562.1179860001</v>
      </c>
      <c r="G11" s="664"/>
      <c r="H11" s="664">
        <v>0</v>
      </c>
      <c r="I11" s="667">
        <f t="shared" si="0"/>
        <v>111393786.69591403</v>
      </c>
      <c r="J11" s="720"/>
      <c r="K11" s="720"/>
      <c r="L11" s="720"/>
      <c r="M11" s="720"/>
      <c r="N11" s="720"/>
      <c r="O11" s="720"/>
      <c r="P11" s="720"/>
    </row>
    <row r="12" spans="1:16">
      <c r="A12" s="533">
        <v>6</v>
      </c>
      <c r="B12" s="541" t="s">
        <v>700</v>
      </c>
      <c r="C12" s="664">
        <v>884865.90480000002</v>
      </c>
      <c r="D12" s="664">
        <v>65336756.169899993</v>
      </c>
      <c r="E12" s="664">
        <v>464514.29060000001</v>
      </c>
      <c r="F12" s="664">
        <v>1258751.5193079999</v>
      </c>
      <c r="G12" s="664"/>
      <c r="H12" s="664">
        <v>0</v>
      </c>
      <c r="I12" s="667">
        <f t="shared" si="0"/>
        <v>64498356.264791988</v>
      </c>
      <c r="J12" s="720"/>
      <c r="K12" s="720"/>
      <c r="L12" s="720"/>
      <c r="M12" s="720"/>
      <c r="N12" s="720"/>
      <c r="O12" s="720"/>
      <c r="P12" s="720"/>
    </row>
    <row r="13" spans="1:16">
      <c r="A13" s="533">
        <v>7</v>
      </c>
      <c r="B13" s="541" t="s">
        <v>701</v>
      </c>
      <c r="C13" s="664">
        <v>2251503.3733999999</v>
      </c>
      <c r="D13" s="664">
        <v>120739480.39059991</v>
      </c>
      <c r="E13" s="664">
        <v>2089961.4257999999</v>
      </c>
      <c r="F13" s="664">
        <v>2337630.361238</v>
      </c>
      <c r="G13" s="664"/>
      <c r="H13" s="664">
        <v>0</v>
      </c>
      <c r="I13" s="667">
        <f t="shared" si="0"/>
        <v>118563391.97696191</v>
      </c>
      <c r="J13" s="720"/>
      <c r="K13" s="720"/>
      <c r="L13" s="720"/>
      <c r="M13" s="720"/>
      <c r="N13" s="720"/>
      <c r="O13" s="720"/>
      <c r="P13" s="720"/>
    </row>
    <row r="14" spans="1:16">
      <c r="A14" s="533">
        <v>8</v>
      </c>
      <c r="B14" s="541" t="s">
        <v>702</v>
      </c>
      <c r="C14" s="664">
        <v>2224487.1491</v>
      </c>
      <c r="D14" s="664">
        <v>112776034.50219996</v>
      </c>
      <c r="E14" s="664">
        <v>1685076.2482000003</v>
      </c>
      <c r="F14" s="664">
        <v>2174485.9303860003</v>
      </c>
      <c r="G14" s="664"/>
      <c r="H14" s="664">
        <v>99788.318599999999</v>
      </c>
      <c r="I14" s="667">
        <f t="shared" si="0"/>
        <v>111140959.47271396</v>
      </c>
      <c r="J14" s="720"/>
      <c r="K14" s="720"/>
      <c r="L14" s="720"/>
      <c r="M14" s="720"/>
      <c r="N14" s="720"/>
      <c r="O14" s="720"/>
      <c r="P14" s="720"/>
    </row>
    <row r="15" spans="1:16">
      <c r="A15" s="533">
        <v>9</v>
      </c>
      <c r="B15" s="541" t="s">
        <v>703</v>
      </c>
      <c r="C15" s="664">
        <v>12425320.444800001</v>
      </c>
      <c r="D15" s="664">
        <v>106819810.65000004</v>
      </c>
      <c r="E15" s="664">
        <v>5086206.4127999991</v>
      </c>
      <c r="F15" s="664">
        <v>1953600.829318</v>
      </c>
      <c r="G15" s="664"/>
      <c r="H15" s="664">
        <v>0</v>
      </c>
      <c r="I15" s="667">
        <f t="shared" si="0"/>
        <v>112205323.85268204</v>
      </c>
      <c r="J15" s="720"/>
      <c r="K15" s="720"/>
      <c r="L15" s="720"/>
      <c r="M15" s="720"/>
      <c r="N15" s="720"/>
      <c r="O15" s="720"/>
      <c r="P15" s="720"/>
    </row>
    <row r="16" spans="1:16">
      <c r="A16" s="533">
        <v>10</v>
      </c>
      <c r="B16" s="541" t="s">
        <v>704</v>
      </c>
      <c r="C16" s="664">
        <v>0</v>
      </c>
      <c r="D16" s="664">
        <v>93053793.598400071</v>
      </c>
      <c r="E16" s="664">
        <v>15611.672500000001</v>
      </c>
      <c r="F16" s="664">
        <v>1850287.8035240017</v>
      </c>
      <c r="G16" s="664"/>
      <c r="H16" s="664">
        <v>0</v>
      </c>
      <c r="I16" s="667">
        <f t="shared" si="0"/>
        <v>91187894.122376069</v>
      </c>
      <c r="J16" s="720"/>
      <c r="K16" s="720"/>
      <c r="L16" s="720"/>
      <c r="M16" s="720"/>
      <c r="N16" s="720"/>
      <c r="O16" s="720"/>
      <c r="P16" s="720"/>
    </row>
    <row r="17" spans="1:16">
      <c r="A17" s="533">
        <v>11</v>
      </c>
      <c r="B17" s="541" t="s">
        <v>705</v>
      </c>
      <c r="C17" s="664">
        <v>304518.10159999999</v>
      </c>
      <c r="D17" s="664">
        <v>15606730.497199997</v>
      </c>
      <c r="E17" s="664">
        <v>110800.92019999999</v>
      </c>
      <c r="F17" s="664">
        <v>307625.00793799997</v>
      </c>
      <c r="G17" s="664"/>
      <c r="H17" s="664">
        <v>0</v>
      </c>
      <c r="I17" s="667">
        <f t="shared" si="0"/>
        <v>15492822.670661999</v>
      </c>
      <c r="J17" s="720"/>
      <c r="K17" s="720"/>
      <c r="L17" s="720"/>
      <c r="M17" s="720"/>
      <c r="N17" s="720"/>
      <c r="O17" s="720"/>
      <c r="P17" s="720"/>
    </row>
    <row r="18" spans="1:16">
      <c r="A18" s="533">
        <v>12</v>
      </c>
      <c r="B18" s="541" t="s">
        <v>706</v>
      </c>
      <c r="C18" s="664">
        <v>5256179.8163999999</v>
      </c>
      <c r="D18" s="664">
        <v>96701702.755900085</v>
      </c>
      <c r="E18" s="664">
        <v>1701283.6947999997</v>
      </c>
      <c r="F18" s="664">
        <v>1903299.4314880006</v>
      </c>
      <c r="G18" s="664"/>
      <c r="H18" s="664">
        <v>0</v>
      </c>
      <c r="I18" s="667">
        <f t="shared" si="0"/>
        <v>98353299.44601208</v>
      </c>
      <c r="J18" s="720"/>
      <c r="K18" s="720"/>
      <c r="L18" s="720"/>
      <c r="M18" s="720"/>
      <c r="N18" s="720"/>
      <c r="O18" s="720"/>
      <c r="P18" s="720"/>
    </row>
    <row r="19" spans="1:16">
      <c r="A19" s="533">
        <v>13</v>
      </c>
      <c r="B19" s="541" t="s">
        <v>707</v>
      </c>
      <c r="C19" s="664">
        <v>291670.28120000003</v>
      </c>
      <c r="D19" s="664">
        <v>69754740.07979998</v>
      </c>
      <c r="E19" s="664">
        <v>379691.30180000002</v>
      </c>
      <c r="F19" s="664">
        <v>1330244.4405459997</v>
      </c>
      <c r="G19" s="664"/>
      <c r="H19" s="664">
        <v>0</v>
      </c>
      <c r="I19" s="667">
        <f t="shared" si="0"/>
        <v>68336474.618653983</v>
      </c>
      <c r="J19" s="720"/>
      <c r="K19" s="720"/>
      <c r="L19" s="720"/>
      <c r="M19" s="720"/>
      <c r="N19" s="720"/>
      <c r="O19" s="720"/>
      <c r="P19" s="720"/>
    </row>
    <row r="20" spans="1:16">
      <c r="A20" s="533">
        <v>14</v>
      </c>
      <c r="B20" s="541" t="s">
        <v>708</v>
      </c>
      <c r="C20" s="664">
        <v>14327184.112000002</v>
      </c>
      <c r="D20" s="664">
        <v>106182915.236</v>
      </c>
      <c r="E20" s="664">
        <v>11291160.017399993</v>
      </c>
      <c r="F20" s="664">
        <v>839689.770808</v>
      </c>
      <c r="G20" s="664"/>
      <c r="H20" s="664">
        <v>4992682.1260000002</v>
      </c>
      <c r="I20" s="667">
        <f t="shared" si="0"/>
        <v>108379249.55979201</v>
      </c>
      <c r="J20" s="720"/>
      <c r="K20" s="720"/>
      <c r="L20" s="720"/>
      <c r="M20" s="720"/>
      <c r="N20" s="720"/>
      <c r="O20" s="720"/>
      <c r="P20" s="720"/>
    </row>
    <row r="21" spans="1:16">
      <c r="A21" s="533">
        <v>15</v>
      </c>
      <c r="B21" s="541" t="s">
        <v>709</v>
      </c>
      <c r="C21" s="664">
        <v>1325847.5487000002</v>
      </c>
      <c r="D21" s="664">
        <v>14840395.1391</v>
      </c>
      <c r="E21" s="664">
        <v>628014.17050000001</v>
      </c>
      <c r="F21" s="664">
        <v>257074.65223400004</v>
      </c>
      <c r="G21" s="664"/>
      <c r="H21" s="664">
        <v>0</v>
      </c>
      <c r="I21" s="667">
        <f t="shared" si="0"/>
        <v>15281153.865066003</v>
      </c>
      <c r="J21" s="720"/>
      <c r="K21" s="720"/>
      <c r="L21" s="720"/>
      <c r="M21" s="720"/>
      <c r="N21" s="720"/>
      <c r="O21" s="720"/>
      <c r="P21" s="720"/>
    </row>
    <row r="22" spans="1:16">
      <c r="A22" s="533">
        <v>16</v>
      </c>
      <c r="B22" s="541" t="s">
        <v>710</v>
      </c>
      <c r="C22" s="664">
        <v>0</v>
      </c>
      <c r="D22" s="664">
        <v>1942648.1225999999</v>
      </c>
      <c r="E22" s="664">
        <v>0</v>
      </c>
      <c r="F22" s="664">
        <v>38808.598728000004</v>
      </c>
      <c r="G22" s="664"/>
      <c r="H22" s="664">
        <v>0</v>
      </c>
      <c r="I22" s="667">
        <f t="shared" si="0"/>
        <v>1903839.5238719999</v>
      </c>
      <c r="J22" s="720"/>
      <c r="K22" s="720"/>
      <c r="L22" s="720"/>
      <c r="M22" s="720"/>
      <c r="N22" s="720"/>
      <c r="O22" s="720"/>
      <c r="P22" s="720"/>
    </row>
    <row r="23" spans="1:16">
      <c r="A23" s="533">
        <v>17</v>
      </c>
      <c r="B23" s="541" t="s">
        <v>711</v>
      </c>
      <c r="C23" s="664">
        <v>0</v>
      </c>
      <c r="D23" s="664">
        <v>239111.26120000001</v>
      </c>
      <c r="E23" s="664">
        <v>0</v>
      </c>
      <c r="F23" s="664">
        <v>4780.7120720000003</v>
      </c>
      <c r="G23" s="664"/>
      <c r="H23" s="664">
        <v>0</v>
      </c>
      <c r="I23" s="667">
        <f t="shared" si="0"/>
        <v>234330.54912800001</v>
      </c>
      <c r="J23" s="720"/>
      <c r="K23" s="720"/>
      <c r="L23" s="720"/>
      <c r="M23" s="720"/>
      <c r="N23" s="720"/>
      <c r="O23" s="720"/>
      <c r="P23" s="720"/>
    </row>
    <row r="24" spans="1:16">
      <c r="A24" s="533">
        <v>18</v>
      </c>
      <c r="B24" s="541" t="s">
        <v>712</v>
      </c>
      <c r="C24" s="664">
        <v>0</v>
      </c>
      <c r="D24" s="664">
        <v>8243861.0700000003</v>
      </c>
      <c r="E24" s="664">
        <v>0</v>
      </c>
      <c r="F24" s="664">
        <v>161622.20949400001</v>
      </c>
      <c r="G24" s="664"/>
      <c r="H24" s="664">
        <v>0</v>
      </c>
      <c r="I24" s="667">
        <f t="shared" si="0"/>
        <v>8082238.860506</v>
      </c>
      <c r="J24" s="720"/>
      <c r="K24" s="720"/>
      <c r="L24" s="720"/>
      <c r="M24" s="720"/>
      <c r="N24" s="720"/>
      <c r="O24" s="720"/>
      <c r="P24" s="720"/>
    </row>
    <row r="25" spans="1:16">
      <c r="A25" s="533">
        <v>19</v>
      </c>
      <c r="B25" s="541" t="s">
        <v>713</v>
      </c>
      <c r="C25" s="664">
        <v>0</v>
      </c>
      <c r="D25" s="664">
        <v>3368549.8544999999</v>
      </c>
      <c r="E25" s="664">
        <v>0</v>
      </c>
      <c r="F25" s="664">
        <v>67107.196991999997</v>
      </c>
      <c r="G25" s="664"/>
      <c r="H25" s="664">
        <v>0</v>
      </c>
      <c r="I25" s="667">
        <f t="shared" si="0"/>
        <v>3301442.6575079998</v>
      </c>
      <c r="J25" s="720"/>
      <c r="K25" s="720"/>
      <c r="L25" s="720"/>
      <c r="M25" s="720"/>
      <c r="N25" s="720"/>
      <c r="O25" s="720"/>
      <c r="P25" s="720"/>
    </row>
    <row r="26" spans="1:16">
      <c r="A26" s="533">
        <v>20</v>
      </c>
      <c r="B26" s="541" t="s">
        <v>714</v>
      </c>
      <c r="C26" s="664">
        <v>2202576.2047000001</v>
      </c>
      <c r="D26" s="664">
        <v>30437567.542500004</v>
      </c>
      <c r="E26" s="664">
        <v>729432.83550000004</v>
      </c>
      <c r="F26" s="664">
        <v>592331.74022000004</v>
      </c>
      <c r="G26" s="664"/>
      <c r="H26" s="664">
        <v>0</v>
      </c>
      <c r="I26" s="667">
        <f t="shared" si="0"/>
        <v>31318379.171480004</v>
      </c>
      <c r="J26" s="720"/>
      <c r="K26" s="720"/>
      <c r="L26" s="720"/>
      <c r="M26" s="720"/>
      <c r="N26" s="720"/>
      <c r="O26" s="720"/>
      <c r="P26" s="720"/>
    </row>
    <row r="27" spans="1:16">
      <c r="A27" s="533">
        <v>21</v>
      </c>
      <c r="B27" s="541" t="s">
        <v>715</v>
      </c>
      <c r="C27" s="664">
        <v>1475903.8101999999</v>
      </c>
      <c r="D27" s="664">
        <v>53208784.6523</v>
      </c>
      <c r="E27" s="664">
        <v>734089.04020000005</v>
      </c>
      <c r="F27" s="664">
        <v>1051498.8434599999</v>
      </c>
      <c r="G27" s="664"/>
      <c r="H27" s="664">
        <v>0</v>
      </c>
      <c r="I27" s="667">
        <f t="shared" si="0"/>
        <v>52899100.578839995</v>
      </c>
      <c r="J27" s="720"/>
      <c r="K27" s="720"/>
      <c r="L27" s="720"/>
      <c r="M27" s="720"/>
      <c r="N27" s="720"/>
      <c r="O27" s="720"/>
      <c r="P27" s="720"/>
    </row>
    <row r="28" spans="1:16">
      <c r="A28" s="533">
        <v>22</v>
      </c>
      <c r="B28" s="541" t="s">
        <v>716</v>
      </c>
      <c r="C28" s="664">
        <v>0.16</v>
      </c>
      <c r="D28" s="664">
        <v>11752834.314299997</v>
      </c>
      <c r="E28" s="664">
        <v>38946.169400000006</v>
      </c>
      <c r="F28" s="664">
        <v>224047.84374000004</v>
      </c>
      <c r="G28" s="664"/>
      <c r="H28" s="664">
        <v>0</v>
      </c>
      <c r="I28" s="667">
        <f t="shared" si="0"/>
        <v>11489840.461159999</v>
      </c>
      <c r="J28" s="720"/>
      <c r="K28" s="720"/>
      <c r="L28" s="720"/>
      <c r="M28" s="720"/>
      <c r="N28" s="720"/>
      <c r="O28" s="720"/>
      <c r="P28" s="720"/>
    </row>
    <row r="29" spans="1:16">
      <c r="A29" s="533">
        <v>23</v>
      </c>
      <c r="B29" s="541" t="s">
        <v>717</v>
      </c>
      <c r="C29" s="664">
        <v>2984447.0477999998</v>
      </c>
      <c r="D29" s="664">
        <v>155806370.61559993</v>
      </c>
      <c r="E29" s="664">
        <v>1914681.9367999996</v>
      </c>
      <c r="F29" s="664">
        <v>2939499.5636720005</v>
      </c>
      <c r="G29" s="664"/>
      <c r="H29" s="664">
        <v>0</v>
      </c>
      <c r="I29" s="667">
        <f t="shared" si="0"/>
        <v>153936636.16292793</v>
      </c>
      <c r="J29" s="720"/>
      <c r="K29" s="720"/>
      <c r="L29" s="720"/>
      <c r="M29" s="720"/>
      <c r="N29" s="720"/>
      <c r="O29" s="720"/>
      <c r="P29" s="720"/>
    </row>
    <row r="30" spans="1:16">
      <c r="A30" s="533">
        <v>24</v>
      </c>
      <c r="B30" s="541" t="s">
        <v>718</v>
      </c>
      <c r="C30" s="664">
        <v>2017682.7054000003</v>
      </c>
      <c r="D30" s="664">
        <v>40435422.894700028</v>
      </c>
      <c r="E30" s="664">
        <v>803017.96380000003</v>
      </c>
      <c r="F30" s="664">
        <v>761437.17980000004</v>
      </c>
      <c r="G30" s="664"/>
      <c r="H30" s="664">
        <v>0</v>
      </c>
      <c r="I30" s="667">
        <f t="shared" si="0"/>
        <v>40888650.456500024</v>
      </c>
      <c r="J30" s="720"/>
      <c r="K30" s="720"/>
      <c r="L30" s="720"/>
      <c r="M30" s="720"/>
      <c r="N30" s="720"/>
      <c r="O30" s="720"/>
      <c r="P30" s="720"/>
    </row>
    <row r="31" spans="1:16">
      <c r="A31" s="533">
        <v>25</v>
      </c>
      <c r="B31" s="541" t="s">
        <v>719</v>
      </c>
      <c r="C31" s="664">
        <v>432078.02120000002</v>
      </c>
      <c r="D31" s="664">
        <v>7874598.1771</v>
      </c>
      <c r="E31" s="664">
        <v>144588.9014</v>
      </c>
      <c r="F31" s="664">
        <v>153563.04967199999</v>
      </c>
      <c r="G31" s="664"/>
      <c r="H31" s="664">
        <v>0</v>
      </c>
      <c r="I31" s="667">
        <f t="shared" si="0"/>
        <v>8008524.2472280003</v>
      </c>
      <c r="J31" s="720"/>
      <c r="K31" s="720"/>
      <c r="L31" s="720"/>
      <c r="M31" s="720"/>
      <c r="N31" s="720"/>
      <c r="O31" s="720"/>
      <c r="P31" s="720"/>
    </row>
    <row r="32" spans="1:16">
      <c r="A32" s="533">
        <v>26</v>
      </c>
      <c r="B32" s="541" t="s">
        <v>720</v>
      </c>
      <c r="C32" s="664">
        <v>2920022.8525999999</v>
      </c>
      <c r="D32" s="664">
        <v>70489880.418899968</v>
      </c>
      <c r="E32" s="664">
        <v>1287373.5905999998</v>
      </c>
      <c r="F32" s="664">
        <v>1366981.4616299993</v>
      </c>
      <c r="G32" s="664"/>
      <c r="H32" s="664">
        <v>335515.41799999995</v>
      </c>
      <c r="I32" s="667">
        <f t="shared" si="0"/>
        <v>70755548.219269961</v>
      </c>
      <c r="J32" s="720"/>
      <c r="K32" s="720"/>
      <c r="L32" s="720"/>
      <c r="M32" s="720"/>
      <c r="N32" s="720"/>
      <c r="O32" s="720"/>
      <c r="P32" s="720"/>
    </row>
    <row r="33" spans="1:16">
      <c r="A33" s="533">
        <v>27</v>
      </c>
      <c r="B33" s="534" t="s">
        <v>165</v>
      </c>
      <c r="C33" s="664">
        <v>347031.32123333332</v>
      </c>
      <c r="D33" s="664">
        <v>127389787.67286587</v>
      </c>
      <c r="E33" s="664">
        <v>156562.14000000001</v>
      </c>
      <c r="F33" s="664">
        <v>300</v>
      </c>
      <c r="G33" s="664"/>
      <c r="H33" s="664">
        <v>7900</v>
      </c>
      <c r="I33" s="667">
        <f t="shared" si="0"/>
        <v>127579956.8540992</v>
      </c>
      <c r="J33" s="720"/>
      <c r="K33" s="720"/>
      <c r="L33" s="720"/>
      <c r="M33" s="720"/>
      <c r="N33" s="720"/>
      <c r="O33" s="720"/>
      <c r="P33" s="720"/>
    </row>
    <row r="34" spans="1:16">
      <c r="A34" s="533">
        <v>28</v>
      </c>
      <c r="B34" s="543" t="s">
        <v>68</v>
      </c>
      <c r="C34" s="663">
        <f>SUM(C7:C33)</f>
        <v>55222540.332733318</v>
      </c>
      <c r="D34" s="663">
        <f t="shared" ref="D34:H34" si="1">SUM(D7:D33)</f>
        <v>1795626907.3503661</v>
      </c>
      <c r="E34" s="663">
        <f t="shared" si="1"/>
        <v>32952373.029899985</v>
      </c>
      <c r="F34" s="663">
        <f t="shared" si="1"/>
        <v>24398244.054885998</v>
      </c>
      <c r="G34" s="663">
        <v>14922935.48</v>
      </c>
      <c r="H34" s="663">
        <f t="shared" si="1"/>
        <v>5435885.8625999996</v>
      </c>
      <c r="I34" s="667">
        <f t="shared" si="0"/>
        <v>1778575895.1183133</v>
      </c>
      <c r="J34" s="720"/>
      <c r="K34" s="720"/>
      <c r="L34" s="720"/>
      <c r="M34" s="720"/>
      <c r="N34" s="720"/>
      <c r="O34" s="720"/>
      <c r="P34" s="720"/>
    </row>
    <row r="35" spans="1:16">
      <c r="A35" s="542"/>
      <c r="B35" s="542"/>
      <c r="C35" s="542"/>
      <c r="D35" s="542"/>
      <c r="E35" s="542"/>
      <c r="F35" s="542"/>
      <c r="G35" s="542"/>
      <c r="H35" s="542"/>
      <c r="I35" s="542"/>
      <c r="J35" s="720"/>
      <c r="K35" s="720"/>
      <c r="L35" s="720"/>
      <c r="M35" s="720"/>
      <c r="N35" s="720"/>
      <c r="O35" s="720"/>
      <c r="P35" s="720"/>
    </row>
    <row r="36" spans="1:16">
      <c r="A36" s="542"/>
      <c r="B36" s="544"/>
      <c r="C36" s="542"/>
      <c r="D36" s="542"/>
      <c r="E36" s="542"/>
      <c r="F36" s="542"/>
      <c r="G36" s="542"/>
      <c r="H36" s="542"/>
      <c r="I36" s="542"/>
      <c r="J36" s="720"/>
      <c r="K36" s="720"/>
      <c r="L36" s="720"/>
      <c r="M36" s="720"/>
      <c r="N36" s="720"/>
      <c r="O36" s="720"/>
      <c r="P36" s="720"/>
    </row>
    <row r="37" spans="1:16">
      <c r="A37" s="542"/>
      <c r="B37" s="542"/>
      <c r="C37" s="542"/>
      <c r="D37" s="542"/>
      <c r="E37" s="542"/>
      <c r="F37" s="542"/>
      <c r="G37" s="542"/>
      <c r="H37" s="542"/>
      <c r="I37" s="542"/>
      <c r="J37" s="542"/>
    </row>
    <row r="38" spans="1:16">
      <c r="A38" s="542"/>
      <c r="B38" s="542"/>
      <c r="C38" s="542"/>
      <c r="D38" s="542"/>
      <c r="E38" s="542"/>
      <c r="F38" s="542"/>
      <c r="G38" s="542"/>
      <c r="H38" s="542"/>
      <c r="I38" s="542"/>
      <c r="J38" s="542"/>
    </row>
    <row r="39" spans="1:16">
      <c r="A39" s="542"/>
      <c r="B39" s="542"/>
      <c r="C39" s="542"/>
      <c r="D39" s="542"/>
      <c r="E39" s="542"/>
      <c r="F39" s="542"/>
      <c r="G39" s="542"/>
      <c r="H39" s="542"/>
      <c r="I39" s="542"/>
      <c r="J39" s="542"/>
    </row>
    <row r="40" spans="1:16">
      <c r="A40" s="542"/>
      <c r="B40" s="542"/>
      <c r="C40" s="542"/>
      <c r="D40" s="542"/>
      <c r="E40" s="542"/>
      <c r="F40" s="542"/>
      <c r="G40" s="542"/>
      <c r="H40" s="542"/>
      <c r="I40" s="542"/>
      <c r="J40" s="542"/>
    </row>
    <row r="41" spans="1:16">
      <c r="A41" s="542"/>
      <c r="B41" s="542"/>
      <c r="C41" s="542"/>
      <c r="D41" s="542"/>
      <c r="E41" s="542"/>
      <c r="F41" s="542"/>
      <c r="G41" s="542"/>
      <c r="H41" s="542"/>
      <c r="I41" s="542"/>
      <c r="J41" s="542"/>
    </row>
    <row r="42" spans="1:16">
      <c r="A42" s="545"/>
      <c r="B42" s="545"/>
      <c r="C42" s="542"/>
      <c r="D42" s="542"/>
      <c r="E42" s="542"/>
      <c r="F42" s="542"/>
      <c r="G42" s="542"/>
      <c r="H42" s="542"/>
      <c r="I42" s="542"/>
      <c r="J42" s="542"/>
    </row>
    <row r="43" spans="1:16">
      <c r="A43" s="545"/>
      <c r="B43" s="545"/>
      <c r="C43" s="542"/>
      <c r="D43" s="542"/>
      <c r="E43" s="542"/>
      <c r="F43" s="542"/>
      <c r="G43" s="542"/>
      <c r="H43" s="542"/>
      <c r="I43" s="542"/>
      <c r="J43" s="542"/>
    </row>
    <row r="44" spans="1:16">
      <c r="A44" s="542"/>
      <c r="B44" s="546"/>
      <c r="C44" s="542"/>
      <c r="D44" s="542"/>
      <c r="E44" s="542"/>
      <c r="F44" s="542"/>
      <c r="G44" s="542"/>
      <c r="H44" s="542"/>
      <c r="I44" s="542"/>
      <c r="J44" s="542"/>
    </row>
    <row r="45" spans="1:16">
      <c r="A45" s="542"/>
      <c r="B45" s="546"/>
      <c r="C45" s="542"/>
      <c r="D45" s="542"/>
      <c r="E45" s="542"/>
      <c r="F45" s="542"/>
      <c r="G45" s="542"/>
      <c r="H45" s="542"/>
      <c r="I45" s="542"/>
      <c r="J45" s="542"/>
    </row>
    <row r="46" spans="1:16">
      <c r="A46" s="542"/>
      <c r="B46" s="546"/>
      <c r="C46" s="542"/>
      <c r="D46" s="542"/>
      <c r="E46" s="542"/>
      <c r="F46" s="542"/>
      <c r="G46" s="542"/>
      <c r="H46" s="542"/>
      <c r="I46" s="542"/>
      <c r="J46" s="542"/>
    </row>
    <row r="47" spans="1:16">
      <c r="A47" s="542"/>
      <c r="B47" s="542"/>
      <c r="C47" s="542"/>
      <c r="D47" s="542"/>
      <c r="E47" s="542"/>
      <c r="F47" s="542"/>
      <c r="G47" s="542"/>
      <c r="H47" s="542"/>
      <c r="I47" s="542"/>
      <c r="J47" s="54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E19"/>
  <sheetViews>
    <sheetView showGridLines="0" zoomScale="85" zoomScaleNormal="85" workbookViewId="0">
      <selection activeCell="C6" sqref="C6:D19"/>
    </sheetView>
  </sheetViews>
  <sheetFormatPr defaultColWidth="9.140625" defaultRowHeight="12.75"/>
  <cols>
    <col min="1" max="1" width="11.85546875" style="518" bestFit="1" customWidth="1"/>
    <col min="2" max="2" width="108" style="518" bestFit="1" customWidth="1"/>
    <col min="3" max="3" width="35.5703125" style="518" customWidth="1"/>
    <col min="4" max="4" width="38.42578125" style="540" customWidth="1"/>
    <col min="5" max="5" width="10.5703125" style="518" bestFit="1" customWidth="1"/>
    <col min="6" max="16384" width="9.140625" style="518"/>
  </cols>
  <sheetData>
    <row r="1" spans="1:5">
      <c r="A1" s="517" t="s">
        <v>188</v>
      </c>
      <c r="B1" s="518" t="str">
        <f>'16. NSFR'!B1</f>
        <v>ს.ს "პროკრედიტ ბანკი"</v>
      </c>
      <c r="D1" s="518"/>
    </row>
    <row r="2" spans="1:5">
      <c r="A2" s="519" t="s">
        <v>189</v>
      </c>
      <c r="B2" s="521">
        <f>'16. NSFR'!B2</f>
        <v>44377</v>
      </c>
      <c r="D2" s="518"/>
    </row>
    <row r="3" spans="1:5">
      <c r="A3" s="520" t="s">
        <v>721</v>
      </c>
      <c r="B3" s="521"/>
      <c r="D3" s="518"/>
    </row>
    <row r="5" spans="1:5" ht="51">
      <c r="A5" s="790" t="s">
        <v>722</v>
      </c>
      <c r="B5" s="790"/>
      <c r="C5" s="547" t="s">
        <v>723</v>
      </c>
      <c r="D5" s="632" t="s">
        <v>724</v>
      </c>
    </row>
    <row r="6" spans="1:5">
      <c r="A6" s="548">
        <v>1</v>
      </c>
      <c r="B6" s="549" t="s">
        <v>725</v>
      </c>
      <c r="C6" s="664">
        <v>74983371.232800007</v>
      </c>
      <c r="D6" s="533"/>
      <c r="E6" s="720"/>
    </row>
    <row r="7" spans="1:5">
      <c r="A7" s="550">
        <v>2</v>
      </c>
      <c r="B7" s="549" t="s">
        <v>726</v>
      </c>
      <c r="C7" s="664">
        <f>SUM(C8:C11)</f>
        <v>12397219.942299999</v>
      </c>
      <c r="D7" s="533">
        <f>SUM(D8:D11)</f>
        <v>0</v>
      </c>
      <c r="E7" s="720"/>
    </row>
    <row r="8" spans="1:5">
      <c r="A8" s="551">
        <v>2.1</v>
      </c>
      <c r="B8" s="552" t="s">
        <v>727</v>
      </c>
      <c r="C8" s="664">
        <v>3961629.2053999999</v>
      </c>
      <c r="D8" s="533"/>
      <c r="E8" s="720"/>
    </row>
    <row r="9" spans="1:5">
      <c r="A9" s="551">
        <v>2.2000000000000002</v>
      </c>
      <c r="B9" s="552" t="s">
        <v>728</v>
      </c>
      <c r="C9" s="664">
        <v>8435590.7368999999</v>
      </c>
      <c r="D9" s="533"/>
      <c r="E9" s="720"/>
    </row>
    <row r="10" spans="1:5">
      <c r="A10" s="551">
        <v>2.2999999999999998</v>
      </c>
      <c r="B10" s="552" t="s">
        <v>729</v>
      </c>
      <c r="C10" s="664">
        <v>0</v>
      </c>
      <c r="D10" s="533"/>
      <c r="E10" s="720"/>
    </row>
    <row r="11" spans="1:5">
      <c r="A11" s="551">
        <v>2.4</v>
      </c>
      <c r="B11" s="552" t="s">
        <v>730</v>
      </c>
      <c r="C11" s="664">
        <v>0</v>
      </c>
      <c r="D11" s="533"/>
      <c r="E11" s="720"/>
    </row>
    <row r="12" spans="1:5">
      <c r="A12" s="548">
        <v>3</v>
      </c>
      <c r="B12" s="549" t="s">
        <v>731</v>
      </c>
      <c r="C12" s="664">
        <f>SUM(C13:C18)</f>
        <v>15272556.451400001</v>
      </c>
      <c r="D12" s="533">
        <f>SUM(D13:D18)</f>
        <v>0</v>
      </c>
      <c r="E12" s="720"/>
    </row>
    <row r="13" spans="1:5">
      <c r="A13" s="551">
        <v>3.1</v>
      </c>
      <c r="B13" s="552" t="s">
        <v>732</v>
      </c>
      <c r="C13" s="664">
        <v>5427985.8625999996</v>
      </c>
      <c r="D13" s="533"/>
      <c r="E13" s="720"/>
    </row>
    <row r="14" spans="1:5">
      <c r="A14" s="551">
        <v>3.2</v>
      </c>
      <c r="B14" s="552" t="s">
        <v>733</v>
      </c>
      <c r="C14" s="664">
        <v>3188628.3237999999</v>
      </c>
      <c r="D14" s="533"/>
      <c r="E14" s="720"/>
    </row>
    <row r="15" spans="1:5">
      <c r="A15" s="551">
        <v>3.3</v>
      </c>
      <c r="B15" s="552" t="s">
        <v>734</v>
      </c>
      <c r="C15" s="664">
        <v>2167575.3234000001</v>
      </c>
      <c r="D15" s="533"/>
      <c r="E15" s="720"/>
    </row>
    <row r="16" spans="1:5">
      <c r="A16" s="551">
        <v>3.4</v>
      </c>
      <c r="B16" s="552" t="s">
        <v>735</v>
      </c>
      <c r="C16" s="664">
        <v>106173.3833</v>
      </c>
      <c r="D16" s="533"/>
      <c r="E16" s="720"/>
    </row>
    <row r="17" spans="1:5">
      <c r="A17" s="550">
        <v>3.5</v>
      </c>
      <c r="B17" s="552" t="s">
        <v>736</v>
      </c>
      <c r="C17" s="664">
        <v>3066728.1683000005</v>
      </c>
      <c r="D17" s="533"/>
      <c r="E17" s="720"/>
    </row>
    <row r="18" spans="1:5">
      <c r="A18" s="551">
        <v>3.6</v>
      </c>
      <c r="B18" s="552" t="s">
        <v>737</v>
      </c>
      <c r="C18" s="664">
        <v>1315465.3899999987</v>
      </c>
      <c r="D18" s="533"/>
      <c r="E18" s="720"/>
    </row>
    <row r="19" spans="1:5">
      <c r="A19" s="553">
        <v>4</v>
      </c>
      <c r="B19" s="549" t="s">
        <v>738</v>
      </c>
      <c r="C19" s="663">
        <f>C6+C7-C12</f>
        <v>72108034.723700002</v>
      </c>
      <c r="D19" s="525">
        <f>D6+D7-D12</f>
        <v>0</v>
      </c>
      <c r="E19" s="720"/>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E24"/>
  <sheetViews>
    <sheetView showGridLines="0" zoomScale="85" zoomScaleNormal="85" workbookViewId="0">
      <selection activeCell="C7" sqref="C7:C19"/>
    </sheetView>
  </sheetViews>
  <sheetFormatPr defaultColWidth="9.140625" defaultRowHeight="12.75"/>
  <cols>
    <col min="1" max="1" width="11.85546875" style="518" bestFit="1" customWidth="1"/>
    <col min="2" max="2" width="124.7109375" style="518" customWidth="1"/>
    <col min="3" max="3" width="21.5703125" style="518" customWidth="1"/>
    <col min="4" max="4" width="49.140625" style="540" customWidth="1"/>
    <col min="5" max="16384" width="9.140625" style="518"/>
  </cols>
  <sheetData>
    <row r="1" spans="1:5">
      <c r="A1" s="517" t="s">
        <v>188</v>
      </c>
      <c r="B1" s="518" t="str">
        <f>'16. NSFR'!B1</f>
        <v>ს.ს "პროკრედიტ ბანკი"</v>
      </c>
      <c r="D1" s="518"/>
    </row>
    <row r="2" spans="1:5">
      <c r="A2" s="519" t="s">
        <v>189</v>
      </c>
      <c r="B2" s="723">
        <f>'16. NSFR'!B2</f>
        <v>44377</v>
      </c>
      <c r="D2" s="518"/>
    </row>
    <row r="3" spans="1:5">
      <c r="A3" s="520" t="s">
        <v>739</v>
      </c>
      <c r="B3" s="521"/>
      <c r="D3" s="518"/>
    </row>
    <row r="4" spans="1:5">
      <c r="A4" s="520"/>
      <c r="D4" s="518"/>
    </row>
    <row r="5" spans="1:5" ht="15" customHeight="1">
      <c r="A5" s="791" t="s">
        <v>740</v>
      </c>
      <c r="B5" s="792"/>
      <c r="C5" s="781" t="s">
        <v>741</v>
      </c>
      <c r="D5" s="795" t="s">
        <v>742</v>
      </c>
    </row>
    <row r="6" spans="1:5">
      <c r="A6" s="793"/>
      <c r="B6" s="794"/>
      <c r="C6" s="784"/>
      <c r="D6" s="795"/>
    </row>
    <row r="7" spans="1:5">
      <c r="A7" s="543">
        <v>1</v>
      </c>
      <c r="B7" s="525" t="s">
        <v>743</v>
      </c>
      <c r="C7" s="664">
        <v>59530534.269999996</v>
      </c>
      <c r="D7" s="554"/>
      <c r="E7" s="720"/>
    </row>
    <row r="8" spans="1:5">
      <c r="A8" s="534">
        <v>2</v>
      </c>
      <c r="B8" s="534" t="s">
        <v>744</v>
      </c>
      <c r="C8" s="664">
        <v>7495160.2053470006</v>
      </c>
      <c r="D8" s="554"/>
      <c r="E8" s="720"/>
    </row>
    <row r="9" spans="1:5">
      <c r="A9" s="534">
        <v>3</v>
      </c>
      <c r="B9" s="555" t="s">
        <v>745</v>
      </c>
      <c r="C9" s="664">
        <v>4.0000000005591119E-5</v>
      </c>
      <c r="D9" s="554"/>
      <c r="E9" s="720"/>
    </row>
    <row r="10" spans="1:5">
      <c r="A10" s="534">
        <v>4</v>
      </c>
      <c r="B10" s="534" t="s">
        <v>746</v>
      </c>
      <c r="C10" s="664">
        <f>SUM(C11:C18)</f>
        <v>12192037.481454</v>
      </c>
      <c r="D10" s="554"/>
      <c r="E10" s="720"/>
    </row>
    <row r="11" spans="1:5">
      <c r="A11" s="534">
        <v>5</v>
      </c>
      <c r="B11" s="556" t="s">
        <v>747</v>
      </c>
      <c r="C11" s="664">
        <v>0</v>
      </c>
      <c r="D11" s="554"/>
      <c r="E11" s="720"/>
    </row>
    <row r="12" spans="1:5">
      <c r="A12" s="534">
        <v>6</v>
      </c>
      <c r="B12" s="556" t="s">
        <v>748</v>
      </c>
      <c r="C12" s="664">
        <v>0</v>
      </c>
      <c r="D12" s="554"/>
      <c r="E12" s="720"/>
    </row>
    <row r="13" spans="1:5">
      <c r="A13" s="534">
        <v>7</v>
      </c>
      <c r="B13" s="556" t="s">
        <v>749</v>
      </c>
      <c r="C13" s="664">
        <v>3106913.6616000002</v>
      </c>
      <c r="D13" s="554"/>
      <c r="E13" s="720"/>
    </row>
    <row r="14" spans="1:5">
      <c r="A14" s="534">
        <v>8</v>
      </c>
      <c r="B14" s="556" t="s">
        <v>750</v>
      </c>
      <c r="C14" s="664">
        <v>0</v>
      </c>
      <c r="D14" s="534"/>
      <c r="E14" s="720"/>
    </row>
    <row r="15" spans="1:5">
      <c r="A15" s="534">
        <v>9</v>
      </c>
      <c r="B15" s="556" t="s">
        <v>751</v>
      </c>
      <c r="C15" s="664">
        <v>0</v>
      </c>
      <c r="D15" s="534"/>
      <c r="E15" s="720"/>
    </row>
    <row r="16" spans="1:5">
      <c r="A16" s="534">
        <v>10</v>
      </c>
      <c r="B16" s="556" t="s">
        <v>752</v>
      </c>
      <c r="C16" s="664">
        <v>5427985.8625999996</v>
      </c>
      <c r="D16" s="554"/>
      <c r="E16" s="720"/>
    </row>
    <row r="17" spans="1:5">
      <c r="A17" s="534">
        <v>11</v>
      </c>
      <c r="B17" s="556" t="s">
        <v>753</v>
      </c>
      <c r="C17" s="664">
        <v>0</v>
      </c>
      <c r="D17" s="534"/>
      <c r="E17" s="720"/>
    </row>
    <row r="18" spans="1:5" ht="25.5">
      <c r="A18" s="534">
        <v>12</v>
      </c>
      <c r="B18" s="556" t="s">
        <v>754</v>
      </c>
      <c r="C18" s="664">
        <v>3657137.9572539991</v>
      </c>
      <c r="D18" s="554"/>
      <c r="E18" s="720"/>
    </row>
    <row r="19" spans="1:5">
      <c r="A19" s="543">
        <v>13</v>
      </c>
      <c r="B19" s="557" t="s">
        <v>755</v>
      </c>
      <c r="C19" s="663">
        <f>C7+C8+C9-C10</f>
        <v>54833656.993933</v>
      </c>
      <c r="D19" s="558"/>
      <c r="E19" s="720"/>
    </row>
    <row r="22" spans="1:5">
      <c r="B22" s="517"/>
    </row>
    <row r="23" spans="1:5">
      <c r="B23" s="519"/>
    </row>
    <row r="24" spans="1:5">
      <c r="B24" s="52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V57"/>
  <sheetViews>
    <sheetView showGridLines="0" tabSelected="1" zoomScale="70" zoomScaleNormal="70" workbookViewId="0">
      <selection activeCell="D15" sqref="D15"/>
    </sheetView>
  </sheetViews>
  <sheetFormatPr defaultColWidth="9.140625" defaultRowHeight="12.75"/>
  <cols>
    <col min="1" max="1" width="11.85546875" style="518" bestFit="1" customWidth="1"/>
    <col min="2" max="2" width="80.7109375" style="518" customWidth="1"/>
    <col min="3" max="3" width="19.140625" style="518" bestFit="1" customWidth="1"/>
    <col min="4" max="5" width="22.28515625" style="518" customWidth="1"/>
    <col min="6" max="6" width="23.42578125" style="518" customWidth="1"/>
    <col min="7" max="14" width="22.28515625" style="518" customWidth="1"/>
    <col min="15" max="15" width="23.42578125" style="518" bestFit="1" customWidth="1"/>
    <col min="16" max="16" width="21.85546875" style="518" bestFit="1" customWidth="1"/>
    <col min="17" max="19" width="19.140625" style="518" bestFit="1" customWidth="1"/>
    <col min="20" max="20" width="16.140625" style="518" customWidth="1"/>
    <col min="21" max="21" width="13.7109375" style="518" bestFit="1" customWidth="1"/>
    <col min="22" max="22" width="20" style="518" customWidth="1"/>
    <col min="23" max="16384" width="9.140625" style="518"/>
  </cols>
  <sheetData>
    <row r="1" spans="1:22">
      <c r="A1" s="517" t="s">
        <v>188</v>
      </c>
      <c r="B1" s="518" t="str">
        <f>'16. NSFR'!B1</f>
        <v>ს.ს "პროკრედიტ ბანკი"</v>
      </c>
    </row>
    <row r="2" spans="1:22">
      <c r="A2" s="519" t="s">
        <v>189</v>
      </c>
      <c r="B2" s="724">
        <f>'16. NSFR'!B2</f>
        <v>44377</v>
      </c>
      <c r="C2" s="529"/>
    </row>
    <row r="3" spans="1:22">
      <c r="A3" s="520" t="s">
        <v>756</v>
      </c>
      <c r="B3" s="521"/>
    </row>
    <row r="5" spans="1:22" ht="15" customHeight="1">
      <c r="A5" s="781" t="s">
        <v>757</v>
      </c>
      <c r="B5" s="783"/>
      <c r="C5" s="798" t="s">
        <v>758</v>
      </c>
      <c r="D5" s="799"/>
      <c r="E5" s="799"/>
      <c r="F5" s="799"/>
      <c r="G5" s="799"/>
      <c r="H5" s="799"/>
      <c r="I5" s="799"/>
      <c r="J5" s="799"/>
      <c r="K5" s="799"/>
      <c r="L5" s="799"/>
      <c r="M5" s="799"/>
      <c r="N5" s="799"/>
      <c r="O5" s="799"/>
      <c r="P5" s="799"/>
      <c r="Q5" s="799"/>
      <c r="R5" s="799"/>
      <c r="S5" s="799"/>
      <c r="T5" s="799"/>
      <c r="U5" s="800"/>
      <c r="V5" s="559"/>
    </row>
    <row r="6" spans="1:22">
      <c r="A6" s="796"/>
      <c r="B6" s="797"/>
      <c r="C6" s="801" t="s">
        <v>68</v>
      </c>
      <c r="D6" s="803" t="s">
        <v>759</v>
      </c>
      <c r="E6" s="803"/>
      <c r="F6" s="804"/>
      <c r="G6" s="805" t="s">
        <v>760</v>
      </c>
      <c r="H6" s="806"/>
      <c r="I6" s="806"/>
      <c r="J6" s="806"/>
      <c r="K6" s="807"/>
      <c r="L6" s="560"/>
      <c r="M6" s="808" t="s">
        <v>761</v>
      </c>
      <c r="N6" s="808"/>
      <c r="O6" s="788"/>
      <c r="P6" s="788"/>
      <c r="Q6" s="788"/>
      <c r="R6" s="788"/>
      <c r="S6" s="788"/>
      <c r="T6" s="788"/>
      <c r="U6" s="788"/>
      <c r="V6" s="561"/>
    </row>
    <row r="7" spans="1:22" ht="25.5">
      <c r="A7" s="784"/>
      <c r="B7" s="786"/>
      <c r="C7" s="802"/>
      <c r="D7" s="562"/>
      <c r="E7" s="531" t="s">
        <v>762</v>
      </c>
      <c r="F7" s="637" t="s">
        <v>763</v>
      </c>
      <c r="G7" s="529"/>
      <c r="H7" s="637" t="s">
        <v>762</v>
      </c>
      <c r="I7" s="531" t="s">
        <v>789</v>
      </c>
      <c r="J7" s="531" t="s">
        <v>764</v>
      </c>
      <c r="K7" s="637" t="s">
        <v>765</v>
      </c>
      <c r="L7" s="563"/>
      <c r="M7" s="579" t="s">
        <v>766</v>
      </c>
      <c r="N7" s="531" t="s">
        <v>764</v>
      </c>
      <c r="O7" s="531" t="s">
        <v>767</v>
      </c>
      <c r="P7" s="531" t="s">
        <v>768</v>
      </c>
      <c r="Q7" s="531" t="s">
        <v>769</v>
      </c>
      <c r="R7" s="531" t="s">
        <v>770</v>
      </c>
      <c r="S7" s="531" t="s">
        <v>771</v>
      </c>
      <c r="T7" s="564" t="s">
        <v>772</v>
      </c>
      <c r="U7" s="531" t="s">
        <v>773</v>
      </c>
      <c r="V7" s="559"/>
    </row>
    <row r="8" spans="1:22" s="537" customFormat="1">
      <c r="A8" s="670">
        <v>1</v>
      </c>
      <c r="B8" s="525" t="s">
        <v>774</v>
      </c>
      <c r="C8" s="663">
        <v>1378813125.2473974</v>
      </c>
      <c r="D8" s="663">
        <v>1219897202.7442992</v>
      </c>
      <c r="E8" s="663">
        <v>19145919.3737</v>
      </c>
      <c r="F8" s="663">
        <v>0</v>
      </c>
      <c r="G8" s="663">
        <v>104082265.51479989</v>
      </c>
      <c r="H8" s="663">
        <v>8390208.353600001</v>
      </c>
      <c r="I8" s="663">
        <v>657236.87819999992</v>
      </c>
      <c r="J8" s="663">
        <v>0</v>
      </c>
      <c r="K8" s="663">
        <v>0</v>
      </c>
      <c r="L8" s="663">
        <v>54833656.988299944</v>
      </c>
      <c r="M8" s="663">
        <v>4700272.5806999998</v>
      </c>
      <c r="N8" s="663">
        <v>11076128.7992</v>
      </c>
      <c r="O8" s="663">
        <v>1851260.8617999998</v>
      </c>
      <c r="P8" s="663">
        <v>5541703.3460999988</v>
      </c>
      <c r="Q8" s="663">
        <v>8712264.2357999999</v>
      </c>
      <c r="R8" s="663">
        <v>0</v>
      </c>
      <c r="S8" s="663">
        <v>0</v>
      </c>
      <c r="T8" s="663">
        <v>0</v>
      </c>
      <c r="U8" s="663">
        <v>7711170.2047999976</v>
      </c>
      <c r="V8" s="545"/>
    </row>
    <row r="9" spans="1:22">
      <c r="A9" s="533">
        <v>1.1000000000000001</v>
      </c>
      <c r="B9" s="565" t="s">
        <v>775</v>
      </c>
      <c r="C9" s="668"/>
      <c r="D9" s="664"/>
      <c r="E9" s="664"/>
      <c r="F9" s="664"/>
      <c r="G9" s="664"/>
      <c r="H9" s="664"/>
      <c r="I9" s="664"/>
      <c r="J9" s="664"/>
      <c r="K9" s="664"/>
      <c r="L9" s="664"/>
      <c r="M9" s="664"/>
      <c r="N9" s="664"/>
      <c r="O9" s="664"/>
      <c r="P9" s="664"/>
      <c r="Q9" s="664"/>
      <c r="R9" s="664"/>
      <c r="S9" s="664"/>
      <c r="T9" s="664"/>
      <c r="U9" s="664"/>
      <c r="V9" s="542"/>
    </row>
    <row r="10" spans="1:22">
      <c r="A10" s="533">
        <v>1.2</v>
      </c>
      <c r="B10" s="565" t="s">
        <v>776</v>
      </c>
      <c r="C10" s="668"/>
      <c r="D10" s="664"/>
      <c r="E10" s="664"/>
      <c r="F10" s="664"/>
      <c r="G10" s="664"/>
      <c r="H10" s="664"/>
      <c r="I10" s="664"/>
      <c r="J10" s="664"/>
      <c r="K10" s="664"/>
      <c r="L10" s="664"/>
      <c r="M10" s="664"/>
      <c r="N10" s="664"/>
      <c r="O10" s="664"/>
      <c r="P10" s="664"/>
      <c r="Q10" s="664"/>
      <c r="R10" s="664"/>
      <c r="S10" s="664"/>
      <c r="T10" s="664"/>
      <c r="U10" s="664"/>
      <c r="V10" s="542"/>
    </row>
    <row r="11" spans="1:22">
      <c r="A11" s="533">
        <v>1.3</v>
      </c>
      <c r="B11" s="565" t="s">
        <v>777</v>
      </c>
      <c r="C11" s="668"/>
      <c r="D11" s="664"/>
      <c r="E11" s="664"/>
      <c r="F11" s="664"/>
      <c r="G11" s="664"/>
      <c r="H11" s="664"/>
      <c r="I11" s="664"/>
      <c r="J11" s="664"/>
      <c r="K11" s="664"/>
      <c r="L11" s="664"/>
      <c r="M11" s="664"/>
      <c r="N11" s="664"/>
      <c r="O11" s="664"/>
      <c r="P11" s="664"/>
      <c r="Q11" s="664"/>
      <c r="R11" s="664"/>
      <c r="S11" s="664"/>
      <c r="T11" s="664"/>
      <c r="U11" s="664"/>
      <c r="V11" s="542"/>
    </row>
    <row r="12" spans="1:22">
      <c r="A12" s="533">
        <v>1.4</v>
      </c>
      <c r="B12" s="565" t="s">
        <v>778</v>
      </c>
      <c r="C12" s="668">
        <v>3634441.0978999999</v>
      </c>
      <c r="D12" s="664">
        <v>0</v>
      </c>
      <c r="E12" s="664">
        <v>195211.4466</v>
      </c>
      <c r="F12" s="664">
        <v>0</v>
      </c>
      <c r="G12" s="664">
        <v>0</v>
      </c>
      <c r="H12" s="664">
        <v>0</v>
      </c>
      <c r="I12" s="664">
        <v>0</v>
      </c>
      <c r="J12" s="664">
        <v>0</v>
      </c>
      <c r="K12" s="664">
        <v>0</v>
      </c>
      <c r="L12" s="664">
        <v>0</v>
      </c>
      <c r="M12" s="664">
        <v>0</v>
      </c>
      <c r="N12" s="664">
        <v>0</v>
      </c>
      <c r="O12" s="664">
        <v>0</v>
      </c>
      <c r="P12" s="664">
        <v>0</v>
      </c>
      <c r="Q12" s="664">
        <v>0</v>
      </c>
      <c r="R12" s="664">
        <v>0</v>
      </c>
      <c r="S12" s="664">
        <v>0</v>
      </c>
      <c r="T12" s="664">
        <v>0</v>
      </c>
      <c r="U12" s="664">
        <v>0</v>
      </c>
      <c r="V12" s="542"/>
    </row>
    <row r="13" spans="1:22">
      <c r="A13" s="533">
        <v>1.5</v>
      </c>
      <c r="B13" s="565" t="s">
        <v>779</v>
      </c>
      <c r="C13" s="668">
        <v>1158891805.7296975</v>
      </c>
      <c r="D13" s="664">
        <v>1046931467.972599</v>
      </c>
      <c r="E13" s="664">
        <v>16054729.6975</v>
      </c>
      <c r="F13" s="664">
        <v>0</v>
      </c>
      <c r="G13" s="664">
        <v>75874570.742399901</v>
      </c>
      <c r="H13" s="664">
        <v>7189792.1679000007</v>
      </c>
      <c r="I13" s="664">
        <v>64000</v>
      </c>
      <c r="J13" s="664">
        <v>0</v>
      </c>
      <c r="K13" s="664">
        <v>0</v>
      </c>
      <c r="L13" s="664">
        <v>39720208.112599939</v>
      </c>
      <c r="M13" s="664">
        <v>2239993.5799999996</v>
      </c>
      <c r="N13" s="664">
        <v>10915347.629699999</v>
      </c>
      <c r="O13" s="664">
        <v>1692372.5605999997</v>
      </c>
      <c r="P13" s="664">
        <v>2320071.1802999992</v>
      </c>
      <c r="Q13" s="664">
        <v>6587291.3782000002</v>
      </c>
      <c r="R13" s="664">
        <v>0</v>
      </c>
      <c r="S13" s="664">
        <v>0</v>
      </c>
      <c r="T13" s="664">
        <v>0</v>
      </c>
      <c r="U13" s="664">
        <v>5009044.898099998</v>
      </c>
      <c r="V13" s="542"/>
    </row>
    <row r="14" spans="1:22">
      <c r="A14" s="533">
        <v>1.6</v>
      </c>
      <c r="B14" s="565" t="s">
        <v>780</v>
      </c>
      <c r="C14" s="668">
        <v>216286878.41980004</v>
      </c>
      <c r="D14" s="664">
        <v>172965734.77170008</v>
      </c>
      <c r="E14" s="664">
        <v>2895978.2295999997</v>
      </c>
      <c r="F14" s="664">
        <v>0</v>
      </c>
      <c r="G14" s="664">
        <v>28207694.772399999</v>
      </c>
      <c r="H14" s="664">
        <v>1200416.1857</v>
      </c>
      <c r="I14" s="664">
        <v>593236.87819999992</v>
      </c>
      <c r="J14" s="664">
        <v>0</v>
      </c>
      <c r="K14" s="664">
        <v>0</v>
      </c>
      <c r="L14" s="664">
        <v>15113448.875700004</v>
      </c>
      <c r="M14" s="664">
        <v>2460279.0007000002</v>
      </c>
      <c r="N14" s="664">
        <v>160781.16950000002</v>
      </c>
      <c r="O14" s="664">
        <v>158888.30120000002</v>
      </c>
      <c r="P14" s="664">
        <v>3221632.1657999996</v>
      </c>
      <c r="Q14" s="664">
        <v>2124972.8576000002</v>
      </c>
      <c r="R14" s="664">
        <v>0</v>
      </c>
      <c r="S14" s="664">
        <v>0</v>
      </c>
      <c r="T14" s="664">
        <v>0</v>
      </c>
      <c r="U14" s="664">
        <v>2702125.3066999996</v>
      </c>
      <c r="V14" s="542"/>
    </row>
    <row r="15" spans="1:22" s="537" customFormat="1">
      <c r="A15" s="670">
        <v>2</v>
      </c>
      <c r="B15" s="543" t="s">
        <v>781</v>
      </c>
      <c r="C15" s="663">
        <v>63335037.299999997</v>
      </c>
      <c r="D15" s="663">
        <v>63335037.299999997</v>
      </c>
      <c r="E15" s="663">
        <v>0</v>
      </c>
      <c r="F15" s="663">
        <v>0</v>
      </c>
      <c r="G15" s="663">
        <v>0</v>
      </c>
      <c r="H15" s="663">
        <v>0</v>
      </c>
      <c r="I15" s="663">
        <v>0</v>
      </c>
      <c r="J15" s="663">
        <v>0</v>
      </c>
      <c r="K15" s="663">
        <v>0</v>
      </c>
      <c r="L15" s="663">
        <v>0</v>
      </c>
      <c r="M15" s="663">
        <v>0</v>
      </c>
      <c r="N15" s="663">
        <v>0</v>
      </c>
      <c r="O15" s="663">
        <v>0</v>
      </c>
      <c r="P15" s="663">
        <v>0</v>
      </c>
      <c r="Q15" s="663">
        <v>0</v>
      </c>
      <c r="R15" s="663">
        <v>0</v>
      </c>
      <c r="S15" s="663">
        <v>0</v>
      </c>
      <c r="T15" s="663">
        <v>0</v>
      </c>
      <c r="U15" s="663">
        <v>0</v>
      </c>
      <c r="V15" s="545"/>
    </row>
    <row r="16" spans="1:22">
      <c r="A16" s="533">
        <v>2.1</v>
      </c>
      <c r="B16" s="565" t="s">
        <v>775</v>
      </c>
      <c r="C16" s="668">
        <v>36944394.460000001</v>
      </c>
      <c r="D16" s="668">
        <v>36944394.460000001</v>
      </c>
      <c r="E16" s="664"/>
      <c r="F16" s="664"/>
      <c r="G16" s="664"/>
      <c r="H16" s="664"/>
      <c r="I16" s="664"/>
      <c r="J16" s="664"/>
      <c r="K16" s="664"/>
      <c r="L16" s="664"/>
      <c r="M16" s="664"/>
      <c r="N16" s="664"/>
      <c r="O16" s="664"/>
      <c r="P16" s="664"/>
      <c r="Q16" s="664"/>
      <c r="R16" s="664"/>
      <c r="S16" s="664"/>
      <c r="T16" s="664"/>
      <c r="U16" s="664"/>
      <c r="V16" s="542"/>
    </row>
    <row r="17" spans="1:22">
      <c r="A17" s="533">
        <v>2.2000000000000002</v>
      </c>
      <c r="B17" s="565" t="s">
        <v>776</v>
      </c>
      <c r="C17" s="668">
        <v>26390642.84</v>
      </c>
      <c r="D17" s="668">
        <v>26390642.84</v>
      </c>
      <c r="E17" s="664"/>
      <c r="F17" s="664"/>
      <c r="G17" s="664"/>
      <c r="H17" s="664"/>
      <c r="I17" s="664"/>
      <c r="J17" s="664"/>
      <c r="K17" s="664"/>
      <c r="L17" s="664"/>
      <c r="M17" s="664"/>
      <c r="N17" s="664"/>
      <c r="O17" s="664"/>
      <c r="P17" s="664"/>
      <c r="Q17" s="664"/>
      <c r="R17" s="664"/>
      <c r="S17" s="664"/>
      <c r="T17" s="664"/>
      <c r="U17" s="664"/>
      <c r="V17" s="542"/>
    </row>
    <row r="18" spans="1:22">
      <c r="A18" s="533">
        <v>2.2999999999999998</v>
      </c>
      <c r="B18" s="565" t="s">
        <v>777</v>
      </c>
      <c r="C18" s="668"/>
      <c r="D18" s="664"/>
      <c r="E18" s="664"/>
      <c r="F18" s="664"/>
      <c r="G18" s="664"/>
      <c r="H18" s="664"/>
      <c r="I18" s="664"/>
      <c r="J18" s="664"/>
      <c r="K18" s="664"/>
      <c r="L18" s="664"/>
      <c r="M18" s="664"/>
      <c r="N18" s="664"/>
      <c r="O18" s="664"/>
      <c r="P18" s="664"/>
      <c r="Q18" s="664"/>
      <c r="R18" s="664"/>
      <c r="S18" s="664"/>
      <c r="T18" s="664"/>
      <c r="U18" s="664"/>
      <c r="V18" s="542"/>
    </row>
    <row r="19" spans="1:22">
      <c r="A19" s="533">
        <v>2.4</v>
      </c>
      <c r="B19" s="565" t="s">
        <v>778</v>
      </c>
      <c r="C19" s="668"/>
      <c r="D19" s="664"/>
      <c r="E19" s="664"/>
      <c r="F19" s="664"/>
      <c r="G19" s="664"/>
      <c r="H19" s="664"/>
      <c r="I19" s="664"/>
      <c r="J19" s="664"/>
      <c r="K19" s="664"/>
      <c r="L19" s="664"/>
      <c r="M19" s="664"/>
      <c r="N19" s="664"/>
      <c r="O19" s="664"/>
      <c r="P19" s="664"/>
      <c r="Q19" s="664"/>
      <c r="R19" s="664"/>
      <c r="S19" s="664"/>
      <c r="T19" s="664"/>
      <c r="U19" s="664"/>
      <c r="V19" s="542"/>
    </row>
    <row r="20" spans="1:22">
      <c r="A20" s="533">
        <v>2.5</v>
      </c>
      <c r="B20" s="565" t="s">
        <v>779</v>
      </c>
      <c r="C20" s="668"/>
      <c r="D20" s="664"/>
      <c r="E20" s="664"/>
      <c r="F20" s="664"/>
      <c r="G20" s="664"/>
      <c r="H20" s="664"/>
      <c r="I20" s="664"/>
      <c r="J20" s="664"/>
      <c r="K20" s="664"/>
      <c r="L20" s="664"/>
      <c r="M20" s="664"/>
      <c r="N20" s="664"/>
      <c r="O20" s="664"/>
      <c r="P20" s="664"/>
      <c r="Q20" s="664"/>
      <c r="R20" s="664"/>
      <c r="S20" s="664"/>
      <c r="T20" s="664"/>
      <c r="U20" s="664"/>
      <c r="V20" s="542"/>
    </row>
    <row r="21" spans="1:22">
      <c r="A21" s="533">
        <v>2.6</v>
      </c>
      <c r="B21" s="565" t="s">
        <v>780</v>
      </c>
      <c r="C21" s="668"/>
      <c r="D21" s="664"/>
      <c r="E21" s="664"/>
      <c r="F21" s="664"/>
      <c r="G21" s="664"/>
      <c r="H21" s="664"/>
      <c r="I21" s="664"/>
      <c r="J21" s="664"/>
      <c r="K21" s="664"/>
      <c r="L21" s="664"/>
      <c r="M21" s="664"/>
      <c r="N21" s="664"/>
      <c r="O21" s="664"/>
      <c r="P21" s="664"/>
      <c r="Q21" s="664"/>
      <c r="R21" s="664"/>
      <c r="S21" s="664"/>
      <c r="T21" s="664"/>
      <c r="U21" s="664"/>
      <c r="V21" s="542"/>
    </row>
    <row r="22" spans="1:22" s="537" customFormat="1">
      <c r="A22" s="670">
        <v>3</v>
      </c>
      <c r="B22" s="525" t="s">
        <v>782</v>
      </c>
      <c r="C22" s="663">
        <v>160611419.96672603</v>
      </c>
      <c r="D22" s="663">
        <v>64749964.121967003</v>
      </c>
      <c r="E22" s="671"/>
      <c r="F22" s="671"/>
      <c r="G22" s="663">
        <v>454978.91009999998</v>
      </c>
      <c r="H22" s="671"/>
      <c r="I22" s="671"/>
      <c r="J22" s="671"/>
      <c r="K22" s="671"/>
      <c r="L22" s="663">
        <v>322350.59999999998</v>
      </c>
      <c r="M22" s="671"/>
      <c r="N22" s="671"/>
      <c r="O22" s="671"/>
      <c r="P22" s="671"/>
      <c r="Q22" s="671"/>
      <c r="R22" s="671"/>
      <c r="S22" s="671"/>
      <c r="T22" s="671"/>
      <c r="U22" s="663">
        <v>0</v>
      </c>
      <c r="V22" s="545"/>
    </row>
    <row r="23" spans="1:22">
      <c r="A23" s="533">
        <v>3.1</v>
      </c>
      <c r="B23" s="565" t="s">
        <v>775</v>
      </c>
      <c r="C23" s="668"/>
      <c r="D23" s="664"/>
      <c r="E23" s="669"/>
      <c r="F23" s="669"/>
      <c r="G23" s="664"/>
      <c r="H23" s="669"/>
      <c r="I23" s="669"/>
      <c r="J23" s="669"/>
      <c r="K23" s="669"/>
      <c r="L23" s="664"/>
      <c r="M23" s="669"/>
      <c r="N23" s="669"/>
      <c r="O23" s="669"/>
      <c r="P23" s="669"/>
      <c r="Q23" s="669"/>
      <c r="R23" s="669"/>
      <c r="S23" s="669"/>
      <c r="T23" s="669"/>
      <c r="U23" s="664"/>
      <c r="V23" s="542"/>
    </row>
    <row r="24" spans="1:22">
      <c r="A24" s="533">
        <v>3.2</v>
      </c>
      <c r="B24" s="565" t="s">
        <v>776</v>
      </c>
      <c r="C24" s="668"/>
      <c r="D24" s="664"/>
      <c r="E24" s="669"/>
      <c r="F24" s="669"/>
      <c r="G24" s="664"/>
      <c r="H24" s="669"/>
      <c r="I24" s="669"/>
      <c r="J24" s="669"/>
      <c r="K24" s="669"/>
      <c r="L24" s="664"/>
      <c r="M24" s="669"/>
      <c r="N24" s="669"/>
      <c r="O24" s="669"/>
      <c r="P24" s="669"/>
      <c r="Q24" s="669"/>
      <c r="R24" s="669"/>
      <c r="S24" s="669"/>
      <c r="T24" s="669"/>
      <c r="U24" s="664"/>
      <c r="V24" s="542"/>
    </row>
    <row r="25" spans="1:22">
      <c r="A25" s="533">
        <v>3.3</v>
      </c>
      <c r="B25" s="565" t="s">
        <v>777</v>
      </c>
      <c r="C25" s="668"/>
      <c r="D25" s="664"/>
      <c r="E25" s="669"/>
      <c r="F25" s="669"/>
      <c r="G25" s="664"/>
      <c r="H25" s="669"/>
      <c r="I25" s="669"/>
      <c r="J25" s="669"/>
      <c r="K25" s="669"/>
      <c r="L25" s="664"/>
      <c r="M25" s="669"/>
      <c r="N25" s="669"/>
      <c r="O25" s="669"/>
      <c r="P25" s="669"/>
      <c r="Q25" s="669"/>
      <c r="R25" s="669"/>
      <c r="S25" s="669"/>
      <c r="T25" s="669"/>
      <c r="U25" s="664"/>
      <c r="V25" s="542"/>
    </row>
    <row r="26" spans="1:22">
      <c r="A26" s="533">
        <v>3.4</v>
      </c>
      <c r="B26" s="565" t="s">
        <v>778</v>
      </c>
      <c r="C26" s="668">
        <v>865093.66999999993</v>
      </c>
      <c r="D26" s="664">
        <v>354658.58999999997</v>
      </c>
      <c r="E26" s="669"/>
      <c r="F26" s="669"/>
      <c r="G26" s="664">
        <v>0</v>
      </c>
      <c r="H26" s="669"/>
      <c r="I26" s="669"/>
      <c r="J26" s="669"/>
      <c r="K26" s="669"/>
      <c r="L26" s="664">
        <v>0</v>
      </c>
      <c r="M26" s="669"/>
      <c r="N26" s="669"/>
      <c r="O26" s="669"/>
      <c r="P26" s="669"/>
      <c r="Q26" s="669"/>
      <c r="R26" s="669"/>
      <c r="S26" s="669"/>
      <c r="T26" s="669"/>
      <c r="U26" s="664">
        <v>0</v>
      </c>
      <c r="V26" s="542"/>
    </row>
    <row r="27" spans="1:22">
      <c r="A27" s="533">
        <v>3.5</v>
      </c>
      <c r="B27" s="565" t="s">
        <v>779</v>
      </c>
      <c r="C27" s="668">
        <v>157919763.55353606</v>
      </c>
      <c r="D27" s="664">
        <v>64173394.531966999</v>
      </c>
      <c r="E27" s="669"/>
      <c r="F27" s="669"/>
      <c r="G27" s="664">
        <v>454978.91009999998</v>
      </c>
      <c r="H27" s="669"/>
      <c r="I27" s="669"/>
      <c r="J27" s="669"/>
      <c r="K27" s="669"/>
      <c r="L27" s="664">
        <v>322350.59999999998</v>
      </c>
      <c r="M27" s="669"/>
      <c r="N27" s="669"/>
      <c r="O27" s="669"/>
      <c r="P27" s="669"/>
      <c r="Q27" s="669"/>
      <c r="R27" s="669"/>
      <c r="S27" s="669"/>
      <c r="T27" s="669"/>
      <c r="U27" s="664">
        <v>0</v>
      </c>
      <c r="V27" s="542"/>
    </row>
    <row r="28" spans="1:22">
      <c r="A28" s="533">
        <v>3.6</v>
      </c>
      <c r="B28" s="565" t="s">
        <v>780</v>
      </c>
      <c r="C28" s="668">
        <v>1826562.7431899998</v>
      </c>
      <c r="D28" s="664">
        <v>221911</v>
      </c>
      <c r="E28" s="669"/>
      <c r="F28" s="669"/>
      <c r="G28" s="664">
        <v>0</v>
      </c>
      <c r="H28" s="669"/>
      <c r="I28" s="669"/>
      <c r="J28" s="669"/>
      <c r="K28" s="669"/>
      <c r="L28" s="664">
        <v>0</v>
      </c>
      <c r="M28" s="669"/>
      <c r="N28" s="669"/>
      <c r="O28" s="669"/>
      <c r="P28" s="669"/>
      <c r="Q28" s="669"/>
      <c r="R28" s="669"/>
      <c r="S28" s="669"/>
      <c r="T28" s="669"/>
      <c r="U28" s="664">
        <v>0</v>
      </c>
      <c r="V28" s="542"/>
    </row>
    <row r="32" spans="1:22">
      <c r="C32" s="720"/>
      <c r="D32" s="720"/>
      <c r="E32" s="720"/>
      <c r="F32" s="720"/>
      <c r="G32" s="720"/>
      <c r="H32" s="720"/>
      <c r="I32" s="720"/>
      <c r="J32" s="720"/>
      <c r="K32" s="720"/>
      <c r="L32" s="720"/>
      <c r="M32" s="720"/>
      <c r="N32" s="720"/>
      <c r="O32" s="720"/>
      <c r="P32" s="720"/>
      <c r="Q32" s="720"/>
      <c r="R32" s="720"/>
      <c r="S32" s="720"/>
      <c r="T32" s="720"/>
      <c r="U32" s="720"/>
      <c r="V32" s="720"/>
    </row>
    <row r="33" spans="3:22">
      <c r="C33" s="720"/>
      <c r="D33" s="720"/>
      <c r="E33" s="720"/>
      <c r="F33" s="720"/>
      <c r="G33" s="720"/>
      <c r="H33" s="720"/>
      <c r="I33" s="720"/>
      <c r="J33" s="720"/>
      <c r="K33" s="720"/>
      <c r="L33" s="720"/>
      <c r="M33" s="720"/>
      <c r="N33" s="720"/>
      <c r="O33" s="720"/>
      <c r="P33" s="720"/>
      <c r="Q33" s="720"/>
      <c r="R33" s="720"/>
      <c r="S33" s="720"/>
      <c r="T33" s="720"/>
      <c r="U33" s="720"/>
      <c r="V33" s="720"/>
    </row>
    <row r="34" spans="3:22">
      <c r="C34" s="720"/>
      <c r="D34" s="720"/>
      <c r="E34" s="720"/>
      <c r="F34" s="720"/>
      <c r="G34" s="720"/>
      <c r="H34" s="720"/>
      <c r="I34" s="720"/>
      <c r="J34" s="720"/>
      <c r="K34" s="720"/>
      <c r="L34" s="720"/>
      <c r="M34" s="720"/>
      <c r="N34" s="720"/>
      <c r="O34" s="720"/>
      <c r="P34" s="720"/>
      <c r="Q34" s="720"/>
      <c r="R34" s="720"/>
      <c r="S34" s="720"/>
      <c r="T34" s="720"/>
      <c r="U34" s="720"/>
      <c r="V34" s="720"/>
    </row>
    <row r="35" spans="3:22">
      <c r="C35" s="720"/>
      <c r="D35" s="720"/>
      <c r="E35" s="720"/>
      <c r="F35" s="720"/>
      <c r="G35" s="720"/>
      <c r="H35" s="720"/>
      <c r="I35" s="720"/>
      <c r="J35" s="720"/>
      <c r="K35" s="720"/>
      <c r="L35" s="720"/>
      <c r="M35" s="720"/>
      <c r="N35" s="720"/>
      <c r="O35" s="720"/>
      <c r="P35" s="720"/>
      <c r="Q35" s="720"/>
      <c r="R35" s="720"/>
      <c r="S35" s="720"/>
      <c r="T35" s="720"/>
      <c r="U35" s="720"/>
      <c r="V35" s="720"/>
    </row>
    <row r="36" spans="3:22">
      <c r="C36" s="720"/>
      <c r="D36" s="720"/>
      <c r="E36" s="720"/>
      <c r="F36" s="720"/>
      <c r="G36" s="720"/>
      <c r="H36" s="720"/>
      <c r="I36" s="720"/>
      <c r="J36" s="720"/>
      <c r="K36" s="720"/>
      <c r="L36" s="720"/>
      <c r="M36" s="720"/>
      <c r="N36" s="720"/>
      <c r="O36" s="720"/>
      <c r="P36" s="720"/>
      <c r="Q36" s="720"/>
      <c r="R36" s="720"/>
      <c r="S36" s="720"/>
      <c r="T36" s="720"/>
      <c r="U36" s="720"/>
      <c r="V36" s="720"/>
    </row>
    <row r="37" spans="3:22">
      <c r="C37" s="720"/>
      <c r="D37" s="720"/>
      <c r="E37" s="720"/>
      <c r="F37" s="720"/>
      <c r="G37" s="720"/>
      <c r="H37" s="720"/>
      <c r="I37" s="720"/>
      <c r="J37" s="720"/>
      <c r="K37" s="720"/>
      <c r="L37" s="720"/>
      <c r="M37" s="720"/>
      <c r="N37" s="720"/>
      <c r="O37" s="720"/>
      <c r="P37" s="720"/>
      <c r="Q37" s="720"/>
      <c r="R37" s="720"/>
      <c r="S37" s="720"/>
      <c r="T37" s="720"/>
      <c r="U37" s="720"/>
      <c r="V37" s="720"/>
    </row>
    <row r="38" spans="3:22">
      <c r="C38" s="720"/>
      <c r="D38" s="720"/>
      <c r="E38" s="720"/>
      <c r="F38" s="720"/>
      <c r="G38" s="720"/>
      <c r="H38" s="720"/>
      <c r="I38" s="720"/>
      <c r="J38" s="720"/>
      <c r="K38" s="720"/>
      <c r="L38" s="720"/>
      <c r="M38" s="720"/>
      <c r="N38" s="720"/>
      <c r="O38" s="720"/>
      <c r="P38" s="720"/>
      <c r="Q38" s="720"/>
      <c r="R38" s="720"/>
      <c r="S38" s="720"/>
      <c r="T38" s="720"/>
      <c r="U38" s="720"/>
      <c r="V38" s="720"/>
    </row>
    <row r="39" spans="3:22">
      <c r="C39" s="720"/>
      <c r="D39" s="720"/>
      <c r="E39" s="720"/>
      <c r="F39" s="720"/>
      <c r="G39" s="720"/>
      <c r="H39" s="720"/>
      <c r="I39" s="720"/>
      <c r="J39" s="720"/>
      <c r="K39" s="720"/>
      <c r="L39" s="720"/>
      <c r="M39" s="720"/>
      <c r="N39" s="720"/>
      <c r="O39" s="720"/>
      <c r="P39" s="720"/>
      <c r="Q39" s="720"/>
      <c r="R39" s="720"/>
      <c r="S39" s="720"/>
      <c r="T39" s="720"/>
      <c r="U39" s="720"/>
      <c r="V39" s="720"/>
    </row>
    <row r="40" spans="3:22">
      <c r="C40" s="720"/>
      <c r="D40" s="720"/>
      <c r="E40" s="720"/>
      <c r="F40" s="720"/>
      <c r="G40" s="720"/>
      <c r="H40" s="720"/>
      <c r="I40" s="720"/>
      <c r="J40" s="720"/>
      <c r="K40" s="720"/>
      <c r="L40" s="720"/>
      <c r="M40" s="720"/>
      <c r="N40" s="720"/>
      <c r="O40" s="720"/>
      <c r="P40" s="720"/>
      <c r="Q40" s="720"/>
      <c r="R40" s="720"/>
      <c r="S40" s="720"/>
      <c r="T40" s="720"/>
      <c r="U40" s="720"/>
      <c r="V40" s="720"/>
    </row>
    <row r="41" spans="3:22">
      <c r="C41" s="720"/>
      <c r="D41" s="720"/>
      <c r="E41" s="720"/>
      <c r="F41" s="720"/>
      <c r="G41" s="720"/>
      <c r="H41" s="720"/>
      <c r="I41" s="720"/>
      <c r="J41" s="720"/>
      <c r="K41" s="720"/>
      <c r="L41" s="720"/>
      <c r="M41" s="720"/>
      <c r="N41" s="720"/>
      <c r="O41" s="720"/>
      <c r="P41" s="720"/>
      <c r="Q41" s="720"/>
      <c r="R41" s="720"/>
      <c r="S41" s="720"/>
      <c r="T41" s="720"/>
      <c r="U41" s="720"/>
      <c r="V41" s="720"/>
    </row>
    <row r="42" spans="3:22">
      <c r="C42" s="720"/>
      <c r="D42" s="720"/>
      <c r="E42" s="720"/>
      <c r="F42" s="720"/>
      <c r="G42" s="720"/>
      <c r="H42" s="720"/>
      <c r="I42" s="720"/>
      <c r="J42" s="720"/>
      <c r="K42" s="720"/>
      <c r="L42" s="720"/>
      <c r="M42" s="720"/>
      <c r="N42" s="720"/>
      <c r="O42" s="720"/>
      <c r="P42" s="720"/>
      <c r="Q42" s="720"/>
      <c r="R42" s="720"/>
      <c r="S42" s="720"/>
      <c r="T42" s="720"/>
      <c r="U42" s="720"/>
      <c r="V42" s="720"/>
    </row>
    <row r="43" spans="3:22">
      <c r="C43" s="720"/>
      <c r="D43" s="720"/>
      <c r="E43" s="720"/>
      <c r="F43" s="720"/>
      <c r="G43" s="720"/>
      <c r="H43" s="720"/>
      <c r="I43" s="720"/>
      <c r="J43" s="720"/>
      <c r="K43" s="720"/>
      <c r="L43" s="720"/>
      <c r="M43" s="720"/>
      <c r="N43" s="720"/>
      <c r="O43" s="720"/>
      <c r="P43" s="720"/>
      <c r="Q43" s="720"/>
      <c r="R43" s="720"/>
      <c r="S43" s="720"/>
      <c r="T43" s="720"/>
      <c r="U43" s="720"/>
      <c r="V43" s="720"/>
    </row>
    <row r="44" spans="3:22">
      <c r="C44" s="720"/>
      <c r="D44" s="720"/>
      <c r="E44" s="720"/>
      <c r="F44" s="720"/>
      <c r="G44" s="720"/>
      <c r="H44" s="720"/>
      <c r="I44" s="720"/>
      <c r="J44" s="720"/>
      <c r="K44" s="720"/>
      <c r="L44" s="720"/>
      <c r="M44" s="720"/>
      <c r="N44" s="720"/>
      <c r="O44" s="720"/>
      <c r="P44" s="720"/>
      <c r="Q44" s="720"/>
      <c r="R44" s="720"/>
      <c r="S44" s="720"/>
      <c r="T44" s="720"/>
      <c r="U44" s="720"/>
      <c r="V44" s="720"/>
    </row>
    <row r="45" spans="3:22">
      <c r="C45" s="720"/>
      <c r="D45" s="720"/>
      <c r="E45" s="720"/>
      <c r="F45" s="720"/>
      <c r="G45" s="720"/>
      <c r="H45" s="720"/>
      <c r="I45" s="720"/>
      <c r="J45" s="720"/>
      <c r="K45" s="720"/>
      <c r="L45" s="720"/>
      <c r="M45" s="720"/>
      <c r="N45" s="720"/>
      <c r="O45" s="720"/>
      <c r="P45" s="720"/>
      <c r="Q45" s="720"/>
      <c r="R45" s="720"/>
      <c r="S45" s="720"/>
      <c r="T45" s="720"/>
      <c r="U45" s="720"/>
      <c r="V45" s="720"/>
    </row>
    <row r="46" spans="3:22">
      <c r="C46" s="720"/>
      <c r="D46" s="720"/>
      <c r="E46" s="720"/>
      <c r="F46" s="720"/>
      <c r="G46" s="720"/>
      <c r="H46" s="720"/>
      <c r="I46" s="720"/>
      <c r="J46" s="720"/>
      <c r="K46" s="720"/>
      <c r="L46" s="720"/>
      <c r="M46" s="720"/>
      <c r="N46" s="720"/>
      <c r="O46" s="720"/>
      <c r="P46" s="720"/>
      <c r="Q46" s="720"/>
      <c r="R46" s="720"/>
      <c r="S46" s="720"/>
      <c r="T46" s="720"/>
      <c r="U46" s="720"/>
      <c r="V46" s="720"/>
    </row>
    <row r="47" spans="3:22">
      <c r="C47" s="720"/>
      <c r="D47" s="720"/>
      <c r="E47" s="720"/>
      <c r="F47" s="720"/>
      <c r="G47" s="720"/>
      <c r="H47" s="720"/>
      <c r="I47" s="720"/>
      <c r="J47" s="720"/>
      <c r="K47" s="720"/>
      <c r="L47" s="720"/>
      <c r="M47" s="720"/>
      <c r="N47" s="720"/>
      <c r="O47" s="720"/>
      <c r="P47" s="720"/>
      <c r="Q47" s="720"/>
      <c r="R47" s="720"/>
      <c r="S47" s="720"/>
      <c r="T47" s="720"/>
      <c r="U47" s="720"/>
      <c r="V47" s="720"/>
    </row>
    <row r="48" spans="3:22">
      <c r="C48" s="720"/>
      <c r="D48" s="720"/>
      <c r="E48" s="720"/>
      <c r="F48" s="720"/>
      <c r="G48" s="720"/>
      <c r="H48" s="720"/>
      <c r="I48" s="720"/>
      <c r="J48" s="720"/>
      <c r="K48" s="720"/>
      <c r="L48" s="720"/>
      <c r="M48" s="720"/>
      <c r="N48" s="720"/>
      <c r="O48" s="720"/>
      <c r="P48" s="720"/>
      <c r="Q48" s="720"/>
      <c r="R48" s="720"/>
      <c r="S48" s="720"/>
      <c r="T48" s="720"/>
      <c r="U48" s="720"/>
      <c r="V48" s="720"/>
    </row>
    <row r="49" spans="3:22">
      <c r="C49" s="720"/>
      <c r="D49" s="720"/>
      <c r="E49" s="720"/>
      <c r="F49" s="720"/>
      <c r="G49" s="720"/>
      <c r="H49" s="720"/>
      <c r="I49" s="720"/>
      <c r="J49" s="720"/>
      <c r="K49" s="720"/>
      <c r="L49" s="720"/>
      <c r="M49" s="720"/>
      <c r="N49" s="720"/>
      <c r="O49" s="720"/>
      <c r="P49" s="720"/>
      <c r="Q49" s="720"/>
      <c r="R49" s="720"/>
      <c r="S49" s="720"/>
      <c r="T49" s="720"/>
      <c r="U49" s="720"/>
      <c r="V49" s="720"/>
    </row>
    <row r="50" spans="3:22">
      <c r="C50" s="720"/>
      <c r="D50" s="720"/>
      <c r="E50" s="720"/>
      <c r="F50" s="720"/>
      <c r="G50" s="720"/>
      <c r="H50" s="720"/>
      <c r="I50" s="720"/>
      <c r="J50" s="720"/>
      <c r="K50" s="720"/>
      <c r="L50" s="720"/>
      <c r="M50" s="720"/>
      <c r="N50" s="720"/>
      <c r="O50" s="720"/>
      <c r="P50" s="720"/>
      <c r="Q50" s="720"/>
      <c r="R50" s="720"/>
      <c r="S50" s="720"/>
      <c r="T50" s="720"/>
      <c r="U50" s="720"/>
      <c r="V50" s="720"/>
    </row>
    <row r="51" spans="3:22">
      <c r="C51" s="720"/>
      <c r="D51" s="720"/>
      <c r="E51" s="720"/>
      <c r="F51" s="720"/>
      <c r="G51" s="720"/>
      <c r="H51" s="720"/>
      <c r="I51" s="720"/>
      <c r="J51" s="720"/>
      <c r="K51" s="720"/>
      <c r="L51" s="720"/>
      <c r="M51" s="720"/>
      <c r="N51" s="720"/>
      <c r="O51" s="720"/>
      <c r="P51" s="720"/>
      <c r="Q51" s="720"/>
      <c r="R51" s="720"/>
      <c r="S51" s="720"/>
      <c r="T51" s="720"/>
      <c r="U51" s="720"/>
      <c r="V51" s="720"/>
    </row>
    <row r="52" spans="3:22">
      <c r="C52" s="720"/>
      <c r="D52" s="720"/>
      <c r="E52" s="720"/>
      <c r="F52" s="720"/>
      <c r="G52" s="720"/>
      <c r="H52" s="720"/>
      <c r="I52" s="720"/>
      <c r="J52" s="720"/>
      <c r="K52" s="720"/>
      <c r="L52" s="720"/>
      <c r="M52" s="720"/>
      <c r="N52" s="720"/>
      <c r="O52" s="720"/>
      <c r="P52" s="720"/>
      <c r="Q52" s="720"/>
      <c r="R52" s="720"/>
      <c r="S52" s="720"/>
      <c r="T52" s="720"/>
      <c r="U52" s="720"/>
      <c r="V52" s="720"/>
    </row>
    <row r="53" spans="3:22">
      <c r="C53" s="720"/>
      <c r="D53" s="720"/>
      <c r="E53" s="720"/>
      <c r="F53" s="720"/>
      <c r="G53" s="720"/>
      <c r="H53" s="720"/>
      <c r="I53" s="720"/>
      <c r="J53" s="720"/>
      <c r="K53" s="720"/>
      <c r="L53" s="720"/>
      <c r="M53" s="720"/>
      <c r="N53" s="720"/>
      <c r="O53" s="720"/>
      <c r="P53" s="720"/>
      <c r="Q53" s="720"/>
      <c r="R53" s="720"/>
      <c r="S53" s="720"/>
      <c r="T53" s="720"/>
      <c r="U53" s="720"/>
      <c r="V53" s="720"/>
    </row>
    <row r="54" spans="3:22">
      <c r="C54" s="720"/>
      <c r="D54" s="720"/>
      <c r="E54" s="720"/>
      <c r="F54" s="720"/>
      <c r="G54" s="720"/>
      <c r="H54" s="720"/>
      <c r="I54" s="720"/>
      <c r="J54" s="720"/>
      <c r="K54" s="720"/>
      <c r="L54" s="720"/>
      <c r="M54" s="720"/>
      <c r="N54" s="720"/>
      <c r="O54" s="720"/>
      <c r="P54" s="720"/>
      <c r="Q54" s="720"/>
      <c r="R54" s="720"/>
      <c r="S54" s="720"/>
      <c r="T54" s="720"/>
      <c r="U54" s="720"/>
      <c r="V54" s="720"/>
    </row>
    <row r="55" spans="3:22">
      <c r="C55" s="720"/>
      <c r="D55" s="720"/>
      <c r="E55" s="720"/>
      <c r="F55" s="720"/>
      <c r="G55" s="720"/>
      <c r="H55" s="720"/>
      <c r="I55" s="720"/>
      <c r="J55" s="720"/>
      <c r="K55" s="720"/>
      <c r="L55" s="720"/>
      <c r="M55" s="720"/>
      <c r="N55" s="720"/>
      <c r="O55" s="720"/>
      <c r="P55" s="720"/>
      <c r="Q55" s="720"/>
      <c r="R55" s="720"/>
      <c r="S55" s="720"/>
      <c r="T55" s="720"/>
      <c r="U55" s="720"/>
      <c r="V55" s="720"/>
    </row>
    <row r="56" spans="3:22">
      <c r="C56" s="720"/>
      <c r="D56" s="720"/>
      <c r="E56" s="720"/>
      <c r="F56" s="720"/>
      <c r="G56" s="720"/>
      <c r="H56" s="720"/>
      <c r="I56" s="720"/>
      <c r="J56" s="720"/>
      <c r="K56" s="720"/>
      <c r="L56" s="720"/>
      <c r="M56" s="720"/>
      <c r="N56" s="720"/>
      <c r="O56" s="720"/>
      <c r="P56" s="720"/>
      <c r="Q56" s="720"/>
      <c r="R56" s="720"/>
      <c r="S56" s="720"/>
      <c r="T56" s="720"/>
      <c r="U56" s="720"/>
      <c r="V56" s="720"/>
    </row>
    <row r="57" spans="3:22">
      <c r="C57" s="720"/>
      <c r="D57" s="720"/>
      <c r="E57" s="720"/>
      <c r="F57" s="720"/>
      <c r="G57" s="720"/>
      <c r="H57" s="720"/>
      <c r="I57" s="720"/>
      <c r="J57" s="720"/>
      <c r="K57" s="720"/>
      <c r="L57" s="720"/>
      <c r="M57" s="720"/>
      <c r="N57" s="720"/>
      <c r="O57" s="720"/>
      <c r="P57" s="720"/>
      <c r="Q57" s="720"/>
      <c r="R57" s="720"/>
      <c r="S57" s="720"/>
      <c r="T57" s="720"/>
      <c r="U57" s="720"/>
      <c r="V57" s="72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U51"/>
  <sheetViews>
    <sheetView showGridLines="0" zoomScale="85" zoomScaleNormal="85" workbookViewId="0">
      <selection activeCell="C8" sqref="C8:T22"/>
    </sheetView>
  </sheetViews>
  <sheetFormatPr defaultColWidth="9.140625" defaultRowHeight="12.75"/>
  <cols>
    <col min="1" max="1" width="11.85546875" style="518" bestFit="1" customWidth="1"/>
    <col min="2" max="2" width="90.28515625" style="518" bestFit="1" customWidth="1"/>
    <col min="3" max="3" width="20.140625" style="518" customWidth="1"/>
    <col min="4" max="4" width="22.28515625" style="518" customWidth="1"/>
    <col min="5" max="5" width="17.140625" style="518" customWidth="1"/>
    <col min="6" max="7" width="22.28515625" style="518" customWidth="1"/>
    <col min="8" max="8" width="17.140625" style="518" customWidth="1"/>
    <col min="9" max="14" width="22.28515625" style="518" customWidth="1"/>
    <col min="15" max="15" width="23.28515625" style="518" bestFit="1" customWidth="1"/>
    <col min="16" max="16" width="21.7109375" style="518" bestFit="1" customWidth="1"/>
    <col min="17" max="19" width="19" style="518" bestFit="1" customWidth="1"/>
    <col min="20" max="20" width="15.42578125" style="518" customWidth="1"/>
    <col min="21" max="21" width="20" style="518" customWidth="1"/>
    <col min="22" max="16384" width="9.140625" style="518"/>
  </cols>
  <sheetData>
    <row r="1" spans="1:21">
      <c r="A1" s="517" t="s">
        <v>188</v>
      </c>
      <c r="B1" s="518" t="str">
        <f>'16. NSFR'!B1</f>
        <v>ს.ს "პროკრედიტ ბანკი"</v>
      </c>
    </row>
    <row r="2" spans="1:21">
      <c r="A2" s="519" t="s">
        <v>189</v>
      </c>
      <c r="B2" s="723">
        <f>'16. NSFR'!B2</f>
        <v>44377</v>
      </c>
    </row>
    <row r="3" spans="1:21">
      <c r="A3" s="520" t="s">
        <v>783</v>
      </c>
      <c r="B3" s="521"/>
      <c r="C3" s="521"/>
    </row>
    <row r="4" spans="1:21">
      <c r="A4" s="520"/>
      <c r="B4" s="521"/>
      <c r="C4" s="521"/>
    </row>
    <row r="5" spans="1:21" s="540" customFormat="1" ht="13.5" customHeight="1">
      <c r="A5" s="809" t="s">
        <v>784</v>
      </c>
      <c r="B5" s="810"/>
      <c r="C5" s="815" t="s">
        <v>785</v>
      </c>
      <c r="D5" s="816"/>
      <c r="E5" s="816"/>
      <c r="F5" s="816"/>
      <c r="G5" s="816"/>
      <c r="H5" s="816"/>
      <c r="I5" s="816"/>
      <c r="J5" s="816"/>
      <c r="K5" s="816"/>
      <c r="L5" s="816"/>
      <c r="M5" s="816"/>
      <c r="N5" s="816"/>
      <c r="O5" s="816"/>
      <c r="P5" s="816"/>
      <c r="Q5" s="816"/>
      <c r="R5" s="816"/>
      <c r="S5" s="816"/>
      <c r="T5" s="817"/>
      <c r="U5" s="638"/>
    </row>
    <row r="6" spans="1:21" s="540" customFormat="1">
      <c r="A6" s="811"/>
      <c r="B6" s="812"/>
      <c r="C6" s="795" t="s">
        <v>68</v>
      </c>
      <c r="D6" s="815" t="s">
        <v>786</v>
      </c>
      <c r="E6" s="816"/>
      <c r="F6" s="817"/>
      <c r="G6" s="815" t="s">
        <v>787</v>
      </c>
      <c r="H6" s="816"/>
      <c r="I6" s="816"/>
      <c r="J6" s="816"/>
      <c r="K6" s="817"/>
      <c r="L6" s="818" t="s">
        <v>788</v>
      </c>
      <c r="M6" s="819"/>
      <c r="N6" s="819"/>
      <c r="O6" s="819"/>
      <c r="P6" s="819"/>
      <c r="Q6" s="819"/>
      <c r="R6" s="819"/>
      <c r="S6" s="819"/>
      <c r="T6" s="820"/>
      <c r="U6" s="633"/>
    </row>
    <row r="7" spans="1:21" s="540" customFormat="1" ht="25.5">
      <c r="A7" s="813"/>
      <c r="B7" s="814"/>
      <c r="C7" s="795"/>
      <c r="E7" s="579" t="s">
        <v>762</v>
      </c>
      <c r="F7" s="637" t="s">
        <v>763</v>
      </c>
      <c r="H7" s="579" t="s">
        <v>762</v>
      </c>
      <c r="I7" s="637" t="s">
        <v>789</v>
      </c>
      <c r="J7" s="637" t="s">
        <v>764</v>
      </c>
      <c r="K7" s="637" t="s">
        <v>765</v>
      </c>
      <c r="L7" s="639"/>
      <c r="M7" s="579" t="s">
        <v>766</v>
      </c>
      <c r="N7" s="637" t="s">
        <v>764</v>
      </c>
      <c r="O7" s="637" t="s">
        <v>767</v>
      </c>
      <c r="P7" s="637" t="s">
        <v>768</v>
      </c>
      <c r="Q7" s="637" t="s">
        <v>769</v>
      </c>
      <c r="R7" s="637" t="s">
        <v>770</v>
      </c>
      <c r="S7" s="637" t="s">
        <v>771</v>
      </c>
      <c r="T7" s="640" t="s">
        <v>772</v>
      </c>
      <c r="U7" s="638"/>
    </row>
    <row r="8" spans="1:21">
      <c r="A8" s="566">
        <v>1</v>
      </c>
      <c r="B8" s="557" t="s">
        <v>774</v>
      </c>
      <c r="C8" s="672">
        <v>1378813125.2473974</v>
      </c>
      <c r="D8" s="663">
        <v>1219897202.7442992</v>
      </c>
      <c r="E8" s="663">
        <v>19145919.3737</v>
      </c>
      <c r="F8" s="663">
        <v>0</v>
      </c>
      <c r="G8" s="663">
        <v>104082265.51479991</v>
      </c>
      <c r="H8" s="663">
        <v>8390208.353600001</v>
      </c>
      <c r="I8" s="663">
        <v>657236.87819999992</v>
      </c>
      <c r="J8" s="663">
        <v>0</v>
      </c>
      <c r="K8" s="663">
        <v>0</v>
      </c>
      <c r="L8" s="663">
        <v>54833656.988299958</v>
      </c>
      <c r="M8" s="663">
        <v>4700272.5806999998</v>
      </c>
      <c r="N8" s="663">
        <v>11076128.799199998</v>
      </c>
      <c r="O8" s="663">
        <v>1851260.8617999998</v>
      </c>
      <c r="P8" s="663">
        <v>5541703.3460999997</v>
      </c>
      <c r="Q8" s="663">
        <v>8712264.2357999999</v>
      </c>
      <c r="R8" s="663">
        <v>0</v>
      </c>
      <c r="S8" s="663">
        <v>0</v>
      </c>
      <c r="T8" s="663">
        <v>0</v>
      </c>
      <c r="U8" s="542"/>
    </row>
    <row r="9" spans="1:21">
      <c r="A9" s="565">
        <v>1.1000000000000001</v>
      </c>
      <c r="B9" s="565" t="s">
        <v>790</v>
      </c>
      <c r="C9" s="668">
        <v>1370509171.0650012</v>
      </c>
      <c r="D9" s="664">
        <v>1211982690.9603007</v>
      </c>
      <c r="E9" s="664">
        <v>19116851.5337</v>
      </c>
      <c r="F9" s="664">
        <v>0</v>
      </c>
      <c r="G9" s="664">
        <v>103976970.60110003</v>
      </c>
      <c r="H9" s="664">
        <v>8356555.1935999999</v>
      </c>
      <c r="I9" s="664">
        <v>657236.87819999992</v>
      </c>
      <c r="J9" s="664">
        <v>0</v>
      </c>
      <c r="K9" s="664">
        <v>0</v>
      </c>
      <c r="L9" s="664">
        <v>54549509.503599957</v>
      </c>
      <c r="M9" s="664">
        <v>1470416.4372</v>
      </c>
      <c r="N9" s="664">
        <v>11073128.7992</v>
      </c>
      <c r="O9" s="664">
        <v>1813412.2917999998</v>
      </c>
      <c r="P9" s="664">
        <v>5336986.7916000001</v>
      </c>
      <c r="Q9" s="664">
        <v>8712264.2357999999</v>
      </c>
      <c r="R9" s="664">
        <v>0</v>
      </c>
      <c r="S9" s="664">
        <v>0</v>
      </c>
      <c r="T9" s="664">
        <v>0</v>
      </c>
      <c r="U9" s="542"/>
    </row>
    <row r="10" spans="1:21">
      <c r="A10" s="567" t="s">
        <v>251</v>
      </c>
      <c r="B10" s="567" t="s">
        <v>791</v>
      </c>
      <c r="C10" s="673">
        <v>1301170639.9727015</v>
      </c>
      <c r="D10" s="664">
        <v>1143501563.6880019</v>
      </c>
      <c r="E10" s="664">
        <v>18992922.383700002</v>
      </c>
      <c r="F10" s="664">
        <v>0</v>
      </c>
      <c r="G10" s="664">
        <v>103569566.78110003</v>
      </c>
      <c r="H10" s="664">
        <v>8356555.1935999999</v>
      </c>
      <c r="I10" s="664">
        <v>657236.87819999992</v>
      </c>
      <c r="J10" s="664">
        <v>0</v>
      </c>
      <c r="K10" s="664">
        <v>0</v>
      </c>
      <c r="L10" s="664">
        <v>54099509.503600001</v>
      </c>
      <c r="M10" s="664">
        <v>1470416.4372</v>
      </c>
      <c r="N10" s="664">
        <v>11073128.7992</v>
      </c>
      <c r="O10" s="664">
        <v>1813412.2917999998</v>
      </c>
      <c r="P10" s="664">
        <v>5336986.7916000001</v>
      </c>
      <c r="Q10" s="664">
        <v>8712264.2357999999</v>
      </c>
      <c r="R10" s="664">
        <v>0</v>
      </c>
      <c r="S10" s="664">
        <v>0</v>
      </c>
      <c r="T10" s="664">
        <v>0</v>
      </c>
      <c r="U10" s="542"/>
    </row>
    <row r="11" spans="1:21">
      <c r="A11" s="568" t="s">
        <v>792</v>
      </c>
      <c r="B11" s="569" t="s">
        <v>793</v>
      </c>
      <c r="C11" s="674">
        <v>490147500.27750039</v>
      </c>
      <c r="D11" s="664">
        <v>412220676.12640005</v>
      </c>
      <c r="E11" s="664">
        <v>5308238.5444999998</v>
      </c>
      <c r="F11" s="664">
        <v>0</v>
      </c>
      <c r="G11" s="664">
        <v>56118936.338799983</v>
      </c>
      <c r="H11" s="664">
        <v>3174754.2170000002</v>
      </c>
      <c r="I11" s="664">
        <v>657236.87819999992</v>
      </c>
      <c r="J11" s="664">
        <v>0</v>
      </c>
      <c r="K11" s="664">
        <v>0</v>
      </c>
      <c r="L11" s="664">
        <v>21807887.812300004</v>
      </c>
      <c r="M11" s="664">
        <v>1009918.5372</v>
      </c>
      <c r="N11" s="664">
        <v>3221960.4898000001</v>
      </c>
      <c r="O11" s="664">
        <v>685172.29180000001</v>
      </c>
      <c r="P11" s="664">
        <v>1277295.8905</v>
      </c>
      <c r="Q11" s="664">
        <v>2673719.3105000001</v>
      </c>
      <c r="R11" s="664">
        <v>0</v>
      </c>
      <c r="S11" s="664">
        <v>0</v>
      </c>
      <c r="T11" s="664">
        <v>0</v>
      </c>
      <c r="U11" s="542"/>
    </row>
    <row r="12" spans="1:21">
      <c r="A12" s="568" t="s">
        <v>794</v>
      </c>
      <c r="B12" s="569" t="s">
        <v>795</v>
      </c>
      <c r="C12" s="674">
        <v>204797995.37800008</v>
      </c>
      <c r="D12" s="664">
        <v>176128211.22170013</v>
      </c>
      <c r="E12" s="664">
        <v>1528363.9504</v>
      </c>
      <c r="F12" s="664">
        <v>0</v>
      </c>
      <c r="G12" s="664">
        <v>19775407.317600001</v>
      </c>
      <c r="H12" s="664">
        <v>109676.4417</v>
      </c>
      <c r="I12" s="664">
        <v>0</v>
      </c>
      <c r="J12" s="664">
        <v>0</v>
      </c>
      <c r="K12" s="664">
        <v>0</v>
      </c>
      <c r="L12" s="664">
        <v>8894376.8387000002</v>
      </c>
      <c r="M12" s="664">
        <v>0</v>
      </c>
      <c r="N12" s="664">
        <v>154578.20540000001</v>
      </c>
      <c r="O12" s="664">
        <v>0</v>
      </c>
      <c r="P12" s="664">
        <v>2010893.0926999999</v>
      </c>
      <c r="Q12" s="664">
        <v>2125742.4853999997</v>
      </c>
      <c r="R12" s="664">
        <v>0</v>
      </c>
      <c r="S12" s="664">
        <v>0</v>
      </c>
      <c r="T12" s="664">
        <v>0</v>
      </c>
      <c r="U12" s="542"/>
    </row>
    <row r="13" spans="1:21">
      <c r="A13" s="568" t="s">
        <v>796</v>
      </c>
      <c r="B13" s="569" t="s">
        <v>797</v>
      </c>
      <c r="C13" s="674">
        <v>167286001.23400003</v>
      </c>
      <c r="D13" s="664">
        <v>155134641.28940001</v>
      </c>
      <c r="E13" s="664">
        <v>615519.86719999998</v>
      </c>
      <c r="F13" s="664">
        <v>0</v>
      </c>
      <c r="G13" s="664">
        <v>8097598.898</v>
      </c>
      <c r="H13" s="664">
        <v>124453.6253</v>
      </c>
      <c r="I13" s="664">
        <v>0</v>
      </c>
      <c r="J13" s="664">
        <v>0</v>
      </c>
      <c r="K13" s="664">
        <v>0</v>
      </c>
      <c r="L13" s="664">
        <v>4053761.0466</v>
      </c>
      <c r="M13" s="664">
        <v>0</v>
      </c>
      <c r="N13" s="664">
        <v>0</v>
      </c>
      <c r="O13" s="664">
        <v>0</v>
      </c>
      <c r="P13" s="664">
        <v>0</v>
      </c>
      <c r="Q13" s="664">
        <v>2244183.0866</v>
      </c>
      <c r="R13" s="664">
        <v>0</v>
      </c>
      <c r="S13" s="664">
        <v>0</v>
      </c>
      <c r="T13" s="664">
        <v>0</v>
      </c>
      <c r="U13" s="542"/>
    </row>
    <row r="14" spans="1:21">
      <c r="A14" s="568" t="s">
        <v>798</v>
      </c>
      <c r="B14" s="569" t="s">
        <v>799</v>
      </c>
      <c r="C14" s="674">
        <v>438939143.0831998</v>
      </c>
      <c r="D14" s="664">
        <v>400018035.05049974</v>
      </c>
      <c r="E14" s="664">
        <v>11540800.021600001</v>
      </c>
      <c r="F14" s="664">
        <v>0</v>
      </c>
      <c r="G14" s="664">
        <v>19577624.226700004</v>
      </c>
      <c r="H14" s="664">
        <v>4947670.9095999999</v>
      </c>
      <c r="I14" s="664">
        <v>0</v>
      </c>
      <c r="J14" s="664">
        <v>0</v>
      </c>
      <c r="K14" s="664">
        <v>0</v>
      </c>
      <c r="L14" s="664">
        <v>19343483.806000005</v>
      </c>
      <c r="M14" s="664">
        <v>460497.9</v>
      </c>
      <c r="N14" s="664">
        <v>7696590.1040000003</v>
      </c>
      <c r="O14" s="664">
        <v>1128240</v>
      </c>
      <c r="P14" s="664">
        <v>2048797.8084</v>
      </c>
      <c r="Q14" s="664">
        <v>1668619.3532999996</v>
      </c>
      <c r="R14" s="664">
        <v>0</v>
      </c>
      <c r="S14" s="664">
        <v>0</v>
      </c>
      <c r="T14" s="664">
        <v>0</v>
      </c>
      <c r="U14" s="542"/>
    </row>
    <row r="15" spans="1:21">
      <c r="A15" s="570">
        <v>1.2</v>
      </c>
      <c r="B15" s="571" t="s">
        <v>800</v>
      </c>
      <c r="C15" s="675">
        <v>56786379.67969998</v>
      </c>
      <c r="D15" s="664">
        <v>24239653.733700018</v>
      </c>
      <c r="E15" s="664">
        <v>382337.02959999995</v>
      </c>
      <c r="F15" s="664">
        <v>0</v>
      </c>
      <c r="G15" s="664">
        <v>10397697.051099999</v>
      </c>
      <c r="H15" s="664">
        <v>835655.51870000013</v>
      </c>
      <c r="I15" s="664">
        <v>65723.687699999995</v>
      </c>
      <c r="J15" s="664">
        <v>0</v>
      </c>
      <c r="K15" s="664">
        <v>0</v>
      </c>
      <c r="L15" s="664">
        <v>22149028.894899998</v>
      </c>
      <c r="M15" s="664">
        <v>441124.93090000004</v>
      </c>
      <c r="N15" s="664">
        <v>3324180.7143999995</v>
      </c>
      <c r="O15" s="664">
        <v>1392368.0799999998</v>
      </c>
      <c r="P15" s="664">
        <v>2512190.3541999995</v>
      </c>
      <c r="Q15" s="664">
        <v>6232396.2306999993</v>
      </c>
      <c r="R15" s="664">
        <v>0</v>
      </c>
      <c r="S15" s="664">
        <v>0</v>
      </c>
      <c r="T15" s="664">
        <v>0</v>
      </c>
      <c r="U15" s="542"/>
    </row>
    <row r="16" spans="1:21">
      <c r="A16" s="572">
        <v>1.3</v>
      </c>
      <c r="B16" s="571" t="s">
        <v>801</v>
      </c>
      <c r="C16" s="676"/>
      <c r="D16" s="676"/>
      <c r="E16" s="676"/>
      <c r="F16" s="676"/>
      <c r="G16" s="676"/>
      <c r="H16" s="676"/>
      <c r="I16" s="676"/>
      <c r="J16" s="676"/>
      <c r="K16" s="676"/>
      <c r="L16" s="676"/>
      <c r="M16" s="676"/>
      <c r="N16" s="676"/>
      <c r="O16" s="676"/>
      <c r="P16" s="676"/>
      <c r="Q16" s="676"/>
      <c r="R16" s="676"/>
      <c r="S16" s="676"/>
      <c r="T16" s="676"/>
      <c r="U16" s="542"/>
    </row>
    <row r="17" spans="1:21" s="540" customFormat="1" ht="25.5">
      <c r="A17" s="573" t="s">
        <v>802</v>
      </c>
      <c r="B17" s="574" t="s">
        <v>803</v>
      </c>
      <c r="C17" s="677">
        <v>1302113270.961401</v>
      </c>
      <c r="D17" s="665">
        <v>1146262831.5120018</v>
      </c>
      <c r="E17" s="665">
        <v>19082052.1666</v>
      </c>
      <c r="F17" s="665">
        <v>0</v>
      </c>
      <c r="G17" s="665">
        <v>103233668.76960005</v>
      </c>
      <c r="H17" s="665">
        <v>8317233.9562999997</v>
      </c>
      <c r="I17" s="665">
        <v>657236.87819999992</v>
      </c>
      <c r="J17" s="665">
        <v>0</v>
      </c>
      <c r="K17" s="665">
        <v>0</v>
      </c>
      <c r="L17" s="665">
        <v>52616770.679799952</v>
      </c>
      <c r="M17" s="665">
        <v>1470416.4372</v>
      </c>
      <c r="N17" s="665">
        <v>11073128.7992</v>
      </c>
      <c r="O17" s="665">
        <v>961698.54180000001</v>
      </c>
      <c r="P17" s="665">
        <v>4852727.564100001</v>
      </c>
      <c r="Q17" s="665">
        <v>8546708.9717999995</v>
      </c>
      <c r="R17" s="665">
        <v>0</v>
      </c>
      <c r="S17" s="665">
        <v>0</v>
      </c>
      <c r="T17" s="665">
        <v>0</v>
      </c>
      <c r="U17" s="546"/>
    </row>
    <row r="18" spans="1:21" s="540" customFormat="1" ht="25.5">
      <c r="A18" s="575" t="s">
        <v>804</v>
      </c>
      <c r="B18" s="575" t="s">
        <v>805</v>
      </c>
      <c r="C18" s="678">
        <v>1142868840.7548006</v>
      </c>
      <c r="D18" s="665">
        <v>993958878.73179972</v>
      </c>
      <c r="E18" s="665">
        <v>9437827.4638999999</v>
      </c>
      <c r="F18" s="665">
        <v>0</v>
      </c>
      <c r="G18" s="665">
        <v>101279372.96280006</v>
      </c>
      <c r="H18" s="665">
        <v>8028143.3114999998</v>
      </c>
      <c r="I18" s="665">
        <v>657236.87819999992</v>
      </c>
      <c r="J18" s="665">
        <v>0</v>
      </c>
      <c r="K18" s="665">
        <v>0</v>
      </c>
      <c r="L18" s="665">
        <v>47630589.060199976</v>
      </c>
      <c r="M18" s="665">
        <v>1283011.1213</v>
      </c>
      <c r="N18" s="665">
        <v>8024317.6382000009</v>
      </c>
      <c r="O18" s="665">
        <v>833706.3918000001</v>
      </c>
      <c r="P18" s="665">
        <v>4652163.3278000001</v>
      </c>
      <c r="Q18" s="665">
        <v>8440618.7521999981</v>
      </c>
      <c r="R18" s="665">
        <v>0</v>
      </c>
      <c r="S18" s="665">
        <v>0</v>
      </c>
      <c r="T18" s="665">
        <v>0</v>
      </c>
      <c r="U18" s="546"/>
    </row>
    <row r="19" spans="1:21" s="540" customFormat="1">
      <c r="A19" s="573" t="s">
        <v>806</v>
      </c>
      <c r="B19" s="576" t="s">
        <v>807</v>
      </c>
      <c r="C19" s="679">
        <v>68395900.103600264</v>
      </c>
      <c r="D19" s="665">
        <v>65719859.448298931</v>
      </c>
      <c r="E19" s="665">
        <v>34799.367100000381</v>
      </c>
      <c r="F19" s="665">
        <v>0</v>
      </c>
      <c r="G19" s="665">
        <v>743301.8314999789</v>
      </c>
      <c r="H19" s="665">
        <v>39321.237300000153</v>
      </c>
      <c r="I19" s="665">
        <v>0</v>
      </c>
      <c r="J19" s="665">
        <v>0</v>
      </c>
      <c r="K19" s="665">
        <v>0</v>
      </c>
      <c r="L19" s="665">
        <v>1932738.823800005</v>
      </c>
      <c r="M19" s="665">
        <v>0</v>
      </c>
      <c r="N19" s="665">
        <v>0</v>
      </c>
      <c r="O19" s="665">
        <v>851713.74999999977</v>
      </c>
      <c r="P19" s="665">
        <v>484259.22749999911</v>
      </c>
      <c r="Q19" s="665">
        <v>165555.26400000043</v>
      </c>
      <c r="R19" s="665">
        <v>0</v>
      </c>
      <c r="S19" s="665">
        <v>0</v>
      </c>
      <c r="T19" s="665">
        <v>0</v>
      </c>
      <c r="U19" s="546"/>
    </row>
    <row r="20" spans="1:21" s="540" customFormat="1">
      <c r="A20" s="575" t="s">
        <v>808</v>
      </c>
      <c r="B20" s="575" t="s">
        <v>809</v>
      </c>
      <c r="C20" s="678">
        <v>158301799.21790099</v>
      </c>
      <c r="D20" s="665">
        <v>149542684.95620215</v>
      </c>
      <c r="E20" s="665">
        <v>9555094.9198000021</v>
      </c>
      <c r="F20" s="665">
        <v>0</v>
      </c>
      <c r="G20" s="665">
        <v>2290193.818299979</v>
      </c>
      <c r="H20" s="665">
        <v>328411.88210000005</v>
      </c>
      <c r="I20" s="665">
        <v>0</v>
      </c>
      <c r="J20" s="665">
        <v>0</v>
      </c>
      <c r="K20" s="665">
        <v>0</v>
      </c>
      <c r="L20" s="665">
        <v>6468920.4434000254</v>
      </c>
      <c r="M20" s="665">
        <v>187405.31590000005</v>
      </c>
      <c r="N20" s="665">
        <v>3048811.1609999994</v>
      </c>
      <c r="O20" s="665">
        <v>979705.89999999967</v>
      </c>
      <c r="P20" s="665">
        <v>684823.46380000003</v>
      </c>
      <c r="Q20" s="665">
        <v>271645.48360000178</v>
      </c>
      <c r="R20" s="665">
        <v>0</v>
      </c>
      <c r="S20" s="665">
        <v>0</v>
      </c>
      <c r="T20" s="665">
        <v>0</v>
      </c>
      <c r="U20" s="546"/>
    </row>
    <row r="21" spans="1:21" s="540" customFormat="1">
      <c r="A21" s="577">
        <v>1.4</v>
      </c>
      <c r="B21" s="619" t="s">
        <v>942</v>
      </c>
      <c r="C21" s="680">
        <v>6523347.1099999994</v>
      </c>
      <c r="D21" s="665">
        <v>6523347.1099999994</v>
      </c>
      <c r="E21" s="665">
        <v>0</v>
      </c>
      <c r="F21" s="665">
        <v>0</v>
      </c>
      <c r="G21" s="665">
        <v>0</v>
      </c>
      <c r="H21" s="665">
        <v>0</v>
      </c>
      <c r="I21" s="665">
        <v>0</v>
      </c>
      <c r="J21" s="665">
        <v>0</v>
      </c>
      <c r="K21" s="665">
        <v>0</v>
      </c>
      <c r="L21" s="665">
        <v>0</v>
      </c>
      <c r="M21" s="665">
        <v>0</v>
      </c>
      <c r="N21" s="665">
        <v>0</v>
      </c>
      <c r="O21" s="665">
        <v>0</v>
      </c>
      <c r="P21" s="665">
        <v>0</v>
      </c>
      <c r="Q21" s="665">
        <v>0</v>
      </c>
      <c r="R21" s="665">
        <v>0</v>
      </c>
      <c r="S21" s="665">
        <v>0</v>
      </c>
      <c r="T21" s="665">
        <v>0</v>
      </c>
      <c r="U21" s="546"/>
    </row>
    <row r="22" spans="1:21" s="540" customFormat="1">
      <c r="A22" s="577">
        <v>1.5</v>
      </c>
      <c r="B22" s="619" t="s">
        <v>943</v>
      </c>
      <c r="C22" s="680">
        <v>133654788.41350006</v>
      </c>
      <c r="D22" s="665">
        <v>114508291.33799997</v>
      </c>
      <c r="E22" s="665">
        <v>1229516.8933999999</v>
      </c>
      <c r="F22" s="665">
        <v>0</v>
      </c>
      <c r="G22" s="665">
        <v>11814411.354800001</v>
      </c>
      <c r="H22" s="665">
        <v>2418677.8509</v>
      </c>
      <c r="I22" s="665">
        <v>0</v>
      </c>
      <c r="J22" s="665">
        <v>0</v>
      </c>
      <c r="K22" s="665">
        <v>0</v>
      </c>
      <c r="L22" s="665">
        <v>7332085.7207000004</v>
      </c>
      <c r="M22" s="665">
        <v>230295.4222</v>
      </c>
      <c r="N22" s="665">
        <v>4597318.0016000001</v>
      </c>
      <c r="O22" s="665">
        <v>0</v>
      </c>
      <c r="P22" s="665">
        <v>245069.03459999998</v>
      </c>
      <c r="Q22" s="665">
        <v>687846.26710000006</v>
      </c>
      <c r="R22" s="665">
        <v>0</v>
      </c>
      <c r="S22" s="665">
        <v>0</v>
      </c>
      <c r="T22" s="665">
        <v>0</v>
      </c>
      <c r="U22" s="546"/>
    </row>
    <row r="27" spans="1:21">
      <c r="C27" s="720"/>
      <c r="D27" s="720"/>
      <c r="E27" s="720"/>
      <c r="F27" s="720"/>
      <c r="G27" s="720"/>
      <c r="H27" s="720"/>
      <c r="I27" s="720"/>
      <c r="J27" s="720"/>
      <c r="K27" s="720"/>
      <c r="L27" s="720"/>
      <c r="M27" s="720"/>
      <c r="N27" s="720"/>
      <c r="O27" s="720"/>
      <c r="P27" s="720"/>
      <c r="Q27" s="720"/>
      <c r="R27" s="720"/>
      <c r="S27" s="720"/>
      <c r="T27" s="720"/>
    </row>
    <row r="28" spans="1:21">
      <c r="C28" s="720"/>
      <c r="D28" s="720"/>
      <c r="E28" s="720"/>
      <c r="F28" s="720"/>
      <c r="G28" s="720"/>
      <c r="H28" s="720"/>
      <c r="I28" s="720"/>
      <c r="J28" s="720"/>
      <c r="K28" s="720"/>
      <c r="L28" s="720"/>
      <c r="M28" s="720"/>
      <c r="N28" s="720"/>
      <c r="O28" s="720"/>
      <c r="P28" s="720"/>
      <c r="Q28" s="720"/>
      <c r="R28" s="720"/>
      <c r="S28" s="720"/>
      <c r="T28" s="720"/>
    </row>
    <row r="29" spans="1:21">
      <c r="C29" s="720"/>
      <c r="D29" s="720"/>
      <c r="E29" s="720"/>
      <c r="F29" s="720"/>
      <c r="G29" s="720"/>
      <c r="H29" s="720"/>
      <c r="I29" s="720"/>
      <c r="J29" s="720"/>
      <c r="K29" s="720"/>
      <c r="L29" s="720"/>
      <c r="M29" s="720"/>
      <c r="N29" s="720"/>
      <c r="O29" s="720"/>
      <c r="P29" s="720"/>
      <c r="Q29" s="720"/>
      <c r="R29" s="720"/>
      <c r="S29" s="720"/>
      <c r="T29" s="720"/>
    </row>
    <row r="30" spans="1:21">
      <c r="C30" s="720"/>
      <c r="D30" s="720"/>
      <c r="E30" s="720"/>
      <c r="F30" s="720"/>
      <c r="G30" s="720"/>
      <c r="H30" s="720"/>
      <c r="I30" s="720"/>
      <c r="J30" s="720"/>
      <c r="K30" s="720"/>
      <c r="L30" s="720"/>
      <c r="M30" s="720"/>
      <c r="N30" s="720"/>
      <c r="O30" s="720"/>
      <c r="P30" s="720"/>
      <c r="Q30" s="720"/>
      <c r="R30" s="720"/>
      <c r="S30" s="720"/>
      <c r="T30" s="720"/>
    </row>
    <row r="31" spans="1:21">
      <c r="C31" s="720"/>
      <c r="D31" s="720"/>
      <c r="E31" s="720"/>
      <c r="F31" s="720"/>
      <c r="G31" s="720"/>
      <c r="H31" s="720"/>
      <c r="I31" s="720"/>
      <c r="J31" s="720"/>
      <c r="K31" s="720"/>
      <c r="L31" s="720"/>
      <c r="M31" s="720"/>
      <c r="N31" s="720"/>
      <c r="O31" s="720"/>
      <c r="P31" s="720"/>
      <c r="Q31" s="720"/>
      <c r="R31" s="720"/>
      <c r="S31" s="720"/>
      <c r="T31" s="720"/>
    </row>
    <row r="32" spans="1:21">
      <c r="C32" s="720"/>
      <c r="D32" s="720"/>
      <c r="E32" s="720"/>
      <c r="F32" s="720"/>
      <c r="G32" s="720"/>
      <c r="H32" s="720"/>
      <c r="I32" s="720"/>
      <c r="J32" s="720"/>
      <c r="K32" s="720"/>
      <c r="L32" s="720"/>
      <c r="M32" s="720"/>
      <c r="N32" s="720"/>
      <c r="O32" s="720"/>
      <c r="P32" s="720"/>
      <c r="Q32" s="720"/>
      <c r="R32" s="720"/>
      <c r="S32" s="720"/>
      <c r="T32" s="720"/>
    </row>
    <row r="33" spans="3:20">
      <c r="C33" s="720"/>
      <c r="D33" s="720"/>
      <c r="E33" s="720"/>
      <c r="F33" s="720"/>
      <c r="G33" s="720"/>
      <c r="H33" s="720"/>
      <c r="I33" s="720"/>
      <c r="J33" s="720"/>
      <c r="K33" s="720"/>
      <c r="L33" s="720"/>
      <c r="M33" s="720"/>
      <c r="N33" s="720"/>
      <c r="O33" s="720"/>
      <c r="P33" s="720"/>
      <c r="Q33" s="720"/>
      <c r="R33" s="720"/>
      <c r="S33" s="720"/>
      <c r="T33" s="720"/>
    </row>
    <row r="34" spans="3:20">
      <c r="C34" s="720"/>
      <c r="D34" s="720"/>
      <c r="E34" s="720"/>
      <c r="F34" s="720"/>
      <c r="G34" s="720"/>
      <c r="H34" s="720"/>
      <c r="I34" s="720"/>
      <c r="J34" s="720"/>
      <c r="K34" s="720"/>
      <c r="L34" s="720"/>
      <c r="M34" s="720"/>
      <c r="N34" s="720"/>
      <c r="O34" s="720"/>
      <c r="P34" s="720"/>
      <c r="Q34" s="720"/>
      <c r="R34" s="720"/>
      <c r="S34" s="720"/>
      <c r="T34" s="720"/>
    </row>
    <row r="35" spans="3:20">
      <c r="C35" s="720"/>
      <c r="D35" s="720"/>
      <c r="E35" s="720"/>
      <c r="F35" s="720"/>
      <c r="G35" s="720"/>
      <c r="H35" s="720"/>
      <c r="I35" s="720"/>
      <c r="J35" s="720"/>
      <c r="K35" s="720"/>
      <c r="L35" s="720"/>
      <c r="M35" s="720"/>
      <c r="N35" s="720"/>
      <c r="O35" s="720"/>
      <c r="P35" s="720"/>
      <c r="Q35" s="720"/>
      <c r="R35" s="720"/>
      <c r="S35" s="720"/>
      <c r="T35" s="720"/>
    </row>
    <row r="36" spans="3:20">
      <c r="C36" s="720"/>
      <c r="D36" s="720"/>
      <c r="E36" s="720"/>
      <c r="F36" s="720"/>
      <c r="G36" s="720"/>
      <c r="H36" s="720"/>
      <c r="I36" s="720"/>
      <c r="J36" s="720"/>
      <c r="K36" s="720"/>
      <c r="L36" s="720"/>
      <c r="M36" s="720"/>
      <c r="N36" s="720"/>
      <c r="O36" s="720"/>
      <c r="P36" s="720"/>
      <c r="Q36" s="720"/>
      <c r="R36" s="720"/>
      <c r="S36" s="720"/>
      <c r="T36" s="720"/>
    </row>
    <row r="37" spans="3:20">
      <c r="C37" s="720"/>
      <c r="D37" s="720"/>
      <c r="E37" s="720"/>
      <c r="F37" s="720"/>
      <c r="G37" s="720"/>
      <c r="H37" s="720"/>
      <c r="I37" s="720"/>
      <c r="J37" s="720"/>
      <c r="K37" s="720"/>
      <c r="L37" s="720"/>
      <c r="M37" s="720"/>
      <c r="N37" s="720"/>
      <c r="O37" s="720"/>
      <c r="P37" s="720"/>
      <c r="Q37" s="720"/>
      <c r="R37" s="720"/>
      <c r="S37" s="720"/>
      <c r="T37" s="720"/>
    </row>
    <row r="38" spans="3:20">
      <c r="C38" s="720"/>
      <c r="D38" s="720"/>
      <c r="E38" s="720"/>
      <c r="F38" s="720"/>
      <c r="G38" s="720"/>
      <c r="H38" s="720"/>
      <c r="I38" s="720"/>
      <c r="J38" s="720"/>
      <c r="K38" s="720"/>
      <c r="L38" s="720"/>
      <c r="M38" s="720"/>
      <c r="N38" s="720"/>
      <c r="O38" s="720"/>
      <c r="P38" s="720"/>
      <c r="Q38" s="720"/>
      <c r="R38" s="720"/>
      <c r="S38" s="720"/>
      <c r="T38" s="720"/>
    </row>
    <row r="39" spans="3:20">
      <c r="C39" s="720"/>
      <c r="D39" s="720"/>
      <c r="E39" s="720"/>
      <c r="F39" s="720"/>
      <c r="G39" s="720"/>
      <c r="H39" s="720"/>
      <c r="I39" s="720"/>
      <c r="J39" s="720"/>
      <c r="K39" s="720"/>
      <c r="L39" s="720"/>
      <c r="M39" s="720"/>
      <c r="N39" s="720"/>
      <c r="O39" s="720"/>
      <c r="P39" s="720"/>
      <c r="Q39" s="720"/>
      <c r="R39" s="720"/>
      <c r="S39" s="720"/>
      <c r="T39" s="720"/>
    </row>
    <row r="40" spans="3:20">
      <c r="C40" s="720"/>
      <c r="D40" s="720"/>
      <c r="E40" s="720"/>
      <c r="F40" s="720"/>
      <c r="G40" s="720"/>
      <c r="H40" s="720"/>
      <c r="I40" s="720"/>
      <c r="J40" s="720"/>
      <c r="K40" s="720"/>
      <c r="L40" s="720"/>
      <c r="M40" s="720"/>
      <c r="N40" s="720"/>
      <c r="O40" s="720"/>
      <c r="P40" s="720"/>
      <c r="Q40" s="720"/>
      <c r="R40" s="720"/>
      <c r="S40" s="720"/>
      <c r="T40" s="720"/>
    </row>
    <row r="41" spans="3:20">
      <c r="C41" s="720"/>
      <c r="D41" s="720"/>
      <c r="E41" s="720"/>
      <c r="F41" s="720"/>
      <c r="G41" s="720"/>
      <c r="H41" s="720"/>
      <c r="I41" s="720"/>
      <c r="J41" s="720"/>
      <c r="K41" s="720"/>
      <c r="L41" s="720"/>
      <c r="M41" s="720"/>
      <c r="N41" s="720"/>
      <c r="O41" s="720"/>
      <c r="P41" s="720"/>
      <c r="Q41" s="720"/>
      <c r="R41" s="720"/>
      <c r="S41" s="720"/>
      <c r="T41" s="720"/>
    </row>
    <row r="42" spans="3:20">
      <c r="C42" s="720"/>
      <c r="D42" s="720"/>
      <c r="E42" s="720"/>
      <c r="F42" s="720"/>
      <c r="G42" s="720"/>
      <c r="H42" s="720"/>
      <c r="I42" s="720"/>
      <c r="J42" s="720"/>
      <c r="K42" s="720"/>
      <c r="L42" s="720"/>
      <c r="M42" s="720"/>
      <c r="N42" s="720"/>
      <c r="O42" s="720"/>
      <c r="P42" s="720"/>
      <c r="Q42" s="720"/>
      <c r="R42" s="720"/>
      <c r="S42" s="720"/>
      <c r="T42" s="720"/>
    </row>
    <row r="43" spans="3:20">
      <c r="C43" s="720"/>
      <c r="D43" s="720"/>
      <c r="E43" s="720"/>
      <c r="F43" s="720"/>
      <c r="G43" s="720"/>
      <c r="H43" s="720"/>
      <c r="I43" s="720"/>
      <c r="J43" s="720"/>
      <c r="K43" s="720"/>
      <c r="L43" s="720"/>
      <c r="M43" s="720"/>
      <c r="N43" s="720"/>
      <c r="O43" s="720"/>
      <c r="P43" s="720"/>
      <c r="Q43" s="720"/>
      <c r="R43" s="720"/>
      <c r="S43" s="720"/>
      <c r="T43" s="720"/>
    </row>
    <row r="44" spans="3:20">
      <c r="C44" s="720"/>
      <c r="D44" s="720"/>
      <c r="E44" s="720"/>
      <c r="F44" s="720"/>
      <c r="G44" s="720"/>
      <c r="H44" s="720"/>
      <c r="I44" s="720"/>
      <c r="J44" s="720"/>
      <c r="K44" s="720"/>
      <c r="L44" s="720"/>
      <c r="M44" s="720"/>
      <c r="N44" s="720"/>
      <c r="O44" s="720"/>
      <c r="P44" s="720"/>
      <c r="Q44" s="720"/>
      <c r="R44" s="720"/>
      <c r="S44" s="720"/>
      <c r="T44" s="720"/>
    </row>
    <row r="45" spans="3:20">
      <c r="C45" s="720"/>
      <c r="D45" s="720"/>
      <c r="E45" s="720"/>
      <c r="F45" s="720"/>
      <c r="G45" s="720"/>
      <c r="H45" s="720"/>
      <c r="I45" s="720"/>
      <c r="J45" s="720"/>
      <c r="K45" s="720"/>
      <c r="L45" s="720"/>
      <c r="M45" s="720"/>
      <c r="N45" s="720"/>
      <c r="O45" s="720"/>
      <c r="P45" s="720"/>
      <c r="Q45" s="720"/>
      <c r="R45" s="720"/>
      <c r="S45" s="720"/>
      <c r="T45" s="720"/>
    </row>
    <row r="46" spans="3:20">
      <c r="C46" s="720"/>
    </row>
    <row r="47" spans="3:20">
      <c r="C47" s="720"/>
    </row>
    <row r="48" spans="3:20">
      <c r="C48" s="720"/>
    </row>
    <row r="49" spans="3:3">
      <c r="C49" s="720"/>
    </row>
    <row r="50" spans="3:3">
      <c r="C50" s="720"/>
    </row>
    <row r="51" spans="3:3">
      <c r="C51" s="72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63"/>
  <sheetViews>
    <sheetView showGridLines="0" zoomScale="85" zoomScaleNormal="85" workbookViewId="0">
      <selection activeCell="C7" sqref="C7:O33"/>
    </sheetView>
  </sheetViews>
  <sheetFormatPr defaultColWidth="9.140625" defaultRowHeight="12.75"/>
  <cols>
    <col min="1" max="1" width="11.85546875" style="518" bestFit="1" customWidth="1"/>
    <col min="2" max="2" width="66.7109375" style="518" bestFit="1" customWidth="1"/>
    <col min="3" max="3" width="18.140625" style="518" bestFit="1" customWidth="1"/>
    <col min="4" max="4" width="17" style="518" bestFit="1" customWidth="1"/>
    <col min="5" max="5" width="15.140625" style="518" bestFit="1" customWidth="1"/>
    <col min="6" max="6" width="18" style="582" bestFit="1" customWidth="1"/>
    <col min="7" max="7" width="13.7109375" style="582" bestFit="1" customWidth="1"/>
    <col min="8" max="8" width="13.7109375" style="518" bestFit="1" customWidth="1"/>
    <col min="9" max="9" width="13.140625" style="518" bestFit="1" customWidth="1"/>
    <col min="10" max="10" width="14.85546875" style="582" bestFit="1" customWidth="1"/>
    <col min="11" max="11" width="14.42578125" style="582" bestFit="1" customWidth="1"/>
    <col min="12" max="12" width="18" style="582" bestFit="1" customWidth="1"/>
    <col min="13" max="13" width="13.140625" style="582" bestFit="1" customWidth="1"/>
    <col min="14" max="14" width="13.7109375" style="582" bestFit="1" customWidth="1"/>
    <col min="15" max="15" width="19" style="518" bestFit="1" customWidth="1"/>
    <col min="16" max="16384" width="9.140625" style="518"/>
  </cols>
  <sheetData>
    <row r="1" spans="1:15">
      <c r="A1" s="517" t="s">
        <v>188</v>
      </c>
      <c r="B1" s="518" t="str">
        <f>'16. NSFR'!B1</f>
        <v>ს.ს "პროკრედიტ ბანკი"</v>
      </c>
      <c r="F1" s="518"/>
      <c r="G1" s="518"/>
      <c r="J1" s="518"/>
      <c r="K1" s="518"/>
      <c r="L1" s="518"/>
      <c r="M1" s="518"/>
      <c r="N1" s="518"/>
    </row>
    <row r="2" spans="1:15">
      <c r="A2" s="519" t="s">
        <v>189</v>
      </c>
      <c r="B2" s="723">
        <f>'16. NSFR'!B2</f>
        <v>44377</v>
      </c>
      <c r="F2" s="518"/>
      <c r="G2" s="518"/>
      <c r="J2" s="518"/>
      <c r="K2" s="518"/>
      <c r="L2" s="518"/>
      <c r="M2" s="518"/>
      <c r="N2" s="518"/>
    </row>
    <row r="3" spans="1:15">
      <c r="A3" s="520" t="s">
        <v>812</v>
      </c>
      <c r="B3" s="521"/>
      <c r="F3" s="518"/>
      <c r="G3" s="518"/>
      <c r="J3" s="518"/>
      <c r="K3" s="518"/>
      <c r="L3" s="518"/>
      <c r="M3" s="518"/>
      <c r="N3" s="518"/>
    </row>
    <row r="4" spans="1:15">
      <c r="F4" s="518"/>
      <c r="G4" s="518"/>
      <c r="J4" s="518"/>
      <c r="K4" s="518"/>
      <c r="L4" s="518"/>
      <c r="M4" s="518"/>
      <c r="N4" s="518"/>
    </row>
    <row r="5" spans="1:15" ht="37.5" customHeight="1">
      <c r="A5" s="775" t="s">
        <v>813</v>
      </c>
      <c r="B5" s="776"/>
      <c r="C5" s="821" t="s">
        <v>814</v>
      </c>
      <c r="D5" s="822"/>
      <c r="E5" s="822"/>
      <c r="F5" s="822"/>
      <c r="G5" s="822"/>
      <c r="H5" s="823"/>
      <c r="I5" s="824" t="s">
        <v>815</v>
      </c>
      <c r="J5" s="825"/>
      <c r="K5" s="825"/>
      <c r="L5" s="825"/>
      <c r="M5" s="825"/>
      <c r="N5" s="826"/>
      <c r="O5" s="827" t="s">
        <v>685</v>
      </c>
    </row>
    <row r="6" spans="1:15" ht="39.6" customHeight="1">
      <c r="A6" s="779"/>
      <c r="B6" s="780"/>
      <c r="C6" s="578"/>
      <c r="D6" s="579" t="s">
        <v>816</v>
      </c>
      <c r="E6" s="579" t="s">
        <v>817</v>
      </c>
      <c r="F6" s="579" t="s">
        <v>818</v>
      </c>
      <c r="G6" s="579" t="s">
        <v>819</v>
      </c>
      <c r="H6" s="579" t="s">
        <v>820</v>
      </c>
      <c r="I6" s="580"/>
      <c r="J6" s="579" t="s">
        <v>816</v>
      </c>
      <c r="K6" s="579" t="s">
        <v>817</v>
      </c>
      <c r="L6" s="579" t="s">
        <v>818</v>
      </c>
      <c r="M6" s="579" t="s">
        <v>819</v>
      </c>
      <c r="N6" s="579" t="s">
        <v>820</v>
      </c>
      <c r="O6" s="828"/>
    </row>
    <row r="7" spans="1:15">
      <c r="A7" s="533">
        <v>1</v>
      </c>
      <c r="B7" s="541" t="s">
        <v>695</v>
      </c>
      <c r="C7" s="681">
        <v>1162377.2901999999</v>
      </c>
      <c r="D7" s="664">
        <v>1162377.2901999999</v>
      </c>
      <c r="E7" s="664">
        <v>0</v>
      </c>
      <c r="F7" s="682">
        <v>0</v>
      </c>
      <c r="G7" s="682">
        <v>0</v>
      </c>
      <c r="H7" s="664">
        <v>0</v>
      </c>
      <c r="I7" s="664">
        <v>23247.5458</v>
      </c>
      <c r="J7" s="682">
        <v>23247.5458</v>
      </c>
      <c r="K7" s="682">
        <v>0</v>
      </c>
      <c r="L7" s="682">
        <v>0</v>
      </c>
      <c r="M7" s="682">
        <v>0</v>
      </c>
      <c r="N7" s="682">
        <v>0</v>
      </c>
      <c r="O7" s="664"/>
    </row>
    <row r="8" spans="1:15">
      <c r="A8" s="533">
        <v>2</v>
      </c>
      <c r="B8" s="541" t="s">
        <v>696</v>
      </c>
      <c r="C8" s="681">
        <v>3634441.0978999999</v>
      </c>
      <c r="D8" s="664">
        <v>3634441.0978999999</v>
      </c>
      <c r="E8" s="664">
        <v>0</v>
      </c>
      <c r="F8" s="682">
        <v>0</v>
      </c>
      <c r="G8" s="682">
        <v>0</v>
      </c>
      <c r="H8" s="664">
        <v>0</v>
      </c>
      <c r="I8" s="664">
        <v>72688.822</v>
      </c>
      <c r="J8" s="682">
        <v>72688.822</v>
      </c>
      <c r="K8" s="682">
        <v>0</v>
      </c>
      <c r="L8" s="682">
        <v>0</v>
      </c>
      <c r="M8" s="682">
        <v>0</v>
      </c>
      <c r="N8" s="682">
        <v>0</v>
      </c>
      <c r="O8" s="664"/>
    </row>
    <row r="9" spans="1:15">
      <c r="A9" s="533">
        <v>3</v>
      </c>
      <c r="B9" s="541" t="s">
        <v>697</v>
      </c>
      <c r="C9" s="681">
        <v>0</v>
      </c>
      <c r="D9" s="664">
        <v>0</v>
      </c>
      <c r="E9" s="664">
        <v>0</v>
      </c>
      <c r="F9" s="683">
        <v>0</v>
      </c>
      <c r="G9" s="683">
        <v>0</v>
      </c>
      <c r="H9" s="664">
        <v>0</v>
      </c>
      <c r="I9" s="664">
        <v>0</v>
      </c>
      <c r="J9" s="683">
        <v>0</v>
      </c>
      <c r="K9" s="683">
        <v>0</v>
      </c>
      <c r="L9" s="683">
        <v>0</v>
      </c>
      <c r="M9" s="683">
        <v>0</v>
      </c>
      <c r="N9" s="683">
        <v>0</v>
      </c>
      <c r="O9" s="664"/>
    </row>
    <row r="10" spans="1:15">
      <c r="A10" s="533">
        <v>4</v>
      </c>
      <c r="B10" s="541" t="s">
        <v>698</v>
      </c>
      <c r="C10" s="681">
        <v>27953871.1435</v>
      </c>
      <c r="D10" s="664">
        <v>27953871.1435</v>
      </c>
      <c r="E10" s="664">
        <v>0</v>
      </c>
      <c r="F10" s="683">
        <v>0</v>
      </c>
      <c r="G10" s="683">
        <v>0</v>
      </c>
      <c r="H10" s="664">
        <v>0</v>
      </c>
      <c r="I10" s="664">
        <v>559077.4227</v>
      </c>
      <c r="J10" s="683">
        <v>559077.4227</v>
      </c>
      <c r="K10" s="683">
        <v>0</v>
      </c>
      <c r="L10" s="683">
        <v>0</v>
      </c>
      <c r="M10" s="683">
        <v>0</v>
      </c>
      <c r="N10" s="683">
        <v>0</v>
      </c>
      <c r="O10" s="664"/>
    </row>
    <row r="11" spans="1:15">
      <c r="A11" s="533">
        <v>5</v>
      </c>
      <c r="B11" s="541" t="s">
        <v>699</v>
      </c>
      <c r="C11" s="681">
        <v>116798556.57840002</v>
      </c>
      <c r="D11" s="664">
        <v>108428105.89929999</v>
      </c>
      <c r="E11" s="664">
        <v>4819229.2015000014</v>
      </c>
      <c r="F11" s="683">
        <v>488263.0001</v>
      </c>
      <c r="G11" s="683">
        <v>0</v>
      </c>
      <c r="H11" s="664">
        <v>3062958.4775</v>
      </c>
      <c r="I11" s="664">
        <v>5859922.4158999985</v>
      </c>
      <c r="J11" s="683">
        <v>2168562.1182999988</v>
      </c>
      <c r="K11" s="683">
        <v>481922.92010000005</v>
      </c>
      <c r="L11" s="683">
        <v>146478.9</v>
      </c>
      <c r="M11" s="683">
        <v>0</v>
      </c>
      <c r="N11" s="683">
        <v>3062958.4775</v>
      </c>
      <c r="O11" s="664"/>
    </row>
    <row r="12" spans="1:15">
      <c r="A12" s="533">
        <v>6</v>
      </c>
      <c r="B12" s="541" t="s">
        <v>700</v>
      </c>
      <c r="C12" s="681">
        <v>65812987.062300004</v>
      </c>
      <c r="D12" s="664">
        <v>62937575.96540001</v>
      </c>
      <c r="E12" s="664">
        <v>1990545.1920999996</v>
      </c>
      <c r="F12" s="683">
        <v>884865.90480000002</v>
      </c>
      <c r="G12" s="683">
        <v>0</v>
      </c>
      <c r="H12" s="664">
        <v>0</v>
      </c>
      <c r="I12" s="664">
        <v>1723265.8103999998</v>
      </c>
      <c r="J12" s="683">
        <v>1258751.5197999997</v>
      </c>
      <c r="K12" s="683">
        <v>199054.51909999998</v>
      </c>
      <c r="L12" s="683">
        <v>265459.77150000003</v>
      </c>
      <c r="M12" s="683">
        <v>0</v>
      </c>
      <c r="N12" s="683">
        <v>0</v>
      </c>
      <c r="O12" s="664"/>
    </row>
    <row r="13" spans="1:15">
      <c r="A13" s="533">
        <v>7</v>
      </c>
      <c r="B13" s="541" t="s">
        <v>701</v>
      </c>
      <c r="C13" s="681">
        <v>122595197.74759994</v>
      </c>
      <c r="D13" s="664">
        <v>116881518.06189993</v>
      </c>
      <c r="E13" s="664">
        <v>3462176.3122999994</v>
      </c>
      <c r="F13" s="683">
        <v>725370.82679999992</v>
      </c>
      <c r="G13" s="683">
        <v>0</v>
      </c>
      <c r="H13" s="664">
        <v>1526132.5466</v>
      </c>
      <c r="I13" s="664">
        <v>4427591.787299999</v>
      </c>
      <c r="J13" s="683">
        <v>2337630.3615000006</v>
      </c>
      <c r="K13" s="683">
        <v>346217.6312</v>
      </c>
      <c r="L13" s="683">
        <v>217611.24800000002</v>
      </c>
      <c r="M13" s="683">
        <v>0</v>
      </c>
      <c r="N13" s="683">
        <v>1526132.5466</v>
      </c>
      <c r="O13" s="664"/>
    </row>
    <row r="14" spans="1:15">
      <c r="A14" s="533">
        <v>8</v>
      </c>
      <c r="B14" s="541" t="s">
        <v>702</v>
      </c>
      <c r="C14" s="681">
        <v>114742091.61349997</v>
      </c>
      <c r="D14" s="664">
        <v>108724296.51929998</v>
      </c>
      <c r="E14" s="664">
        <v>3793307.9450999997</v>
      </c>
      <c r="F14" s="683">
        <v>1312488.1364000002</v>
      </c>
      <c r="G14" s="683">
        <v>0</v>
      </c>
      <c r="H14" s="664">
        <v>911999.01270000008</v>
      </c>
      <c r="I14" s="664">
        <v>3859562.1786999991</v>
      </c>
      <c r="J14" s="683">
        <v>2174485.9305000007</v>
      </c>
      <c r="K14" s="683">
        <v>379330.79440000001</v>
      </c>
      <c r="L14" s="683">
        <v>393746.44110000005</v>
      </c>
      <c r="M14" s="683">
        <v>0</v>
      </c>
      <c r="N14" s="683">
        <v>911999.01270000008</v>
      </c>
      <c r="O14" s="664"/>
    </row>
    <row r="15" spans="1:15">
      <c r="A15" s="533">
        <v>9</v>
      </c>
      <c r="B15" s="541" t="s">
        <v>703</v>
      </c>
      <c r="C15" s="681">
        <v>118880515.1723</v>
      </c>
      <c r="D15" s="664">
        <v>97680041.465899989</v>
      </c>
      <c r="E15" s="664">
        <v>8775153.2616000008</v>
      </c>
      <c r="F15" s="683">
        <v>10924668.170500001</v>
      </c>
      <c r="G15" s="683">
        <v>1138723.2779999999</v>
      </c>
      <c r="H15" s="664">
        <v>361928.9963</v>
      </c>
      <c r="I15" s="664">
        <v>7039807.2423000038</v>
      </c>
      <c r="J15" s="683">
        <v>1953600.8294999995</v>
      </c>
      <c r="K15" s="683">
        <v>877515.32609999983</v>
      </c>
      <c r="L15" s="683">
        <v>3277400.4511999995</v>
      </c>
      <c r="M15" s="683">
        <v>569361.63919999998</v>
      </c>
      <c r="N15" s="683">
        <v>361928.9963</v>
      </c>
      <c r="O15" s="664"/>
    </row>
    <row r="16" spans="1:15">
      <c r="A16" s="533">
        <v>10</v>
      </c>
      <c r="B16" s="541" t="s">
        <v>704</v>
      </c>
      <c r="C16" s="681">
        <v>92670506.901499972</v>
      </c>
      <c r="D16" s="664">
        <v>92514390.176199973</v>
      </c>
      <c r="E16" s="664">
        <v>156116.72529999999</v>
      </c>
      <c r="F16" s="683">
        <v>0</v>
      </c>
      <c r="G16" s="683">
        <v>0</v>
      </c>
      <c r="H16" s="664">
        <v>0</v>
      </c>
      <c r="I16" s="664">
        <v>1865899.4765000015</v>
      </c>
      <c r="J16" s="683">
        <v>1850287.8040000014</v>
      </c>
      <c r="K16" s="683">
        <v>15611.672500000001</v>
      </c>
      <c r="L16" s="683">
        <v>0</v>
      </c>
      <c r="M16" s="683">
        <v>0</v>
      </c>
      <c r="N16" s="683">
        <v>0</v>
      </c>
      <c r="O16" s="664"/>
    </row>
    <row r="17" spans="1:15">
      <c r="A17" s="533">
        <v>11</v>
      </c>
      <c r="B17" s="541" t="s">
        <v>705</v>
      </c>
      <c r="C17" s="681">
        <v>15880223.395199999</v>
      </c>
      <c r="D17" s="664">
        <v>15381250.396900002</v>
      </c>
      <c r="E17" s="664">
        <v>194454.89669999998</v>
      </c>
      <c r="F17" s="683">
        <v>304518.10159999999</v>
      </c>
      <c r="G17" s="683">
        <v>0</v>
      </c>
      <c r="H17" s="664">
        <v>0</v>
      </c>
      <c r="I17" s="664">
        <v>418425.92809999996</v>
      </c>
      <c r="J17" s="683">
        <v>307625.00789999991</v>
      </c>
      <c r="K17" s="683">
        <v>19445.489699999998</v>
      </c>
      <c r="L17" s="683">
        <v>91355.430500000002</v>
      </c>
      <c r="M17" s="683">
        <v>0</v>
      </c>
      <c r="N17" s="683">
        <v>0</v>
      </c>
      <c r="O17" s="664"/>
    </row>
    <row r="18" spans="1:15">
      <c r="A18" s="533">
        <v>12</v>
      </c>
      <c r="B18" s="541" t="s">
        <v>706</v>
      </c>
      <c r="C18" s="681">
        <v>101620449.93789998</v>
      </c>
      <c r="D18" s="664">
        <v>95164971.574399978</v>
      </c>
      <c r="E18" s="664">
        <v>1199298.5787000004</v>
      </c>
      <c r="F18" s="683">
        <v>5249751.3547999999</v>
      </c>
      <c r="G18" s="683">
        <v>0</v>
      </c>
      <c r="H18" s="664">
        <v>6428.43</v>
      </c>
      <c r="I18" s="664">
        <v>3604583.1260999986</v>
      </c>
      <c r="J18" s="683">
        <v>1903299.431300001</v>
      </c>
      <c r="K18" s="683">
        <v>119929.85800000002</v>
      </c>
      <c r="L18" s="683">
        <v>1574925.4068</v>
      </c>
      <c r="M18" s="683">
        <v>0</v>
      </c>
      <c r="N18" s="683">
        <v>6428.43</v>
      </c>
      <c r="O18" s="664"/>
    </row>
    <row r="19" spans="1:15">
      <c r="A19" s="533">
        <v>13</v>
      </c>
      <c r="B19" s="541" t="s">
        <v>707</v>
      </c>
      <c r="C19" s="681">
        <v>69725794.482500017</v>
      </c>
      <c r="D19" s="664">
        <v>66512222.027300023</v>
      </c>
      <c r="E19" s="664">
        <v>2921902.1740000001</v>
      </c>
      <c r="F19" s="683">
        <v>291670.28120000003</v>
      </c>
      <c r="G19" s="683">
        <v>0</v>
      </c>
      <c r="H19" s="664">
        <v>0</v>
      </c>
      <c r="I19" s="664">
        <v>1709935.7425000004</v>
      </c>
      <c r="J19" s="683">
        <v>1330244.4407000004</v>
      </c>
      <c r="K19" s="683">
        <v>292190.21740000002</v>
      </c>
      <c r="L19" s="683">
        <v>87501.084400000007</v>
      </c>
      <c r="M19" s="683">
        <v>0</v>
      </c>
      <c r="N19" s="683">
        <v>0</v>
      </c>
      <c r="O19" s="664"/>
    </row>
    <row r="20" spans="1:15">
      <c r="A20" s="533">
        <v>14</v>
      </c>
      <c r="B20" s="541" t="s">
        <v>708</v>
      </c>
      <c r="C20" s="681">
        <v>117647543.90509999</v>
      </c>
      <c r="D20" s="664">
        <v>41984488.540400006</v>
      </c>
      <c r="E20" s="664">
        <v>61335871.252699994</v>
      </c>
      <c r="F20" s="683">
        <v>13099444.600700002</v>
      </c>
      <c r="G20" s="683">
        <v>0</v>
      </c>
      <c r="H20" s="664">
        <v>1227739.5112999999</v>
      </c>
      <c r="I20" s="664">
        <v>12130849.78849999</v>
      </c>
      <c r="J20" s="683">
        <v>839689.77110000013</v>
      </c>
      <c r="K20" s="683">
        <v>6133587.1257999996</v>
      </c>
      <c r="L20" s="683">
        <v>3929833.3803000008</v>
      </c>
      <c r="M20" s="683">
        <v>0</v>
      </c>
      <c r="N20" s="683">
        <v>1227739.5112999999</v>
      </c>
      <c r="O20" s="664"/>
    </row>
    <row r="21" spans="1:15">
      <c r="A21" s="533">
        <v>15</v>
      </c>
      <c r="B21" s="541" t="s">
        <v>709</v>
      </c>
      <c r="C21" s="681">
        <v>16051238.434500001</v>
      </c>
      <c r="D21" s="664">
        <v>12853732.611699998</v>
      </c>
      <c r="E21" s="664">
        <v>1871658.2741</v>
      </c>
      <c r="F21" s="683">
        <v>1110377.1570000001</v>
      </c>
      <c r="G21" s="683">
        <v>215470.39170000001</v>
      </c>
      <c r="H21" s="664">
        <v>0</v>
      </c>
      <c r="I21" s="664">
        <v>885088.82260000007</v>
      </c>
      <c r="J21" s="683">
        <v>257074.65210000006</v>
      </c>
      <c r="K21" s="683">
        <v>187165.82749999998</v>
      </c>
      <c r="L21" s="683">
        <v>333113.1471</v>
      </c>
      <c r="M21" s="683">
        <v>107735.19590000001</v>
      </c>
      <c r="N21" s="683">
        <v>0</v>
      </c>
      <c r="O21" s="664"/>
    </row>
    <row r="22" spans="1:15">
      <c r="A22" s="533">
        <v>16</v>
      </c>
      <c r="B22" s="541" t="s">
        <v>710</v>
      </c>
      <c r="C22" s="681">
        <v>1940429.9364</v>
      </c>
      <c r="D22" s="664">
        <v>1940429.9364</v>
      </c>
      <c r="E22" s="664">
        <v>0</v>
      </c>
      <c r="F22" s="683">
        <v>0</v>
      </c>
      <c r="G22" s="683">
        <v>0</v>
      </c>
      <c r="H22" s="664">
        <v>0</v>
      </c>
      <c r="I22" s="664">
        <v>38808.598800000007</v>
      </c>
      <c r="J22" s="683">
        <v>38808.598800000007</v>
      </c>
      <c r="K22" s="683">
        <v>0</v>
      </c>
      <c r="L22" s="683">
        <v>0</v>
      </c>
      <c r="M22" s="683">
        <v>0</v>
      </c>
      <c r="N22" s="683">
        <v>0</v>
      </c>
      <c r="O22" s="664"/>
    </row>
    <row r="23" spans="1:15">
      <c r="A23" s="533">
        <v>17</v>
      </c>
      <c r="B23" s="541" t="s">
        <v>711</v>
      </c>
      <c r="C23" s="681">
        <v>239035.60359999997</v>
      </c>
      <c r="D23" s="664">
        <v>239035.60359999997</v>
      </c>
      <c r="E23" s="664">
        <v>0</v>
      </c>
      <c r="F23" s="683">
        <v>0</v>
      </c>
      <c r="G23" s="683">
        <v>0</v>
      </c>
      <c r="H23" s="664">
        <v>0</v>
      </c>
      <c r="I23" s="664">
        <v>4780.7120999999997</v>
      </c>
      <c r="J23" s="683">
        <v>4780.7120999999997</v>
      </c>
      <c r="K23" s="683">
        <v>0</v>
      </c>
      <c r="L23" s="683">
        <v>0</v>
      </c>
      <c r="M23" s="683">
        <v>0</v>
      </c>
      <c r="N23" s="683">
        <v>0</v>
      </c>
      <c r="O23" s="664"/>
    </row>
    <row r="24" spans="1:15">
      <c r="A24" s="533">
        <v>18</v>
      </c>
      <c r="B24" s="541" t="s">
        <v>712</v>
      </c>
      <c r="C24" s="681">
        <v>8081110.4747000001</v>
      </c>
      <c r="D24" s="664">
        <v>8081110.4747000001</v>
      </c>
      <c r="E24" s="664">
        <v>0</v>
      </c>
      <c r="F24" s="683">
        <v>0</v>
      </c>
      <c r="G24" s="683">
        <v>0</v>
      </c>
      <c r="H24" s="664">
        <v>0</v>
      </c>
      <c r="I24" s="664">
        <v>161622.2096</v>
      </c>
      <c r="J24" s="683">
        <v>161622.2096</v>
      </c>
      <c r="K24" s="683">
        <v>0</v>
      </c>
      <c r="L24" s="683">
        <v>0</v>
      </c>
      <c r="M24" s="683">
        <v>0</v>
      </c>
      <c r="N24" s="683">
        <v>0</v>
      </c>
      <c r="O24" s="664"/>
    </row>
    <row r="25" spans="1:15">
      <c r="A25" s="533">
        <v>19</v>
      </c>
      <c r="B25" s="541" t="s">
        <v>713</v>
      </c>
      <c r="C25" s="681">
        <v>3355359.8496000003</v>
      </c>
      <c r="D25" s="664">
        <v>3355359.8496000003</v>
      </c>
      <c r="E25" s="664">
        <v>0</v>
      </c>
      <c r="F25" s="683">
        <v>0</v>
      </c>
      <c r="G25" s="683">
        <v>0</v>
      </c>
      <c r="H25" s="664">
        <v>0</v>
      </c>
      <c r="I25" s="664">
        <v>67107.197</v>
      </c>
      <c r="J25" s="683">
        <v>67107.197</v>
      </c>
      <c r="K25" s="683">
        <v>0</v>
      </c>
      <c r="L25" s="683">
        <v>0</v>
      </c>
      <c r="M25" s="683">
        <v>0</v>
      </c>
      <c r="N25" s="683">
        <v>0</v>
      </c>
      <c r="O25" s="664"/>
    </row>
    <row r="26" spans="1:15">
      <c r="A26" s="533">
        <v>20</v>
      </c>
      <c r="B26" s="541" t="s">
        <v>714</v>
      </c>
      <c r="C26" s="681">
        <v>32505762.956900001</v>
      </c>
      <c r="D26" s="664">
        <v>29616587.011</v>
      </c>
      <c r="E26" s="664">
        <v>686599.74120000005</v>
      </c>
      <c r="F26" s="683">
        <v>2202576.2047000001</v>
      </c>
      <c r="G26" s="683">
        <v>0</v>
      </c>
      <c r="H26" s="664">
        <v>0</v>
      </c>
      <c r="I26" s="664">
        <v>1321764.5755</v>
      </c>
      <c r="J26" s="683">
        <v>592331.73999999987</v>
      </c>
      <c r="K26" s="683">
        <v>68659.974100000007</v>
      </c>
      <c r="L26" s="683">
        <v>660772.86140000005</v>
      </c>
      <c r="M26" s="683">
        <v>0</v>
      </c>
      <c r="N26" s="683">
        <v>0</v>
      </c>
      <c r="O26" s="664"/>
    </row>
    <row r="27" spans="1:15">
      <c r="A27" s="533">
        <v>21</v>
      </c>
      <c r="B27" s="541" t="s">
        <v>715</v>
      </c>
      <c r="C27" s="681">
        <v>54538633.384800009</v>
      </c>
      <c r="D27" s="664">
        <v>52574942.173000023</v>
      </c>
      <c r="E27" s="664">
        <v>487787.40160000004</v>
      </c>
      <c r="F27" s="683">
        <v>494050.32190000004</v>
      </c>
      <c r="G27" s="683">
        <v>889516.56979999994</v>
      </c>
      <c r="H27" s="664">
        <v>92336.9185</v>
      </c>
      <c r="I27" s="664">
        <v>1785587.8839000002</v>
      </c>
      <c r="J27" s="683">
        <v>1051498.8437000003</v>
      </c>
      <c r="K27" s="683">
        <v>48778.7402</v>
      </c>
      <c r="L27" s="683">
        <v>148215.09660000002</v>
      </c>
      <c r="M27" s="683">
        <v>444758.28489999997</v>
      </c>
      <c r="N27" s="683">
        <v>92336.9185</v>
      </c>
      <c r="O27" s="664"/>
    </row>
    <row r="28" spans="1:15">
      <c r="A28" s="533">
        <v>22</v>
      </c>
      <c r="B28" s="541" t="s">
        <v>716</v>
      </c>
      <c r="C28" s="681">
        <v>11591853.560899997</v>
      </c>
      <c r="D28" s="664">
        <v>11202392.186999997</v>
      </c>
      <c r="E28" s="664">
        <v>389461.21389999997</v>
      </c>
      <c r="F28" s="683">
        <v>0.16</v>
      </c>
      <c r="G28" s="683">
        <v>0</v>
      </c>
      <c r="H28" s="664">
        <v>0</v>
      </c>
      <c r="I28" s="664">
        <v>262994.01299999998</v>
      </c>
      <c r="J28" s="683">
        <v>224047.84360000002</v>
      </c>
      <c r="K28" s="683">
        <v>38946.121400000004</v>
      </c>
      <c r="L28" s="683">
        <v>4.8000000000000001E-2</v>
      </c>
      <c r="M28" s="683">
        <v>0</v>
      </c>
      <c r="N28" s="683">
        <v>0</v>
      </c>
      <c r="O28" s="664"/>
    </row>
    <row r="29" spans="1:15">
      <c r="A29" s="533">
        <v>23</v>
      </c>
      <c r="B29" s="541" t="s">
        <v>717</v>
      </c>
      <c r="C29" s="681">
        <v>158108196.63730004</v>
      </c>
      <c r="D29" s="664">
        <v>146974978.18360004</v>
      </c>
      <c r="E29" s="664">
        <v>8148771.4375</v>
      </c>
      <c r="F29" s="683">
        <v>2403358.6812</v>
      </c>
      <c r="G29" s="683">
        <v>404582.29319999996</v>
      </c>
      <c r="H29" s="664">
        <v>176506.04180000001</v>
      </c>
      <c r="I29" s="664">
        <v>4854181.5011000009</v>
      </c>
      <c r="J29" s="683">
        <v>2939499.5643000002</v>
      </c>
      <c r="K29" s="683">
        <v>814877.14390000002</v>
      </c>
      <c r="L29" s="683">
        <v>721007.6044999999</v>
      </c>
      <c r="M29" s="683">
        <v>202291.14659999998</v>
      </c>
      <c r="N29" s="683">
        <v>176506.04180000001</v>
      </c>
      <c r="O29" s="664"/>
    </row>
    <row r="30" spans="1:15">
      <c r="A30" s="533">
        <v>24</v>
      </c>
      <c r="B30" s="541" t="s">
        <v>718</v>
      </c>
      <c r="C30" s="681">
        <v>42066673.215100013</v>
      </c>
      <c r="D30" s="664">
        <v>38071858.989999995</v>
      </c>
      <c r="E30" s="664">
        <v>1977131.5197000001</v>
      </c>
      <c r="F30" s="683">
        <v>2017682.7054000003</v>
      </c>
      <c r="G30" s="683">
        <v>0</v>
      </c>
      <c r="H30" s="664">
        <v>0</v>
      </c>
      <c r="I30" s="664">
        <v>1564455.1436000001</v>
      </c>
      <c r="J30" s="683">
        <v>761437.17979999969</v>
      </c>
      <c r="K30" s="683">
        <v>197713.15209999998</v>
      </c>
      <c r="L30" s="683">
        <v>605304.81169999996</v>
      </c>
      <c r="M30" s="683">
        <v>0</v>
      </c>
      <c r="N30" s="683">
        <v>0</v>
      </c>
      <c r="O30" s="664"/>
    </row>
    <row r="31" spans="1:15">
      <c r="A31" s="533">
        <v>25</v>
      </c>
      <c r="B31" s="541" t="s">
        <v>719</v>
      </c>
      <c r="C31" s="681">
        <v>8257033.4748</v>
      </c>
      <c r="D31" s="664">
        <v>7678152.4835999999</v>
      </c>
      <c r="E31" s="664">
        <v>188654.93</v>
      </c>
      <c r="F31" s="683">
        <v>390226.0612</v>
      </c>
      <c r="G31" s="683">
        <v>0</v>
      </c>
      <c r="H31" s="664">
        <v>0</v>
      </c>
      <c r="I31" s="664">
        <v>289496.36120000004</v>
      </c>
      <c r="J31" s="683">
        <v>153563.04980000001</v>
      </c>
      <c r="K31" s="683">
        <v>18865.492999999999</v>
      </c>
      <c r="L31" s="683">
        <v>117067.8184</v>
      </c>
      <c r="M31" s="683">
        <v>0</v>
      </c>
      <c r="N31" s="683">
        <v>0</v>
      </c>
      <c r="O31" s="664"/>
    </row>
    <row r="32" spans="1:15">
      <c r="A32" s="533">
        <v>26</v>
      </c>
      <c r="B32" s="541" t="s">
        <v>821</v>
      </c>
      <c r="C32" s="681">
        <v>72953241.390899912</v>
      </c>
      <c r="D32" s="664">
        <v>68349073.081499845</v>
      </c>
      <c r="E32" s="664">
        <v>1684145.4568</v>
      </c>
      <c r="F32" s="683">
        <v>2568112.5825</v>
      </c>
      <c r="G32" s="683">
        <v>6770</v>
      </c>
      <c r="H32" s="664">
        <v>345140.27009999997</v>
      </c>
      <c r="I32" s="664">
        <v>2654355.0521000014</v>
      </c>
      <c r="J32" s="683">
        <v>1366981.4614999993</v>
      </c>
      <c r="K32" s="683">
        <v>168414.54569999996</v>
      </c>
      <c r="L32" s="683">
        <v>770433.7747999999</v>
      </c>
      <c r="M32" s="683">
        <v>3385</v>
      </c>
      <c r="N32" s="683">
        <v>345140.27009999997</v>
      </c>
      <c r="O32" s="664"/>
    </row>
    <row r="33" spans="1:15">
      <c r="A33" s="533">
        <v>27</v>
      </c>
      <c r="B33" s="581" t="s">
        <v>68</v>
      </c>
      <c r="C33" s="684">
        <v>1378813125.2473998</v>
      </c>
      <c r="D33" s="663">
        <v>1219897202.7442997</v>
      </c>
      <c r="E33" s="663">
        <v>104082265.51480001</v>
      </c>
      <c r="F33" s="685">
        <v>44467424.250799999</v>
      </c>
      <c r="G33" s="685">
        <v>2655062.5327000003</v>
      </c>
      <c r="H33" s="663">
        <v>7711170.2047999986</v>
      </c>
      <c r="I33" s="686">
        <v>57185099.357299991</v>
      </c>
      <c r="J33" s="685">
        <v>24397944.057400003</v>
      </c>
      <c r="K33" s="685">
        <v>10408226.552200001</v>
      </c>
      <c r="L33" s="685">
        <v>13340227.2763</v>
      </c>
      <c r="M33" s="685">
        <v>1327531.2666000002</v>
      </c>
      <c r="N33" s="685">
        <v>7711170.2047999986</v>
      </c>
      <c r="O33" s="663">
        <v>14922935.48</v>
      </c>
    </row>
    <row r="34" spans="1:15">
      <c r="A34" s="542"/>
      <c r="B34" s="542"/>
      <c r="C34" s="542"/>
      <c r="D34" s="542"/>
      <c r="E34" s="542"/>
      <c r="H34" s="542"/>
      <c r="I34" s="542"/>
      <c r="O34" s="542"/>
    </row>
    <row r="35" spans="1:15">
      <c r="A35" s="542"/>
      <c r="B35" s="544"/>
      <c r="C35" s="721"/>
      <c r="D35" s="721"/>
      <c r="E35" s="721"/>
      <c r="F35" s="721"/>
      <c r="G35" s="721"/>
      <c r="H35" s="721"/>
      <c r="I35" s="721"/>
      <c r="J35" s="721"/>
      <c r="K35" s="721"/>
      <c r="L35" s="721"/>
      <c r="M35" s="721"/>
      <c r="N35" s="721"/>
      <c r="O35" s="721"/>
    </row>
    <row r="36" spans="1:15">
      <c r="A36" s="542"/>
      <c r="B36" s="542"/>
      <c r="C36" s="721"/>
      <c r="D36" s="721"/>
      <c r="E36" s="721"/>
      <c r="F36" s="721"/>
      <c r="G36" s="721"/>
      <c r="H36" s="721"/>
      <c r="I36" s="721"/>
      <c r="J36" s="721"/>
      <c r="K36" s="721"/>
      <c r="L36" s="721"/>
      <c r="M36" s="721"/>
      <c r="N36" s="721"/>
      <c r="O36" s="721"/>
    </row>
    <row r="37" spans="1:15">
      <c r="A37" s="542"/>
      <c r="B37" s="542"/>
      <c r="C37" s="721"/>
      <c r="D37" s="721"/>
      <c r="E37" s="721"/>
      <c r="F37" s="721"/>
      <c r="G37" s="721"/>
      <c r="H37" s="721"/>
      <c r="I37" s="721"/>
      <c r="J37" s="721"/>
      <c r="K37" s="721"/>
      <c r="L37" s="721"/>
      <c r="M37" s="721"/>
      <c r="N37" s="721"/>
      <c r="O37" s="721"/>
    </row>
    <row r="38" spans="1:15">
      <c r="A38" s="542"/>
      <c r="B38" s="542"/>
      <c r="C38" s="721"/>
      <c r="D38" s="721"/>
      <c r="E38" s="721"/>
      <c r="F38" s="721"/>
      <c r="G38" s="721"/>
      <c r="H38" s="721"/>
      <c r="I38" s="721"/>
      <c r="J38" s="721"/>
      <c r="K38" s="721"/>
      <c r="L38" s="721"/>
      <c r="M38" s="721"/>
      <c r="N38" s="721"/>
      <c r="O38" s="721"/>
    </row>
    <row r="39" spans="1:15">
      <c r="A39" s="542"/>
      <c r="B39" s="542"/>
      <c r="C39" s="721"/>
      <c r="D39" s="721"/>
      <c r="E39" s="721"/>
      <c r="F39" s="721"/>
      <c r="G39" s="721"/>
      <c r="H39" s="721"/>
      <c r="I39" s="721"/>
      <c r="J39" s="721"/>
      <c r="K39" s="721"/>
      <c r="L39" s="721"/>
      <c r="M39" s="721"/>
      <c r="N39" s="721"/>
      <c r="O39" s="721"/>
    </row>
    <row r="40" spans="1:15">
      <c r="A40" s="542"/>
      <c r="B40" s="542"/>
      <c r="C40" s="721"/>
      <c r="D40" s="721"/>
      <c r="E40" s="721"/>
      <c r="F40" s="721"/>
      <c r="G40" s="721"/>
      <c r="H40" s="721"/>
      <c r="I40" s="721"/>
      <c r="J40" s="721"/>
      <c r="K40" s="721"/>
      <c r="L40" s="721"/>
      <c r="M40" s="721"/>
      <c r="N40" s="721"/>
      <c r="O40" s="721"/>
    </row>
    <row r="41" spans="1:15">
      <c r="A41" s="545"/>
      <c r="B41" s="545"/>
      <c r="C41" s="721"/>
      <c r="D41" s="721"/>
      <c r="E41" s="721"/>
      <c r="F41" s="721"/>
      <c r="G41" s="721"/>
      <c r="H41" s="721"/>
      <c r="I41" s="721"/>
      <c r="J41" s="721"/>
      <c r="K41" s="721"/>
      <c r="L41" s="721"/>
      <c r="M41" s="721"/>
      <c r="N41" s="721"/>
      <c r="O41" s="721"/>
    </row>
    <row r="42" spans="1:15">
      <c r="A42" s="545"/>
      <c r="B42" s="545"/>
      <c r="C42" s="721"/>
      <c r="D42" s="721"/>
      <c r="E42" s="721"/>
      <c r="F42" s="721"/>
      <c r="G42" s="721"/>
      <c r="H42" s="721"/>
      <c r="I42" s="721"/>
      <c r="J42" s="721"/>
      <c r="K42" s="721"/>
      <c r="L42" s="721"/>
      <c r="M42" s="721"/>
      <c r="N42" s="721"/>
      <c r="O42" s="721"/>
    </row>
    <row r="43" spans="1:15">
      <c r="A43" s="542"/>
      <c r="B43" s="546"/>
      <c r="C43" s="721"/>
      <c r="D43" s="721"/>
      <c r="E43" s="721"/>
      <c r="F43" s="721"/>
      <c r="G43" s="721"/>
      <c r="H43" s="721"/>
      <c r="I43" s="721"/>
      <c r="J43" s="721"/>
      <c r="K43" s="721"/>
      <c r="L43" s="721"/>
      <c r="M43" s="721"/>
      <c r="N43" s="721"/>
      <c r="O43" s="721"/>
    </row>
    <row r="44" spans="1:15">
      <c r="A44" s="542"/>
      <c r="B44" s="546"/>
      <c r="C44" s="721"/>
      <c r="D44" s="721"/>
      <c r="E44" s="721"/>
      <c r="F44" s="721"/>
      <c r="G44" s="721"/>
      <c r="H44" s="721"/>
      <c r="I44" s="721"/>
      <c r="J44" s="721"/>
      <c r="K44" s="721"/>
      <c r="L44" s="721"/>
      <c r="M44" s="721"/>
      <c r="N44" s="721"/>
      <c r="O44" s="721"/>
    </row>
    <row r="45" spans="1:15">
      <c r="A45" s="542"/>
      <c r="B45" s="546"/>
      <c r="C45" s="721"/>
      <c r="D45" s="721"/>
      <c r="E45" s="721"/>
      <c r="F45" s="721"/>
      <c r="G45" s="721"/>
      <c r="H45" s="721"/>
      <c r="I45" s="721"/>
      <c r="J45" s="721"/>
      <c r="K45" s="721"/>
      <c r="L45" s="721"/>
      <c r="M45" s="721"/>
      <c r="N45" s="721"/>
      <c r="O45" s="721"/>
    </row>
    <row r="46" spans="1:15">
      <c r="A46" s="542"/>
      <c r="B46" s="542"/>
      <c r="C46" s="721"/>
      <c r="D46" s="721"/>
      <c r="E46" s="721"/>
      <c r="F46" s="721"/>
      <c r="G46" s="721"/>
      <c r="H46" s="721"/>
      <c r="I46" s="721"/>
      <c r="J46" s="721"/>
      <c r="K46" s="721"/>
      <c r="L46" s="721"/>
      <c r="M46" s="721"/>
      <c r="N46" s="721"/>
      <c r="O46" s="721"/>
    </row>
    <row r="47" spans="1:15">
      <c r="C47" s="721"/>
      <c r="D47" s="721"/>
      <c r="E47" s="721"/>
      <c r="F47" s="721"/>
      <c r="G47" s="721"/>
      <c r="H47" s="721"/>
      <c r="I47" s="721"/>
      <c r="J47" s="721"/>
      <c r="K47" s="721"/>
      <c r="L47" s="721"/>
      <c r="M47" s="721"/>
      <c r="N47" s="721"/>
      <c r="O47" s="721"/>
    </row>
    <row r="48" spans="1:15">
      <c r="C48" s="721"/>
      <c r="D48" s="721"/>
      <c r="E48" s="721"/>
      <c r="F48" s="721"/>
      <c r="G48" s="721"/>
      <c r="H48" s="721"/>
      <c r="I48" s="721"/>
      <c r="J48" s="721"/>
      <c r="K48" s="721"/>
      <c r="L48" s="721"/>
      <c r="M48" s="721"/>
      <c r="N48" s="721"/>
      <c r="O48" s="721"/>
    </row>
    <row r="49" spans="3:15">
      <c r="C49" s="721"/>
      <c r="D49" s="721"/>
      <c r="E49" s="721"/>
      <c r="F49" s="721"/>
      <c r="G49" s="721"/>
      <c r="H49" s="721"/>
      <c r="I49" s="721"/>
      <c r="J49" s="721"/>
      <c r="K49" s="721"/>
      <c r="L49" s="721"/>
      <c r="M49" s="721"/>
      <c r="N49" s="721"/>
      <c r="O49" s="721"/>
    </row>
    <row r="50" spans="3:15">
      <c r="C50" s="721"/>
      <c r="D50" s="721"/>
      <c r="E50" s="721"/>
      <c r="F50" s="721"/>
      <c r="G50" s="721"/>
      <c r="H50" s="721"/>
      <c r="I50" s="721"/>
      <c r="J50" s="721"/>
      <c r="K50" s="721"/>
      <c r="L50" s="721"/>
      <c r="M50" s="721"/>
      <c r="N50" s="721"/>
      <c r="O50" s="721"/>
    </row>
    <row r="51" spans="3:15">
      <c r="C51" s="721"/>
      <c r="D51" s="721"/>
      <c r="E51" s="721"/>
      <c r="F51" s="721"/>
      <c r="G51" s="721"/>
      <c r="H51" s="721"/>
      <c r="I51" s="721"/>
      <c r="J51" s="721"/>
      <c r="K51" s="721"/>
      <c r="L51" s="721"/>
      <c r="M51" s="721"/>
      <c r="N51" s="721"/>
      <c r="O51" s="721"/>
    </row>
    <row r="52" spans="3:15">
      <c r="C52" s="721"/>
      <c r="D52" s="721"/>
      <c r="E52" s="721"/>
      <c r="F52" s="721"/>
      <c r="G52" s="721"/>
      <c r="H52" s="721"/>
      <c r="I52" s="721"/>
      <c r="J52" s="721"/>
      <c r="K52" s="721"/>
      <c r="L52" s="721"/>
      <c r="M52" s="721"/>
      <c r="N52" s="721"/>
      <c r="O52" s="721"/>
    </row>
    <row r="53" spans="3:15">
      <c r="C53" s="721"/>
      <c r="D53" s="721"/>
      <c r="E53" s="721"/>
      <c r="F53" s="721"/>
      <c r="G53" s="721"/>
      <c r="H53" s="721"/>
      <c r="I53" s="721"/>
      <c r="J53" s="721"/>
      <c r="K53" s="721"/>
      <c r="L53" s="721"/>
      <c r="M53" s="721"/>
      <c r="N53" s="721"/>
      <c r="O53" s="721"/>
    </row>
    <row r="54" spans="3:15">
      <c r="C54" s="721"/>
      <c r="D54" s="721"/>
      <c r="E54" s="721"/>
      <c r="F54" s="721"/>
      <c r="G54" s="721"/>
      <c r="H54" s="721"/>
      <c r="I54" s="721"/>
      <c r="J54" s="721"/>
      <c r="K54" s="721"/>
      <c r="L54" s="721"/>
      <c r="M54" s="721"/>
      <c r="N54" s="721"/>
      <c r="O54" s="721"/>
    </row>
    <row r="55" spans="3:15">
      <c r="C55" s="721"/>
      <c r="D55" s="721"/>
      <c r="E55" s="721"/>
      <c r="F55" s="721"/>
      <c r="G55" s="721"/>
      <c r="H55" s="721"/>
      <c r="I55" s="721"/>
      <c r="J55" s="721"/>
      <c r="K55" s="721"/>
      <c r="L55" s="721"/>
      <c r="M55" s="721"/>
      <c r="N55" s="721"/>
      <c r="O55" s="721"/>
    </row>
    <row r="56" spans="3:15">
      <c r="C56" s="721"/>
      <c r="D56" s="721"/>
      <c r="E56" s="721"/>
      <c r="F56" s="721"/>
      <c r="G56" s="721"/>
      <c r="H56" s="721"/>
      <c r="I56" s="721"/>
      <c r="J56" s="721"/>
      <c r="K56" s="721"/>
      <c r="L56" s="721"/>
      <c r="M56" s="721"/>
      <c r="N56" s="721"/>
      <c r="O56" s="721"/>
    </row>
    <row r="57" spans="3:15">
      <c r="C57" s="721"/>
      <c r="D57" s="721"/>
      <c r="E57" s="721"/>
      <c r="F57" s="721"/>
      <c r="G57" s="721"/>
      <c r="H57" s="721"/>
      <c r="I57" s="721"/>
      <c r="J57" s="721"/>
      <c r="K57" s="721"/>
      <c r="L57" s="721"/>
      <c r="M57" s="721"/>
      <c r="N57" s="721"/>
      <c r="O57" s="721"/>
    </row>
    <row r="58" spans="3:15">
      <c r="C58" s="721"/>
      <c r="D58" s="721"/>
      <c r="E58" s="721"/>
      <c r="F58" s="721"/>
      <c r="G58" s="721"/>
      <c r="H58" s="721"/>
      <c r="I58" s="721"/>
      <c r="J58" s="721"/>
      <c r="K58" s="721"/>
      <c r="L58" s="721"/>
      <c r="M58" s="721"/>
      <c r="N58" s="721"/>
      <c r="O58" s="721"/>
    </row>
    <row r="59" spans="3:15">
      <c r="C59" s="721"/>
      <c r="D59" s="721"/>
      <c r="E59" s="721"/>
      <c r="F59" s="721"/>
      <c r="G59" s="721"/>
      <c r="H59" s="721"/>
      <c r="I59" s="721"/>
      <c r="J59" s="721"/>
      <c r="K59" s="721"/>
      <c r="L59" s="721"/>
      <c r="M59" s="721"/>
      <c r="N59" s="721"/>
      <c r="O59" s="721"/>
    </row>
    <row r="60" spans="3:15">
      <c r="C60" s="721"/>
      <c r="D60" s="721"/>
      <c r="E60" s="721"/>
      <c r="F60" s="721"/>
      <c r="G60" s="721"/>
      <c r="H60" s="721"/>
      <c r="I60" s="721"/>
      <c r="J60" s="721"/>
      <c r="K60" s="721"/>
      <c r="L60" s="721"/>
      <c r="M60" s="721"/>
      <c r="N60" s="721"/>
      <c r="O60" s="721"/>
    </row>
    <row r="61" spans="3:15">
      <c r="C61" s="721"/>
      <c r="D61" s="721"/>
      <c r="E61" s="721"/>
      <c r="F61" s="721"/>
      <c r="G61" s="721"/>
      <c r="H61" s="721"/>
      <c r="I61" s="721"/>
      <c r="J61" s="721"/>
      <c r="K61" s="721"/>
      <c r="L61" s="721"/>
      <c r="M61" s="721"/>
      <c r="N61" s="721"/>
      <c r="O61" s="721"/>
    </row>
    <row r="62" spans="3:15">
      <c r="C62" s="721"/>
      <c r="D62" s="721"/>
      <c r="E62" s="721"/>
      <c r="F62" s="721"/>
      <c r="G62" s="721"/>
      <c r="H62" s="721"/>
      <c r="I62" s="721"/>
      <c r="J62" s="721"/>
      <c r="K62" s="721"/>
      <c r="L62" s="721"/>
      <c r="M62" s="721"/>
      <c r="N62" s="721"/>
      <c r="O62" s="721"/>
    </row>
    <row r="63" spans="3:15">
      <c r="C63" s="72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K27"/>
  <sheetViews>
    <sheetView showGridLines="0" zoomScale="85" zoomScaleNormal="85" workbookViewId="0">
      <selection activeCell="C6" sqref="C6:K11"/>
    </sheetView>
  </sheetViews>
  <sheetFormatPr defaultColWidth="8.7109375" defaultRowHeight="12"/>
  <cols>
    <col min="1" max="1" width="11.85546875" style="583" bestFit="1" customWidth="1"/>
    <col min="2" max="2" width="80.140625" style="583" customWidth="1"/>
    <col min="3" max="11" width="28.28515625" style="583" customWidth="1"/>
    <col min="12" max="16384" width="8.7109375" style="583"/>
  </cols>
  <sheetData>
    <row r="1" spans="1:11" s="518" customFormat="1" ht="12.75">
      <c r="A1" s="517" t="s">
        <v>188</v>
      </c>
      <c r="B1" s="518" t="str">
        <f>'24. Risk Sector'!B1</f>
        <v>ს.ს "პროკრედიტ ბანკი"</v>
      </c>
    </row>
    <row r="2" spans="1:11" s="518" customFormat="1" ht="12.75">
      <c r="A2" s="519" t="s">
        <v>189</v>
      </c>
      <c r="B2" s="723">
        <f>'16. NSFR'!B2</f>
        <v>44377</v>
      </c>
    </row>
    <row r="3" spans="1:11" s="518" customFormat="1" ht="12.75">
      <c r="A3" s="520" t="s">
        <v>822</v>
      </c>
      <c r="B3" s="521"/>
    </row>
    <row r="4" spans="1:11">
      <c r="C4" s="584" t="s">
        <v>672</v>
      </c>
      <c r="D4" s="584" t="s">
        <v>673</v>
      </c>
      <c r="E4" s="584" t="s">
        <v>674</v>
      </c>
      <c r="F4" s="584" t="s">
        <v>675</v>
      </c>
      <c r="G4" s="584" t="s">
        <v>676</v>
      </c>
      <c r="H4" s="584" t="s">
        <v>677</v>
      </c>
      <c r="I4" s="584" t="s">
        <v>678</v>
      </c>
      <c r="J4" s="584" t="s">
        <v>679</v>
      </c>
      <c r="K4" s="584" t="s">
        <v>680</v>
      </c>
    </row>
    <row r="5" spans="1:11" ht="104.1" customHeight="1">
      <c r="A5" s="829" t="s">
        <v>823</v>
      </c>
      <c r="B5" s="830"/>
      <c r="C5" s="522" t="s">
        <v>824</v>
      </c>
      <c r="D5" s="522" t="s">
        <v>810</v>
      </c>
      <c r="E5" s="522" t="s">
        <v>811</v>
      </c>
      <c r="F5" s="522" t="s">
        <v>825</v>
      </c>
      <c r="G5" s="522" t="s">
        <v>826</v>
      </c>
      <c r="H5" s="522" t="s">
        <v>827</v>
      </c>
      <c r="I5" s="522" t="s">
        <v>828</v>
      </c>
      <c r="J5" s="522" t="s">
        <v>829</v>
      </c>
      <c r="K5" s="522" t="s">
        <v>830</v>
      </c>
    </row>
    <row r="6" spans="1:11" ht="12.75">
      <c r="A6" s="533">
        <v>1</v>
      </c>
      <c r="B6" s="533" t="s">
        <v>831</v>
      </c>
      <c r="C6" s="664">
        <v>7073795.8531999988</v>
      </c>
      <c r="D6" s="664">
        <v>6523347.1099999994</v>
      </c>
      <c r="E6" s="664">
        <v>133654686.27259997</v>
      </c>
      <c r="F6" s="664">
        <v>0</v>
      </c>
      <c r="G6" s="664">
        <v>1097118981.1500018</v>
      </c>
      <c r="H6" s="664">
        <v>1799542.8</v>
      </c>
      <c r="I6" s="664">
        <v>57104419.953399993</v>
      </c>
      <c r="J6" s="664">
        <v>54519064.889100015</v>
      </c>
      <c r="K6" s="664">
        <v>21019287.219098154</v>
      </c>
    </row>
    <row r="7" spans="1:11" ht="12.75">
      <c r="A7" s="533">
        <v>2</v>
      </c>
      <c r="B7" s="534" t="s">
        <v>832</v>
      </c>
      <c r="C7" s="664"/>
      <c r="D7" s="664"/>
      <c r="E7" s="664"/>
      <c r="F7" s="664"/>
      <c r="G7" s="664"/>
      <c r="H7" s="664"/>
      <c r="I7" s="664"/>
      <c r="J7" s="664"/>
      <c r="K7" s="664"/>
    </row>
    <row r="8" spans="1:11" ht="12.75">
      <c r="A8" s="533">
        <v>3</v>
      </c>
      <c r="B8" s="534" t="s">
        <v>782</v>
      </c>
      <c r="C8" s="664">
        <v>2510494.5529999998</v>
      </c>
      <c r="D8" s="664"/>
      <c r="E8" s="664">
        <v>3919644.5408399994</v>
      </c>
      <c r="F8" s="664"/>
      <c r="G8" s="664">
        <v>55776841.584906027</v>
      </c>
      <c r="H8" s="664"/>
      <c r="I8" s="664">
        <v>12052225.124739002</v>
      </c>
      <c r="J8" s="664">
        <v>18677323.67121901</v>
      </c>
      <c r="K8" s="664">
        <v>67674890.492021993</v>
      </c>
    </row>
    <row r="9" spans="1:11" ht="12.75">
      <c r="A9" s="533">
        <v>4</v>
      </c>
      <c r="B9" s="565" t="s">
        <v>833</v>
      </c>
      <c r="C9" s="664">
        <v>0</v>
      </c>
      <c r="D9" s="664">
        <v>0</v>
      </c>
      <c r="E9" s="664">
        <v>7332085.7206999995</v>
      </c>
      <c r="F9" s="664">
        <v>0</v>
      </c>
      <c r="G9" s="664">
        <v>44318935.62810003</v>
      </c>
      <c r="H9" s="664">
        <v>0</v>
      </c>
      <c r="I9" s="664">
        <v>982837.04460000014</v>
      </c>
      <c r="J9" s="664">
        <v>1421740.7185</v>
      </c>
      <c r="K9" s="664">
        <v>778057.87639991008</v>
      </c>
    </row>
    <row r="10" spans="1:11" ht="12.75">
      <c r="A10" s="533">
        <v>5</v>
      </c>
      <c r="B10" s="585" t="s">
        <v>834</v>
      </c>
      <c r="C10" s="664"/>
      <c r="D10" s="664"/>
      <c r="E10" s="664"/>
      <c r="F10" s="664"/>
      <c r="G10" s="664"/>
      <c r="H10" s="664"/>
      <c r="I10" s="664"/>
      <c r="J10" s="664"/>
      <c r="K10" s="664"/>
    </row>
    <row r="11" spans="1:11" ht="12.75">
      <c r="A11" s="533">
        <v>6</v>
      </c>
      <c r="B11" s="585" t="s">
        <v>835</v>
      </c>
      <c r="C11" s="664">
        <v>0</v>
      </c>
      <c r="D11" s="664"/>
      <c r="E11" s="664">
        <v>0</v>
      </c>
      <c r="F11" s="664"/>
      <c r="G11" s="664">
        <v>322350.59999999998</v>
      </c>
      <c r="H11" s="664"/>
      <c r="I11" s="664">
        <v>0</v>
      </c>
      <c r="J11" s="664"/>
      <c r="K11" s="664">
        <v>0</v>
      </c>
    </row>
    <row r="16" spans="1:11">
      <c r="C16" s="722"/>
      <c r="D16" s="722"/>
      <c r="E16" s="722"/>
      <c r="F16" s="722"/>
      <c r="G16" s="722"/>
      <c r="H16" s="722"/>
      <c r="I16" s="722"/>
      <c r="J16" s="722"/>
      <c r="K16" s="722"/>
    </row>
    <row r="17" spans="3:11">
      <c r="C17" s="722"/>
      <c r="D17" s="722"/>
      <c r="E17" s="722"/>
      <c r="F17" s="722"/>
      <c r="G17" s="722"/>
      <c r="H17" s="722"/>
      <c r="I17" s="722"/>
      <c r="J17" s="722"/>
      <c r="K17" s="722"/>
    </row>
    <row r="18" spans="3:11">
      <c r="C18" s="722"/>
      <c r="D18" s="722"/>
      <c r="E18" s="722"/>
      <c r="F18" s="722"/>
      <c r="G18" s="722"/>
      <c r="H18" s="722"/>
      <c r="I18" s="722"/>
      <c r="J18" s="722"/>
      <c r="K18" s="722"/>
    </row>
    <row r="19" spans="3:11">
      <c r="C19" s="722"/>
      <c r="D19" s="722"/>
      <c r="E19" s="722"/>
      <c r="F19" s="722"/>
      <c r="G19" s="722"/>
      <c r="H19" s="722"/>
      <c r="I19" s="722"/>
      <c r="J19" s="722"/>
      <c r="K19" s="722"/>
    </row>
    <row r="20" spans="3:11">
      <c r="C20" s="722"/>
      <c r="D20" s="722"/>
      <c r="E20" s="722"/>
      <c r="F20" s="722"/>
      <c r="G20" s="722"/>
      <c r="H20" s="722"/>
      <c r="I20" s="722"/>
      <c r="J20" s="722"/>
      <c r="K20" s="722"/>
    </row>
    <row r="21" spans="3:11">
      <c r="C21" s="722"/>
      <c r="D21" s="722"/>
      <c r="E21" s="722"/>
      <c r="F21" s="722"/>
      <c r="G21" s="722"/>
      <c r="H21" s="722"/>
      <c r="I21" s="722"/>
      <c r="J21" s="722"/>
      <c r="K21" s="722"/>
    </row>
    <row r="22" spans="3:11">
      <c r="C22" s="722"/>
      <c r="D22" s="722"/>
      <c r="E22" s="722"/>
      <c r="F22" s="722"/>
      <c r="G22" s="722"/>
      <c r="H22" s="722"/>
      <c r="I22" s="722"/>
      <c r="J22" s="722"/>
      <c r="K22" s="722"/>
    </row>
    <row r="23" spans="3:11">
      <c r="C23" s="722"/>
      <c r="D23" s="722"/>
      <c r="E23" s="722"/>
      <c r="F23" s="722"/>
      <c r="G23" s="722"/>
      <c r="H23" s="722"/>
      <c r="I23" s="722"/>
      <c r="J23" s="722"/>
      <c r="K23" s="722"/>
    </row>
    <row r="24" spans="3:11">
      <c r="C24" s="722"/>
      <c r="D24" s="722"/>
      <c r="E24" s="722"/>
      <c r="F24" s="722"/>
      <c r="G24" s="722"/>
      <c r="H24" s="722"/>
      <c r="I24" s="722"/>
      <c r="J24" s="722"/>
      <c r="K24" s="722"/>
    </row>
    <row r="25" spans="3:11">
      <c r="C25" s="722"/>
      <c r="D25" s="722"/>
      <c r="E25" s="722"/>
      <c r="F25" s="722"/>
      <c r="G25" s="722"/>
      <c r="H25" s="722"/>
      <c r="I25" s="722"/>
      <c r="J25" s="722"/>
      <c r="K25" s="722"/>
    </row>
    <row r="26" spans="3:11">
      <c r="C26" s="722"/>
      <c r="D26" s="722"/>
      <c r="E26" s="722"/>
      <c r="F26" s="722"/>
      <c r="G26" s="722"/>
      <c r="H26" s="722"/>
      <c r="I26" s="722"/>
      <c r="J26" s="722"/>
      <c r="K26" s="722"/>
    </row>
    <row r="27" spans="3:11">
      <c r="C27" s="722"/>
      <c r="D27" s="722"/>
      <c r="E27" s="722"/>
      <c r="F27" s="722"/>
      <c r="G27" s="722"/>
      <c r="H27" s="722"/>
      <c r="I27" s="722"/>
      <c r="J27" s="722"/>
      <c r="K27" s="722"/>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08" zoomScale="85" zoomScaleNormal="85" workbookViewId="0">
      <selection activeCell="B215" sqref="B215:C215"/>
    </sheetView>
  </sheetViews>
  <sheetFormatPr defaultColWidth="43.5703125" defaultRowHeight="11.25"/>
  <cols>
    <col min="1" max="1" width="5.28515625" style="225" customWidth="1"/>
    <col min="2" max="2" width="66.140625" style="226" customWidth="1"/>
    <col min="3" max="3" width="131.42578125" style="227" customWidth="1"/>
    <col min="4" max="5" width="10.28515625" style="218" customWidth="1"/>
    <col min="6" max="16384" width="43.5703125" style="218"/>
  </cols>
  <sheetData>
    <row r="1" spans="1:3" ht="12.75" thickTop="1" thickBot="1">
      <c r="A1" s="837" t="s">
        <v>325</v>
      </c>
      <c r="B1" s="838"/>
      <c r="C1" s="839"/>
    </row>
    <row r="2" spans="1:3" ht="26.25" customHeight="1">
      <c r="A2" s="586"/>
      <c r="B2" s="840" t="s">
        <v>326</v>
      </c>
      <c r="C2" s="840"/>
    </row>
    <row r="3" spans="1:3" s="223" customFormat="1" ht="11.25" customHeight="1">
      <c r="A3" s="222"/>
      <c r="B3" s="840" t="s">
        <v>418</v>
      </c>
      <c r="C3" s="840"/>
    </row>
    <row r="4" spans="1:3" ht="12" customHeight="1" thickBot="1">
      <c r="A4" s="841" t="s">
        <v>422</v>
      </c>
      <c r="B4" s="842"/>
      <c r="C4" s="843"/>
    </row>
    <row r="5" spans="1:3" ht="12" thickTop="1">
      <c r="A5" s="219"/>
      <c r="B5" s="844" t="s">
        <v>327</v>
      </c>
      <c r="C5" s="845"/>
    </row>
    <row r="6" spans="1:3">
      <c r="A6" s="586"/>
      <c r="B6" s="831" t="s">
        <v>419</v>
      </c>
      <c r="C6" s="832"/>
    </row>
    <row r="7" spans="1:3">
      <c r="A7" s="586"/>
      <c r="B7" s="831" t="s">
        <v>328</v>
      </c>
      <c r="C7" s="832"/>
    </row>
    <row r="8" spans="1:3">
      <c r="A8" s="586"/>
      <c r="B8" s="831" t="s">
        <v>420</v>
      </c>
      <c r="C8" s="832"/>
    </row>
    <row r="9" spans="1:3">
      <c r="A9" s="586"/>
      <c r="B9" s="833" t="s">
        <v>421</v>
      </c>
      <c r="C9" s="834"/>
    </row>
    <row r="10" spans="1:3">
      <c r="A10" s="586"/>
      <c r="B10" s="835" t="s">
        <v>329</v>
      </c>
      <c r="C10" s="836" t="s">
        <v>329</v>
      </c>
    </row>
    <row r="11" spans="1:3">
      <c r="A11" s="586"/>
      <c r="B11" s="835" t="s">
        <v>330</v>
      </c>
      <c r="C11" s="836" t="s">
        <v>330</v>
      </c>
    </row>
    <row r="12" spans="1:3">
      <c r="A12" s="586"/>
      <c r="B12" s="835" t="s">
        <v>331</v>
      </c>
      <c r="C12" s="836" t="s">
        <v>331</v>
      </c>
    </row>
    <row r="13" spans="1:3">
      <c r="A13" s="586"/>
      <c r="B13" s="835" t="s">
        <v>332</v>
      </c>
      <c r="C13" s="836" t="s">
        <v>332</v>
      </c>
    </row>
    <row r="14" spans="1:3">
      <c r="A14" s="586"/>
      <c r="B14" s="835" t="s">
        <v>333</v>
      </c>
      <c r="C14" s="836" t="s">
        <v>333</v>
      </c>
    </row>
    <row r="15" spans="1:3" ht="21.75" customHeight="1">
      <c r="A15" s="586"/>
      <c r="B15" s="835" t="s">
        <v>334</v>
      </c>
      <c r="C15" s="836" t="s">
        <v>334</v>
      </c>
    </row>
    <row r="16" spans="1:3">
      <c r="A16" s="586"/>
      <c r="B16" s="835" t="s">
        <v>335</v>
      </c>
      <c r="C16" s="836" t="s">
        <v>336</v>
      </c>
    </row>
    <row r="17" spans="1:3">
      <c r="A17" s="586"/>
      <c r="B17" s="835" t="s">
        <v>337</v>
      </c>
      <c r="C17" s="836" t="s">
        <v>338</v>
      </c>
    </row>
    <row r="18" spans="1:3">
      <c r="A18" s="586"/>
      <c r="B18" s="835" t="s">
        <v>339</v>
      </c>
      <c r="C18" s="836" t="s">
        <v>340</v>
      </c>
    </row>
    <row r="19" spans="1:3">
      <c r="A19" s="586"/>
      <c r="B19" s="835" t="s">
        <v>341</v>
      </c>
      <c r="C19" s="836" t="s">
        <v>341</v>
      </c>
    </row>
    <row r="20" spans="1:3">
      <c r="A20" s="586"/>
      <c r="B20" s="835" t="s">
        <v>342</v>
      </c>
      <c r="C20" s="836" t="s">
        <v>342</v>
      </c>
    </row>
    <row r="21" spans="1:3">
      <c r="A21" s="586"/>
      <c r="B21" s="835" t="s">
        <v>343</v>
      </c>
      <c r="C21" s="836" t="s">
        <v>343</v>
      </c>
    </row>
    <row r="22" spans="1:3" ht="23.25" customHeight="1">
      <c r="A22" s="586"/>
      <c r="B22" s="835" t="s">
        <v>344</v>
      </c>
      <c r="C22" s="836" t="s">
        <v>345</v>
      </c>
    </row>
    <row r="23" spans="1:3">
      <c r="A23" s="586"/>
      <c r="B23" s="835" t="s">
        <v>346</v>
      </c>
      <c r="C23" s="836" t="s">
        <v>346</v>
      </c>
    </row>
    <row r="24" spans="1:3">
      <c r="A24" s="586"/>
      <c r="B24" s="835" t="s">
        <v>347</v>
      </c>
      <c r="C24" s="836" t="s">
        <v>348</v>
      </c>
    </row>
    <row r="25" spans="1:3" ht="12" thickBot="1">
      <c r="A25" s="220"/>
      <c r="B25" s="848" t="s">
        <v>349</v>
      </c>
      <c r="C25" s="849"/>
    </row>
    <row r="26" spans="1:3" ht="12.75" thickTop="1" thickBot="1">
      <c r="A26" s="841" t="s">
        <v>432</v>
      </c>
      <c r="B26" s="842"/>
      <c r="C26" s="843"/>
    </row>
    <row r="27" spans="1:3" ht="12.75" thickTop="1" thickBot="1">
      <c r="A27" s="221"/>
      <c r="B27" s="850" t="s">
        <v>350</v>
      </c>
      <c r="C27" s="851"/>
    </row>
    <row r="28" spans="1:3" ht="12.75" thickTop="1" thickBot="1">
      <c r="A28" s="841" t="s">
        <v>423</v>
      </c>
      <c r="B28" s="842"/>
      <c r="C28" s="843"/>
    </row>
    <row r="29" spans="1:3" ht="12" thickTop="1">
      <c r="A29" s="219"/>
      <c r="B29" s="852" t="s">
        <v>351</v>
      </c>
      <c r="C29" s="853" t="s">
        <v>352</v>
      </c>
    </row>
    <row r="30" spans="1:3">
      <c r="A30" s="586"/>
      <c r="B30" s="846" t="s">
        <v>353</v>
      </c>
      <c r="C30" s="847" t="s">
        <v>354</v>
      </c>
    </row>
    <row r="31" spans="1:3">
      <c r="A31" s="586"/>
      <c r="B31" s="846" t="s">
        <v>355</v>
      </c>
      <c r="C31" s="847" t="s">
        <v>356</v>
      </c>
    </row>
    <row r="32" spans="1:3">
      <c r="A32" s="586"/>
      <c r="B32" s="846" t="s">
        <v>357</v>
      </c>
      <c r="C32" s="847" t="s">
        <v>358</v>
      </c>
    </row>
    <row r="33" spans="1:3">
      <c r="A33" s="586"/>
      <c r="B33" s="846" t="s">
        <v>359</v>
      </c>
      <c r="C33" s="847" t="s">
        <v>360</v>
      </c>
    </row>
    <row r="34" spans="1:3">
      <c r="A34" s="586"/>
      <c r="B34" s="846" t="s">
        <v>361</v>
      </c>
      <c r="C34" s="847" t="s">
        <v>362</v>
      </c>
    </row>
    <row r="35" spans="1:3" ht="23.25" customHeight="1">
      <c r="A35" s="586"/>
      <c r="B35" s="846" t="s">
        <v>363</v>
      </c>
      <c r="C35" s="847" t="s">
        <v>364</v>
      </c>
    </row>
    <row r="36" spans="1:3" ht="24" customHeight="1">
      <c r="A36" s="586"/>
      <c r="B36" s="846" t="s">
        <v>365</v>
      </c>
      <c r="C36" s="847" t="s">
        <v>366</v>
      </c>
    </row>
    <row r="37" spans="1:3" ht="24.75" customHeight="1">
      <c r="A37" s="586"/>
      <c r="B37" s="846" t="s">
        <v>367</v>
      </c>
      <c r="C37" s="847" t="s">
        <v>368</v>
      </c>
    </row>
    <row r="38" spans="1:3" ht="23.25" customHeight="1">
      <c r="A38" s="586"/>
      <c r="B38" s="846" t="s">
        <v>424</v>
      </c>
      <c r="C38" s="847" t="s">
        <v>369</v>
      </c>
    </row>
    <row r="39" spans="1:3" ht="39.75" customHeight="1">
      <c r="A39" s="586"/>
      <c r="B39" s="835" t="s">
        <v>439</v>
      </c>
      <c r="C39" s="836" t="s">
        <v>370</v>
      </c>
    </row>
    <row r="40" spans="1:3" ht="12" customHeight="1">
      <c r="A40" s="586"/>
      <c r="B40" s="846" t="s">
        <v>371</v>
      </c>
      <c r="C40" s="847" t="s">
        <v>372</v>
      </c>
    </row>
    <row r="41" spans="1:3" ht="27" customHeight="1" thickBot="1">
      <c r="A41" s="220"/>
      <c r="B41" s="856" t="s">
        <v>373</v>
      </c>
      <c r="C41" s="857" t="s">
        <v>374</v>
      </c>
    </row>
    <row r="42" spans="1:3" ht="12.75" thickTop="1" thickBot="1">
      <c r="A42" s="841" t="s">
        <v>425</v>
      </c>
      <c r="B42" s="842"/>
      <c r="C42" s="843"/>
    </row>
    <row r="43" spans="1:3" ht="12" thickTop="1">
      <c r="A43" s="219"/>
      <c r="B43" s="844" t="s">
        <v>462</v>
      </c>
      <c r="C43" s="845" t="s">
        <v>375</v>
      </c>
    </row>
    <row r="44" spans="1:3">
      <c r="A44" s="586"/>
      <c r="B44" s="831" t="s">
        <v>461</v>
      </c>
      <c r="C44" s="832"/>
    </row>
    <row r="45" spans="1:3" ht="23.25" customHeight="1" thickBot="1">
      <c r="A45" s="220"/>
      <c r="B45" s="854" t="s">
        <v>376</v>
      </c>
      <c r="C45" s="855" t="s">
        <v>377</v>
      </c>
    </row>
    <row r="46" spans="1:3" ht="11.25" customHeight="1" thickTop="1" thickBot="1">
      <c r="A46" s="841" t="s">
        <v>426</v>
      </c>
      <c r="B46" s="842"/>
      <c r="C46" s="843"/>
    </row>
    <row r="47" spans="1:3" ht="26.25" customHeight="1" thickTop="1">
      <c r="A47" s="586"/>
      <c r="B47" s="831" t="s">
        <v>427</v>
      </c>
      <c r="C47" s="832"/>
    </row>
    <row r="48" spans="1:3" ht="12" thickBot="1">
      <c r="A48" s="841" t="s">
        <v>428</v>
      </c>
      <c r="B48" s="842"/>
      <c r="C48" s="843"/>
    </row>
    <row r="49" spans="1:3" ht="12" thickTop="1">
      <c r="A49" s="219"/>
      <c r="B49" s="844" t="s">
        <v>378</v>
      </c>
      <c r="C49" s="845" t="s">
        <v>378</v>
      </c>
    </row>
    <row r="50" spans="1:3" ht="11.25" customHeight="1">
      <c r="A50" s="586"/>
      <c r="B50" s="831" t="s">
        <v>379</v>
      </c>
      <c r="C50" s="832" t="s">
        <v>379</v>
      </c>
    </row>
    <row r="51" spans="1:3">
      <c r="A51" s="586"/>
      <c r="B51" s="831" t="s">
        <v>380</v>
      </c>
      <c r="C51" s="832" t="s">
        <v>380</v>
      </c>
    </row>
    <row r="52" spans="1:3" ht="11.25" customHeight="1">
      <c r="A52" s="586"/>
      <c r="B52" s="831" t="s">
        <v>489</v>
      </c>
      <c r="C52" s="832" t="s">
        <v>381</v>
      </c>
    </row>
    <row r="53" spans="1:3" ht="33.6" customHeight="1">
      <c r="A53" s="586"/>
      <c r="B53" s="831" t="s">
        <v>382</v>
      </c>
      <c r="C53" s="832" t="s">
        <v>382</v>
      </c>
    </row>
    <row r="54" spans="1:3" ht="11.25" customHeight="1">
      <c r="A54" s="586"/>
      <c r="B54" s="831" t="s">
        <v>482</v>
      </c>
      <c r="C54" s="832" t="s">
        <v>383</v>
      </c>
    </row>
    <row r="55" spans="1:3" ht="11.25" customHeight="1" thickBot="1">
      <c r="A55" s="841" t="s">
        <v>429</v>
      </c>
      <c r="B55" s="842"/>
      <c r="C55" s="843"/>
    </row>
    <row r="56" spans="1:3" ht="12" thickTop="1">
      <c r="A56" s="219"/>
      <c r="B56" s="844" t="s">
        <v>378</v>
      </c>
      <c r="C56" s="845" t="s">
        <v>378</v>
      </c>
    </row>
    <row r="57" spans="1:3">
      <c r="A57" s="586"/>
      <c r="B57" s="831" t="s">
        <v>384</v>
      </c>
      <c r="C57" s="832" t="s">
        <v>384</v>
      </c>
    </row>
    <row r="58" spans="1:3">
      <c r="A58" s="586"/>
      <c r="B58" s="831" t="s">
        <v>435</v>
      </c>
      <c r="C58" s="832" t="s">
        <v>385</v>
      </c>
    </row>
    <row r="59" spans="1:3">
      <c r="A59" s="586"/>
      <c r="B59" s="831" t="s">
        <v>386</v>
      </c>
      <c r="C59" s="832" t="s">
        <v>386</v>
      </c>
    </row>
    <row r="60" spans="1:3">
      <c r="A60" s="586"/>
      <c r="B60" s="831" t="s">
        <v>387</v>
      </c>
      <c r="C60" s="832" t="s">
        <v>387</v>
      </c>
    </row>
    <row r="61" spans="1:3">
      <c r="A61" s="586"/>
      <c r="B61" s="831" t="s">
        <v>388</v>
      </c>
      <c r="C61" s="832" t="s">
        <v>388</v>
      </c>
    </row>
    <row r="62" spans="1:3">
      <c r="A62" s="586"/>
      <c r="B62" s="831" t="s">
        <v>436</v>
      </c>
      <c r="C62" s="832" t="s">
        <v>389</v>
      </c>
    </row>
    <row r="63" spans="1:3">
      <c r="A63" s="586"/>
      <c r="B63" s="831" t="s">
        <v>390</v>
      </c>
      <c r="C63" s="832" t="s">
        <v>390</v>
      </c>
    </row>
    <row r="64" spans="1:3" ht="12" thickBot="1">
      <c r="A64" s="220"/>
      <c r="B64" s="854" t="s">
        <v>391</v>
      </c>
      <c r="C64" s="855" t="s">
        <v>391</v>
      </c>
    </row>
    <row r="65" spans="1:3" ht="11.25" customHeight="1" thickTop="1">
      <c r="A65" s="860" t="s">
        <v>430</v>
      </c>
      <c r="B65" s="861"/>
      <c r="C65" s="862"/>
    </row>
    <row r="66" spans="1:3" ht="12" thickBot="1">
      <c r="A66" s="220"/>
      <c r="B66" s="854" t="s">
        <v>392</v>
      </c>
      <c r="C66" s="855" t="s">
        <v>392</v>
      </c>
    </row>
    <row r="67" spans="1:3" ht="11.25" customHeight="1" thickTop="1" thickBot="1">
      <c r="A67" s="841" t="s">
        <v>431</v>
      </c>
      <c r="B67" s="842"/>
      <c r="C67" s="843"/>
    </row>
    <row r="68" spans="1:3" ht="12" thickTop="1">
      <c r="A68" s="219"/>
      <c r="B68" s="844" t="s">
        <v>393</v>
      </c>
      <c r="C68" s="845" t="s">
        <v>393</v>
      </c>
    </row>
    <row r="69" spans="1:3">
      <c r="A69" s="586"/>
      <c r="B69" s="831" t="s">
        <v>394</v>
      </c>
      <c r="C69" s="832" t="s">
        <v>394</v>
      </c>
    </row>
    <row r="70" spans="1:3">
      <c r="A70" s="586"/>
      <c r="B70" s="831" t="s">
        <v>395</v>
      </c>
      <c r="C70" s="832" t="s">
        <v>395</v>
      </c>
    </row>
    <row r="71" spans="1:3" ht="38.25" customHeight="1">
      <c r="A71" s="586"/>
      <c r="B71" s="858" t="s">
        <v>438</v>
      </c>
      <c r="C71" s="859" t="s">
        <v>396</v>
      </c>
    </row>
    <row r="72" spans="1:3" ht="33.75" customHeight="1">
      <c r="A72" s="586"/>
      <c r="B72" s="858" t="s">
        <v>441</v>
      </c>
      <c r="C72" s="859" t="s">
        <v>397</v>
      </c>
    </row>
    <row r="73" spans="1:3" ht="15.75" customHeight="1">
      <c r="A73" s="586"/>
      <c r="B73" s="858" t="s">
        <v>437</v>
      </c>
      <c r="C73" s="859" t="s">
        <v>398</v>
      </c>
    </row>
    <row r="74" spans="1:3">
      <c r="A74" s="586"/>
      <c r="B74" s="831" t="s">
        <v>399</v>
      </c>
      <c r="C74" s="832" t="s">
        <v>399</v>
      </c>
    </row>
    <row r="75" spans="1:3" ht="12" thickBot="1">
      <c r="A75" s="220"/>
      <c r="B75" s="854" t="s">
        <v>400</v>
      </c>
      <c r="C75" s="855" t="s">
        <v>400</v>
      </c>
    </row>
    <row r="76" spans="1:3" ht="12" thickTop="1">
      <c r="A76" s="860" t="s">
        <v>465</v>
      </c>
      <c r="B76" s="861"/>
      <c r="C76" s="862"/>
    </row>
    <row r="77" spans="1:3">
      <c r="A77" s="586"/>
      <c r="B77" s="831" t="s">
        <v>392</v>
      </c>
      <c r="C77" s="832"/>
    </row>
    <row r="78" spans="1:3">
      <c r="A78" s="586"/>
      <c r="B78" s="831" t="s">
        <v>463</v>
      </c>
      <c r="C78" s="832"/>
    </row>
    <row r="79" spans="1:3">
      <c r="A79" s="586"/>
      <c r="B79" s="831" t="s">
        <v>464</v>
      </c>
      <c r="C79" s="832"/>
    </row>
    <row r="80" spans="1:3">
      <c r="A80" s="860" t="s">
        <v>466</v>
      </c>
      <c r="B80" s="861"/>
      <c r="C80" s="862"/>
    </row>
    <row r="81" spans="1:3">
      <c r="A81" s="586"/>
      <c r="B81" s="831" t="s">
        <v>392</v>
      </c>
      <c r="C81" s="832"/>
    </row>
    <row r="82" spans="1:3">
      <c r="A82" s="586"/>
      <c r="B82" s="831" t="s">
        <v>467</v>
      </c>
      <c r="C82" s="832"/>
    </row>
    <row r="83" spans="1:3" ht="76.5" customHeight="1">
      <c r="A83" s="586"/>
      <c r="B83" s="831" t="s">
        <v>481</v>
      </c>
      <c r="C83" s="832"/>
    </row>
    <row r="84" spans="1:3" ht="53.25" customHeight="1">
      <c r="A84" s="586"/>
      <c r="B84" s="831" t="s">
        <v>480</v>
      </c>
      <c r="C84" s="832"/>
    </row>
    <row r="85" spans="1:3">
      <c r="A85" s="586"/>
      <c r="B85" s="831" t="s">
        <v>468</v>
      </c>
      <c r="C85" s="832"/>
    </row>
    <row r="86" spans="1:3">
      <c r="A86" s="586"/>
      <c r="B86" s="831" t="s">
        <v>469</v>
      </c>
      <c r="C86" s="832"/>
    </row>
    <row r="87" spans="1:3">
      <c r="A87" s="586"/>
      <c r="B87" s="831" t="s">
        <v>470</v>
      </c>
      <c r="C87" s="832"/>
    </row>
    <row r="88" spans="1:3">
      <c r="A88" s="860" t="s">
        <v>471</v>
      </c>
      <c r="B88" s="861"/>
      <c r="C88" s="862"/>
    </row>
    <row r="89" spans="1:3">
      <c r="A89" s="586"/>
      <c r="B89" s="831" t="s">
        <v>392</v>
      </c>
      <c r="C89" s="832"/>
    </row>
    <row r="90" spans="1:3">
      <c r="A90" s="586"/>
      <c r="B90" s="831" t="s">
        <v>473</v>
      </c>
      <c r="C90" s="832"/>
    </row>
    <row r="91" spans="1:3" ht="12" customHeight="1">
      <c r="A91" s="586"/>
      <c r="B91" s="831" t="s">
        <v>474</v>
      </c>
      <c r="C91" s="832"/>
    </row>
    <row r="92" spans="1:3">
      <c r="A92" s="586"/>
      <c r="B92" s="831" t="s">
        <v>475</v>
      </c>
      <c r="C92" s="832"/>
    </row>
    <row r="93" spans="1:3" ht="24.75" customHeight="1">
      <c r="A93" s="586"/>
      <c r="B93" s="863" t="s">
        <v>517</v>
      </c>
      <c r="C93" s="864"/>
    </row>
    <row r="94" spans="1:3" ht="24" customHeight="1">
      <c r="A94" s="586"/>
      <c r="B94" s="863" t="s">
        <v>518</v>
      </c>
      <c r="C94" s="864"/>
    </row>
    <row r="95" spans="1:3" ht="13.5" customHeight="1">
      <c r="A95" s="586"/>
      <c r="B95" s="846" t="s">
        <v>476</v>
      </c>
      <c r="C95" s="847"/>
    </row>
    <row r="96" spans="1:3" ht="11.25" customHeight="1" thickBot="1">
      <c r="A96" s="865" t="s">
        <v>513</v>
      </c>
      <c r="B96" s="866"/>
      <c r="C96" s="867"/>
    </row>
    <row r="97" spans="1:3" ht="12.75" thickTop="1" thickBot="1">
      <c r="A97" s="874" t="s">
        <v>401</v>
      </c>
      <c r="B97" s="874"/>
      <c r="C97" s="874"/>
    </row>
    <row r="98" spans="1:3">
      <c r="A98" s="343">
        <v>2</v>
      </c>
      <c r="B98" s="514" t="s">
        <v>493</v>
      </c>
      <c r="C98" s="514" t="s">
        <v>514</v>
      </c>
    </row>
    <row r="99" spans="1:3">
      <c r="A99" s="224">
        <v>3</v>
      </c>
      <c r="B99" s="515" t="s">
        <v>494</v>
      </c>
      <c r="C99" s="516" t="s">
        <v>515</v>
      </c>
    </row>
    <row r="100" spans="1:3">
      <c r="A100" s="224">
        <v>4</v>
      </c>
      <c r="B100" s="515" t="s">
        <v>495</v>
      </c>
      <c r="C100" s="516" t="s">
        <v>519</v>
      </c>
    </row>
    <row r="101" spans="1:3" ht="11.25" customHeight="1">
      <c r="A101" s="224">
        <v>5</v>
      </c>
      <c r="B101" s="515" t="s">
        <v>496</v>
      </c>
      <c r="C101" s="516" t="s">
        <v>516</v>
      </c>
    </row>
    <row r="102" spans="1:3" ht="12" customHeight="1">
      <c r="A102" s="224">
        <v>6</v>
      </c>
      <c r="B102" s="515" t="s">
        <v>511</v>
      </c>
      <c r="C102" s="516" t="s">
        <v>497</v>
      </c>
    </row>
    <row r="103" spans="1:3" ht="12" customHeight="1">
      <c r="A103" s="224">
        <v>7</v>
      </c>
      <c r="B103" s="515" t="s">
        <v>498</v>
      </c>
      <c r="C103" s="516" t="s">
        <v>512</v>
      </c>
    </row>
    <row r="104" spans="1:3">
      <c r="A104" s="224">
        <v>8</v>
      </c>
      <c r="B104" s="515" t="s">
        <v>503</v>
      </c>
      <c r="C104" s="516" t="s">
        <v>523</v>
      </c>
    </row>
    <row r="105" spans="1:3" ht="11.25" customHeight="1">
      <c r="A105" s="860" t="s">
        <v>477</v>
      </c>
      <c r="B105" s="861"/>
      <c r="C105" s="862"/>
    </row>
    <row r="106" spans="1:3" ht="12" customHeight="1">
      <c r="A106" s="586"/>
      <c r="B106" s="831" t="s">
        <v>392</v>
      </c>
      <c r="C106" s="832"/>
    </row>
    <row r="107" spans="1:3">
      <c r="A107" s="860" t="s">
        <v>659</v>
      </c>
      <c r="B107" s="861"/>
      <c r="C107" s="862"/>
    </row>
    <row r="108" spans="1:3" ht="12" customHeight="1">
      <c r="A108" s="586"/>
      <c r="B108" s="831" t="s">
        <v>661</v>
      </c>
      <c r="C108" s="832"/>
    </row>
    <row r="109" spans="1:3">
      <c r="A109" s="586"/>
      <c r="B109" s="831" t="s">
        <v>662</v>
      </c>
      <c r="C109" s="832"/>
    </row>
    <row r="110" spans="1:3">
      <c r="A110" s="586"/>
      <c r="B110" s="831" t="s">
        <v>660</v>
      </c>
      <c r="C110" s="832"/>
    </row>
    <row r="111" spans="1:3">
      <c r="A111" s="868" t="s">
        <v>950</v>
      </c>
      <c r="B111" s="868"/>
      <c r="C111" s="868"/>
    </row>
    <row r="112" spans="1:3">
      <c r="A112" s="869" t="s">
        <v>325</v>
      </c>
      <c r="B112" s="869"/>
      <c r="C112" s="869"/>
    </row>
    <row r="113" spans="1:3">
      <c r="A113" s="587">
        <v>1</v>
      </c>
      <c r="B113" s="870" t="s">
        <v>836</v>
      </c>
      <c r="C113" s="871"/>
    </row>
    <row r="114" spans="1:3">
      <c r="A114" s="587">
        <v>2</v>
      </c>
      <c r="B114" s="872" t="s">
        <v>837</v>
      </c>
      <c r="C114" s="873"/>
    </row>
    <row r="115" spans="1:3">
      <c r="A115" s="587">
        <v>3</v>
      </c>
      <c r="B115" s="870" t="s">
        <v>838</v>
      </c>
      <c r="C115" s="871"/>
    </row>
    <row r="116" spans="1:3">
      <c r="A116" s="587">
        <v>4</v>
      </c>
      <c r="B116" s="870" t="s">
        <v>839</v>
      </c>
      <c r="C116" s="871"/>
    </row>
    <row r="117" spans="1:3">
      <c r="A117" s="587">
        <v>5</v>
      </c>
      <c r="B117" s="870" t="s">
        <v>840</v>
      </c>
      <c r="C117" s="871"/>
    </row>
    <row r="118" spans="1:3" ht="55.5" customHeight="1">
      <c r="A118" s="587">
        <v>6</v>
      </c>
      <c r="B118" s="870" t="s">
        <v>951</v>
      </c>
      <c r="C118" s="871"/>
    </row>
    <row r="119" spans="1:3" ht="22.5">
      <c r="A119" s="587">
        <v>6.01</v>
      </c>
      <c r="B119" s="588" t="s">
        <v>695</v>
      </c>
      <c r="C119" s="631" t="s">
        <v>952</v>
      </c>
    </row>
    <row r="120" spans="1:3" ht="33.75">
      <c r="A120" s="587">
        <v>6.02</v>
      </c>
      <c r="B120" s="588" t="s">
        <v>696</v>
      </c>
      <c r="C120" s="629" t="s">
        <v>956</v>
      </c>
    </row>
    <row r="121" spans="1:3">
      <c r="A121" s="587">
        <v>6.03</v>
      </c>
      <c r="B121" s="594" t="s">
        <v>697</v>
      </c>
      <c r="C121" s="594" t="s">
        <v>841</v>
      </c>
    </row>
    <row r="122" spans="1:3">
      <c r="A122" s="587">
        <v>6.04</v>
      </c>
      <c r="B122" s="588" t="s">
        <v>698</v>
      </c>
      <c r="C122" s="590" t="s">
        <v>842</v>
      </c>
    </row>
    <row r="123" spans="1:3">
      <c r="A123" s="587">
        <v>6.05</v>
      </c>
      <c r="B123" s="588" t="s">
        <v>699</v>
      </c>
      <c r="C123" s="590" t="s">
        <v>843</v>
      </c>
    </row>
    <row r="124" spans="1:3" ht="22.5">
      <c r="A124" s="587">
        <v>6.06</v>
      </c>
      <c r="B124" s="588" t="s">
        <v>700</v>
      </c>
      <c r="C124" s="590" t="s">
        <v>844</v>
      </c>
    </row>
    <row r="125" spans="1:3">
      <c r="A125" s="587">
        <v>6.07</v>
      </c>
      <c r="B125" s="591" t="s">
        <v>701</v>
      </c>
      <c r="C125" s="590" t="s">
        <v>845</v>
      </c>
    </row>
    <row r="126" spans="1:3" ht="22.5">
      <c r="A126" s="587">
        <v>6.08</v>
      </c>
      <c r="B126" s="588" t="s">
        <v>702</v>
      </c>
      <c r="C126" s="590" t="s">
        <v>846</v>
      </c>
    </row>
    <row r="127" spans="1:3" ht="22.5">
      <c r="A127" s="587">
        <v>6.09</v>
      </c>
      <c r="B127" s="592" t="s">
        <v>703</v>
      </c>
      <c r="C127" s="590" t="s">
        <v>847</v>
      </c>
    </row>
    <row r="128" spans="1:3">
      <c r="A128" s="593">
        <v>6.1</v>
      </c>
      <c r="B128" s="592" t="s">
        <v>704</v>
      </c>
      <c r="C128" s="590" t="s">
        <v>848</v>
      </c>
    </row>
    <row r="129" spans="1:3">
      <c r="A129" s="587">
        <v>6.11</v>
      </c>
      <c r="B129" s="592" t="s">
        <v>705</v>
      </c>
      <c r="C129" s="590" t="s">
        <v>849</v>
      </c>
    </row>
    <row r="130" spans="1:3">
      <c r="A130" s="587">
        <v>6.12</v>
      </c>
      <c r="B130" s="592" t="s">
        <v>706</v>
      </c>
      <c r="C130" s="590" t="s">
        <v>850</v>
      </c>
    </row>
    <row r="131" spans="1:3">
      <c r="A131" s="587">
        <v>6.13</v>
      </c>
      <c r="B131" s="592" t="s">
        <v>707</v>
      </c>
      <c r="C131" s="594" t="s">
        <v>851</v>
      </c>
    </row>
    <row r="132" spans="1:3">
      <c r="A132" s="587">
        <v>6.14</v>
      </c>
      <c r="B132" s="592" t="s">
        <v>708</v>
      </c>
      <c r="C132" s="594" t="s">
        <v>852</v>
      </c>
    </row>
    <row r="133" spans="1:3">
      <c r="A133" s="587">
        <v>6.15</v>
      </c>
      <c r="B133" s="592" t="s">
        <v>709</v>
      </c>
      <c r="C133" s="594" t="s">
        <v>853</v>
      </c>
    </row>
    <row r="134" spans="1:3" ht="22.5">
      <c r="A134" s="587">
        <v>6.16</v>
      </c>
      <c r="B134" s="592" t="s">
        <v>710</v>
      </c>
      <c r="C134" s="594" t="s">
        <v>854</v>
      </c>
    </row>
    <row r="135" spans="1:3">
      <c r="A135" s="587">
        <v>6.17</v>
      </c>
      <c r="B135" s="594" t="s">
        <v>711</v>
      </c>
      <c r="C135" s="594" t="s">
        <v>855</v>
      </c>
    </row>
    <row r="136" spans="1:3" ht="22.5">
      <c r="A136" s="587">
        <v>6.18</v>
      </c>
      <c r="B136" s="592" t="s">
        <v>712</v>
      </c>
      <c r="C136" s="594" t="s">
        <v>856</v>
      </c>
    </row>
    <row r="137" spans="1:3">
      <c r="A137" s="587">
        <v>6.19</v>
      </c>
      <c r="B137" s="592" t="s">
        <v>713</v>
      </c>
      <c r="C137" s="594" t="s">
        <v>857</v>
      </c>
    </row>
    <row r="138" spans="1:3">
      <c r="A138" s="593">
        <v>6.2</v>
      </c>
      <c r="B138" s="592" t="s">
        <v>714</v>
      </c>
      <c r="C138" s="594" t="s">
        <v>858</v>
      </c>
    </row>
    <row r="139" spans="1:3">
      <c r="A139" s="587">
        <v>6.21</v>
      </c>
      <c r="B139" s="592" t="s">
        <v>715</v>
      </c>
      <c r="C139" s="594" t="s">
        <v>859</v>
      </c>
    </row>
    <row r="140" spans="1:3">
      <c r="A140" s="587">
        <v>6.22</v>
      </c>
      <c r="B140" s="592" t="s">
        <v>716</v>
      </c>
      <c r="C140" s="594" t="s">
        <v>860</v>
      </c>
    </row>
    <row r="141" spans="1:3" ht="22.5">
      <c r="A141" s="587">
        <v>6.23</v>
      </c>
      <c r="B141" s="592" t="s">
        <v>717</v>
      </c>
      <c r="C141" s="594" t="s">
        <v>861</v>
      </c>
    </row>
    <row r="142" spans="1:3" ht="22.5">
      <c r="A142" s="587">
        <v>6.24</v>
      </c>
      <c r="B142" s="588" t="s">
        <v>718</v>
      </c>
      <c r="C142" s="594" t="s">
        <v>862</v>
      </c>
    </row>
    <row r="143" spans="1:3">
      <c r="A143" s="587">
        <v>6.2500000000000098</v>
      </c>
      <c r="B143" s="588" t="s">
        <v>719</v>
      </c>
      <c r="C143" s="594" t="s">
        <v>863</v>
      </c>
    </row>
    <row r="144" spans="1:3" ht="22.5">
      <c r="A144" s="587">
        <v>6.2600000000000202</v>
      </c>
      <c r="B144" s="588" t="s">
        <v>864</v>
      </c>
      <c r="C144" s="634" t="s">
        <v>865</v>
      </c>
    </row>
    <row r="145" spans="1:3" ht="22.5">
      <c r="A145" s="587">
        <v>6.2700000000000298</v>
      </c>
      <c r="B145" s="588" t="s">
        <v>165</v>
      </c>
      <c r="C145" s="634" t="s">
        <v>954</v>
      </c>
    </row>
    <row r="146" spans="1:3">
      <c r="A146" s="587"/>
      <c r="B146" s="879" t="s">
        <v>866</v>
      </c>
      <c r="C146" s="880"/>
    </row>
    <row r="147" spans="1:3" s="596" customFormat="1">
      <c r="A147" s="595">
        <v>7.1</v>
      </c>
      <c r="B147" s="588" t="s">
        <v>867</v>
      </c>
      <c r="C147" s="883" t="s">
        <v>868</v>
      </c>
    </row>
    <row r="148" spans="1:3" s="596" customFormat="1">
      <c r="A148" s="595">
        <v>7.2</v>
      </c>
      <c r="B148" s="588" t="s">
        <v>869</v>
      </c>
      <c r="C148" s="884"/>
    </row>
    <row r="149" spans="1:3" s="596" customFormat="1">
      <c r="A149" s="595">
        <v>7.3</v>
      </c>
      <c r="B149" s="588" t="s">
        <v>870</v>
      </c>
      <c r="C149" s="884"/>
    </row>
    <row r="150" spans="1:3" s="596" customFormat="1">
      <c r="A150" s="595">
        <v>7.4</v>
      </c>
      <c r="B150" s="588" t="s">
        <v>871</v>
      </c>
      <c r="C150" s="884"/>
    </row>
    <row r="151" spans="1:3" s="596" customFormat="1">
      <c r="A151" s="595">
        <v>7.5</v>
      </c>
      <c r="B151" s="588" t="s">
        <v>872</v>
      </c>
      <c r="C151" s="884"/>
    </row>
    <row r="152" spans="1:3" s="596" customFormat="1">
      <c r="A152" s="595">
        <v>7.6</v>
      </c>
      <c r="B152" s="588" t="s">
        <v>945</v>
      </c>
      <c r="C152" s="885"/>
    </row>
    <row r="153" spans="1:3" s="596" customFormat="1" ht="22.5">
      <c r="A153" s="595">
        <v>7.7</v>
      </c>
      <c r="B153" s="588" t="s">
        <v>873</v>
      </c>
      <c r="C153" s="597" t="s">
        <v>874</v>
      </c>
    </row>
    <row r="154" spans="1:3" s="596" customFormat="1" ht="22.5">
      <c r="A154" s="595">
        <v>7.8</v>
      </c>
      <c r="B154" s="588" t="s">
        <v>875</v>
      </c>
      <c r="C154" s="597" t="s">
        <v>876</v>
      </c>
    </row>
    <row r="155" spans="1:3">
      <c r="A155" s="586"/>
      <c r="B155" s="879" t="s">
        <v>877</v>
      </c>
      <c r="C155" s="880"/>
    </row>
    <row r="156" spans="1:3">
      <c r="A156" s="595">
        <v>1</v>
      </c>
      <c r="B156" s="875" t="s">
        <v>959</v>
      </c>
      <c r="C156" s="876"/>
    </row>
    <row r="157" spans="1:3" ht="24.95" customHeight="1">
      <c r="A157" s="595">
        <v>2</v>
      </c>
      <c r="B157" s="877" t="s">
        <v>955</v>
      </c>
      <c r="C157" s="878"/>
    </row>
    <row r="158" spans="1:3">
      <c r="A158" s="595">
        <v>3</v>
      </c>
      <c r="B158" s="877" t="s">
        <v>944</v>
      </c>
      <c r="C158" s="878"/>
    </row>
    <row r="159" spans="1:3">
      <c r="A159" s="586"/>
      <c r="B159" s="879" t="s">
        <v>878</v>
      </c>
      <c r="C159" s="880"/>
    </row>
    <row r="160" spans="1:3" ht="39" customHeight="1">
      <c r="A160" s="595">
        <v>1</v>
      </c>
      <c r="B160" s="881" t="s">
        <v>961</v>
      </c>
      <c r="C160" s="882"/>
    </row>
    <row r="161" spans="1:3" ht="22.5">
      <c r="A161" s="595">
        <v>3</v>
      </c>
      <c r="B161" s="588" t="s">
        <v>683</v>
      </c>
      <c r="C161" s="597" t="s">
        <v>879</v>
      </c>
    </row>
    <row r="162" spans="1:3" ht="22.5">
      <c r="A162" s="595">
        <v>4</v>
      </c>
      <c r="B162" s="588" t="s">
        <v>684</v>
      </c>
      <c r="C162" s="597" t="s">
        <v>880</v>
      </c>
    </row>
    <row r="163" spans="1:3" ht="33.75">
      <c r="A163" s="595">
        <v>5</v>
      </c>
      <c r="B163" s="588" t="s">
        <v>685</v>
      </c>
      <c r="C163" s="597" t="s">
        <v>881</v>
      </c>
    </row>
    <row r="164" spans="1:3">
      <c r="A164" s="595">
        <v>6</v>
      </c>
      <c r="B164" s="588" t="s">
        <v>686</v>
      </c>
      <c r="C164" s="588" t="s">
        <v>882</v>
      </c>
    </row>
    <row r="165" spans="1:3">
      <c r="A165" s="586"/>
      <c r="B165" s="879" t="s">
        <v>883</v>
      </c>
      <c r="C165" s="880"/>
    </row>
    <row r="166" spans="1:3" ht="22.5">
      <c r="A166" s="595"/>
      <c r="B166" s="588" t="s">
        <v>884</v>
      </c>
      <c r="C166" s="598" t="s">
        <v>885</v>
      </c>
    </row>
    <row r="167" spans="1:3">
      <c r="A167" s="595"/>
      <c r="B167" s="588" t="s">
        <v>685</v>
      </c>
      <c r="C167" s="597" t="s">
        <v>886</v>
      </c>
    </row>
    <row r="168" spans="1:3">
      <c r="A168" s="586"/>
      <c r="B168" s="879" t="s">
        <v>887</v>
      </c>
      <c r="C168" s="880"/>
    </row>
    <row r="169" spans="1:3">
      <c r="A169" s="586"/>
      <c r="B169" s="831" t="s">
        <v>948</v>
      </c>
      <c r="C169" s="832"/>
    </row>
    <row r="170" spans="1:3">
      <c r="A170" s="586" t="s">
        <v>888</v>
      </c>
      <c r="B170" s="599" t="s">
        <v>743</v>
      </c>
      <c r="C170" s="600" t="s">
        <v>889</v>
      </c>
    </row>
    <row r="171" spans="1:3">
      <c r="A171" s="586" t="s">
        <v>538</v>
      </c>
      <c r="B171" s="601" t="s">
        <v>744</v>
      </c>
      <c r="C171" s="597" t="s">
        <v>890</v>
      </c>
    </row>
    <row r="172" spans="1:3" ht="22.5">
      <c r="A172" s="586" t="s">
        <v>545</v>
      </c>
      <c r="B172" s="600" t="s">
        <v>745</v>
      </c>
      <c r="C172" s="597" t="s">
        <v>891</v>
      </c>
    </row>
    <row r="173" spans="1:3">
      <c r="A173" s="586" t="s">
        <v>892</v>
      </c>
      <c r="B173" s="601" t="s">
        <v>746</v>
      </c>
      <c r="C173" s="601" t="s">
        <v>893</v>
      </c>
    </row>
    <row r="174" spans="1:3" ht="22.5">
      <c r="A174" s="586" t="s">
        <v>894</v>
      </c>
      <c r="B174" s="602" t="s">
        <v>747</v>
      </c>
      <c r="C174" s="602" t="s">
        <v>895</v>
      </c>
    </row>
    <row r="175" spans="1:3" ht="22.5">
      <c r="A175" s="586" t="s">
        <v>546</v>
      </c>
      <c r="B175" s="602" t="s">
        <v>748</v>
      </c>
      <c r="C175" s="602" t="s">
        <v>896</v>
      </c>
    </row>
    <row r="176" spans="1:3" ht="22.5">
      <c r="A176" s="586" t="s">
        <v>897</v>
      </c>
      <c r="B176" s="602" t="s">
        <v>749</v>
      </c>
      <c r="C176" s="602" t="s">
        <v>898</v>
      </c>
    </row>
    <row r="177" spans="1:3" ht="22.5">
      <c r="A177" s="586" t="s">
        <v>899</v>
      </c>
      <c r="B177" s="602" t="s">
        <v>750</v>
      </c>
      <c r="C177" s="602" t="s">
        <v>901</v>
      </c>
    </row>
    <row r="178" spans="1:3" ht="22.5">
      <c r="A178" s="586" t="s">
        <v>900</v>
      </c>
      <c r="B178" s="602" t="s">
        <v>751</v>
      </c>
      <c r="C178" s="602" t="s">
        <v>903</v>
      </c>
    </row>
    <row r="179" spans="1:3" ht="22.5">
      <c r="A179" s="586" t="s">
        <v>902</v>
      </c>
      <c r="B179" s="602" t="s">
        <v>752</v>
      </c>
      <c r="C179" s="603" t="s">
        <v>905</v>
      </c>
    </row>
    <row r="180" spans="1:3" ht="22.5">
      <c r="A180" s="586" t="s">
        <v>904</v>
      </c>
      <c r="B180" s="620" t="s">
        <v>753</v>
      </c>
      <c r="C180" s="603" t="s">
        <v>907</v>
      </c>
    </row>
    <row r="181" spans="1:3" ht="22.5">
      <c r="A181" s="586" t="s">
        <v>906</v>
      </c>
      <c r="B181" s="602" t="s">
        <v>754</v>
      </c>
      <c r="C181" s="604" t="s">
        <v>909</v>
      </c>
    </row>
    <row r="182" spans="1:3">
      <c r="A182" s="630" t="s">
        <v>908</v>
      </c>
      <c r="B182" s="605" t="s">
        <v>755</v>
      </c>
      <c r="C182" s="600" t="s">
        <v>910</v>
      </c>
    </row>
    <row r="183" spans="1:3" ht="22.5">
      <c r="A183" s="586"/>
      <c r="B183" s="606" t="s">
        <v>911</v>
      </c>
      <c r="C183" s="590" t="s">
        <v>912</v>
      </c>
    </row>
    <row r="184" spans="1:3" ht="22.5">
      <c r="A184" s="586"/>
      <c r="B184" s="606" t="s">
        <v>913</v>
      </c>
      <c r="C184" s="590" t="s">
        <v>914</v>
      </c>
    </row>
    <row r="185" spans="1:3" ht="22.5">
      <c r="A185" s="586"/>
      <c r="B185" s="606" t="s">
        <v>915</v>
      </c>
      <c r="C185" s="590" t="s">
        <v>916</v>
      </c>
    </row>
    <row r="186" spans="1:3">
      <c r="A186" s="586"/>
      <c r="B186" s="879" t="s">
        <v>917</v>
      </c>
      <c r="C186" s="880"/>
    </row>
    <row r="187" spans="1:3" ht="50.1" customHeight="1">
      <c r="A187" s="586"/>
      <c r="B187" s="875" t="s">
        <v>960</v>
      </c>
      <c r="C187" s="876"/>
    </row>
    <row r="188" spans="1:3">
      <c r="A188" s="595">
        <v>1</v>
      </c>
      <c r="B188" s="594" t="s">
        <v>775</v>
      </c>
      <c r="C188" s="594" t="s">
        <v>775</v>
      </c>
    </row>
    <row r="189" spans="1:3" ht="33.75">
      <c r="A189" s="595">
        <v>2</v>
      </c>
      <c r="B189" s="594" t="s">
        <v>918</v>
      </c>
      <c r="C189" s="594" t="s">
        <v>919</v>
      </c>
    </row>
    <row r="190" spans="1:3">
      <c r="A190" s="595">
        <v>3</v>
      </c>
      <c r="B190" s="594" t="s">
        <v>777</v>
      </c>
      <c r="C190" s="594" t="s">
        <v>920</v>
      </c>
    </row>
    <row r="191" spans="1:3" ht="22.5">
      <c r="A191" s="595">
        <v>4</v>
      </c>
      <c r="B191" s="594" t="s">
        <v>778</v>
      </c>
      <c r="C191" s="594" t="s">
        <v>921</v>
      </c>
    </row>
    <row r="192" spans="1:3" ht="22.5">
      <c r="A192" s="595">
        <v>5</v>
      </c>
      <c r="B192" s="594" t="s">
        <v>779</v>
      </c>
      <c r="C192" s="589" t="s">
        <v>962</v>
      </c>
    </row>
    <row r="193" spans="1:4" ht="45">
      <c r="A193" s="595">
        <v>6</v>
      </c>
      <c r="B193" s="594" t="s">
        <v>780</v>
      </c>
      <c r="C193" s="594" t="s">
        <v>922</v>
      </c>
    </row>
    <row r="194" spans="1:4">
      <c r="A194" s="586"/>
      <c r="B194" s="879" t="s">
        <v>923</v>
      </c>
      <c r="C194" s="880"/>
    </row>
    <row r="195" spans="1:4" ht="26.1" customHeight="1">
      <c r="A195" s="586"/>
      <c r="B195" s="886" t="s">
        <v>946</v>
      </c>
      <c r="C195" s="888"/>
    </row>
    <row r="196" spans="1:4" ht="22.5">
      <c r="A196" s="586">
        <v>1.1000000000000001</v>
      </c>
      <c r="B196" s="607" t="s">
        <v>790</v>
      </c>
      <c r="C196" s="621" t="s">
        <v>924</v>
      </c>
      <c r="D196" s="622"/>
    </row>
    <row r="197" spans="1:4" ht="12.75">
      <c r="A197" s="586" t="s">
        <v>251</v>
      </c>
      <c r="B197" s="608" t="s">
        <v>791</v>
      </c>
      <c r="C197" s="621" t="s">
        <v>925</v>
      </c>
      <c r="D197" s="623"/>
    </row>
    <row r="198" spans="1:4" ht="12.75">
      <c r="A198" s="586" t="s">
        <v>792</v>
      </c>
      <c r="B198" s="609" t="s">
        <v>793</v>
      </c>
      <c r="C198" s="840" t="s">
        <v>947</v>
      </c>
      <c r="D198" s="624"/>
    </row>
    <row r="199" spans="1:4" ht="12.75">
      <c r="A199" s="586" t="s">
        <v>794</v>
      </c>
      <c r="B199" s="609" t="s">
        <v>795</v>
      </c>
      <c r="C199" s="840"/>
      <c r="D199" s="624"/>
    </row>
    <row r="200" spans="1:4" ht="12.75">
      <c r="A200" s="586" t="s">
        <v>796</v>
      </c>
      <c r="B200" s="609" t="s">
        <v>797</v>
      </c>
      <c r="C200" s="840"/>
      <c r="D200" s="624"/>
    </row>
    <row r="201" spans="1:4" ht="12.75">
      <c r="A201" s="586" t="s">
        <v>798</v>
      </c>
      <c r="B201" s="609" t="s">
        <v>799</v>
      </c>
      <c r="C201" s="840"/>
      <c r="D201" s="624"/>
    </row>
    <row r="202" spans="1:4" ht="22.5">
      <c r="A202" s="586">
        <v>1.2</v>
      </c>
      <c r="B202" s="610" t="s">
        <v>800</v>
      </c>
      <c r="C202" s="611" t="s">
        <v>926</v>
      </c>
      <c r="D202" s="625"/>
    </row>
    <row r="203" spans="1:4" ht="22.5">
      <c r="A203" s="586" t="s">
        <v>802</v>
      </c>
      <c r="B203" s="612" t="s">
        <v>803</v>
      </c>
      <c r="C203" s="613" t="s">
        <v>927</v>
      </c>
      <c r="D203" s="626"/>
    </row>
    <row r="204" spans="1:4" ht="23.25">
      <c r="A204" s="586" t="s">
        <v>804</v>
      </c>
      <c r="B204" s="614" t="s">
        <v>805</v>
      </c>
      <c r="C204" s="613" t="s">
        <v>928</v>
      </c>
      <c r="D204" s="627"/>
    </row>
    <row r="205" spans="1:4" ht="12.75">
      <c r="A205" s="586" t="s">
        <v>806</v>
      </c>
      <c r="B205" s="615" t="s">
        <v>807</v>
      </c>
      <c r="C205" s="611" t="s">
        <v>929</v>
      </c>
      <c r="D205" s="626"/>
    </row>
    <row r="206" spans="1:4" ht="18" customHeight="1">
      <c r="A206" s="586" t="s">
        <v>808</v>
      </c>
      <c r="B206" s="618" t="s">
        <v>809</v>
      </c>
      <c r="C206" s="611" t="s">
        <v>930</v>
      </c>
      <c r="D206" s="627"/>
    </row>
    <row r="207" spans="1:4" ht="22.5">
      <c r="A207" s="586">
        <v>1.4</v>
      </c>
      <c r="B207" s="612" t="s">
        <v>942</v>
      </c>
      <c r="C207" s="616" t="s">
        <v>931</v>
      </c>
      <c r="D207" s="628"/>
    </row>
    <row r="208" spans="1:4" ht="12.75">
      <c r="A208" s="586">
        <v>1.5</v>
      </c>
      <c r="B208" s="612" t="s">
        <v>943</v>
      </c>
      <c r="C208" s="616" t="s">
        <v>931</v>
      </c>
      <c r="D208" s="628"/>
    </row>
    <row r="209" spans="1:3">
      <c r="A209" s="586"/>
      <c r="B209" s="868" t="s">
        <v>932</v>
      </c>
      <c r="C209" s="868"/>
    </row>
    <row r="210" spans="1:3" ht="24.6" customHeight="1">
      <c r="A210" s="586"/>
      <c r="B210" s="886" t="s">
        <v>933</v>
      </c>
      <c r="C210" s="886"/>
    </row>
    <row r="211" spans="1:3" ht="22.5">
      <c r="A211" s="595"/>
      <c r="B211" s="588" t="s">
        <v>683</v>
      </c>
      <c r="C211" s="597" t="s">
        <v>879</v>
      </c>
    </row>
    <row r="212" spans="1:3" ht="22.5">
      <c r="A212" s="595"/>
      <c r="B212" s="588" t="s">
        <v>684</v>
      </c>
      <c r="C212" s="597" t="s">
        <v>880</v>
      </c>
    </row>
    <row r="213" spans="1:3" ht="22.5">
      <c r="A213" s="586"/>
      <c r="B213" s="588" t="s">
        <v>685</v>
      </c>
      <c r="C213" s="597" t="s">
        <v>934</v>
      </c>
    </row>
    <row r="214" spans="1:3">
      <c r="A214" s="586"/>
      <c r="B214" s="868" t="s">
        <v>935</v>
      </c>
      <c r="C214" s="868"/>
    </row>
    <row r="215" spans="1:3" ht="36" customHeight="1">
      <c r="A215" s="595"/>
      <c r="B215" s="887" t="s">
        <v>949</v>
      </c>
      <c r="C215" s="887"/>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N43"/>
  <sheetViews>
    <sheetView workbookViewId="0">
      <pane xSplit="1" ySplit="5" topLeftCell="B6"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4" ht="15.75">
      <c r="A1" s="15" t="s">
        <v>188</v>
      </c>
      <c r="B1" s="340" t="s">
        <v>969</v>
      </c>
    </row>
    <row r="2" spans="1:14" ht="15.75">
      <c r="A2" s="15" t="s">
        <v>189</v>
      </c>
      <c r="B2" s="470">
        <v>44377</v>
      </c>
    </row>
    <row r="3" spans="1:14" ht="15.75">
      <c r="A3" s="15"/>
    </row>
    <row r="4" spans="1:14" ht="16.5" thickBot="1">
      <c r="A4" s="28" t="s">
        <v>405</v>
      </c>
      <c r="B4" s="66" t="s">
        <v>244</v>
      </c>
      <c r="C4" s="28"/>
      <c r="D4" s="29"/>
      <c r="E4" s="29"/>
      <c r="F4" s="30"/>
      <c r="G4" s="30"/>
      <c r="H4" s="31" t="s">
        <v>93</v>
      </c>
    </row>
    <row r="5" spans="1:14" ht="15.75">
      <c r="A5" s="32"/>
      <c r="B5" s="33"/>
      <c r="C5" s="727" t="s">
        <v>194</v>
      </c>
      <c r="D5" s="728"/>
      <c r="E5" s="729"/>
      <c r="F5" s="727" t="s">
        <v>195</v>
      </c>
      <c r="G5" s="728"/>
      <c r="H5" s="730"/>
    </row>
    <row r="6" spans="1:14" ht="15.75">
      <c r="A6" s="34" t="s">
        <v>26</v>
      </c>
      <c r="B6" s="35" t="s">
        <v>153</v>
      </c>
      <c r="C6" s="36" t="s">
        <v>27</v>
      </c>
      <c r="D6" s="36" t="s">
        <v>94</v>
      </c>
      <c r="E6" s="36" t="s">
        <v>68</v>
      </c>
      <c r="F6" s="36" t="s">
        <v>27</v>
      </c>
      <c r="G6" s="36" t="s">
        <v>94</v>
      </c>
      <c r="H6" s="37" t="s">
        <v>68</v>
      </c>
    </row>
    <row r="7" spans="1:14" ht="15.75">
      <c r="A7" s="34">
        <v>1</v>
      </c>
      <c r="B7" s="38" t="s">
        <v>154</v>
      </c>
      <c r="C7" s="234">
        <v>15043720.710000001</v>
      </c>
      <c r="D7" s="234">
        <v>30801844.739999998</v>
      </c>
      <c r="E7" s="235">
        <v>45845565.450000003</v>
      </c>
      <c r="F7" s="236">
        <v>21170783.609999999</v>
      </c>
      <c r="G7" s="237">
        <v>28696324.370000001</v>
      </c>
      <c r="H7" s="238">
        <v>49867107.980000004</v>
      </c>
      <c r="I7" s="710"/>
      <c r="J7" s="710"/>
      <c r="K7" s="710"/>
      <c r="L7" s="710"/>
      <c r="M7" s="710"/>
      <c r="N7" s="710"/>
    </row>
    <row r="8" spans="1:14" ht="15.75">
      <c r="A8" s="34">
        <v>2</v>
      </c>
      <c r="B8" s="38" t="s">
        <v>155</v>
      </c>
      <c r="C8" s="234">
        <v>3408453.08</v>
      </c>
      <c r="D8" s="234">
        <v>192760256.41</v>
      </c>
      <c r="E8" s="235">
        <v>196168709.49000001</v>
      </c>
      <c r="F8" s="236">
        <v>5509249.4000000004</v>
      </c>
      <c r="G8" s="237">
        <v>167787114.86000001</v>
      </c>
      <c r="H8" s="238">
        <v>173296364.26000002</v>
      </c>
      <c r="I8" s="710"/>
      <c r="J8" s="710"/>
      <c r="K8" s="710"/>
      <c r="L8" s="710"/>
      <c r="M8" s="710"/>
      <c r="N8" s="710"/>
    </row>
    <row r="9" spans="1:14" ht="15.75">
      <c r="A9" s="34">
        <v>3</v>
      </c>
      <c r="B9" s="38" t="s">
        <v>156</v>
      </c>
      <c r="C9" s="234">
        <v>10198354.5</v>
      </c>
      <c r="D9" s="234">
        <v>65396292.280000001</v>
      </c>
      <c r="E9" s="235">
        <v>75594646.780000001</v>
      </c>
      <c r="F9" s="236">
        <v>19015227.91</v>
      </c>
      <c r="G9" s="237">
        <v>115698111.83000001</v>
      </c>
      <c r="H9" s="238">
        <v>134713339.74000001</v>
      </c>
      <c r="I9" s="710"/>
      <c r="J9" s="710"/>
      <c r="K9" s="710"/>
      <c r="L9" s="710"/>
      <c r="M9" s="710"/>
      <c r="N9" s="710"/>
    </row>
    <row r="10" spans="1:14" ht="15.75">
      <c r="A10" s="34">
        <v>4</v>
      </c>
      <c r="B10" s="38" t="s">
        <v>185</v>
      </c>
      <c r="C10" s="234">
        <v>0</v>
      </c>
      <c r="D10" s="234">
        <v>0</v>
      </c>
      <c r="E10" s="235">
        <v>0</v>
      </c>
      <c r="F10" s="236">
        <v>0</v>
      </c>
      <c r="G10" s="237">
        <v>0</v>
      </c>
      <c r="H10" s="238">
        <v>0</v>
      </c>
      <c r="I10" s="710"/>
      <c r="J10" s="710"/>
      <c r="K10" s="710"/>
      <c r="L10" s="710"/>
      <c r="M10" s="710"/>
      <c r="N10" s="710"/>
    </row>
    <row r="11" spans="1:14" ht="15.75">
      <c r="A11" s="34">
        <v>5</v>
      </c>
      <c r="B11" s="38" t="s">
        <v>157</v>
      </c>
      <c r="C11" s="234">
        <v>63335037.299999997</v>
      </c>
      <c r="D11" s="234">
        <v>0</v>
      </c>
      <c r="E11" s="235">
        <v>63335037.299999997</v>
      </c>
      <c r="F11" s="236">
        <v>59640366.32</v>
      </c>
      <c r="G11" s="237">
        <v>0</v>
      </c>
      <c r="H11" s="238">
        <v>59640366.32</v>
      </c>
      <c r="I11" s="710"/>
      <c r="J11" s="710"/>
      <c r="K11" s="710"/>
      <c r="L11" s="710"/>
      <c r="M11" s="710"/>
      <c r="N11" s="710"/>
    </row>
    <row r="12" spans="1:14" ht="15.75">
      <c r="A12" s="34">
        <v>6.1</v>
      </c>
      <c r="B12" s="39" t="s">
        <v>158</v>
      </c>
      <c r="C12" s="234">
        <v>369238896.04000002</v>
      </c>
      <c r="D12" s="234">
        <v>1009574229.21</v>
      </c>
      <c r="E12" s="235">
        <v>1378813125.25</v>
      </c>
      <c r="F12" s="236">
        <v>268736905.41000003</v>
      </c>
      <c r="G12" s="237">
        <v>865425951.16869998</v>
      </c>
      <c r="H12" s="238">
        <v>1134162856.5787001</v>
      </c>
      <c r="I12" s="710"/>
      <c r="J12" s="710"/>
      <c r="K12" s="710"/>
      <c r="L12" s="710"/>
      <c r="M12" s="710"/>
      <c r="N12" s="710"/>
    </row>
    <row r="13" spans="1:14" ht="15.75">
      <c r="A13" s="34">
        <v>6.2</v>
      </c>
      <c r="B13" s="39" t="s">
        <v>159</v>
      </c>
      <c r="C13" s="234">
        <v>-15558316.279999999</v>
      </c>
      <c r="D13" s="234">
        <v>-56549718.450000003</v>
      </c>
      <c r="E13" s="235">
        <v>-72108034.730000004</v>
      </c>
      <c r="F13" s="236">
        <v>-14948823.738620101</v>
      </c>
      <c r="G13" s="237">
        <v>-53574798.195809796</v>
      </c>
      <c r="H13" s="238">
        <v>-68523621.934429899</v>
      </c>
      <c r="I13" s="710"/>
      <c r="J13" s="710"/>
      <c r="K13" s="710"/>
      <c r="L13" s="710"/>
      <c r="M13" s="710"/>
      <c r="N13" s="710"/>
    </row>
    <row r="14" spans="1:14" ht="15.75">
      <c r="A14" s="34">
        <v>6</v>
      </c>
      <c r="B14" s="38" t="s">
        <v>160</v>
      </c>
      <c r="C14" s="235">
        <v>353680579.76000005</v>
      </c>
      <c r="D14" s="235">
        <v>953024510.75999999</v>
      </c>
      <c r="E14" s="235">
        <v>1306705090.52</v>
      </c>
      <c r="F14" s="235">
        <v>253788081.67137992</v>
      </c>
      <c r="G14" s="235">
        <v>811851152.97289014</v>
      </c>
      <c r="H14" s="238">
        <v>1065639234.6442701</v>
      </c>
      <c r="I14" s="710"/>
      <c r="J14" s="710"/>
      <c r="K14" s="710"/>
      <c r="L14" s="710"/>
      <c r="M14" s="710"/>
      <c r="N14" s="710"/>
    </row>
    <row r="15" spans="1:14" ht="15.75">
      <c r="A15" s="34">
        <v>7</v>
      </c>
      <c r="B15" s="38" t="s">
        <v>161</v>
      </c>
      <c r="C15" s="234">
        <v>3319744.4000000004</v>
      </c>
      <c r="D15" s="234">
        <v>5385636.1500000004</v>
      </c>
      <c r="E15" s="235">
        <v>8705380.5500000007</v>
      </c>
      <c r="F15" s="236">
        <v>3846830.25</v>
      </c>
      <c r="G15" s="237">
        <v>8165681.7600000007</v>
      </c>
      <c r="H15" s="238">
        <v>12012512.010000002</v>
      </c>
      <c r="I15" s="710"/>
      <c r="J15" s="710"/>
      <c r="K15" s="710"/>
      <c r="L15" s="710"/>
      <c r="M15" s="710"/>
      <c r="N15" s="710"/>
    </row>
    <row r="16" spans="1:14" ht="15.75">
      <c r="A16" s="34">
        <v>8</v>
      </c>
      <c r="B16" s="38" t="s">
        <v>162</v>
      </c>
      <c r="C16" s="234">
        <v>141366.5</v>
      </c>
      <c r="D16" s="234" t="s">
        <v>970</v>
      </c>
      <c r="E16" s="235">
        <v>141366.5</v>
      </c>
      <c r="F16" s="236">
        <v>135594</v>
      </c>
      <c r="G16" s="237" t="s">
        <v>970</v>
      </c>
      <c r="H16" s="238">
        <v>135594</v>
      </c>
      <c r="I16" s="710"/>
      <c r="J16" s="710"/>
      <c r="K16" s="710"/>
      <c r="L16" s="710"/>
      <c r="M16" s="710"/>
      <c r="N16" s="710"/>
    </row>
    <row r="17" spans="1:14" ht="15.75">
      <c r="A17" s="34">
        <v>9</v>
      </c>
      <c r="B17" s="38" t="s">
        <v>163</v>
      </c>
      <c r="C17" s="234">
        <v>6298572.1799999997</v>
      </c>
      <c r="D17" s="234">
        <v>62053.2</v>
      </c>
      <c r="E17" s="235">
        <v>6360625.3799999999</v>
      </c>
      <c r="F17" s="236">
        <v>6298572.1799999997</v>
      </c>
      <c r="G17" s="237">
        <v>56868.9</v>
      </c>
      <c r="H17" s="238">
        <v>6355441.0800000001</v>
      </c>
      <c r="I17" s="710"/>
      <c r="J17" s="710"/>
      <c r="K17" s="710"/>
      <c r="L17" s="710"/>
      <c r="M17" s="710"/>
      <c r="N17" s="710"/>
    </row>
    <row r="18" spans="1:14" ht="15.75">
      <c r="A18" s="34">
        <v>10</v>
      </c>
      <c r="B18" s="38" t="s">
        <v>164</v>
      </c>
      <c r="C18" s="234">
        <v>52525500.619999997</v>
      </c>
      <c r="D18" s="234" t="s">
        <v>970</v>
      </c>
      <c r="E18" s="235">
        <v>52525500.619999997</v>
      </c>
      <c r="F18" s="236">
        <v>56867127.009999998</v>
      </c>
      <c r="G18" s="237" t="s">
        <v>970</v>
      </c>
      <c r="H18" s="238">
        <v>56867127.009999998</v>
      </c>
      <c r="I18" s="710"/>
      <c r="J18" s="710"/>
      <c r="K18" s="710"/>
      <c r="L18" s="710"/>
      <c r="M18" s="710"/>
      <c r="N18" s="710"/>
    </row>
    <row r="19" spans="1:14" ht="15.75">
      <c r="A19" s="34">
        <v>11</v>
      </c>
      <c r="B19" s="38" t="s">
        <v>165</v>
      </c>
      <c r="C19" s="234">
        <v>16134072.479999999</v>
      </c>
      <c r="D19" s="234">
        <v>7059900.1499999994</v>
      </c>
      <c r="E19" s="235">
        <v>23193972.629999999</v>
      </c>
      <c r="F19" s="236">
        <v>14387385.078600001</v>
      </c>
      <c r="G19" s="237">
        <v>6241216.9100000001</v>
      </c>
      <c r="H19" s="238">
        <v>20628601.988600001</v>
      </c>
      <c r="I19" s="710"/>
      <c r="J19" s="710"/>
      <c r="K19" s="710"/>
      <c r="L19" s="710"/>
      <c r="M19" s="710"/>
      <c r="N19" s="710"/>
    </row>
    <row r="20" spans="1:14" ht="15.75">
      <c r="A20" s="34">
        <v>12</v>
      </c>
      <c r="B20" s="40" t="s">
        <v>166</v>
      </c>
      <c r="C20" s="235">
        <v>524085401.53000003</v>
      </c>
      <c r="D20" s="235">
        <v>1254490493.6900003</v>
      </c>
      <c r="E20" s="235">
        <v>1778575895.2200003</v>
      </c>
      <c r="F20" s="235">
        <v>440659217.42997992</v>
      </c>
      <c r="G20" s="235">
        <v>1138496471.6028905</v>
      </c>
      <c r="H20" s="238">
        <v>1579155689.0328703</v>
      </c>
      <c r="I20" s="710"/>
      <c r="J20" s="710"/>
      <c r="K20" s="710"/>
      <c r="L20" s="710"/>
      <c r="M20" s="710"/>
      <c r="N20" s="710"/>
    </row>
    <row r="21" spans="1:14" ht="15.75">
      <c r="A21" s="34"/>
      <c r="B21" s="35" t="s">
        <v>183</v>
      </c>
      <c r="C21" s="239"/>
      <c r="D21" s="239"/>
      <c r="E21" s="239">
        <v>0</v>
      </c>
      <c r="F21" s="240"/>
      <c r="G21" s="241"/>
      <c r="H21" s="242">
        <v>0</v>
      </c>
      <c r="I21" s="710"/>
      <c r="J21" s="710"/>
      <c r="K21" s="710"/>
      <c r="L21" s="710"/>
      <c r="M21" s="710"/>
      <c r="N21" s="710"/>
    </row>
    <row r="22" spans="1:14" ht="15.75">
      <c r="A22" s="34">
        <v>13</v>
      </c>
      <c r="B22" s="38" t="s">
        <v>167</v>
      </c>
      <c r="C22" s="234">
        <v>0</v>
      </c>
      <c r="D22" s="234">
        <v>0</v>
      </c>
      <c r="E22" s="235">
        <v>0</v>
      </c>
      <c r="F22" s="236">
        <v>0</v>
      </c>
      <c r="G22" s="237">
        <v>0</v>
      </c>
      <c r="H22" s="238">
        <v>0</v>
      </c>
      <c r="I22" s="710"/>
      <c r="J22" s="710"/>
      <c r="K22" s="710"/>
      <c r="L22" s="710"/>
      <c r="M22" s="710"/>
      <c r="N22" s="710"/>
    </row>
    <row r="23" spans="1:14" ht="15.75">
      <c r="A23" s="34">
        <v>14</v>
      </c>
      <c r="B23" s="38" t="s">
        <v>168</v>
      </c>
      <c r="C23" s="234">
        <v>96237051.160000011</v>
      </c>
      <c r="D23" s="234">
        <v>172967443.37</v>
      </c>
      <c r="E23" s="235">
        <v>269204494.53000003</v>
      </c>
      <c r="F23" s="236">
        <v>80527292.170000002</v>
      </c>
      <c r="G23" s="237">
        <v>127255161.87</v>
      </c>
      <c r="H23" s="238">
        <v>207782454.04000002</v>
      </c>
      <c r="I23" s="710"/>
      <c r="J23" s="710"/>
      <c r="K23" s="710"/>
      <c r="L23" s="710"/>
      <c r="M23" s="710"/>
      <c r="N23" s="710"/>
    </row>
    <row r="24" spans="1:14" ht="15.75">
      <c r="A24" s="34">
        <v>15</v>
      </c>
      <c r="B24" s="38" t="s">
        <v>169</v>
      </c>
      <c r="C24" s="234">
        <v>78414641.840000004</v>
      </c>
      <c r="D24" s="234">
        <v>272504097.68999994</v>
      </c>
      <c r="E24" s="235">
        <v>350918739.52999997</v>
      </c>
      <c r="F24" s="236">
        <v>65534127.069999993</v>
      </c>
      <c r="G24" s="237">
        <v>209477596.30049998</v>
      </c>
      <c r="H24" s="238">
        <v>275011723.37049997</v>
      </c>
      <c r="I24" s="710"/>
      <c r="J24" s="710"/>
      <c r="K24" s="710"/>
      <c r="L24" s="710"/>
      <c r="M24" s="710"/>
      <c r="N24" s="710"/>
    </row>
    <row r="25" spans="1:14" ht="15.75">
      <c r="A25" s="34">
        <v>16</v>
      </c>
      <c r="B25" s="38" t="s">
        <v>170</v>
      </c>
      <c r="C25" s="234">
        <v>46360559.450000003</v>
      </c>
      <c r="D25" s="234">
        <v>283925010.19999999</v>
      </c>
      <c r="E25" s="235">
        <v>330285569.64999998</v>
      </c>
      <c r="F25" s="236">
        <v>31640855.120000001</v>
      </c>
      <c r="G25" s="237">
        <v>291677576.90999997</v>
      </c>
      <c r="H25" s="238">
        <v>323318432.02999997</v>
      </c>
      <c r="I25" s="710"/>
      <c r="J25" s="710"/>
      <c r="K25" s="710"/>
      <c r="L25" s="710"/>
      <c r="M25" s="710"/>
      <c r="N25" s="710"/>
    </row>
    <row r="26" spans="1:14" ht="15.75">
      <c r="A26" s="34">
        <v>17</v>
      </c>
      <c r="B26" s="38" t="s">
        <v>171</v>
      </c>
      <c r="C26" s="239"/>
      <c r="D26" s="239"/>
      <c r="E26" s="235">
        <v>0</v>
      </c>
      <c r="F26" s="240"/>
      <c r="G26" s="241"/>
      <c r="H26" s="238">
        <v>0</v>
      </c>
      <c r="I26" s="710"/>
      <c r="J26" s="710"/>
      <c r="K26" s="710"/>
      <c r="L26" s="710"/>
      <c r="M26" s="710"/>
      <c r="N26" s="710"/>
    </row>
    <row r="27" spans="1:14" ht="15.75">
      <c r="A27" s="34">
        <v>18</v>
      </c>
      <c r="B27" s="38" t="s">
        <v>172</v>
      </c>
      <c r="C27" s="234">
        <v>30367398.75</v>
      </c>
      <c r="D27" s="234">
        <v>494242758.24777818</v>
      </c>
      <c r="E27" s="235">
        <v>524610156.99777818</v>
      </c>
      <c r="F27" s="236">
        <v>30614358.25</v>
      </c>
      <c r="G27" s="237">
        <v>475112611.30209816</v>
      </c>
      <c r="H27" s="238">
        <v>505726969.55209816</v>
      </c>
      <c r="I27" s="710"/>
      <c r="J27" s="710"/>
      <c r="K27" s="710"/>
      <c r="L27" s="710"/>
      <c r="M27" s="710"/>
      <c r="N27" s="710"/>
    </row>
    <row r="28" spans="1:14" ht="15.75">
      <c r="A28" s="34">
        <v>19</v>
      </c>
      <c r="B28" s="38" t="s">
        <v>173</v>
      </c>
      <c r="C28" s="234">
        <v>685985.06</v>
      </c>
      <c r="D28" s="234">
        <v>7741149.0300000003</v>
      </c>
      <c r="E28" s="235">
        <v>8427134.0899999999</v>
      </c>
      <c r="F28" s="236">
        <v>836768.56</v>
      </c>
      <c r="G28" s="237">
        <v>9299570.4892999995</v>
      </c>
      <c r="H28" s="238">
        <v>10136339.0493</v>
      </c>
      <c r="I28" s="710"/>
      <c r="J28" s="710"/>
      <c r="K28" s="710"/>
      <c r="L28" s="710"/>
      <c r="M28" s="710"/>
      <c r="N28" s="710"/>
    </row>
    <row r="29" spans="1:14" ht="15.75">
      <c r="A29" s="34">
        <v>20</v>
      </c>
      <c r="B29" s="38" t="s">
        <v>95</v>
      </c>
      <c r="C29" s="234">
        <v>13388032.949999999</v>
      </c>
      <c r="D29" s="234">
        <v>8709211.5299999993</v>
      </c>
      <c r="E29" s="235">
        <v>22097244.479999997</v>
      </c>
      <c r="F29" s="236">
        <v>11173770.720000001</v>
      </c>
      <c r="G29" s="237">
        <v>10125174.859999999</v>
      </c>
      <c r="H29" s="238">
        <v>21298945.579999998</v>
      </c>
      <c r="I29" s="710"/>
      <c r="J29" s="710"/>
      <c r="K29" s="710"/>
      <c r="L29" s="710"/>
      <c r="M29" s="710"/>
      <c r="N29" s="710"/>
    </row>
    <row r="30" spans="1:14" ht="15.75">
      <c r="A30" s="34">
        <v>21</v>
      </c>
      <c r="B30" s="38" t="s">
        <v>174</v>
      </c>
      <c r="C30" s="234">
        <v>0</v>
      </c>
      <c r="D30" s="234">
        <v>50407000</v>
      </c>
      <c r="E30" s="235">
        <v>50407000</v>
      </c>
      <c r="F30" s="236">
        <v>0</v>
      </c>
      <c r="G30" s="237">
        <v>47785000</v>
      </c>
      <c r="H30" s="238">
        <v>47785000</v>
      </c>
      <c r="I30" s="710"/>
      <c r="J30" s="710"/>
      <c r="K30" s="710"/>
      <c r="L30" s="710"/>
      <c r="M30" s="710"/>
      <c r="N30" s="710"/>
    </row>
    <row r="31" spans="1:14" ht="15.75">
      <c r="A31" s="34">
        <v>22</v>
      </c>
      <c r="B31" s="40" t="s">
        <v>175</v>
      </c>
      <c r="C31" s="235">
        <v>265453669.20999998</v>
      </c>
      <c r="D31" s="235">
        <v>1290496670.0677781</v>
      </c>
      <c r="E31" s="235">
        <v>1555950339.2777781</v>
      </c>
      <c r="F31" s="235">
        <v>220327171.89000002</v>
      </c>
      <c r="G31" s="235">
        <v>1170732691.7318978</v>
      </c>
      <c r="H31" s="238">
        <v>1391059863.6218979</v>
      </c>
      <c r="I31" s="710"/>
      <c r="J31" s="710"/>
      <c r="K31" s="710"/>
      <c r="L31" s="710"/>
      <c r="M31" s="710"/>
      <c r="N31" s="710"/>
    </row>
    <row r="32" spans="1:14" ht="15.75">
      <c r="A32" s="34"/>
      <c r="B32" s="35" t="s">
        <v>184</v>
      </c>
      <c r="C32" s="239"/>
      <c r="D32" s="239"/>
      <c r="E32" s="234">
        <v>0</v>
      </c>
      <c r="F32" s="240"/>
      <c r="G32" s="241"/>
      <c r="H32" s="242">
        <v>0</v>
      </c>
      <c r="I32" s="710"/>
      <c r="J32" s="710"/>
      <c r="K32" s="710"/>
      <c r="L32" s="710"/>
      <c r="M32" s="710"/>
      <c r="N32" s="710"/>
    </row>
    <row r="33" spans="1:14" ht="15.75">
      <c r="A33" s="34">
        <v>23</v>
      </c>
      <c r="B33" s="38" t="s">
        <v>176</v>
      </c>
      <c r="C33" s="234">
        <v>100351374.99000001</v>
      </c>
      <c r="D33" s="239" t="s">
        <v>970</v>
      </c>
      <c r="E33" s="235">
        <v>100351374.99000001</v>
      </c>
      <c r="F33" s="236">
        <v>100351374.99000001</v>
      </c>
      <c r="G33" s="241" t="s">
        <v>970</v>
      </c>
      <c r="H33" s="238">
        <v>100351374.99000001</v>
      </c>
      <c r="I33" s="710"/>
      <c r="J33" s="710"/>
      <c r="K33" s="710"/>
      <c r="L33" s="710"/>
      <c r="M33" s="710"/>
      <c r="N33" s="710"/>
    </row>
    <row r="34" spans="1:14" ht="15.75">
      <c r="A34" s="34">
        <v>24</v>
      </c>
      <c r="B34" s="38" t="s">
        <v>177</v>
      </c>
      <c r="C34" s="234">
        <v>0</v>
      </c>
      <c r="D34" s="239" t="s">
        <v>970</v>
      </c>
      <c r="E34" s="235">
        <v>0</v>
      </c>
      <c r="F34" s="236">
        <v>0</v>
      </c>
      <c r="G34" s="241" t="s">
        <v>970</v>
      </c>
      <c r="H34" s="238">
        <v>0</v>
      </c>
      <c r="I34" s="710"/>
      <c r="J34" s="710"/>
      <c r="K34" s="710"/>
      <c r="L34" s="710"/>
      <c r="M34" s="710"/>
      <c r="N34" s="710"/>
    </row>
    <row r="35" spans="1:14" ht="15.75">
      <c r="A35" s="34">
        <v>25</v>
      </c>
      <c r="B35" s="39" t="s">
        <v>178</v>
      </c>
      <c r="C35" s="234">
        <v>0</v>
      </c>
      <c r="D35" s="239" t="s">
        <v>970</v>
      </c>
      <c r="E35" s="235">
        <v>0</v>
      </c>
      <c r="F35" s="236">
        <v>0</v>
      </c>
      <c r="G35" s="241" t="s">
        <v>970</v>
      </c>
      <c r="H35" s="238">
        <v>0</v>
      </c>
      <c r="I35" s="710"/>
      <c r="J35" s="710"/>
      <c r="K35" s="710"/>
      <c r="L35" s="710"/>
      <c r="M35" s="710"/>
      <c r="N35" s="710"/>
    </row>
    <row r="36" spans="1:14" ht="15.75">
      <c r="A36" s="34">
        <v>26</v>
      </c>
      <c r="B36" s="38" t="s">
        <v>179</v>
      </c>
      <c r="C36" s="234">
        <v>51324298.829999998</v>
      </c>
      <c r="D36" s="239" t="s">
        <v>970</v>
      </c>
      <c r="E36" s="235">
        <v>51324298.829999998</v>
      </c>
      <c r="F36" s="236">
        <v>51324298.829999998</v>
      </c>
      <c r="G36" s="241" t="s">
        <v>970</v>
      </c>
      <c r="H36" s="238">
        <v>51324298.829999998</v>
      </c>
      <c r="I36" s="710"/>
      <c r="J36" s="710"/>
      <c r="K36" s="710"/>
      <c r="L36" s="710"/>
      <c r="M36" s="710"/>
      <c r="N36" s="710"/>
    </row>
    <row r="37" spans="1:14" ht="15.75">
      <c r="A37" s="34">
        <v>27</v>
      </c>
      <c r="B37" s="38" t="s">
        <v>180</v>
      </c>
      <c r="C37" s="234">
        <v>0</v>
      </c>
      <c r="D37" s="239" t="s">
        <v>970</v>
      </c>
      <c r="E37" s="235">
        <v>0</v>
      </c>
      <c r="F37" s="236">
        <v>0</v>
      </c>
      <c r="G37" s="241" t="s">
        <v>970</v>
      </c>
      <c r="H37" s="238">
        <v>0</v>
      </c>
      <c r="I37" s="710"/>
      <c r="J37" s="710"/>
      <c r="K37" s="710"/>
      <c r="L37" s="710"/>
      <c r="M37" s="710"/>
      <c r="N37" s="710"/>
    </row>
    <row r="38" spans="1:14" ht="15.75">
      <c r="A38" s="34">
        <v>28</v>
      </c>
      <c r="B38" s="38" t="s">
        <v>181</v>
      </c>
      <c r="C38" s="234">
        <v>70949881.987599999</v>
      </c>
      <c r="D38" s="239" t="s">
        <v>970</v>
      </c>
      <c r="E38" s="235">
        <v>70949881.987599999</v>
      </c>
      <c r="F38" s="236">
        <v>36420151.586100005</v>
      </c>
      <c r="G38" s="241" t="s">
        <v>970</v>
      </c>
      <c r="H38" s="238">
        <v>36420151.586100005</v>
      </c>
      <c r="I38" s="710"/>
      <c r="J38" s="710"/>
      <c r="K38" s="710"/>
      <c r="L38" s="710"/>
      <c r="M38" s="710"/>
      <c r="N38" s="710"/>
    </row>
    <row r="39" spans="1:14" ht="15.75">
      <c r="A39" s="34">
        <v>29</v>
      </c>
      <c r="B39" s="38" t="s">
        <v>196</v>
      </c>
      <c r="C39" s="234">
        <v>0</v>
      </c>
      <c r="D39" s="239" t="s">
        <v>970</v>
      </c>
      <c r="E39" s="235">
        <v>0</v>
      </c>
      <c r="F39" s="236">
        <v>0</v>
      </c>
      <c r="G39" s="241" t="s">
        <v>970</v>
      </c>
      <c r="H39" s="238">
        <v>0</v>
      </c>
      <c r="I39" s="710"/>
      <c r="J39" s="710"/>
      <c r="K39" s="710"/>
      <c r="L39" s="710"/>
      <c r="M39" s="710"/>
      <c r="N39" s="710"/>
    </row>
    <row r="40" spans="1:14" ht="15.75">
      <c r="A40" s="34">
        <v>30</v>
      </c>
      <c r="B40" s="40" t="s">
        <v>182</v>
      </c>
      <c r="C40" s="234">
        <v>222625555.80759999</v>
      </c>
      <c r="D40" s="239" t="s">
        <v>970</v>
      </c>
      <c r="E40" s="235">
        <v>222625555.80759999</v>
      </c>
      <c r="F40" s="236">
        <v>188095825.4061</v>
      </c>
      <c r="G40" s="241" t="s">
        <v>970</v>
      </c>
      <c r="H40" s="238">
        <v>188095825.4061</v>
      </c>
      <c r="I40" s="710"/>
      <c r="J40" s="710"/>
      <c r="K40" s="710"/>
      <c r="L40" s="710"/>
      <c r="M40" s="710"/>
      <c r="N40" s="710"/>
    </row>
    <row r="41" spans="1:14" ht="16.5" thickBot="1">
      <c r="A41" s="41">
        <v>31</v>
      </c>
      <c r="B41" s="42" t="s">
        <v>197</v>
      </c>
      <c r="C41" s="243">
        <v>488079225.01759994</v>
      </c>
      <c r="D41" s="243">
        <v>1290496670.0677781</v>
      </c>
      <c r="E41" s="243">
        <v>1778575895.0853782</v>
      </c>
      <c r="F41" s="243">
        <v>408422997.29610002</v>
      </c>
      <c r="G41" s="243">
        <v>1170732691.7318978</v>
      </c>
      <c r="H41" s="244">
        <v>1579155689.027998</v>
      </c>
      <c r="I41" s="710"/>
      <c r="J41" s="710"/>
      <c r="K41" s="710"/>
      <c r="L41" s="710"/>
      <c r="M41" s="710"/>
      <c r="N41" s="710"/>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N67"/>
  <sheetViews>
    <sheetView workbookViewId="0">
      <pane xSplit="1" ySplit="6" topLeftCell="B7"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2"/>
  </cols>
  <sheetData>
    <row r="1" spans="1:14" ht="15.75">
      <c r="A1" s="15" t="s">
        <v>188</v>
      </c>
      <c r="B1" s="14" t="s">
        <v>969</v>
      </c>
      <c r="C1" s="14"/>
    </row>
    <row r="2" spans="1:14" ht="15.75">
      <c r="A2" s="15" t="s">
        <v>189</v>
      </c>
      <c r="B2" s="470">
        <v>44377</v>
      </c>
      <c r="C2" s="26"/>
      <c r="D2" s="16"/>
      <c r="E2" s="16"/>
      <c r="F2" s="16"/>
      <c r="G2" s="16"/>
      <c r="H2" s="16"/>
    </row>
    <row r="3" spans="1:14" ht="15.75">
      <c r="A3" s="15"/>
      <c r="B3" s="14"/>
      <c r="C3" s="26"/>
      <c r="D3" s="16"/>
      <c r="E3" s="16"/>
      <c r="F3" s="16"/>
      <c r="G3" s="16"/>
      <c r="H3" s="16"/>
    </row>
    <row r="4" spans="1:14" ht="16.5" thickBot="1">
      <c r="A4" s="44" t="s">
        <v>406</v>
      </c>
      <c r="B4" s="27" t="s">
        <v>222</v>
      </c>
      <c r="C4" s="30"/>
      <c r="D4" s="30"/>
      <c r="E4" s="30"/>
      <c r="F4" s="44"/>
      <c r="G4" s="44"/>
      <c r="H4" s="45" t="s">
        <v>93</v>
      </c>
    </row>
    <row r="5" spans="1:14" ht="15.75">
      <c r="A5" s="117"/>
      <c r="B5" s="118"/>
      <c r="C5" s="727" t="s">
        <v>194</v>
      </c>
      <c r="D5" s="728"/>
      <c r="E5" s="729"/>
      <c r="F5" s="727" t="s">
        <v>195</v>
      </c>
      <c r="G5" s="728"/>
      <c r="H5" s="730"/>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ht="15.75">
      <c r="A8" s="121">
        <v>1</v>
      </c>
      <c r="B8" s="51" t="s">
        <v>97</v>
      </c>
      <c r="C8" s="245">
        <v>704851.6</v>
      </c>
      <c r="D8" s="245">
        <v>-430467</v>
      </c>
      <c r="E8" s="235">
        <v>274384.59999999998</v>
      </c>
      <c r="F8" s="245">
        <v>1223884.28</v>
      </c>
      <c r="G8" s="245">
        <v>357267.61</v>
      </c>
      <c r="H8" s="246">
        <v>1581151.8900000001</v>
      </c>
      <c r="I8" s="710"/>
      <c r="J8" s="710"/>
      <c r="K8" s="710"/>
      <c r="L8" s="710"/>
      <c r="M8" s="710"/>
      <c r="N8" s="710"/>
    </row>
    <row r="9" spans="1:14" ht="15.75">
      <c r="A9" s="121">
        <v>2</v>
      </c>
      <c r="B9" s="51" t="s">
        <v>98</v>
      </c>
      <c r="C9" s="247">
        <v>20165510.489999998</v>
      </c>
      <c r="D9" s="247">
        <v>31204159</v>
      </c>
      <c r="E9" s="235">
        <v>51369669.489999995</v>
      </c>
      <c r="F9" s="247">
        <v>15569243.810000001</v>
      </c>
      <c r="G9" s="247">
        <v>25249521.780000001</v>
      </c>
      <c r="H9" s="246">
        <v>40818765.590000004</v>
      </c>
      <c r="I9" s="710"/>
      <c r="J9" s="710"/>
      <c r="K9" s="710"/>
      <c r="L9" s="710"/>
      <c r="M9" s="710"/>
      <c r="N9" s="710"/>
    </row>
    <row r="10" spans="1:14" ht="15.75">
      <c r="A10" s="121">
        <v>2.1</v>
      </c>
      <c r="B10" s="52" t="s">
        <v>99</v>
      </c>
      <c r="C10" s="245"/>
      <c r="D10" s="245"/>
      <c r="E10" s="235">
        <v>0</v>
      </c>
      <c r="F10" s="245">
        <v>25696.720000000001</v>
      </c>
      <c r="G10" s="245">
        <v>0</v>
      </c>
      <c r="H10" s="246">
        <v>25696.720000000001</v>
      </c>
      <c r="I10" s="710"/>
      <c r="J10" s="710"/>
      <c r="K10" s="710"/>
      <c r="L10" s="710"/>
      <c r="M10" s="710"/>
      <c r="N10" s="710"/>
    </row>
    <row r="11" spans="1:14" ht="15.75">
      <c r="A11" s="121">
        <v>2.2000000000000002</v>
      </c>
      <c r="B11" s="52" t="s">
        <v>100</v>
      </c>
      <c r="C11" s="245">
        <v>14789402.769999998</v>
      </c>
      <c r="D11" s="245">
        <v>19468769.579100002</v>
      </c>
      <c r="E11" s="235">
        <v>34258172.349100001</v>
      </c>
      <c r="F11" s="245">
        <v>10880511.309999999</v>
      </c>
      <c r="G11" s="245">
        <v>16978359.244700003</v>
      </c>
      <c r="H11" s="246">
        <v>27858870.554700002</v>
      </c>
      <c r="I11" s="710"/>
      <c r="J11" s="710"/>
      <c r="K11" s="710"/>
      <c r="L11" s="710"/>
      <c r="M11" s="710"/>
      <c r="N11" s="710"/>
    </row>
    <row r="12" spans="1:14" ht="15.75">
      <c r="A12" s="121">
        <v>2.2999999999999998</v>
      </c>
      <c r="B12" s="52" t="s">
        <v>101</v>
      </c>
      <c r="C12" s="245">
        <v>76278.91</v>
      </c>
      <c r="D12" s="245">
        <v>61054.506799999996</v>
      </c>
      <c r="E12" s="235">
        <v>137333.41680000001</v>
      </c>
      <c r="F12" s="245">
        <v>69465.509999999995</v>
      </c>
      <c r="G12" s="245">
        <v>30629.110199999999</v>
      </c>
      <c r="H12" s="246">
        <v>100094.62019999999</v>
      </c>
      <c r="I12" s="710"/>
      <c r="J12" s="710"/>
      <c r="K12" s="710"/>
      <c r="L12" s="710"/>
      <c r="M12" s="710"/>
      <c r="N12" s="710"/>
    </row>
    <row r="13" spans="1:14" ht="15.75">
      <c r="A13" s="121">
        <v>2.4</v>
      </c>
      <c r="B13" s="52" t="s">
        <v>102</v>
      </c>
      <c r="C13" s="245">
        <v>1405056.19</v>
      </c>
      <c r="D13" s="245">
        <v>1846416.5789999999</v>
      </c>
      <c r="E13" s="235">
        <v>3251472.7689999999</v>
      </c>
      <c r="F13" s="245">
        <v>654611.56000000006</v>
      </c>
      <c r="G13" s="245">
        <v>1071279.7444</v>
      </c>
      <c r="H13" s="246">
        <v>1725891.3044</v>
      </c>
      <c r="I13" s="710"/>
      <c r="J13" s="710"/>
      <c r="K13" s="710"/>
      <c r="L13" s="710"/>
      <c r="M13" s="710"/>
      <c r="N13" s="710"/>
    </row>
    <row r="14" spans="1:14" ht="15.75">
      <c r="A14" s="121">
        <v>2.5</v>
      </c>
      <c r="B14" s="52" t="s">
        <v>103</v>
      </c>
      <c r="C14" s="245">
        <v>1895294.3</v>
      </c>
      <c r="D14" s="245">
        <v>2487432.5260000001</v>
      </c>
      <c r="E14" s="235">
        <v>4382726.8260000004</v>
      </c>
      <c r="F14" s="245">
        <v>1855139.53</v>
      </c>
      <c r="G14" s="245">
        <v>1267570.4493</v>
      </c>
      <c r="H14" s="246">
        <v>3122709.9792999998</v>
      </c>
      <c r="I14" s="710"/>
      <c r="J14" s="710"/>
      <c r="K14" s="710"/>
      <c r="L14" s="710"/>
      <c r="M14" s="710"/>
      <c r="N14" s="710"/>
    </row>
    <row r="15" spans="1:14" ht="15.75">
      <c r="A15" s="121">
        <v>2.6</v>
      </c>
      <c r="B15" s="52" t="s">
        <v>104</v>
      </c>
      <c r="C15" s="245">
        <v>255569.59</v>
      </c>
      <c r="D15" s="245">
        <v>718982.03610000003</v>
      </c>
      <c r="E15" s="235">
        <v>974551.62609999999</v>
      </c>
      <c r="F15" s="245">
        <v>82338.06</v>
      </c>
      <c r="G15" s="245">
        <v>536976.08319999999</v>
      </c>
      <c r="H15" s="246">
        <v>619314.14320000005</v>
      </c>
      <c r="I15" s="710"/>
      <c r="J15" s="710"/>
      <c r="K15" s="710"/>
      <c r="L15" s="710"/>
      <c r="M15" s="710"/>
      <c r="N15" s="710"/>
    </row>
    <row r="16" spans="1:14" ht="15.75">
      <c r="A16" s="121">
        <v>2.7</v>
      </c>
      <c r="B16" s="52" t="s">
        <v>105</v>
      </c>
      <c r="C16" s="245">
        <v>277898.43</v>
      </c>
      <c r="D16" s="245">
        <v>923004.91259999992</v>
      </c>
      <c r="E16" s="235">
        <v>1200903.3425999999</v>
      </c>
      <c r="F16" s="245">
        <v>372674.05</v>
      </c>
      <c r="G16" s="245">
        <v>574409.26320000004</v>
      </c>
      <c r="H16" s="246">
        <v>947083.31319999998</v>
      </c>
      <c r="I16" s="710"/>
      <c r="J16" s="710"/>
      <c r="K16" s="710"/>
      <c r="L16" s="710"/>
      <c r="M16" s="710"/>
      <c r="N16" s="710"/>
    </row>
    <row r="17" spans="1:14" ht="15.75">
      <c r="A17" s="121">
        <v>2.8</v>
      </c>
      <c r="B17" s="52" t="s">
        <v>106</v>
      </c>
      <c r="C17" s="245">
        <v>1211191</v>
      </c>
      <c r="D17" s="245">
        <v>4803046.01</v>
      </c>
      <c r="E17" s="235">
        <v>6014237.0099999998</v>
      </c>
      <c r="F17" s="245">
        <v>1040784.9099999999</v>
      </c>
      <c r="G17" s="245">
        <v>3903591.83</v>
      </c>
      <c r="H17" s="246">
        <v>4944376.74</v>
      </c>
      <c r="I17" s="710"/>
      <c r="J17" s="710"/>
      <c r="K17" s="710"/>
      <c r="L17" s="710"/>
      <c r="M17" s="710"/>
      <c r="N17" s="710"/>
    </row>
    <row r="18" spans="1:14" ht="15.75">
      <c r="A18" s="121">
        <v>2.9</v>
      </c>
      <c r="B18" s="52" t="s">
        <v>107</v>
      </c>
      <c r="C18" s="245">
        <v>254819.3</v>
      </c>
      <c r="D18" s="245">
        <v>895452.8504</v>
      </c>
      <c r="E18" s="235">
        <v>1150272.1503999999</v>
      </c>
      <c r="F18" s="245">
        <v>588022.16</v>
      </c>
      <c r="G18" s="245">
        <v>886706.05499999993</v>
      </c>
      <c r="H18" s="246">
        <v>1474728.2149999999</v>
      </c>
      <c r="I18" s="710"/>
      <c r="J18" s="710"/>
      <c r="K18" s="710"/>
      <c r="L18" s="710"/>
      <c r="M18" s="710"/>
      <c r="N18" s="710"/>
    </row>
    <row r="19" spans="1:14" ht="15.75">
      <c r="A19" s="121">
        <v>3</v>
      </c>
      <c r="B19" s="51" t="s">
        <v>108</v>
      </c>
      <c r="C19" s="245">
        <v>79088.479999999996</v>
      </c>
      <c r="D19" s="245">
        <v>216904.4</v>
      </c>
      <c r="E19" s="235">
        <v>295992.88</v>
      </c>
      <c r="F19" s="245">
        <v>59104.400000000009</v>
      </c>
      <c r="G19" s="245">
        <v>166797.85999999999</v>
      </c>
      <c r="H19" s="246">
        <v>225902.26</v>
      </c>
      <c r="I19" s="710"/>
      <c r="J19" s="710"/>
      <c r="K19" s="710"/>
      <c r="L19" s="710"/>
      <c r="M19" s="710"/>
      <c r="N19" s="710"/>
    </row>
    <row r="20" spans="1:14" ht="15.75">
      <c r="A20" s="121">
        <v>4</v>
      </c>
      <c r="B20" s="51" t="s">
        <v>109</v>
      </c>
      <c r="C20" s="245">
        <v>2576245.9500000002</v>
      </c>
      <c r="D20" s="245">
        <v>0</v>
      </c>
      <c r="E20" s="235">
        <v>2576245.9500000002</v>
      </c>
      <c r="F20" s="245">
        <v>1164967.76</v>
      </c>
      <c r="G20" s="245">
        <v>0</v>
      </c>
      <c r="H20" s="246">
        <v>1164967.76</v>
      </c>
      <c r="I20" s="710"/>
      <c r="J20" s="710"/>
      <c r="K20" s="710"/>
      <c r="L20" s="710"/>
      <c r="M20" s="710"/>
      <c r="N20" s="710"/>
    </row>
    <row r="21" spans="1:14" ht="15.75">
      <c r="A21" s="121">
        <v>5</v>
      </c>
      <c r="B21" s="51" t="s">
        <v>110</v>
      </c>
      <c r="C21" s="245"/>
      <c r="D21" s="245"/>
      <c r="E21" s="235">
        <v>0</v>
      </c>
      <c r="F21" s="245"/>
      <c r="G21" s="245"/>
      <c r="H21" s="246">
        <v>0</v>
      </c>
      <c r="I21" s="710"/>
      <c r="J21" s="710"/>
      <c r="K21" s="710"/>
      <c r="L21" s="710"/>
      <c r="M21" s="710"/>
      <c r="N21" s="710"/>
    </row>
    <row r="22" spans="1:14" ht="15.75">
      <c r="A22" s="121">
        <v>6</v>
      </c>
      <c r="B22" s="53" t="s">
        <v>111</v>
      </c>
      <c r="C22" s="247">
        <v>23525696.52</v>
      </c>
      <c r="D22" s="247">
        <v>30990596.399999999</v>
      </c>
      <c r="E22" s="235">
        <v>54516292.920000002</v>
      </c>
      <c r="F22" s="247">
        <v>18017200.25</v>
      </c>
      <c r="G22" s="247">
        <v>25773587.25</v>
      </c>
      <c r="H22" s="246">
        <v>43790787.5</v>
      </c>
      <c r="I22" s="710"/>
      <c r="J22" s="710"/>
      <c r="K22" s="710"/>
      <c r="L22" s="710"/>
      <c r="M22" s="710"/>
      <c r="N22" s="710"/>
    </row>
    <row r="23" spans="1:14" ht="15.75">
      <c r="A23" s="121"/>
      <c r="B23" s="49" t="s">
        <v>90</v>
      </c>
      <c r="C23" s="245"/>
      <c r="D23" s="245"/>
      <c r="E23" s="234"/>
      <c r="F23" s="245"/>
      <c r="G23" s="245"/>
      <c r="H23" s="248"/>
      <c r="I23" s="710"/>
      <c r="J23" s="710"/>
      <c r="K23" s="710"/>
      <c r="L23" s="710"/>
      <c r="M23" s="710"/>
      <c r="N23" s="710"/>
    </row>
    <row r="24" spans="1:14" ht="15.75">
      <c r="A24" s="121">
        <v>7</v>
      </c>
      <c r="B24" s="51" t="s">
        <v>112</v>
      </c>
      <c r="C24" s="245">
        <v>1736331.5</v>
      </c>
      <c r="D24" s="245">
        <v>1658905.77783</v>
      </c>
      <c r="E24" s="235">
        <v>3395237.27783</v>
      </c>
      <c r="F24" s="245">
        <v>1480842.58</v>
      </c>
      <c r="G24" s="245">
        <v>1335423.2145200002</v>
      </c>
      <c r="H24" s="246">
        <v>2816265.79452</v>
      </c>
      <c r="I24" s="710"/>
      <c r="J24" s="710"/>
      <c r="K24" s="710"/>
      <c r="L24" s="710"/>
      <c r="M24" s="710"/>
      <c r="N24" s="710"/>
    </row>
    <row r="25" spans="1:14" ht="15.75">
      <c r="A25" s="121">
        <v>8</v>
      </c>
      <c r="B25" s="51" t="s">
        <v>113</v>
      </c>
      <c r="C25" s="245">
        <v>2075023.3800000004</v>
      </c>
      <c r="D25" s="245">
        <v>4690444.97217</v>
      </c>
      <c r="E25" s="235">
        <v>6765468.3521699999</v>
      </c>
      <c r="F25" s="245">
        <v>800303.7200000002</v>
      </c>
      <c r="G25" s="245">
        <v>5332685.1854799995</v>
      </c>
      <c r="H25" s="246">
        <v>6132988.9054799993</v>
      </c>
      <c r="I25" s="710"/>
      <c r="J25" s="710"/>
      <c r="K25" s="710"/>
      <c r="L25" s="710"/>
      <c r="M25" s="710"/>
      <c r="N25" s="710"/>
    </row>
    <row r="26" spans="1:14" ht="15.75">
      <c r="A26" s="121">
        <v>9</v>
      </c>
      <c r="B26" s="51" t="s">
        <v>114</v>
      </c>
      <c r="C26" s="245">
        <v>28393.73</v>
      </c>
      <c r="D26" s="245">
        <v>83968.36</v>
      </c>
      <c r="E26" s="235">
        <v>112362.09</v>
      </c>
      <c r="F26" s="245">
        <v>8917.81</v>
      </c>
      <c r="G26" s="245">
        <v>90824.33</v>
      </c>
      <c r="H26" s="246">
        <v>99742.14</v>
      </c>
      <c r="I26" s="710"/>
      <c r="J26" s="710"/>
      <c r="K26" s="710"/>
      <c r="L26" s="710"/>
      <c r="M26" s="710"/>
      <c r="N26" s="710"/>
    </row>
    <row r="27" spans="1:14" ht="15.75">
      <c r="A27" s="121">
        <v>10</v>
      </c>
      <c r="B27" s="51" t="s">
        <v>115</v>
      </c>
      <c r="C27" s="245">
        <v>0</v>
      </c>
      <c r="D27" s="245">
        <v>0</v>
      </c>
      <c r="E27" s="235">
        <v>0</v>
      </c>
      <c r="F27" s="245">
        <v>0</v>
      </c>
      <c r="G27" s="245">
        <v>0</v>
      </c>
      <c r="H27" s="246">
        <v>0</v>
      </c>
      <c r="I27" s="710"/>
      <c r="J27" s="710"/>
      <c r="K27" s="710"/>
      <c r="L27" s="710"/>
      <c r="M27" s="710"/>
      <c r="N27" s="710"/>
    </row>
    <row r="28" spans="1:14" ht="15.75">
      <c r="A28" s="121">
        <v>11</v>
      </c>
      <c r="B28" s="51" t="s">
        <v>116</v>
      </c>
      <c r="C28" s="245">
        <v>1537417.25</v>
      </c>
      <c r="D28" s="245">
        <v>7268564.4399999995</v>
      </c>
      <c r="E28" s="235">
        <v>8805981.6899999995</v>
      </c>
      <c r="F28" s="245">
        <v>1567810.16</v>
      </c>
      <c r="G28" s="245">
        <v>7905847.3300000001</v>
      </c>
      <c r="H28" s="246">
        <v>9473657.4900000002</v>
      </c>
      <c r="I28" s="710"/>
      <c r="J28" s="710"/>
      <c r="K28" s="710"/>
      <c r="L28" s="710"/>
      <c r="M28" s="710"/>
      <c r="N28" s="710"/>
    </row>
    <row r="29" spans="1:14" ht="15.75">
      <c r="A29" s="121">
        <v>12</v>
      </c>
      <c r="B29" s="51" t="s">
        <v>117</v>
      </c>
      <c r="C29" s="245">
        <v>0</v>
      </c>
      <c r="D29" s="245">
        <v>0</v>
      </c>
      <c r="E29" s="235">
        <v>0</v>
      </c>
      <c r="F29" s="245">
        <v>0</v>
      </c>
      <c r="G29" s="245">
        <v>0</v>
      </c>
      <c r="H29" s="246">
        <v>0</v>
      </c>
      <c r="I29" s="710"/>
      <c r="J29" s="710"/>
      <c r="K29" s="710"/>
      <c r="L29" s="710"/>
      <c r="M29" s="710"/>
      <c r="N29" s="710"/>
    </row>
    <row r="30" spans="1:14" ht="15.75">
      <c r="A30" s="121">
        <v>13</v>
      </c>
      <c r="B30" s="54" t="s">
        <v>118</v>
      </c>
      <c r="C30" s="247">
        <v>5377165.8600000003</v>
      </c>
      <c r="D30" s="247">
        <v>13701883.550000001</v>
      </c>
      <c r="E30" s="235">
        <v>19079049.41</v>
      </c>
      <c r="F30" s="247">
        <v>3857874.2700000005</v>
      </c>
      <c r="G30" s="247">
        <v>14664780.059999999</v>
      </c>
      <c r="H30" s="246">
        <v>18522654.329999998</v>
      </c>
      <c r="I30" s="710"/>
      <c r="J30" s="710"/>
      <c r="K30" s="710"/>
      <c r="L30" s="710"/>
      <c r="M30" s="710"/>
      <c r="N30" s="710"/>
    </row>
    <row r="31" spans="1:14" ht="15.75">
      <c r="A31" s="121">
        <v>14</v>
      </c>
      <c r="B31" s="54" t="s">
        <v>119</v>
      </c>
      <c r="C31" s="247">
        <v>18148530.66</v>
      </c>
      <c r="D31" s="247">
        <v>17288712.849999998</v>
      </c>
      <c r="E31" s="235">
        <v>35437243.509999998</v>
      </c>
      <c r="F31" s="247">
        <v>14159325.98</v>
      </c>
      <c r="G31" s="247">
        <v>11108807.190000001</v>
      </c>
      <c r="H31" s="246">
        <v>25268133.170000002</v>
      </c>
      <c r="I31" s="710"/>
      <c r="J31" s="710"/>
      <c r="K31" s="710"/>
      <c r="L31" s="710"/>
      <c r="M31" s="710"/>
      <c r="N31" s="710"/>
    </row>
    <row r="32" spans="1:14">
      <c r="A32" s="121"/>
      <c r="B32" s="49"/>
      <c r="C32" s="249"/>
      <c r="D32" s="249"/>
      <c r="E32" s="249"/>
      <c r="F32" s="249"/>
      <c r="G32" s="249"/>
      <c r="H32" s="250"/>
      <c r="I32" s="710"/>
      <c r="J32" s="710"/>
      <c r="K32" s="710"/>
      <c r="L32" s="710"/>
      <c r="M32" s="710"/>
      <c r="N32" s="710"/>
    </row>
    <row r="33" spans="1:14" ht="15.75">
      <c r="A33" s="121"/>
      <c r="B33" s="49" t="s">
        <v>120</v>
      </c>
      <c r="C33" s="245"/>
      <c r="D33" s="245"/>
      <c r="E33" s="234"/>
      <c r="F33" s="245"/>
      <c r="G33" s="245"/>
      <c r="H33" s="248"/>
      <c r="I33" s="710"/>
      <c r="J33" s="710"/>
      <c r="K33" s="710"/>
      <c r="L33" s="710"/>
      <c r="M33" s="710"/>
      <c r="N33" s="710"/>
    </row>
    <row r="34" spans="1:14" ht="15.75">
      <c r="A34" s="121">
        <v>15</v>
      </c>
      <c r="B34" s="48" t="s">
        <v>91</v>
      </c>
      <c r="C34" s="251">
        <v>-823298.01850000024</v>
      </c>
      <c r="D34" s="251">
        <v>2160968.9025000008</v>
      </c>
      <c r="E34" s="235">
        <v>1337670.8840000005</v>
      </c>
      <c r="F34" s="251">
        <v>-552889.27850000048</v>
      </c>
      <c r="G34" s="251">
        <v>1602625.5402000004</v>
      </c>
      <c r="H34" s="246">
        <v>1049736.2616999999</v>
      </c>
      <c r="I34" s="710"/>
      <c r="J34" s="710"/>
      <c r="K34" s="710"/>
      <c r="L34" s="710"/>
      <c r="M34" s="710"/>
      <c r="N34" s="710"/>
    </row>
    <row r="35" spans="1:14" ht="15.75">
      <c r="A35" s="121">
        <v>15.1</v>
      </c>
      <c r="B35" s="52" t="s">
        <v>121</v>
      </c>
      <c r="C35" s="245">
        <v>2995495.5515000001</v>
      </c>
      <c r="D35" s="245">
        <v>3126976.7125000004</v>
      </c>
      <c r="E35" s="235">
        <v>6122472.2640000004</v>
      </c>
      <c r="F35" s="245">
        <v>2512425.1314999997</v>
      </c>
      <c r="G35" s="245">
        <v>2347226.7602000004</v>
      </c>
      <c r="H35" s="246">
        <v>4859651.8916999996</v>
      </c>
      <c r="I35" s="710"/>
      <c r="J35" s="710"/>
      <c r="K35" s="710"/>
      <c r="L35" s="710"/>
      <c r="M35" s="710"/>
      <c r="N35" s="710"/>
    </row>
    <row r="36" spans="1:14" ht="15.75">
      <c r="A36" s="121">
        <v>15.2</v>
      </c>
      <c r="B36" s="52" t="s">
        <v>122</v>
      </c>
      <c r="C36" s="245">
        <v>3818793.5700000003</v>
      </c>
      <c r="D36" s="245">
        <v>966007.80999999982</v>
      </c>
      <c r="E36" s="235">
        <v>4784801.38</v>
      </c>
      <c r="F36" s="245">
        <v>3065314.41</v>
      </c>
      <c r="G36" s="245">
        <v>744601.22</v>
      </c>
      <c r="H36" s="246">
        <v>3809915.63</v>
      </c>
      <c r="I36" s="710"/>
      <c r="J36" s="710"/>
      <c r="K36" s="710"/>
      <c r="L36" s="710"/>
      <c r="M36" s="710"/>
      <c r="N36" s="710"/>
    </row>
    <row r="37" spans="1:14" ht="15.75">
      <c r="A37" s="121">
        <v>16</v>
      </c>
      <c r="B37" s="51" t="s">
        <v>123</v>
      </c>
      <c r="C37" s="245">
        <v>400504.96</v>
      </c>
      <c r="D37" s="245">
        <v>13331.1</v>
      </c>
      <c r="E37" s="235">
        <v>413836.06</v>
      </c>
      <c r="F37" s="245">
        <v>632376.25</v>
      </c>
      <c r="G37" s="245">
        <v>11177.81</v>
      </c>
      <c r="H37" s="246">
        <v>643554.06000000006</v>
      </c>
      <c r="I37" s="710"/>
      <c r="J37" s="710"/>
      <c r="K37" s="710"/>
      <c r="L37" s="710"/>
      <c r="M37" s="710"/>
      <c r="N37" s="710"/>
    </row>
    <row r="38" spans="1:14" ht="15.75">
      <c r="A38" s="121">
        <v>17</v>
      </c>
      <c r="B38" s="51" t="s">
        <v>124</v>
      </c>
      <c r="C38" s="245"/>
      <c r="D38" s="245"/>
      <c r="E38" s="235">
        <v>0</v>
      </c>
      <c r="F38" s="245"/>
      <c r="G38" s="245"/>
      <c r="H38" s="246">
        <v>0</v>
      </c>
      <c r="I38" s="710"/>
      <c r="J38" s="710"/>
      <c r="K38" s="710"/>
      <c r="L38" s="710"/>
      <c r="M38" s="710"/>
      <c r="N38" s="710"/>
    </row>
    <row r="39" spans="1:14" ht="15.75">
      <c r="A39" s="121">
        <v>18</v>
      </c>
      <c r="B39" s="51" t="s">
        <v>125</v>
      </c>
      <c r="C39" s="245"/>
      <c r="D39" s="245">
        <v>341.34</v>
      </c>
      <c r="E39" s="235">
        <v>341.34</v>
      </c>
      <c r="F39" s="245"/>
      <c r="G39" s="245">
        <v>0</v>
      </c>
      <c r="H39" s="246">
        <v>0</v>
      </c>
      <c r="I39" s="710"/>
      <c r="J39" s="710"/>
      <c r="K39" s="710"/>
      <c r="L39" s="710"/>
      <c r="M39" s="710"/>
      <c r="N39" s="710"/>
    </row>
    <row r="40" spans="1:14" ht="15.75">
      <c r="A40" s="121">
        <v>19</v>
      </c>
      <c r="B40" s="51" t="s">
        <v>126</v>
      </c>
      <c r="C40" s="245">
        <v>4338656.8199999994</v>
      </c>
      <c r="D40" s="245"/>
      <c r="E40" s="235">
        <v>4338656.8199999994</v>
      </c>
      <c r="F40" s="245">
        <v>5861449.7599999998</v>
      </c>
      <c r="G40" s="245"/>
      <c r="H40" s="246">
        <v>5861449.7599999998</v>
      </c>
      <c r="I40" s="710"/>
      <c r="J40" s="710"/>
      <c r="K40" s="710"/>
      <c r="L40" s="710"/>
      <c r="M40" s="710"/>
      <c r="N40" s="710"/>
    </row>
    <row r="41" spans="1:14" ht="15.75">
      <c r="A41" s="121">
        <v>20</v>
      </c>
      <c r="B41" s="51" t="s">
        <v>127</v>
      </c>
      <c r="C41" s="245">
        <v>-391484.80000000075</v>
      </c>
      <c r="D41" s="245"/>
      <c r="E41" s="235">
        <v>-391484.80000000075</v>
      </c>
      <c r="F41" s="245">
        <v>-5512.0200000032783</v>
      </c>
      <c r="G41" s="245"/>
      <c r="H41" s="246">
        <v>-5512.0200000032783</v>
      </c>
      <c r="I41" s="710"/>
      <c r="J41" s="710"/>
      <c r="K41" s="710"/>
      <c r="L41" s="710"/>
      <c r="M41" s="710"/>
      <c r="N41" s="710"/>
    </row>
    <row r="42" spans="1:14" ht="15.75">
      <c r="A42" s="121">
        <v>21</v>
      </c>
      <c r="B42" s="51" t="s">
        <v>128</v>
      </c>
      <c r="C42" s="245">
        <v>361152.88</v>
      </c>
      <c r="D42" s="245"/>
      <c r="E42" s="235">
        <v>361152.88</v>
      </c>
      <c r="F42" s="245">
        <v>1425920.3599999999</v>
      </c>
      <c r="G42" s="245"/>
      <c r="H42" s="246">
        <v>1425920.3599999999</v>
      </c>
      <c r="I42" s="710"/>
      <c r="J42" s="710"/>
      <c r="K42" s="710"/>
      <c r="L42" s="710"/>
      <c r="M42" s="710"/>
      <c r="N42" s="710"/>
    </row>
    <row r="43" spans="1:14" ht="15.75">
      <c r="A43" s="121">
        <v>22</v>
      </c>
      <c r="B43" s="51" t="s">
        <v>129</v>
      </c>
      <c r="C43" s="245">
        <v>1015266.07</v>
      </c>
      <c r="D43" s="245">
        <v>245508.93</v>
      </c>
      <c r="E43" s="235">
        <v>1260775</v>
      </c>
      <c r="F43" s="245">
        <v>819971.17</v>
      </c>
      <c r="G43" s="245">
        <v>149422.88</v>
      </c>
      <c r="H43" s="246">
        <v>969394.05</v>
      </c>
      <c r="I43" s="710"/>
      <c r="J43" s="710"/>
      <c r="K43" s="710"/>
      <c r="L43" s="710"/>
      <c r="M43" s="710"/>
      <c r="N43" s="710"/>
    </row>
    <row r="44" spans="1:14" ht="15.75">
      <c r="A44" s="121">
        <v>23</v>
      </c>
      <c r="B44" s="51" t="s">
        <v>130</v>
      </c>
      <c r="C44" s="245">
        <v>720951.8899999999</v>
      </c>
      <c r="D44" s="245">
        <v>212834.4044</v>
      </c>
      <c r="E44" s="235">
        <v>933786.2943999999</v>
      </c>
      <c r="F44" s="245">
        <v>653282.54999999981</v>
      </c>
      <c r="G44" s="245">
        <v>257634.73440000002</v>
      </c>
      <c r="H44" s="246">
        <v>910917.28439999977</v>
      </c>
      <c r="I44" s="710"/>
      <c r="J44" s="710"/>
      <c r="K44" s="710"/>
      <c r="L44" s="710"/>
      <c r="M44" s="710"/>
      <c r="N44" s="710"/>
    </row>
    <row r="45" spans="1:14" ht="15.75">
      <c r="A45" s="121">
        <v>24</v>
      </c>
      <c r="B45" s="54" t="s">
        <v>131</v>
      </c>
      <c r="C45" s="247">
        <v>5621749.8014999982</v>
      </c>
      <c r="D45" s="247">
        <v>2632984.6769000008</v>
      </c>
      <c r="E45" s="235">
        <v>8254734.4783999994</v>
      </c>
      <c r="F45" s="247">
        <v>8834598.7914999947</v>
      </c>
      <c r="G45" s="247">
        <v>2020860.9646000005</v>
      </c>
      <c r="H45" s="246">
        <v>10855459.756099995</v>
      </c>
      <c r="I45" s="710"/>
      <c r="J45" s="710"/>
      <c r="K45" s="710"/>
      <c r="L45" s="710"/>
      <c r="M45" s="710"/>
      <c r="N45" s="710"/>
    </row>
    <row r="46" spans="1:14">
      <c r="A46" s="121"/>
      <c r="B46" s="49" t="s">
        <v>132</v>
      </c>
      <c r="C46" s="245"/>
      <c r="D46" s="245"/>
      <c r="E46" s="245"/>
      <c r="F46" s="245"/>
      <c r="G46" s="245"/>
      <c r="H46" s="252"/>
      <c r="I46" s="710"/>
      <c r="J46" s="710"/>
      <c r="K46" s="710"/>
      <c r="L46" s="710"/>
      <c r="M46" s="710"/>
      <c r="N46" s="710"/>
    </row>
    <row r="47" spans="1:14" ht="15.75">
      <c r="A47" s="121">
        <v>25</v>
      </c>
      <c r="B47" s="51" t="s">
        <v>133</v>
      </c>
      <c r="C47" s="245">
        <v>899819.47</v>
      </c>
      <c r="D47" s="245">
        <v>4406759.3899999997</v>
      </c>
      <c r="E47" s="235">
        <v>5306578.8599999994</v>
      </c>
      <c r="F47" s="245">
        <v>785172.3899999999</v>
      </c>
      <c r="G47" s="245">
        <v>4069288.24</v>
      </c>
      <c r="H47" s="246">
        <v>4854460.63</v>
      </c>
      <c r="I47" s="710"/>
      <c r="J47" s="710"/>
      <c r="K47" s="710"/>
      <c r="L47" s="710"/>
      <c r="M47" s="710"/>
      <c r="N47" s="710"/>
    </row>
    <row r="48" spans="1:14" ht="15.75">
      <c r="A48" s="121">
        <v>26</v>
      </c>
      <c r="B48" s="51" t="s">
        <v>134</v>
      </c>
      <c r="C48" s="245">
        <v>1358423.53</v>
      </c>
      <c r="D48" s="245">
        <v>1929216.86</v>
      </c>
      <c r="E48" s="235">
        <v>3287640.39</v>
      </c>
      <c r="F48" s="245">
        <v>1318704.1600000001</v>
      </c>
      <c r="G48" s="245">
        <v>1676974.34</v>
      </c>
      <c r="H48" s="246">
        <v>2995678.5</v>
      </c>
      <c r="I48" s="710"/>
      <c r="J48" s="710"/>
      <c r="K48" s="710"/>
      <c r="L48" s="710"/>
      <c r="M48" s="710"/>
      <c r="N48" s="710"/>
    </row>
    <row r="49" spans="1:14" ht="15.75">
      <c r="A49" s="121">
        <v>27</v>
      </c>
      <c r="B49" s="51" t="s">
        <v>135</v>
      </c>
      <c r="C49" s="245">
        <v>7929915.7800000003</v>
      </c>
      <c r="D49" s="245"/>
      <c r="E49" s="235">
        <v>7929915.7800000003</v>
      </c>
      <c r="F49" s="245">
        <v>6855416.2599999998</v>
      </c>
      <c r="G49" s="245"/>
      <c r="H49" s="246">
        <v>6855416.2599999998</v>
      </c>
      <c r="I49" s="710"/>
      <c r="J49" s="710"/>
      <c r="K49" s="710"/>
      <c r="L49" s="710"/>
      <c r="M49" s="710"/>
      <c r="N49" s="710"/>
    </row>
    <row r="50" spans="1:14" ht="15.75">
      <c r="A50" s="121">
        <v>28</v>
      </c>
      <c r="B50" s="51" t="s">
        <v>270</v>
      </c>
      <c r="C50" s="245">
        <v>14839.149999999998</v>
      </c>
      <c r="D50" s="245"/>
      <c r="E50" s="235">
        <v>14839.149999999998</v>
      </c>
      <c r="F50" s="245">
        <v>45970.179999999993</v>
      </c>
      <c r="G50" s="245"/>
      <c r="H50" s="246">
        <v>45970.179999999993</v>
      </c>
      <c r="I50" s="710"/>
      <c r="J50" s="710"/>
      <c r="K50" s="710"/>
      <c r="L50" s="710"/>
      <c r="M50" s="710"/>
      <c r="N50" s="710"/>
    </row>
    <row r="51" spans="1:14" ht="15.75">
      <c r="A51" s="121">
        <v>29</v>
      </c>
      <c r="B51" s="51" t="s">
        <v>136</v>
      </c>
      <c r="C51" s="245">
        <v>2510499.39</v>
      </c>
      <c r="D51" s="245"/>
      <c r="E51" s="235">
        <v>2510499.39</v>
      </c>
      <c r="F51" s="245">
        <v>2868612.61</v>
      </c>
      <c r="G51" s="245"/>
      <c r="H51" s="246">
        <v>2868612.61</v>
      </c>
      <c r="I51" s="710"/>
      <c r="J51" s="710"/>
      <c r="K51" s="710"/>
      <c r="L51" s="710"/>
      <c r="M51" s="710"/>
      <c r="N51" s="710"/>
    </row>
    <row r="52" spans="1:14" ht="15.75">
      <c r="A52" s="121">
        <v>30</v>
      </c>
      <c r="B52" s="51" t="s">
        <v>137</v>
      </c>
      <c r="C52" s="245">
        <v>1584089.39</v>
      </c>
      <c r="D52" s="245">
        <v>1474.81</v>
      </c>
      <c r="E52" s="235">
        <v>1585564.2</v>
      </c>
      <c r="F52" s="245">
        <v>1529293.2</v>
      </c>
      <c r="G52" s="245">
        <v>2045.17</v>
      </c>
      <c r="H52" s="246">
        <v>1531338.3699999999</v>
      </c>
      <c r="I52" s="710"/>
      <c r="J52" s="710"/>
      <c r="K52" s="710"/>
      <c r="L52" s="710"/>
      <c r="M52" s="710"/>
      <c r="N52" s="710"/>
    </row>
    <row r="53" spans="1:14" ht="15.75">
      <c r="A53" s="121">
        <v>31</v>
      </c>
      <c r="B53" s="54" t="s">
        <v>138</v>
      </c>
      <c r="C53" s="247">
        <v>14297586.710000003</v>
      </c>
      <c r="D53" s="247">
        <v>6337451.0599999996</v>
      </c>
      <c r="E53" s="235">
        <v>20635037.770000003</v>
      </c>
      <c r="F53" s="247">
        <v>13403168.799999997</v>
      </c>
      <c r="G53" s="247">
        <v>5748307.75</v>
      </c>
      <c r="H53" s="246">
        <v>19151476.549999997</v>
      </c>
      <c r="I53" s="710"/>
      <c r="J53" s="710"/>
      <c r="K53" s="710"/>
      <c r="L53" s="710"/>
      <c r="M53" s="710"/>
      <c r="N53" s="710"/>
    </row>
    <row r="54" spans="1:14" ht="15.75">
      <c r="A54" s="121">
        <v>32</v>
      </c>
      <c r="B54" s="54" t="s">
        <v>139</v>
      </c>
      <c r="C54" s="247">
        <v>-8675836.9085000046</v>
      </c>
      <c r="D54" s="247">
        <v>-3704466.3830999988</v>
      </c>
      <c r="E54" s="235">
        <v>-12380303.291600004</v>
      </c>
      <c r="F54" s="247">
        <v>-4568570.0085000023</v>
      </c>
      <c r="G54" s="247">
        <v>-3727446.7853999995</v>
      </c>
      <c r="H54" s="246">
        <v>-8296016.7939000018</v>
      </c>
      <c r="I54" s="710"/>
      <c r="J54" s="710"/>
      <c r="K54" s="710"/>
      <c r="L54" s="710"/>
      <c r="M54" s="710"/>
      <c r="N54" s="710"/>
    </row>
    <row r="55" spans="1:14">
      <c r="A55" s="121"/>
      <c r="B55" s="49"/>
      <c r="C55" s="249"/>
      <c r="D55" s="249"/>
      <c r="E55" s="249"/>
      <c r="F55" s="249"/>
      <c r="G55" s="249"/>
      <c r="H55" s="250"/>
      <c r="I55" s="710"/>
      <c r="J55" s="710"/>
      <c r="K55" s="710"/>
      <c r="L55" s="710"/>
      <c r="M55" s="710"/>
      <c r="N55" s="710"/>
    </row>
    <row r="56" spans="1:14" ht="15.75">
      <c r="A56" s="121">
        <v>33</v>
      </c>
      <c r="B56" s="54" t="s">
        <v>140</v>
      </c>
      <c r="C56" s="247">
        <v>9472693.7514999956</v>
      </c>
      <c r="D56" s="247">
        <v>13584246.466899998</v>
      </c>
      <c r="E56" s="235">
        <v>23056940.218399994</v>
      </c>
      <c r="F56" s="247">
        <v>9590755.9714999981</v>
      </c>
      <c r="G56" s="247">
        <v>7381360.4046000019</v>
      </c>
      <c r="H56" s="246">
        <v>16972116.3761</v>
      </c>
      <c r="I56" s="710"/>
      <c r="J56" s="710"/>
      <c r="K56" s="710"/>
      <c r="L56" s="710"/>
      <c r="M56" s="710"/>
      <c r="N56" s="710"/>
    </row>
    <row r="57" spans="1:14">
      <c r="A57" s="121"/>
      <c r="B57" s="49"/>
      <c r="C57" s="249"/>
      <c r="D57" s="249"/>
      <c r="E57" s="249"/>
      <c r="F57" s="249"/>
      <c r="G57" s="249"/>
      <c r="H57" s="250"/>
      <c r="I57" s="710"/>
      <c r="J57" s="710"/>
      <c r="K57" s="710"/>
      <c r="L57" s="710"/>
      <c r="M57" s="710"/>
      <c r="N57" s="710"/>
    </row>
    <row r="58" spans="1:14" ht="15.75">
      <c r="A58" s="121">
        <v>34</v>
      </c>
      <c r="B58" s="51" t="s">
        <v>141</v>
      </c>
      <c r="C58" s="245">
        <v>3208378.9</v>
      </c>
      <c r="D58" s="245">
        <v>-2247547.59</v>
      </c>
      <c r="E58" s="235">
        <v>960831.31</v>
      </c>
      <c r="F58" s="245">
        <v>31103298.09</v>
      </c>
      <c r="G58" s="245"/>
      <c r="H58" s="246">
        <v>31103298.09</v>
      </c>
      <c r="I58" s="710"/>
      <c r="J58" s="710"/>
      <c r="K58" s="710"/>
      <c r="L58" s="710"/>
      <c r="M58" s="710"/>
      <c r="N58" s="710"/>
    </row>
    <row r="59" spans="1:14" s="199" customFormat="1" ht="15.75">
      <c r="A59" s="121">
        <v>35</v>
      </c>
      <c r="B59" s="48" t="s">
        <v>142</v>
      </c>
      <c r="C59" s="253">
        <v>0</v>
      </c>
      <c r="D59" s="253"/>
      <c r="E59" s="254">
        <v>0</v>
      </c>
      <c r="F59" s="255">
        <v>0</v>
      </c>
      <c r="G59" s="255" t="s">
        <v>970</v>
      </c>
      <c r="H59" s="256"/>
      <c r="I59" s="710"/>
      <c r="J59" s="710"/>
      <c r="K59" s="710"/>
      <c r="L59" s="710"/>
      <c r="M59" s="710"/>
      <c r="N59" s="710"/>
    </row>
    <row r="60" spans="1:14" ht="15.75">
      <c r="A60" s="121">
        <v>36</v>
      </c>
      <c r="B60" s="51" t="s">
        <v>143</v>
      </c>
      <c r="C60" s="245">
        <v>-109173.75999999999</v>
      </c>
      <c r="D60" s="245">
        <v>0</v>
      </c>
      <c r="E60" s="235">
        <v>-109173.75999999999</v>
      </c>
      <c r="F60" s="245">
        <v>23286.95</v>
      </c>
      <c r="G60" s="245" t="s">
        <v>970</v>
      </c>
      <c r="H60" s="246">
        <v>23286.95</v>
      </c>
      <c r="I60" s="710"/>
      <c r="J60" s="710"/>
      <c r="K60" s="710"/>
      <c r="L60" s="710"/>
      <c r="M60" s="710"/>
      <c r="N60" s="710"/>
    </row>
    <row r="61" spans="1:14" ht="15.75">
      <c r="A61" s="121">
        <v>37</v>
      </c>
      <c r="B61" s="54" t="s">
        <v>144</v>
      </c>
      <c r="C61" s="247">
        <v>3099205.14</v>
      </c>
      <c r="D61" s="247">
        <v>-2247547.59</v>
      </c>
      <c r="E61" s="235">
        <v>851657.55000000028</v>
      </c>
      <c r="F61" s="247">
        <v>31126585.039999999</v>
      </c>
      <c r="G61" s="247">
        <v>0</v>
      </c>
      <c r="H61" s="246">
        <v>31126585.039999999</v>
      </c>
      <c r="I61" s="710"/>
      <c r="J61" s="710"/>
      <c r="K61" s="710"/>
      <c r="L61" s="710"/>
      <c r="M61" s="710"/>
      <c r="N61" s="710"/>
    </row>
    <row r="62" spans="1:14">
      <c r="A62" s="121"/>
      <c r="B62" s="55"/>
      <c r="C62" s="245"/>
      <c r="D62" s="245"/>
      <c r="E62" s="245"/>
      <c r="F62" s="245"/>
      <c r="G62" s="245"/>
      <c r="H62" s="252"/>
      <c r="I62" s="710"/>
      <c r="J62" s="710"/>
      <c r="K62" s="710"/>
      <c r="L62" s="710"/>
      <c r="M62" s="710"/>
      <c r="N62" s="710"/>
    </row>
    <row r="63" spans="1:14" ht="15.75">
      <c r="A63" s="121">
        <v>38</v>
      </c>
      <c r="B63" s="56" t="s">
        <v>271</v>
      </c>
      <c r="C63" s="247">
        <v>6373488.611499995</v>
      </c>
      <c r="D63" s="247">
        <v>15831794.056899998</v>
      </c>
      <c r="E63" s="235">
        <v>22205282.668399993</v>
      </c>
      <c r="F63" s="247">
        <v>-21535829.068500001</v>
      </c>
      <c r="G63" s="247">
        <v>7381360.4046000019</v>
      </c>
      <c r="H63" s="246">
        <v>-14154468.663899999</v>
      </c>
      <c r="I63" s="710"/>
      <c r="J63" s="710"/>
      <c r="K63" s="710"/>
      <c r="L63" s="710"/>
      <c r="M63" s="710"/>
      <c r="N63" s="710"/>
    </row>
    <row r="64" spans="1:14" ht="15.75">
      <c r="A64" s="119">
        <v>39</v>
      </c>
      <c r="B64" s="51" t="s">
        <v>145</v>
      </c>
      <c r="C64" s="257">
        <v>2853823.81</v>
      </c>
      <c r="D64" s="257"/>
      <c r="E64" s="235">
        <v>2853823.81</v>
      </c>
      <c r="F64" s="257">
        <v>-2514548.77</v>
      </c>
      <c r="G64" s="257"/>
      <c r="H64" s="246">
        <v>-2514548.77</v>
      </c>
      <c r="I64" s="710"/>
      <c r="J64" s="710"/>
      <c r="K64" s="710"/>
      <c r="L64" s="710"/>
      <c r="M64" s="710"/>
      <c r="N64" s="710"/>
    </row>
    <row r="65" spans="1:14" ht="15.75">
      <c r="A65" s="121">
        <v>40</v>
      </c>
      <c r="B65" s="54" t="s">
        <v>146</v>
      </c>
      <c r="C65" s="247">
        <v>3519664.8014999949</v>
      </c>
      <c r="D65" s="247">
        <v>15831794.056899998</v>
      </c>
      <c r="E65" s="235">
        <v>19351458.858399995</v>
      </c>
      <c r="F65" s="247">
        <v>-19021280.298500001</v>
      </c>
      <c r="G65" s="247">
        <v>7381360.4046000019</v>
      </c>
      <c r="H65" s="246">
        <v>-11639919.8939</v>
      </c>
      <c r="I65" s="710"/>
      <c r="J65" s="710"/>
      <c r="K65" s="710"/>
      <c r="L65" s="710"/>
      <c r="M65" s="710"/>
      <c r="N65" s="710"/>
    </row>
    <row r="66" spans="1:14" ht="15.75">
      <c r="A66" s="119">
        <v>41</v>
      </c>
      <c r="B66" s="51" t="s">
        <v>147</v>
      </c>
      <c r="C66" s="257"/>
      <c r="D66" s="257"/>
      <c r="E66" s="235">
        <v>0</v>
      </c>
      <c r="F66" s="257">
        <v>0</v>
      </c>
      <c r="G66" s="257"/>
      <c r="H66" s="246">
        <v>0</v>
      </c>
      <c r="I66" s="710"/>
      <c r="J66" s="710"/>
      <c r="K66" s="710"/>
      <c r="L66" s="710"/>
      <c r="M66" s="710"/>
      <c r="N66" s="710"/>
    </row>
    <row r="67" spans="1:14" ht="16.5" thickBot="1">
      <c r="A67" s="123">
        <v>42</v>
      </c>
      <c r="B67" s="124" t="s">
        <v>148</v>
      </c>
      <c r="C67" s="258">
        <v>3519664.8014999949</v>
      </c>
      <c r="D67" s="258">
        <v>15831794.056899998</v>
      </c>
      <c r="E67" s="243">
        <v>19351458.858399995</v>
      </c>
      <c r="F67" s="258">
        <v>-19021280.298500001</v>
      </c>
      <c r="G67" s="258">
        <v>7381360.4046000019</v>
      </c>
      <c r="H67" s="259">
        <v>-11639919.8939</v>
      </c>
      <c r="I67" s="710"/>
      <c r="J67" s="710"/>
      <c r="K67" s="710"/>
      <c r="L67" s="710"/>
      <c r="M67" s="710"/>
      <c r="N67" s="710"/>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53"/>
  <sheetViews>
    <sheetView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14">
      <c r="A1" s="2" t="s">
        <v>188</v>
      </c>
      <c r="B1" t="s">
        <v>969</v>
      </c>
    </row>
    <row r="2" spans="1:14">
      <c r="A2" s="2" t="s">
        <v>189</v>
      </c>
      <c r="B2" s="470">
        <v>44377</v>
      </c>
    </row>
    <row r="3" spans="1:14">
      <c r="A3" s="2"/>
    </row>
    <row r="4" spans="1:14" ht="16.5" thickBot="1">
      <c r="A4" s="2" t="s">
        <v>407</v>
      </c>
      <c r="B4" s="2"/>
      <c r="C4" s="208"/>
      <c r="D4" s="208"/>
      <c r="E4" s="208"/>
      <c r="F4" s="209"/>
      <c r="G4" s="209"/>
      <c r="H4" s="210" t="s">
        <v>93</v>
      </c>
    </row>
    <row r="5" spans="1:14" ht="15.75">
      <c r="A5" s="731" t="s">
        <v>26</v>
      </c>
      <c r="B5" s="733" t="s">
        <v>245</v>
      </c>
      <c r="C5" s="735" t="s">
        <v>194</v>
      </c>
      <c r="D5" s="735"/>
      <c r="E5" s="735"/>
      <c r="F5" s="735" t="s">
        <v>195</v>
      </c>
      <c r="G5" s="735"/>
      <c r="H5" s="736"/>
    </row>
    <row r="6" spans="1:14">
      <c r="A6" s="732"/>
      <c r="B6" s="734"/>
      <c r="C6" s="36" t="s">
        <v>27</v>
      </c>
      <c r="D6" s="36" t="s">
        <v>94</v>
      </c>
      <c r="E6" s="36" t="s">
        <v>68</v>
      </c>
      <c r="F6" s="36" t="s">
        <v>27</v>
      </c>
      <c r="G6" s="36" t="s">
        <v>94</v>
      </c>
      <c r="H6" s="37" t="s">
        <v>68</v>
      </c>
    </row>
    <row r="7" spans="1:14" s="3" customFormat="1" ht="15.75">
      <c r="A7" s="211">
        <v>1</v>
      </c>
      <c r="B7" s="212" t="s">
        <v>483</v>
      </c>
      <c r="C7" s="237">
        <v>81951185.979999989</v>
      </c>
      <c r="D7" s="237">
        <v>78660233.9868</v>
      </c>
      <c r="E7" s="260">
        <v>160611419.96679997</v>
      </c>
      <c r="F7" s="237">
        <v>64746034.5</v>
      </c>
      <c r="G7" s="237">
        <v>54025059.07949999</v>
      </c>
      <c r="H7" s="238">
        <v>118771093.57949999</v>
      </c>
      <c r="I7" s="711"/>
      <c r="J7" s="711"/>
      <c r="K7" s="711"/>
      <c r="L7" s="711"/>
      <c r="M7" s="711"/>
      <c r="N7" s="711"/>
    </row>
    <row r="8" spans="1:14" s="3" customFormat="1" ht="15.75">
      <c r="A8" s="211">
        <v>1.1000000000000001</v>
      </c>
      <c r="B8" s="213" t="s">
        <v>275</v>
      </c>
      <c r="C8" s="237">
        <v>42720879.939999998</v>
      </c>
      <c r="D8" s="237">
        <v>22489312.350400001</v>
      </c>
      <c r="E8" s="260">
        <v>65210192.290399998</v>
      </c>
      <c r="F8" s="237">
        <v>34762887.390000001</v>
      </c>
      <c r="G8" s="237">
        <v>14672950.607000001</v>
      </c>
      <c r="H8" s="238">
        <v>49435837.997000001</v>
      </c>
      <c r="I8" s="711"/>
      <c r="J8" s="711"/>
      <c r="K8" s="711"/>
      <c r="L8" s="711"/>
      <c r="M8" s="711"/>
      <c r="N8" s="711"/>
    </row>
    <row r="9" spans="1:14" s="3" customFormat="1" ht="15.75">
      <c r="A9" s="211">
        <v>1.2</v>
      </c>
      <c r="B9" s="213" t="s">
        <v>276</v>
      </c>
      <c r="C9" s="237">
        <v>0</v>
      </c>
      <c r="D9" s="237">
        <v>317101.34169999999</v>
      </c>
      <c r="E9" s="260">
        <v>317101.34169999999</v>
      </c>
      <c r="F9" s="237">
        <v>0</v>
      </c>
      <c r="G9" s="237">
        <v>1734363.936</v>
      </c>
      <c r="H9" s="238">
        <v>1734363.936</v>
      </c>
      <c r="I9" s="711"/>
      <c r="J9" s="711"/>
      <c r="K9" s="711"/>
      <c r="L9" s="711"/>
      <c r="M9" s="711"/>
      <c r="N9" s="711"/>
    </row>
    <row r="10" spans="1:14" s="3" customFormat="1" ht="15.75">
      <c r="A10" s="211">
        <v>1.3</v>
      </c>
      <c r="B10" s="213" t="s">
        <v>277</v>
      </c>
      <c r="C10" s="237">
        <v>39230306.039999999</v>
      </c>
      <c r="D10" s="237">
        <v>55853820.294699997</v>
      </c>
      <c r="E10" s="260">
        <v>95084126.334699988</v>
      </c>
      <c r="F10" s="237">
        <v>29983147.109999999</v>
      </c>
      <c r="G10" s="237">
        <v>37617744.536499992</v>
      </c>
      <c r="H10" s="238">
        <v>67600891.646499991</v>
      </c>
      <c r="I10" s="711"/>
      <c r="J10" s="711"/>
      <c r="K10" s="711"/>
      <c r="L10" s="711"/>
      <c r="M10" s="711"/>
      <c r="N10" s="711"/>
    </row>
    <row r="11" spans="1:14" s="3" customFormat="1" ht="15.75">
      <c r="A11" s="211">
        <v>1.4</v>
      </c>
      <c r="B11" s="213" t="s">
        <v>278</v>
      </c>
      <c r="C11" s="237">
        <v>0</v>
      </c>
      <c r="D11" s="237">
        <v>0</v>
      </c>
      <c r="E11" s="260">
        <v>0</v>
      </c>
      <c r="F11" s="237">
        <v>0</v>
      </c>
      <c r="G11" s="237">
        <v>0</v>
      </c>
      <c r="H11" s="238">
        <v>0</v>
      </c>
      <c r="I11" s="711"/>
      <c r="J11" s="711"/>
      <c r="K11" s="711"/>
      <c r="L11" s="711"/>
      <c r="M11" s="711"/>
      <c r="N11" s="711"/>
    </row>
    <row r="12" spans="1:14" s="3" customFormat="1" ht="29.25" customHeight="1">
      <c r="A12" s="211">
        <v>2</v>
      </c>
      <c r="B12" s="212" t="s">
        <v>279</v>
      </c>
      <c r="C12" s="237">
        <v>30614358.25</v>
      </c>
      <c r="D12" s="237">
        <v>442851967.30500001</v>
      </c>
      <c r="E12" s="260">
        <v>473466325.55500001</v>
      </c>
      <c r="F12" s="237">
        <v>30614358.25</v>
      </c>
      <c r="G12" s="237">
        <v>422923270.12</v>
      </c>
      <c r="H12" s="238">
        <v>453537628.37</v>
      </c>
      <c r="I12" s="711"/>
      <c r="J12" s="711"/>
      <c r="K12" s="711"/>
      <c r="L12" s="711"/>
      <c r="M12" s="711"/>
      <c r="N12" s="711"/>
    </row>
    <row r="13" spans="1:14" s="3" customFormat="1" ht="25.5">
      <c r="A13" s="211">
        <v>3</v>
      </c>
      <c r="B13" s="212" t="s">
        <v>280</v>
      </c>
      <c r="C13" s="237">
        <v>15570000</v>
      </c>
      <c r="D13" s="237">
        <v>0</v>
      </c>
      <c r="E13" s="260">
        <v>15570000</v>
      </c>
      <c r="F13" s="237">
        <v>6984000</v>
      </c>
      <c r="G13" s="237">
        <v>0</v>
      </c>
      <c r="H13" s="238">
        <v>6984000</v>
      </c>
      <c r="I13" s="711"/>
      <c r="J13" s="711"/>
      <c r="K13" s="711"/>
      <c r="L13" s="711"/>
      <c r="M13" s="711"/>
      <c r="N13" s="711"/>
    </row>
    <row r="14" spans="1:14" s="3" customFormat="1" ht="15.75">
      <c r="A14" s="211">
        <v>3.1</v>
      </c>
      <c r="B14" s="213" t="s">
        <v>281</v>
      </c>
      <c r="C14" s="237">
        <v>15570000</v>
      </c>
      <c r="D14" s="237">
        <v>0</v>
      </c>
      <c r="E14" s="260">
        <v>15570000</v>
      </c>
      <c r="F14" s="237">
        <v>6984000</v>
      </c>
      <c r="G14" s="237">
        <v>0</v>
      </c>
      <c r="H14" s="238">
        <v>6984000</v>
      </c>
      <c r="I14" s="711"/>
      <c r="J14" s="711"/>
      <c r="K14" s="711"/>
      <c r="L14" s="711"/>
      <c r="M14" s="711"/>
      <c r="N14" s="711"/>
    </row>
    <row r="15" spans="1:14" s="3" customFormat="1" ht="15.75">
      <c r="A15" s="211">
        <v>3.2</v>
      </c>
      <c r="B15" s="213" t="s">
        <v>282</v>
      </c>
      <c r="C15" s="237"/>
      <c r="D15" s="237"/>
      <c r="E15" s="260">
        <v>0</v>
      </c>
      <c r="F15" s="237"/>
      <c r="G15" s="237"/>
      <c r="H15" s="238">
        <v>0</v>
      </c>
      <c r="I15" s="711"/>
      <c r="J15" s="711"/>
      <c r="K15" s="711"/>
      <c r="L15" s="711"/>
      <c r="M15" s="711"/>
      <c r="N15" s="711"/>
    </row>
    <row r="16" spans="1:14" s="3" customFormat="1" ht="15.75">
      <c r="A16" s="211">
        <v>4</v>
      </c>
      <c r="B16" s="212" t="s">
        <v>283</v>
      </c>
      <c r="C16" s="237">
        <v>339865867.56999999</v>
      </c>
      <c r="D16" s="237">
        <v>651644205.66499996</v>
      </c>
      <c r="E16" s="260">
        <v>991510073.2349999</v>
      </c>
      <c r="F16" s="237">
        <v>147763700.38</v>
      </c>
      <c r="G16" s="237">
        <v>679533765.58000004</v>
      </c>
      <c r="H16" s="238">
        <v>827297465.96000004</v>
      </c>
      <c r="I16" s="711"/>
      <c r="J16" s="711"/>
      <c r="K16" s="711"/>
      <c r="L16" s="711"/>
      <c r="M16" s="711"/>
      <c r="N16" s="711"/>
    </row>
    <row r="17" spans="1:14" s="3" customFormat="1" ht="15.75">
      <c r="A17" s="211">
        <v>4.0999999999999996</v>
      </c>
      <c r="B17" s="213" t="s">
        <v>284</v>
      </c>
      <c r="C17" s="237">
        <v>279232772.82999998</v>
      </c>
      <c r="D17" s="237">
        <v>562573668.76999998</v>
      </c>
      <c r="E17" s="260">
        <v>841806441.5999999</v>
      </c>
      <c r="F17" s="237">
        <v>117149342.13</v>
      </c>
      <c r="G17" s="237">
        <v>256610495.46000001</v>
      </c>
      <c r="H17" s="238">
        <v>373759837.59000003</v>
      </c>
      <c r="I17" s="711"/>
      <c r="J17" s="711"/>
      <c r="K17" s="711"/>
      <c r="L17" s="711"/>
      <c r="M17" s="711"/>
      <c r="N17" s="711"/>
    </row>
    <row r="18" spans="1:14" s="3" customFormat="1" ht="15.75">
      <c r="A18" s="211">
        <v>4.2</v>
      </c>
      <c r="B18" s="213" t="s">
        <v>285</v>
      </c>
      <c r="C18" s="237">
        <v>60633094.739999995</v>
      </c>
      <c r="D18" s="237">
        <v>89070536.894999981</v>
      </c>
      <c r="E18" s="260">
        <v>149703631.63499999</v>
      </c>
      <c r="F18" s="237">
        <v>30614358.25</v>
      </c>
      <c r="G18" s="237">
        <v>422923270.12</v>
      </c>
      <c r="H18" s="238">
        <v>453537628.37</v>
      </c>
      <c r="I18" s="711"/>
      <c r="J18" s="711"/>
      <c r="K18" s="711"/>
      <c r="L18" s="711"/>
      <c r="M18" s="711"/>
      <c r="N18" s="711"/>
    </row>
    <row r="19" spans="1:14" s="3" customFormat="1" ht="25.5">
      <c r="A19" s="211">
        <v>5</v>
      </c>
      <c r="B19" s="212" t="s">
        <v>286</v>
      </c>
      <c r="C19" s="237">
        <v>390673628.72999996</v>
      </c>
      <c r="D19" s="237">
        <v>1004654978.1</v>
      </c>
      <c r="E19" s="260">
        <v>1395328606.8299999</v>
      </c>
      <c r="F19" s="237">
        <v>348162914.59999996</v>
      </c>
      <c r="G19" s="237">
        <v>1162360984.8100002</v>
      </c>
      <c r="H19" s="238">
        <v>1510523899.4100001</v>
      </c>
      <c r="I19" s="711"/>
      <c r="J19" s="711"/>
      <c r="K19" s="711"/>
      <c r="L19" s="711"/>
      <c r="M19" s="711"/>
      <c r="N19" s="711"/>
    </row>
    <row r="20" spans="1:14" s="3" customFormat="1" ht="15.75">
      <c r="A20" s="211">
        <v>5.0999999999999996</v>
      </c>
      <c r="B20" s="213" t="s">
        <v>287</v>
      </c>
      <c r="C20" s="237">
        <v>7785503.3099999996</v>
      </c>
      <c r="D20" s="237">
        <v>2757604.4</v>
      </c>
      <c r="E20" s="260">
        <v>10543107.709999999</v>
      </c>
      <c r="F20" s="237">
        <v>5899274.5300000003</v>
      </c>
      <c r="G20" s="237">
        <v>5549148.1299999999</v>
      </c>
      <c r="H20" s="238">
        <v>11448422.66</v>
      </c>
      <c r="I20" s="711"/>
      <c r="J20" s="711"/>
      <c r="K20" s="711"/>
      <c r="L20" s="711"/>
      <c r="M20" s="711"/>
      <c r="N20" s="711"/>
    </row>
    <row r="21" spans="1:14" s="3" customFormat="1" ht="15.75">
      <c r="A21" s="211">
        <v>5.2</v>
      </c>
      <c r="B21" s="213" t="s">
        <v>288</v>
      </c>
      <c r="C21" s="237">
        <v>0</v>
      </c>
      <c r="D21" s="237">
        <v>0</v>
      </c>
      <c r="E21" s="260">
        <v>0</v>
      </c>
      <c r="F21" s="237">
        <v>0</v>
      </c>
      <c r="G21" s="237">
        <v>0</v>
      </c>
      <c r="H21" s="238">
        <v>0</v>
      </c>
      <c r="I21" s="711"/>
      <c r="J21" s="711"/>
      <c r="K21" s="711"/>
      <c r="L21" s="711"/>
      <c r="M21" s="711"/>
      <c r="N21" s="711"/>
    </row>
    <row r="22" spans="1:14" s="3" customFormat="1" ht="15.75">
      <c r="A22" s="211">
        <v>5.3</v>
      </c>
      <c r="B22" s="213" t="s">
        <v>289</v>
      </c>
      <c r="C22" s="237">
        <v>345761007.40999997</v>
      </c>
      <c r="D22" s="237">
        <v>919014160.31999993</v>
      </c>
      <c r="E22" s="260">
        <v>1264775167.73</v>
      </c>
      <c r="F22" s="237">
        <v>294309326.53000003</v>
      </c>
      <c r="G22" s="237">
        <v>1072775122.16</v>
      </c>
      <c r="H22" s="238">
        <v>1367084448.6900001</v>
      </c>
      <c r="I22" s="711"/>
      <c r="J22" s="711"/>
      <c r="K22" s="711"/>
      <c r="L22" s="711"/>
      <c r="M22" s="711"/>
      <c r="N22" s="711"/>
    </row>
    <row r="23" spans="1:14" s="3" customFormat="1" ht="15.75">
      <c r="A23" s="211" t="s">
        <v>290</v>
      </c>
      <c r="B23" s="214" t="s">
        <v>291</v>
      </c>
      <c r="C23" s="237">
        <v>96045822.129999995</v>
      </c>
      <c r="D23" s="237">
        <v>244223211.44999999</v>
      </c>
      <c r="E23" s="260">
        <v>340269033.57999998</v>
      </c>
      <c r="F23" s="237">
        <v>88772090.659999996</v>
      </c>
      <c r="G23" s="237">
        <v>261982150.81</v>
      </c>
      <c r="H23" s="238">
        <v>350754241.47000003</v>
      </c>
      <c r="I23" s="711"/>
      <c r="J23" s="711"/>
      <c r="K23" s="711"/>
      <c r="L23" s="711"/>
      <c r="M23" s="711"/>
      <c r="N23" s="711"/>
    </row>
    <row r="24" spans="1:14" s="3" customFormat="1" ht="15.75">
      <c r="A24" s="211" t="s">
        <v>292</v>
      </c>
      <c r="B24" s="214" t="s">
        <v>293</v>
      </c>
      <c r="C24" s="237">
        <v>88288879.189999998</v>
      </c>
      <c r="D24" s="237">
        <v>371687526.35000002</v>
      </c>
      <c r="E24" s="260">
        <v>459976405.54000002</v>
      </c>
      <c r="F24" s="237">
        <v>123705689.03</v>
      </c>
      <c r="G24" s="237">
        <v>627583754.50999999</v>
      </c>
      <c r="H24" s="238">
        <v>751289443.53999996</v>
      </c>
      <c r="I24" s="711"/>
      <c r="J24" s="711"/>
      <c r="K24" s="711"/>
      <c r="L24" s="711"/>
      <c r="M24" s="711"/>
      <c r="N24" s="711"/>
    </row>
    <row r="25" spans="1:14" s="3" customFormat="1" ht="15.75">
      <c r="A25" s="211" t="s">
        <v>294</v>
      </c>
      <c r="B25" s="215" t="s">
        <v>295</v>
      </c>
      <c r="C25" s="237">
        <v>0</v>
      </c>
      <c r="D25" s="237">
        <v>0</v>
      </c>
      <c r="E25" s="260">
        <v>0</v>
      </c>
      <c r="F25" s="237">
        <v>0</v>
      </c>
      <c r="G25" s="237">
        <v>0</v>
      </c>
      <c r="H25" s="238">
        <v>0</v>
      </c>
      <c r="I25" s="711"/>
      <c r="J25" s="711"/>
      <c r="K25" s="711"/>
      <c r="L25" s="711"/>
      <c r="M25" s="711"/>
      <c r="N25" s="711"/>
    </row>
    <row r="26" spans="1:14" s="3" customFormat="1" ht="15.75">
      <c r="A26" s="211" t="s">
        <v>296</v>
      </c>
      <c r="B26" s="214" t="s">
        <v>297</v>
      </c>
      <c r="C26" s="237">
        <v>92768296.079999998</v>
      </c>
      <c r="D26" s="237">
        <v>156713585.91999999</v>
      </c>
      <c r="E26" s="260">
        <v>249481882</v>
      </c>
      <c r="F26" s="237">
        <v>81797765.870000005</v>
      </c>
      <c r="G26" s="237">
        <v>182338504.93000001</v>
      </c>
      <c r="H26" s="238">
        <v>264136270.80000001</v>
      </c>
      <c r="I26" s="711"/>
      <c r="J26" s="711"/>
      <c r="K26" s="711"/>
      <c r="L26" s="711"/>
      <c r="M26" s="711"/>
      <c r="N26" s="711"/>
    </row>
    <row r="27" spans="1:14" s="3" customFormat="1" ht="15.75">
      <c r="A27" s="211" t="s">
        <v>298</v>
      </c>
      <c r="B27" s="214" t="s">
        <v>299</v>
      </c>
      <c r="C27" s="237">
        <v>68658010.010000005</v>
      </c>
      <c r="D27" s="237">
        <v>146389836.59999999</v>
      </c>
      <c r="E27" s="260">
        <v>215047846.61000001</v>
      </c>
      <c r="F27" s="237">
        <v>33780.97</v>
      </c>
      <c r="G27" s="237">
        <v>870711.91</v>
      </c>
      <c r="H27" s="238">
        <v>904492.88</v>
      </c>
      <c r="I27" s="711"/>
      <c r="J27" s="711"/>
      <c r="K27" s="711"/>
      <c r="L27" s="711"/>
      <c r="M27" s="711"/>
      <c r="N27" s="711"/>
    </row>
    <row r="28" spans="1:14" s="3" customFormat="1" ht="15.75">
      <c r="A28" s="211">
        <v>5.4</v>
      </c>
      <c r="B28" s="213" t="s">
        <v>300</v>
      </c>
      <c r="C28" s="237">
        <v>32607812.969999999</v>
      </c>
      <c r="D28" s="237">
        <v>76981621.340000004</v>
      </c>
      <c r="E28" s="260">
        <v>109589434.31</v>
      </c>
      <c r="F28" s="237">
        <v>24479406.079999998</v>
      </c>
      <c r="G28" s="237">
        <v>64122072.909999996</v>
      </c>
      <c r="H28" s="238">
        <v>88601478.989999995</v>
      </c>
      <c r="I28" s="711"/>
      <c r="J28" s="711"/>
      <c r="K28" s="711"/>
      <c r="L28" s="711"/>
      <c r="M28" s="711"/>
      <c r="N28" s="711"/>
    </row>
    <row r="29" spans="1:14" s="3" customFormat="1" ht="15.75">
      <c r="A29" s="211">
        <v>5.5</v>
      </c>
      <c r="B29" s="213" t="s">
        <v>301</v>
      </c>
      <c r="C29" s="237">
        <v>4519304.9800000004</v>
      </c>
      <c r="D29" s="237">
        <v>4961595.5</v>
      </c>
      <c r="E29" s="260">
        <v>9480900.4800000004</v>
      </c>
      <c r="F29" s="237">
        <v>18448115.260000002</v>
      </c>
      <c r="G29" s="237">
        <v>18214285.129999999</v>
      </c>
      <c r="H29" s="238">
        <v>36662400.390000001</v>
      </c>
      <c r="I29" s="711"/>
      <c r="J29" s="711"/>
      <c r="K29" s="711"/>
      <c r="L29" s="711"/>
      <c r="M29" s="711"/>
      <c r="N29" s="711"/>
    </row>
    <row r="30" spans="1:14" s="3" customFormat="1" ht="15.75">
      <c r="A30" s="211">
        <v>5.6</v>
      </c>
      <c r="B30" s="213" t="s">
        <v>302</v>
      </c>
      <c r="C30" s="237">
        <v>0</v>
      </c>
      <c r="D30" s="237">
        <v>939996.47</v>
      </c>
      <c r="E30" s="260">
        <v>939996.47</v>
      </c>
      <c r="F30" s="237">
        <v>0</v>
      </c>
      <c r="G30" s="237">
        <v>852064.73</v>
      </c>
      <c r="H30" s="238">
        <v>852064.73</v>
      </c>
      <c r="I30" s="711"/>
      <c r="J30" s="711"/>
      <c r="K30" s="711"/>
      <c r="L30" s="711"/>
      <c r="M30" s="711"/>
      <c r="N30" s="711"/>
    </row>
    <row r="31" spans="1:14" s="3" customFormat="1" ht="15.75">
      <c r="A31" s="211">
        <v>5.7</v>
      </c>
      <c r="B31" s="213" t="s">
        <v>303</v>
      </c>
      <c r="C31" s="237">
        <v>0.06</v>
      </c>
      <c r="D31" s="237">
        <v>7.0000000000000007E-2</v>
      </c>
      <c r="E31" s="260">
        <v>0.13</v>
      </c>
      <c r="F31" s="237">
        <v>5026792.2</v>
      </c>
      <c r="G31" s="237">
        <v>848291.75</v>
      </c>
      <c r="H31" s="238">
        <v>5875083.9500000002</v>
      </c>
      <c r="I31" s="711"/>
      <c r="J31" s="711"/>
      <c r="K31" s="711"/>
      <c r="L31" s="711"/>
      <c r="M31" s="711"/>
      <c r="N31" s="711"/>
    </row>
    <row r="32" spans="1:14" s="3" customFormat="1" ht="15.75">
      <c r="A32" s="211">
        <v>6</v>
      </c>
      <c r="B32" s="212" t="s">
        <v>304</v>
      </c>
      <c r="C32" s="237">
        <v>0</v>
      </c>
      <c r="D32" s="237">
        <v>291818665.66110003</v>
      </c>
      <c r="E32" s="260">
        <v>291818665.66110003</v>
      </c>
      <c r="F32" s="237">
        <v>0</v>
      </c>
      <c r="G32" s="237">
        <v>335574169.10549998</v>
      </c>
      <c r="H32" s="238">
        <v>335574169.10549998</v>
      </c>
      <c r="I32" s="711"/>
      <c r="J32" s="711"/>
      <c r="K32" s="711"/>
      <c r="L32" s="711"/>
      <c r="M32" s="711"/>
      <c r="N32" s="711"/>
    </row>
    <row r="33" spans="1:14" s="3" customFormat="1" ht="25.5">
      <c r="A33" s="211">
        <v>6.1</v>
      </c>
      <c r="B33" s="213" t="s">
        <v>484</v>
      </c>
      <c r="C33" s="237"/>
      <c r="D33" s="237">
        <v>147117021.47999999</v>
      </c>
      <c r="E33" s="260">
        <v>147117021.47999999</v>
      </c>
      <c r="F33" s="237"/>
      <c r="G33" s="237">
        <v>166234204.96560001</v>
      </c>
      <c r="H33" s="238">
        <v>166234204.96560001</v>
      </c>
      <c r="I33" s="711"/>
      <c r="J33" s="711"/>
      <c r="K33" s="711"/>
      <c r="L33" s="711"/>
      <c r="M33" s="711"/>
      <c r="N33" s="711"/>
    </row>
    <row r="34" spans="1:14" s="3" customFormat="1" ht="25.5">
      <c r="A34" s="211">
        <v>6.2</v>
      </c>
      <c r="B34" s="213" t="s">
        <v>305</v>
      </c>
      <c r="C34" s="237"/>
      <c r="D34" s="237">
        <v>144701644.18110001</v>
      </c>
      <c r="E34" s="260">
        <v>144701644.18110001</v>
      </c>
      <c r="F34" s="237"/>
      <c r="G34" s="237">
        <v>169339964.1399</v>
      </c>
      <c r="H34" s="238">
        <v>169339964.1399</v>
      </c>
      <c r="I34" s="711"/>
      <c r="J34" s="711"/>
      <c r="K34" s="711"/>
      <c r="L34" s="711"/>
      <c r="M34" s="711"/>
      <c r="N34" s="711"/>
    </row>
    <row r="35" spans="1:14" s="3" customFormat="1" ht="25.5">
      <c r="A35" s="211">
        <v>6.3</v>
      </c>
      <c r="B35" s="213" t="s">
        <v>306</v>
      </c>
      <c r="C35" s="237"/>
      <c r="D35" s="237"/>
      <c r="E35" s="260">
        <v>0</v>
      </c>
      <c r="F35" s="237"/>
      <c r="G35" s="237"/>
      <c r="H35" s="238">
        <v>0</v>
      </c>
      <c r="I35" s="711"/>
      <c r="J35" s="711"/>
      <c r="K35" s="711"/>
      <c r="L35" s="711"/>
      <c r="M35" s="711"/>
      <c r="N35" s="711"/>
    </row>
    <row r="36" spans="1:14" s="3" customFormat="1" ht="15.75">
      <c r="A36" s="211">
        <v>6.4</v>
      </c>
      <c r="B36" s="213" t="s">
        <v>307</v>
      </c>
      <c r="C36" s="237"/>
      <c r="D36" s="237"/>
      <c r="E36" s="260">
        <v>0</v>
      </c>
      <c r="F36" s="237"/>
      <c r="G36" s="237"/>
      <c r="H36" s="238">
        <v>0</v>
      </c>
      <c r="I36" s="711"/>
      <c r="J36" s="711"/>
      <c r="K36" s="711"/>
      <c r="L36" s="711"/>
      <c r="M36" s="711"/>
      <c r="N36" s="711"/>
    </row>
    <row r="37" spans="1:14" s="3" customFormat="1" ht="15.75">
      <c r="A37" s="211">
        <v>6.5</v>
      </c>
      <c r="B37" s="213" t="s">
        <v>308</v>
      </c>
      <c r="C37" s="237"/>
      <c r="D37" s="237"/>
      <c r="E37" s="260">
        <v>0</v>
      </c>
      <c r="F37" s="237"/>
      <c r="G37" s="237"/>
      <c r="H37" s="238">
        <v>0</v>
      </c>
      <c r="I37" s="711"/>
      <c r="J37" s="711"/>
      <c r="K37" s="711"/>
      <c r="L37" s="711"/>
      <c r="M37" s="711"/>
      <c r="N37" s="711"/>
    </row>
    <row r="38" spans="1:14" s="3" customFormat="1" ht="25.5">
      <c r="A38" s="211">
        <v>6.6</v>
      </c>
      <c r="B38" s="213" t="s">
        <v>309</v>
      </c>
      <c r="C38" s="237"/>
      <c r="D38" s="237"/>
      <c r="E38" s="260">
        <v>0</v>
      </c>
      <c r="F38" s="237"/>
      <c r="G38" s="237"/>
      <c r="H38" s="238">
        <v>0</v>
      </c>
      <c r="I38" s="711"/>
      <c r="J38" s="711"/>
      <c r="K38" s="711"/>
      <c r="L38" s="711"/>
      <c r="M38" s="711"/>
      <c r="N38" s="711"/>
    </row>
    <row r="39" spans="1:14" s="3" customFormat="1" ht="25.5">
      <c r="A39" s="211">
        <v>6.7</v>
      </c>
      <c r="B39" s="213" t="s">
        <v>310</v>
      </c>
      <c r="C39" s="237"/>
      <c r="D39" s="237"/>
      <c r="E39" s="260">
        <v>0</v>
      </c>
      <c r="F39" s="237"/>
      <c r="G39" s="237"/>
      <c r="H39" s="238">
        <v>0</v>
      </c>
      <c r="I39" s="711"/>
      <c r="J39" s="711"/>
      <c r="K39" s="711"/>
      <c r="L39" s="711"/>
      <c r="M39" s="711"/>
      <c r="N39" s="711"/>
    </row>
    <row r="40" spans="1:14" s="3" customFormat="1" ht="15.75">
      <c r="A40" s="211">
        <v>7</v>
      </c>
      <c r="B40" s="212" t="s">
        <v>311</v>
      </c>
      <c r="C40" s="237"/>
      <c r="D40" s="237"/>
      <c r="E40" s="260">
        <v>0</v>
      </c>
      <c r="F40" s="237"/>
      <c r="G40" s="237"/>
      <c r="H40" s="238">
        <v>0</v>
      </c>
      <c r="I40" s="711"/>
      <c r="J40" s="711"/>
      <c r="K40" s="711"/>
      <c r="L40" s="711"/>
      <c r="M40" s="711"/>
      <c r="N40" s="711"/>
    </row>
    <row r="41" spans="1:14" s="3" customFormat="1" ht="25.5">
      <c r="A41" s="211">
        <v>7.1</v>
      </c>
      <c r="B41" s="213" t="s">
        <v>312</v>
      </c>
      <c r="C41" s="237">
        <v>497656.51000000007</v>
      </c>
      <c r="D41" s="237">
        <v>4651918.0858999994</v>
      </c>
      <c r="E41" s="260">
        <v>5149574.5958999991</v>
      </c>
      <c r="F41" s="237">
        <v>705690.53</v>
      </c>
      <c r="G41" s="237">
        <v>637403.87390000012</v>
      </c>
      <c r="H41" s="238">
        <v>1343094.4039000003</v>
      </c>
      <c r="I41" s="711"/>
      <c r="J41" s="711"/>
      <c r="K41" s="711"/>
      <c r="L41" s="711"/>
      <c r="M41" s="711"/>
      <c r="N41" s="711"/>
    </row>
    <row r="42" spans="1:14" s="3" customFormat="1" ht="25.5">
      <c r="A42" s="211">
        <v>7.2</v>
      </c>
      <c r="B42" s="213" t="s">
        <v>313</v>
      </c>
      <c r="C42" s="237">
        <v>177112.52</v>
      </c>
      <c r="D42" s="237">
        <v>1080842.5190999999</v>
      </c>
      <c r="E42" s="260">
        <v>1257955.0390999999</v>
      </c>
      <c r="F42" s="237">
        <v>117514.55</v>
      </c>
      <c r="G42" s="237">
        <v>170848.54920000001</v>
      </c>
      <c r="H42" s="238">
        <v>288363.0992</v>
      </c>
      <c r="I42" s="711"/>
      <c r="J42" s="711"/>
      <c r="K42" s="711"/>
      <c r="L42" s="711"/>
      <c r="M42" s="711"/>
      <c r="N42" s="711"/>
    </row>
    <row r="43" spans="1:14" s="3" customFormat="1" ht="25.5">
      <c r="A43" s="211">
        <v>7.3</v>
      </c>
      <c r="B43" s="213" t="s">
        <v>314</v>
      </c>
      <c r="C43" s="237">
        <v>4885981.2599999895</v>
      </c>
      <c r="D43" s="237">
        <v>26236461.870399993</v>
      </c>
      <c r="E43" s="260">
        <v>31122443.130399983</v>
      </c>
      <c r="F43" s="237">
        <v>5579700.1299999896</v>
      </c>
      <c r="G43" s="237">
        <v>33048735.37839999</v>
      </c>
      <c r="H43" s="238">
        <v>38628435.508399978</v>
      </c>
      <c r="I43" s="711"/>
      <c r="J43" s="711"/>
      <c r="K43" s="711"/>
      <c r="L43" s="711"/>
      <c r="M43" s="711"/>
      <c r="N43" s="711"/>
    </row>
    <row r="44" spans="1:14" s="3" customFormat="1" ht="25.5">
      <c r="A44" s="211">
        <v>7.4</v>
      </c>
      <c r="B44" s="213" t="s">
        <v>315</v>
      </c>
      <c r="C44" s="237">
        <v>1873150.3500000022</v>
      </c>
      <c r="D44" s="237">
        <v>9722924.7261999752</v>
      </c>
      <c r="E44" s="260">
        <v>11596075.076199977</v>
      </c>
      <c r="F44" s="237">
        <v>1737890.700000003</v>
      </c>
      <c r="G44" s="237">
        <v>11797128.827000016</v>
      </c>
      <c r="H44" s="238">
        <v>13535019.527000019</v>
      </c>
      <c r="I44" s="711"/>
      <c r="J44" s="711"/>
      <c r="K44" s="711"/>
      <c r="L44" s="711"/>
      <c r="M44" s="711"/>
      <c r="N44" s="711"/>
    </row>
    <row r="45" spans="1:14" s="3" customFormat="1" ht="15.75">
      <c r="A45" s="211">
        <v>8</v>
      </c>
      <c r="B45" s="212" t="s">
        <v>316</v>
      </c>
      <c r="C45" s="237">
        <v>5519.1605474999997</v>
      </c>
      <c r="D45" s="237">
        <v>259215.77771999998</v>
      </c>
      <c r="E45" s="260">
        <v>264734.93826749997</v>
      </c>
      <c r="F45" s="237">
        <v>5172.2351039999994</v>
      </c>
      <c r="G45" s="237">
        <v>431488.83948000002</v>
      </c>
      <c r="H45" s="238">
        <v>436661.07458400005</v>
      </c>
      <c r="I45" s="711"/>
      <c r="J45" s="711"/>
      <c r="K45" s="711"/>
      <c r="L45" s="711"/>
      <c r="M45" s="711"/>
      <c r="N45" s="711"/>
    </row>
    <row r="46" spans="1:14" s="3" customFormat="1" ht="15.75">
      <c r="A46" s="211">
        <v>8.1</v>
      </c>
      <c r="B46" s="213" t="s">
        <v>317</v>
      </c>
      <c r="C46" s="237"/>
      <c r="D46" s="237"/>
      <c r="E46" s="260">
        <v>0</v>
      </c>
      <c r="F46" s="237"/>
      <c r="G46" s="237"/>
      <c r="H46" s="238">
        <v>0</v>
      </c>
      <c r="I46" s="711"/>
      <c r="J46" s="711"/>
      <c r="K46" s="711"/>
      <c r="L46" s="711"/>
      <c r="M46" s="711"/>
      <c r="N46" s="711"/>
    </row>
    <row r="47" spans="1:14" s="3" customFormat="1" ht="15.75">
      <c r="A47" s="211">
        <v>8.1999999999999993</v>
      </c>
      <c r="B47" s="213" t="s">
        <v>318</v>
      </c>
      <c r="C47" s="237">
        <v>5519.1605474999997</v>
      </c>
      <c r="D47" s="237">
        <v>259215.77771999998</v>
      </c>
      <c r="E47" s="260">
        <v>264734.93826749997</v>
      </c>
      <c r="F47" s="237">
        <v>5172.2351039999994</v>
      </c>
      <c r="G47" s="237">
        <v>431488.83948000002</v>
      </c>
      <c r="H47" s="238">
        <v>436661.07458400005</v>
      </c>
      <c r="I47" s="711"/>
      <c r="J47" s="711"/>
      <c r="K47" s="711"/>
      <c r="L47" s="711"/>
      <c r="M47" s="711"/>
      <c r="N47" s="711"/>
    </row>
    <row r="48" spans="1:14" s="3" customFormat="1" ht="15.75">
      <c r="A48" s="211">
        <v>8.3000000000000007</v>
      </c>
      <c r="B48" s="213" t="s">
        <v>319</v>
      </c>
      <c r="C48" s="237"/>
      <c r="D48" s="237"/>
      <c r="E48" s="260">
        <v>0</v>
      </c>
      <c r="F48" s="237"/>
      <c r="G48" s="237"/>
      <c r="H48" s="238">
        <v>0</v>
      </c>
      <c r="I48" s="711"/>
      <c r="J48" s="711"/>
      <c r="K48" s="711"/>
      <c r="L48" s="711"/>
      <c r="M48" s="711"/>
      <c r="N48" s="711"/>
    </row>
    <row r="49" spans="1:14" s="3" customFormat="1" ht="15.75">
      <c r="A49" s="211">
        <v>8.4</v>
      </c>
      <c r="B49" s="213" t="s">
        <v>320</v>
      </c>
      <c r="C49" s="237"/>
      <c r="D49" s="237"/>
      <c r="E49" s="260">
        <v>0</v>
      </c>
      <c r="F49" s="237"/>
      <c r="G49" s="237"/>
      <c r="H49" s="238">
        <v>0</v>
      </c>
      <c r="I49" s="711"/>
      <c r="J49" s="711"/>
      <c r="K49" s="711"/>
      <c r="L49" s="711"/>
      <c r="M49" s="711"/>
      <c r="N49" s="711"/>
    </row>
    <row r="50" spans="1:14" s="3" customFormat="1" ht="15.75">
      <c r="A50" s="211">
        <v>8.5</v>
      </c>
      <c r="B50" s="213" t="s">
        <v>321</v>
      </c>
      <c r="C50" s="237"/>
      <c r="D50" s="237"/>
      <c r="E50" s="260">
        <v>0</v>
      </c>
      <c r="F50" s="237"/>
      <c r="G50" s="237"/>
      <c r="H50" s="238">
        <v>0</v>
      </c>
      <c r="I50" s="711"/>
      <c r="J50" s="711"/>
      <c r="K50" s="711"/>
      <c r="L50" s="711"/>
      <c r="M50" s="711"/>
      <c r="N50" s="711"/>
    </row>
    <row r="51" spans="1:14" s="3" customFormat="1" ht="15.75">
      <c r="A51" s="211">
        <v>8.6</v>
      </c>
      <c r="B51" s="213" t="s">
        <v>322</v>
      </c>
      <c r="C51" s="237"/>
      <c r="D51" s="237"/>
      <c r="E51" s="260">
        <v>0</v>
      </c>
      <c r="F51" s="237"/>
      <c r="G51" s="237"/>
      <c r="H51" s="238">
        <v>0</v>
      </c>
      <c r="I51" s="711"/>
      <c r="J51" s="711"/>
      <c r="K51" s="711"/>
      <c r="L51" s="711"/>
      <c r="M51" s="711"/>
      <c r="N51" s="711"/>
    </row>
    <row r="52" spans="1:14" s="3" customFormat="1" ht="15.75">
      <c r="A52" s="211">
        <v>8.6999999999999993</v>
      </c>
      <c r="B52" s="213" t="s">
        <v>323</v>
      </c>
      <c r="C52" s="237"/>
      <c r="D52" s="237"/>
      <c r="E52" s="260">
        <v>0</v>
      </c>
      <c r="F52" s="237"/>
      <c r="G52" s="237"/>
      <c r="H52" s="238">
        <v>0</v>
      </c>
      <c r="I52" s="711"/>
      <c r="J52" s="711"/>
      <c r="K52" s="711"/>
      <c r="L52" s="711"/>
      <c r="M52" s="711"/>
      <c r="N52" s="711"/>
    </row>
    <row r="53" spans="1:14" s="3" customFormat="1" ht="16.5" thickBot="1">
      <c r="A53" s="216">
        <v>9</v>
      </c>
      <c r="B53" s="217" t="s">
        <v>324</v>
      </c>
      <c r="C53" s="261"/>
      <c r="D53" s="261"/>
      <c r="E53" s="262">
        <v>0</v>
      </c>
      <c r="F53" s="261"/>
      <c r="G53" s="261"/>
      <c r="H53" s="244">
        <v>0</v>
      </c>
      <c r="I53" s="711"/>
      <c r="J53" s="711"/>
      <c r="K53" s="711"/>
      <c r="L53" s="711"/>
      <c r="M53" s="711"/>
      <c r="N53" s="711"/>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40625" defaultRowHeight="12.75"/>
  <cols>
    <col min="1" max="1" width="9.5703125" style="2" bestFit="1" customWidth="1"/>
    <col min="2" max="2" width="93.5703125" style="2" customWidth="1"/>
    <col min="3" max="4" width="12.7109375" style="2" customWidth="1"/>
    <col min="5" max="7" width="10.85546875" style="12" bestFit="1" customWidth="1"/>
    <col min="8" max="11" width="9.7109375" style="12" customWidth="1"/>
    <col min="12" max="16384" width="9.140625" style="12"/>
  </cols>
  <sheetData>
    <row r="1" spans="1:12" ht="15">
      <c r="A1" s="15" t="s">
        <v>188</v>
      </c>
      <c r="B1" s="14" t="s">
        <v>969</v>
      </c>
      <c r="C1" s="14"/>
      <c r="D1" s="340"/>
    </row>
    <row r="2" spans="1:12" ht="15">
      <c r="A2" s="15" t="s">
        <v>189</v>
      </c>
      <c r="B2" s="455">
        <v>44377</v>
      </c>
      <c r="C2" s="26"/>
      <c r="D2" s="16"/>
      <c r="E2" s="11"/>
      <c r="F2" s="11"/>
      <c r="G2" s="11"/>
      <c r="H2" s="11"/>
    </row>
    <row r="3" spans="1:12" ht="15">
      <c r="A3" s="15"/>
      <c r="B3" s="14"/>
      <c r="C3" s="26"/>
      <c r="D3" s="16"/>
      <c r="E3" s="11"/>
      <c r="F3" s="11"/>
      <c r="G3" s="11"/>
      <c r="H3" s="11"/>
    </row>
    <row r="4" spans="1:12" ht="15" customHeight="1" thickBot="1">
      <c r="A4" s="205" t="s">
        <v>408</v>
      </c>
      <c r="B4" s="206" t="s">
        <v>187</v>
      </c>
      <c r="C4" s="207" t="s">
        <v>93</v>
      </c>
    </row>
    <row r="5" spans="1:12" ht="15" customHeight="1">
      <c r="A5" s="203" t="s">
        <v>26</v>
      </c>
      <c r="B5" s="204"/>
      <c r="C5" s="456" t="str">
        <f>INT((MONTH($B$2))/3)&amp;"Q"&amp;"-"&amp;YEAR($B$2)</f>
        <v>2Q-2021</v>
      </c>
      <c r="D5" s="456" t="str">
        <f>IF(INT(MONTH($B$2))=3, "4"&amp;"Q"&amp;"-"&amp;YEAR($B$2)-1, IF(INT(MONTH($B$2))=6, "1"&amp;"Q"&amp;"-"&amp;YEAR($B$2), IF(INT(MONTH($B$2))=9, "2"&amp;"Q"&amp;"-"&amp;YEAR($B$2),IF(INT(MONTH($B$2))=12, "3"&amp;"Q"&amp;"-"&amp;YEAR($B$2), 0))))</f>
        <v>1Q-2021</v>
      </c>
      <c r="E5" s="456" t="str">
        <f>IF(INT(MONTH($B$2))=3, "3"&amp;"Q"&amp;"-"&amp;YEAR($B$2)-1, IF(INT(MONTH($B$2))=6, "4"&amp;"Q"&amp;"-"&amp;YEAR($B$2)-1, IF(INT(MONTH($B$2))=9, "1"&amp;"Q"&amp;"-"&amp;YEAR($B$2),IF(INT(MONTH($B$2))=12, "2"&amp;"Q"&amp;"-"&amp;YEAR($B$2), 0))))</f>
        <v>4Q-2020</v>
      </c>
      <c r="F5" s="456" t="str">
        <f>IF(INT(MONTH($B$2))=3, "2"&amp;"Q"&amp;"-"&amp;YEAR($B$2)-1, IF(INT(MONTH($B$2))=6, "3"&amp;"Q"&amp;"-"&amp;YEAR($B$2)-1, IF(INT(MONTH($B$2))=9, "4"&amp;"Q"&amp;"-"&amp;YEAR($B$2)-1,IF(INT(MONTH($B$2))=12, "1"&amp;"Q"&amp;"-"&amp;YEAR($B$2), 0))))</f>
        <v>3Q-2020</v>
      </c>
      <c r="G5" s="456" t="str">
        <f>IF(INT(MONTH($B$2))=3, "1"&amp;"Q"&amp;"-"&amp;YEAR($B$2)-1, IF(INT(MONTH($B$2))=6, "2"&amp;"Q"&amp;"-"&amp;YEAR($B$2)-1, IF(INT(MONTH($B$2))=9, "3"&amp;"Q"&amp;"-"&amp;YEAR($B$2)-1,IF(INT(MONTH($B$2))=12, "4"&amp;"Q"&amp;"-"&amp;YEAR($B$2)-1, 0))))</f>
        <v>2Q-2020</v>
      </c>
    </row>
    <row r="6" spans="1:12" ht="15" customHeight="1">
      <c r="A6" s="384">
        <v>1</v>
      </c>
      <c r="B6" s="444" t="s">
        <v>192</v>
      </c>
      <c r="C6" s="385">
        <v>1366489508.3844802</v>
      </c>
      <c r="D6" s="385">
        <v>1447585891.65236</v>
      </c>
      <c r="E6" s="385">
        <v>1420766838.4584701</v>
      </c>
      <c r="F6" s="385">
        <v>1296208867.2418439</v>
      </c>
      <c r="G6" s="385">
        <v>1127772049.2252975</v>
      </c>
      <c r="H6" s="712"/>
      <c r="I6" s="712"/>
      <c r="J6" s="712"/>
      <c r="K6" s="712"/>
      <c r="L6" s="712"/>
    </row>
    <row r="7" spans="1:12" ht="15" customHeight="1">
      <c r="A7" s="384">
        <v>1.1000000000000001</v>
      </c>
      <c r="B7" s="386" t="s">
        <v>605</v>
      </c>
      <c r="C7" s="387">
        <v>1286880866.65154</v>
      </c>
      <c r="D7" s="387">
        <v>1366153016.3249102</v>
      </c>
      <c r="E7" s="447">
        <v>1337899092.2630301</v>
      </c>
      <c r="F7" s="387">
        <v>1234356144.7987399</v>
      </c>
      <c r="G7" s="387">
        <v>1069890551.462885</v>
      </c>
      <c r="H7" s="712"/>
      <c r="I7" s="712"/>
      <c r="J7" s="712"/>
      <c r="K7" s="712"/>
      <c r="L7" s="712"/>
    </row>
    <row r="8" spans="1:12" ht="25.5">
      <c r="A8" s="384" t="s">
        <v>251</v>
      </c>
      <c r="B8" s="388" t="s">
        <v>402</v>
      </c>
      <c r="C8" s="387"/>
      <c r="D8" s="387"/>
      <c r="E8" s="447"/>
      <c r="F8" s="387"/>
      <c r="G8" s="387"/>
      <c r="H8" s="712"/>
      <c r="I8" s="712"/>
      <c r="J8" s="712"/>
      <c r="K8" s="712"/>
      <c r="L8" s="712"/>
    </row>
    <row r="9" spans="1:12" ht="15" customHeight="1">
      <c r="A9" s="384">
        <v>1.2</v>
      </c>
      <c r="B9" s="386" t="s">
        <v>22</v>
      </c>
      <c r="C9" s="387">
        <v>79020173.647020012</v>
      </c>
      <c r="D9" s="387">
        <v>80944306.932170004</v>
      </c>
      <c r="E9" s="447">
        <v>82326926.327119991</v>
      </c>
      <c r="F9" s="387">
        <v>61025277.387779996</v>
      </c>
      <c r="G9" s="387">
        <v>57216560.942550004</v>
      </c>
      <c r="H9" s="712"/>
      <c r="I9" s="712"/>
      <c r="J9" s="712"/>
      <c r="K9" s="712"/>
      <c r="L9" s="712"/>
    </row>
    <row r="10" spans="1:12" ht="15" customHeight="1">
      <c r="A10" s="384">
        <v>1.3</v>
      </c>
      <c r="B10" s="445" t="s">
        <v>77</v>
      </c>
      <c r="C10" s="389">
        <v>588468.08591999998</v>
      </c>
      <c r="D10" s="389">
        <v>488568.39528000006</v>
      </c>
      <c r="E10" s="447">
        <v>540819.86832000013</v>
      </c>
      <c r="F10" s="389">
        <v>827445.05532400007</v>
      </c>
      <c r="G10" s="387">
        <v>664936.81986240018</v>
      </c>
      <c r="H10" s="712"/>
      <c r="I10" s="712"/>
      <c r="J10" s="712"/>
      <c r="K10" s="712"/>
      <c r="L10" s="712"/>
    </row>
    <row r="11" spans="1:12" ht="15" customHeight="1">
      <c r="A11" s="384">
        <v>2</v>
      </c>
      <c r="B11" s="444" t="s">
        <v>193</v>
      </c>
      <c r="C11" s="387">
        <v>16433379.546698984</v>
      </c>
      <c r="D11" s="387">
        <v>21211289.95137924</v>
      </c>
      <c r="E11" s="447">
        <v>17348805.90764809</v>
      </c>
      <c r="F11" s="387">
        <v>25088595.928957112</v>
      </c>
      <c r="G11" s="387">
        <v>12741473.921801943</v>
      </c>
      <c r="H11" s="712"/>
      <c r="I11" s="712"/>
      <c r="J11" s="712"/>
      <c r="K11" s="712"/>
      <c r="L11" s="712"/>
    </row>
    <row r="12" spans="1:12" ht="15" customHeight="1">
      <c r="A12" s="400">
        <v>3</v>
      </c>
      <c r="B12" s="446" t="s">
        <v>191</v>
      </c>
      <c r="C12" s="389">
        <v>138947233.10443747</v>
      </c>
      <c r="D12" s="389">
        <v>138947233.10443747</v>
      </c>
      <c r="E12" s="447">
        <v>138947233.10443747</v>
      </c>
      <c r="F12" s="389">
        <v>128903222.313375</v>
      </c>
      <c r="G12" s="387">
        <v>128903222.313375</v>
      </c>
      <c r="H12" s="712"/>
      <c r="I12" s="712"/>
      <c r="J12" s="712"/>
      <c r="K12" s="712"/>
      <c r="L12" s="712"/>
    </row>
    <row r="13" spans="1:12" ht="15" customHeight="1" thickBot="1">
      <c r="A13" s="126">
        <v>4</v>
      </c>
      <c r="B13" s="449" t="s">
        <v>252</v>
      </c>
      <c r="C13" s="263">
        <v>1521870121.0356169</v>
      </c>
      <c r="D13" s="263">
        <v>1607744414.7081766</v>
      </c>
      <c r="E13" s="448">
        <v>1577062877.4705558</v>
      </c>
      <c r="F13" s="264">
        <v>1450200685.4841762</v>
      </c>
      <c r="G13" s="263">
        <v>1269416745.4604745</v>
      </c>
      <c r="H13" s="712"/>
      <c r="I13" s="712"/>
      <c r="J13" s="712"/>
      <c r="K13" s="712"/>
      <c r="L13" s="712"/>
    </row>
    <row r="14" spans="1:12">
      <c r="B14" s="21"/>
    </row>
    <row r="15" spans="1:12" ht="25.5">
      <c r="B15" s="99" t="s">
        <v>606</v>
      </c>
    </row>
    <row r="16" spans="1:12">
      <c r="B16" s="99"/>
    </row>
    <row r="17" spans="2:2">
      <c r="B17" s="99"/>
    </row>
    <row r="18" spans="2:2">
      <c r="B18" s="9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C26"/>
  <sheetViews>
    <sheetView showGridLines="0" zoomScaleNormal="100" workbookViewId="0">
      <pane xSplit="1" ySplit="4" topLeftCell="B5" activePane="bottomRight" state="frozen"/>
      <selection pane="topRight" activeCell="B1" sqref="B1"/>
      <selection pane="bottomLeft" activeCell="A4" sqref="A4"/>
      <selection pane="bottomRight" activeCell="F17" sqref="F17"/>
    </sheetView>
  </sheetViews>
  <sheetFormatPr defaultRowHeight="15"/>
  <cols>
    <col min="1" max="1" width="9.5703125" style="2" bestFit="1" customWidth="1"/>
    <col min="2" max="2" width="58.85546875" style="2" customWidth="1"/>
    <col min="3" max="3" width="61" style="2" customWidth="1"/>
  </cols>
  <sheetData>
    <row r="1" spans="1:3">
      <c r="A1" s="2" t="s">
        <v>188</v>
      </c>
      <c r="B1" s="340" t="str">
        <f>Info!C2</f>
        <v>ს.ს "პროკრედიტ ბანკი"</v>
      </c>
    </row>
    <row r="2" spans="1:3">
      <c r="A2" s="2" t="s">
        <v>189</v>
      </c>
      <c r="B2" s="470">
        <f>'1. key ratios'!B2</f>
        <v>44377</v>
      </c>
    </row>
    <row r="4" spans="1:3" ht="25.5" customHeight="1" thickBot="1">
      <c r="A4" s="228" t="s">
        <v>409</v>
      </c>
      <c r="B4" s="58" t="s">
        <v>149</v>
      </c>
      <c r="C4" s="13"/>
    </row>
    <row r="5" spans="1:3" ht="15.75">
      <c r="A5" s="10"/>
      <c r="B5" s="440" t="s">
        <v>150</v>
      </c>
      <c r="C5" s="453" t="s">
        <v>620</v>
      </c>
    </row>
    <row r="6" spans="1:3">
      <c r="A6" s="642">
        <v>1</v>
      </c>
      <c r="B6" s="648" t="s">
        <v>972</v>
      </c>
      <c r="C6" s="450" t="s">
        <v>986</v>
      </c>
    </row>
    <row r="7" spans="1:3">
      <c r="A7" s="642">
        <v>2</v>
      </c>
      <c r="B7" s="648" t="s">
        <v>973</v>
      </c>
      <c r="C7" s="654" t="s">
        <v>987</v>
      </c>
    </row>
    <row r="8" spans="1:3">
      <c r="A8" s="642">
        <v>3</v>
      </c>
      <c r="B8" s="648" t="s">
        <v>974</v>
      </c>
      <c r="C8" s="450" t="s">
        <v>988</v>
      </c>
    </row>
    <row r="9" spans="1:3">
      <c r="A9" s="642">
        <v>4</v>
      </c>
      <c r="B9" s="648" t="s">
        <v>975</v>
      </c>
      <c r="C9" s="450" t="s">
        <v>988</v>
      </c>
    </row>
    <row r="10" spans="1:3">
      <c r="A10" s="642">
        <v>5</v>
      </c>
      <c r="B10" s="648" t="s">
        <v>976</v>
      </c>
      <c r="C10" s="450" t="s">
        <v>987</v>
      </c>
    </row>
    <row r="11" spans="1:3">
      <c r="A11" s="642"/>
      <c r="B11" s="737"/>
      <c r="C11" s="738"/>
    </row>
    <row r="12" spans="1:3" ht="30">
      <c r="A12" s="642"/>
      <c r="B12" s="649" t="s">
        <v>151</v>
      </c>
      <c r="C12" s="454" t="s">
        <v>621</v>
      </c>
    </row>
    <row r="13" spans="1:3" ht="15.75">
      <c r="A13" s="642">
        <v>1</v>
      </c>
      <c r="B13" s="650" t="s">
        <v>977</v>
      </c>
      <c r="C13" s="655" t="s">
        <v>989</v>
      </c>
    </row>
    <row r="14" spans="1:3" ht="15.75">
      <c r="A14" s="642">
        <v>2</v>
      </c>
      <c r="B14" s="650" t="s">
        <v>978</v>
      </c>
      <c r="C14" s="655" t="s">
        <v>990</v>
      </c>
    </row>
    <row r="15" spans="1:3" ht="15.75">
      <c r="A15" s="642">
        <v>3</v>
      </c>
      <c r="B15" s="650" t="s">
        <v>979</v>
      </c>
      <c r="C15" s="452" t="s">
        <v>991</v>
      </c>
    </row>
    <row r="16" spans="1:3" ht="15.75">
      <c r="A16" s="642"/>
      <c r="B16" s="650"/>
      <c r="C16" s="451"/>
    </row>
    <row r="17" spans="1:3" ht="15.75" customHeight="1">
      <c r="A17" s="642"/>
      <c r="B17" s="650"/>
      <c r="C17" s="25"/>
    </row>
    <row r="18" spans="1:3" ht="30" customHeight="1">
      <c r="A18" s="642"/>
      <c r="B18" s="739" t="s">
        <v>152</v>
      </c>
      <c r="C18" s="740"/>
    </row>
    <row r="19" spans="1:3">
      <c r="A19" s="642">
        <v>1</v>
      </c>
      <c r="B19" s="648" t="s">
        <v>980</v>
      </c>
      <c r="C19" s="641">
        <v>1</v>
      </c>
    </row>
    <row r="20" spans="1:3" ht="15.75" customHeight="1">
      <c r="A20" s="642"/>
      <c r="B20" s="648"/>
      <c r="C20" s="59"/>
    </row>
    <row r="21" spans="1:3" ht="29.25" customHeight="1">
      <c r="A21" s="642"/>
      <c r="B21" s="739" t="s">
        <v>272</v>
      </c>
      <c r="C21" s="740"/>
    </row>
    <row r="22" spans="1:3">
      <c r="A22" s="643">
        <v>1</v>
      </c>
      <c r="B22" s="646" t="s">
        <v>981</v>
      </c>
      <c r="C22" s="644">
        <v>0.17</v>
      </c>
    </row>
    <row r="23" spans="1:3">
      <c r="A23" s="643">
        <v>2</v>
      </c>
      <c r="B23" s="646" t="s">
        <v>982</v>
      </c>
      <c r="C23" s="645">
        <v>0.13200000000000001</v>
      </c>
    </row>
    <row r="24" spans="1:3">
      <c r="A24" s="643">
        <v>3</v>
      </c>
      <c r="B24" s="647" t="s">
        <v>983</v>
      </c>
      <c r="C24" s="645">
        <v>0.125</v>
      </c>
    </row>
    <row r="25" spans="1:3">
      <c r="A25" s="643">
        <v>4</v>
      </c>
      <c r="B25" s="646" t="s">
        <v>984</v>
      </c>
      <c r="C25" s="645">
        <v>0.1</v>
      </c>
    </row>
    <row r="26" spans="1:3" ht="15.75" thickBot="1">
      <c r="A26" s="651">
        <v>5</v>
      </c>
      <c r="B26" s="652" t="s">
        <v>985</v>
      </c>
      <c r="C26" s="653">
        <v>8.5999999999999993E-2</v>
      </c>
    </row>
  </sheetData>
  <mergeCells count="3">
    <mergeCell ref="B11:C11"/>
    <mergeCell ref="B21:C21"/>
    <mergeCell ref="B18:C18"/>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7"/>
  <sheetViews>
    <sheetView zoomScaleNormal="100" workbookViewId="0">
      <pane xSplit="1" ySplit="5" topLeftCell="B6" activePane="bottomRight" state="frozen"/>
      <selection activeCell="D6" sqref="D6:D54"/>
      <selection pane="topRight" activeCell="D6" sqref="D6:D54"/>
      <selection pane="bottomLeft" activeCell="D6" sqref="D6:D54"/>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5" t="s">
        <v>188</v>
      </c>
      <c r="B1" s="14" t="s">
        <v>969</v>
      </c>
    </row>
    <row r="2" spans="1:8" s="19" customFormat="1" ht="15.75" customHeight="1">
      <c r="A2" s="19" t="s">
        <v>189</v>
      </c>
      <c r="B2" s="470">
        <v>44377</v>
      </c>
    </row>
    <row r="3" spans="1:8" s="19" customFormat="1" ht="15.75" customHeight="1"/>
    <row r="4" spans="1:8" s="19" customFormat="1" ht="15.75" customHeight="1" thickBot="1">
      <c r="A4" s="229" t="s">
        <v>410</v>
      </c>
      <c r="B4" s="230" t="s">
        <v>262</v>
      </c>
      <c r="C4" s="183"/>
      <c r="D4" s="183"/>
      <c r="E4" s="184" t="s">
        <v>93</v>
      </c>
    </row>
    <row r="5" spans="1:8" s="114" customFormat="1" ht="17.45" customHeight="1">
      <c r="A5" s="353"/>
      <c r="B5" s="354"/>
      <c r="C5" s="182" t="s">
        <v>0</v>
      </c>
      <c r="D5" s="182" t="s">
        <v>1</v>
      </c>
      <c r="E5" s="355" t="s">
        <v>2</v>
      </c>
    </row>
    <row r="6" spans="1:8" s="149" customFormat="1" ht="14.45" customHeight="1">
      <c r="A6" s="356"/>
      <c r="B6" s="741" t="s">
        <v>231</v>
      </c>
      <c r="C6" s="741" t="s">
        <v>230</v>
      </c>
      <c r="D6" s="742" t="s">
        <v>229</v>
      </c>
      <c r="E6" s="743"/>
      <c r="G6"/>
    </row>
    <row r="7" spans="1:8" s="149" customFormat="1" ht="99.6" customHeight="1">
      <c r="A7" s="356"/>
      <c r="B7" s="741"/>
      <c r="C7" s="741"/>
      <c r="D7" s="350" t="s">
        <v>228</v>
      </c>
      <c r="E7" s="351" t="s">
        <v>522</v>
      </c>
      <c r="G7"/>
    </row>
    <row r="8" spans="1:8">
      <c r="A8" s="357">
        <v>1</v>
      </c>
      <c r="B8" s="358" t="s">
        <v>154</v>
      </c>
      <c r="C8" s="359">
        <v>45845565.450000003</v>
      </c>
      <c r="D8" s="359"/>
      <c r="E8" s="360">
        <v>45845565.450000003</v>
      </c>
      <c r="F8" s="6"/>
      <c r="G8" s="6"/>
      <c r="H8" s="6"/>
    </row>
    <row r="9" spans="1:8">
      <c r="A9" s="357">
        <v>2</v>
      </c>
      <c r="B9" s="358" t="s">
        <v>155</v>
      </c>
      <c r="C9" s="359">
        <v>196168709.49000001</v>
      </c>
      <c r="D9" s="359"/>
      <c r="E9" s="360">
        <v>196168709.49000001</v>
      </c>
      <c r="F9" s="6"/>
      <c r="G9" s="6"/>
      <c r="H9" s="6"/>
    </row>
    <row r="10" spans="1:8">
      <c r="A10" s="357">
        <v>3</v>
      </c>
      <c r="B10" s="358" t="s">
        <v>227</v>
      </c>
      <c r="C10" s="359">
        <v>75594646.780000001</v>
      </c>
      <c r="D10" s="359"/>
      <c r="E10" s="360">
        <v>75594646.780000001</v>
      </c>
      <c r="F10" s="6"/>
      <c r="G10" s="6"/>
      <c r="H10" s="6"/>
    </row>
    <row r="11" spans="1:8">
      <c r="A11" s="357">
        <v>4</v>
      </c>
      <c r="B11" s="358" t="s">
        <v>185</v>
      </c>
      <c r="C11" s="359">
        <v>0</v>
      </c>
      <c r="D11" s="359"/>
      <c r="E11" s="360"/>
      <c r="F11" s="6"/>
      <c r="G11" s="6"/>
      <c r="H11" s="6"/>
    </row>
    <row r="12" spans="1:8">
      <c r="A12" s="357">
        <v>5</v>
      </c>
      <c r="B12" s="358" t="s">
        <v>157</v>
      </c>
      <c r="C12" s="359">
        <v>63335037.299999997</v>
      </c>
      <c r="D12" s="359"/>
      <c r="E12" s="360">
        <v>63335037.299999997</v>
      </c>
      <c r="F12" s="6"/>
      <c r="G12" s="6"/>
      <c r="H12" s="6"/>
    </row>
    <row r="13" spans="1:8">
      <c r="A13" s="357">
        <v>6.1</v>
      </c>
      <c r="B13" s="358" t="s">
        <v>158</v>
      </c>
      <c r="C13" s="361">
        <v>1378813125.25</v>
      </c>
      <c r="D13" s="359"/>
      <c r="E13" s="360">
        <v>1378813125.25</v>
      </c>
      <c r="F13" s="6"/>
      <c r="G13" s="6"/>
      <c r="H13" s="6"/>
    </row>
    <row r="14" spans="1:8">
      <c r="A14" s="357">
        <v>6.2</v>
      </c>
      <c r="B14" s="362" t="s">
        <v>159</v>
      </c>
      <c r="C14" s="361">
        <v>-72108034.730000004</v>
      </c>
      <c r="D14" s="359"/>
      <c r="E14" s="360">
        <v>-72108034.730000004</v>
      </c>
      <c r="F14" s="6"/>
      <c r="G14" s="6"/>
      <c r="H14" s="6"/>
    </row>
    <row r="15" spans="1:8">
      <c r="A15" s="357">
        <v>6</v>
      </c>
      <c r="B15" s="358" t="s">
        <v>226</v>
      </c>
      <c r="C15" s="359">
        <v>1306705090.52</v>
      </c>
      <c r="D15" s="359"/>
      <c r="E15" s="360">
        <v>1306705090.52</v>
      </c>
      <c r="F15" s="6"/>
      <c r="G15" s="6"/>
      <c r="H15" s="6"/>
    </row>
    <row r="16" spans="1:8">
      <c r="A16" s="357">
        <v>7</v>
      </c>
      <c r="B16" s="358" t="s">
        <v>161</v>
      </c>
      <c r="C16" s="359">
        <v>8705380.5500000007</v>
      </c>
      <c r="D16" s="359"/>
      <c r="E16" s="360">
        <v>8705380.5500000007</v>
      </c>
      <c r="F16" s="6"/>
      <c r="G16" s="6"/>
      <c r="H16" s="6"/>
    </row>
    <row r="17" spans="1:8">
      <c r="A17" s="357">
        <v>8</v>
      </c>
      <c r="B17" s="358" t="s">
        <v>162</v>
      </c>
      <c r="C17" s="359">
        <v>141366.5</v>
      </c>
      <c r="D17" s="359"/>
      <c r="E17" s="360">
        <v>141366.5</v>
      </c>
      <c r="F17" s="6"/>
      <c r="G17" s="6"/>
      <c r="H17" s="6"/>
    </row>
    <row r="18" spans="1:8">
      <c r="A18" s="357">
        <v>9</v>
      </c>
      <c r="B18" s="358" t="s">
        <v>163</v>
      </c>
      <c r="C18" s="359">
        <v>6360625.3799999999</v>
      </c>
      <c r="D18" s="359">
        <v>6194572.1799999997</v>
      </c>
      <c r="E18" s="360">
        <v>166053.20000000019</v>
      </c>
      <c r="F18" s="6"/>
      <c r="G18" s="6"/>
      <c r="H18" s="6"/>
    </row>
    <row r="19" spans="1:8" ht="25.5">
      <c r="A19" s="357">
        <v>10</v>
      </c>
      <c r="B19" s="358" t="s">
        <v>164</v>
      </c>
      <c r="C19" s="359">
        <v>52525500.619999997</v>
      </c>
      <c r="D19" s="359">
        <v>1245105.17</v>
      </c>
      <c r="E19" s="360">
        <v>51280395.449999996</v>
      </c>
      <c r="F19" s="6"/>
      <c r="G19" s="6"/>
      <c r="H19" s="6"/>
    </row>
    <row r="20" spans="1:8">
      <c r="A20" s="357">
        <v>11</v>
      </c>
      <c r="B20" s="358" t="s">
        <v>165</v>
      </c>
      <c r="C20" s="359">
        <v>23193972.629999999</v>
      </c>
      <c r="D20" s="359"/>
      <c r="E20" s="360">
        <v>23193972.629999999</v>
      </c>
      <c r="F20" s="6"/>
      <c r="G20" s="6"/>
      <c r="H20" s="6"/>
    </row>
    <row r="21" spans="1:8" ht="39" thickBot="1">
      <c r="A21" s="363"/>
      <c r="B21" s="364" t="s">
        <v>485</v>
      </c>
      <c r="C21" s="316">
        <v>1778575895.22</v>
      </c>
      <c r="D21" s="316">
        <v>7439677.3499999996</v>
      </c>
      <c r="E21" s="365">
        <v>1771136217.8700001</v>
      </c>
      <c r="F21" s="6"/>
      <c r="G21" s="6"/>
      <c r="H21" s="6"/>
    </row>
    <row r="22" spans="1:8">
      <c r="A22"/>
      <c r="B22"/>
      <c r="C22"/>
      <c r="D22"/>
      <c r="E22"/>
    </row>
    <row r="23" spans="1:8">
      <c r="A23"/>
      <c r="B23"/>
      <c r="C23"/>
      <c r="D23"/>
      <c r="E23"/>
    </row>
    <row r="25" spans="1:8" s="2" customFormat="1">
      <c r="B25" s="61"/>
      <c r="F25"/>
      <c r="G25"/>
    </row>
    <row r="26" spans="1:8" s="2" customFormat="1">
      <c r="B26" s="62"/>
      <c r="F26"/>
      <c r="G26"/>
    </row>
    <row r="27" spans="1:8" s="2" customFormat="1">
      <c r="B27" s="61"/>
      <c r="F27"/>
      <c r="G27"/>
    </row>
    <row r="28" spans="1:8" s="2" customFormat="1">
      <c r="B28" s="61"/>
      <c r="F28"/>
      <c r="G28"/>
    </row>
    <row r="29" spans="1:8" s="2" customFormat="1">
      <c r="B29" s="61"/>
      <c r="F29"/>
      <c r="G29"/>
    </row>
    <row r="30" spans="1:8" s="2" customFormat="1">
      <c r="B30" s="61"/>
      <c r="F30"/>
      <c r="G30"/>
    </row>
    <row r="31" spans="1:8" s="2" customFormat="1">
      <c r="B31" s="61"/>
      <c r="F31"/>
      <c r="G31"/>
    </row>
    <row r="32" spans="1:8" s="2" customFormat="1">
      <c r="B32" s="62"/>
      <c r="F32"/>
      <c r="G32"/>
    </row>
    <row r="33" spans="2:7" s="2" customFormat="1">
      <c r="B33" s="62"/>
      <c r="F33"/>
      <c r="G33"/>
    </row>
    <row r="34" spans="2:7" s="2" customFormat="1">
      <c r="B34" s="62"/>
      <c r="F34"/>
      <c r="G34"/>
    </row>
    <row r="35" spans="2:7" s="2" customFormat="1">
      <c r="B35" s="62"/>
      <c r="F35"/>
      <c r="G35"/>
    </row>
    <row r="36" spans="2:7" s="2" customFormat="1">
      <c r="B36" s="62"/>
      <c r="F36"/>
      <c r="G36"/>
    </row>
    <row r="37" spans="2:7" s="2" customFormat="1">
      <c r="B37" s="6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3"/>
  <sheetViews>
    <sheetView zoomScaleNormal="100" workbookViewId="0">
      <pane xSplit="1" ySplit="4" topLeftCell="B5" activePane="bottomRight" state="frozen"/>
      <selection activeCell="D6" sqref="D6:E54"/>
      <selection pane="topRight" activeCell="D6" sqref="D6:E54"/>
      <selection pane="bottomLeft" activeCell="D6" sqref="D6:E54"/>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188</v>
      </c>
      <c r="B1" s="14" t="s">
        <v>969</v>
      </c>
    </row>
    <row r="2" spans="1:6" s="19" customFormat="1" ht="15.75" customHeight="1">
      <c r="A2" s="19" t="s">
        <v>189</v>
      </c>
      <c r="B2" s="470">
        <v>44377</v>
      </c>
      <c r="C2"/>
      <c r="D2"/>
      <c r="E2"/>
      <c r="F2"/>
    </row>
    <row r="3" spans="1:6" s="19" customFormat="1" ht="15.75" customHeight="1">
      <c r="C3"/>
      <c r="D3"/>
      <c r="E3"/>
      <c r="F3"/>
    </row>
    <row r="4" spans="1:6" s="19" customFormat="1" ht="26.25" thickBot="1">
      <c r="A4" s="19" t="s">
        <v>411</v>
      </c>
      <c r="B4" s="190" t="s">
        <v>265</v>
      </c>
      <c r="C4" s="184" t="s">
        <v>93</v>
      </c>
      <c r="D4"/>
      <c r="E4"/>
      <c r="F4"/>
    </row>
    <row r="5" spans="1:6" ht="26.25">
      <c r="A5" s="185">
        <v>1</v>
      </c>
      <c r="B5" s="186" t="s">
        <v>433</v>
      </c>
      <c r="C5" s="265">
        <f>'7. LI1'!E21</f>
        <v>1771136217.8700001</v>
      </c>
      <c r="D5" s="710"/>
    </row>
    <row r="6" spans="1:6" s="175" customFormat="1">
      <c r="A6" s="113">
        <v>2.1</v>
      </c>
      <c r="B6" s="192" t="s">
        <v>266</v>
      </c>
      <c r="C6" s="266">
        <v>160469164.69580001</v>
      </c>
      <c r="D6" s="710"/>
    </row>
    <row r="7" spans="1:6" s="4" customFormat="1" ht="25.5" outlineLevel="1">
      <c r="A7" s="191">
        <v>2.2000000000000002</v>
      </c>
      <c r="B7" s="187" t="s">
        <v>267</v>
      </c>
      <c r="C7" s="267">
        <v>147117021.47999999</v>
      </c>
      <c r="D7" s="710"/>
    </row>
    <row r="8" spans="1:6" s="4" customFormat="1" ht="26.25">
      <c r="A8" s="191">
        <v>3</v>
      </c>
      <c r="B8" s="188" t="s">
        <v>434</v>
      </c>
      <c r="C8" s="268">
        <v>2078722404.0458002</v>
      </c>
      <c r="D8" s="710"/>
    </row>
    <row r="9" spans="1:6" s="175" customFormat="1">
      <c r="A9" s="113">
        <v>4</v>
      </c>
      <c r="B9" s="195" t="s">
        <v>263</v>
      </c>
      <c r="C9" s="266">
        <v>24397943.954800002</v>
      </c>
      <c r="D9" s="710"/>
    </row>
    <row r="10" spans="1:6" s="4" customFormat="1" ht="25.5" outlineLevel="1">
      <c r="A10" s="191">
        <v>5.0999999999999996</v>
      </c>
      <c r="B10" s="187" t="s">
        <v>273</v>
      </c>
      <c r="C10" s="267">
        <v>-81043262.076480001</v>
      </c>
      <c r="D10" s="710"/>
    </row>
    <row r="11" spans="1:6" s="4" customFormat="1" ht="25.5" outlineLevel="1">
      <c r="A11" s="191">
        <v>5.2</v>
      </c>
      <c r="B11" s="187" t="s">
        <v>274</v>
      </c>
      <c r="C11" s="267">
        <v>-144174681.05039999</v>
      </c>
      <c r="D11" s="710"/>
    </row>
    <row r="12" spans="1:6" s="4" customFormat="1">
      <c r="A12" s="191">
        <v>6</v>
      </c>
      <c r="B12" s="193" t="s">
        <v>607</v>
      </c>
      <c r="C12" s="366">
        <v>14922935.4752004</v>
      </c>
      <c r="D12" s="710"/>
    </row>
    <row r="13" spans="1:6" s="4" customFormat="1" ht="15.75" thickBot="1">
      <c r="A13" s="194">
        <v>7</v>
      </c>
      <c r="B13" s="189" t="s">
        <v>264</v>
      </c>
      <c r="C13" s="269">
        <v>1892825340.3489206</v>
      </c>
      <c r="D13" s="710"/>
    </row>
    <row r="15" spans="1:6" ht="26.25">
      <c r="B15" s="21" t="s">
        <v>608</v>
      </c>
    </row>
    <row r="17" spans="2:9" s="2" customFormat="1">
      <c r="B17" s="63"/>
      <c r="C17"/>
      <c r="D17"/>
      <c r="E17"/>
      <c r="F17"/>
      <c r="G17"/>
      <c r="H17"/>
      <c r="I17"/>
    </row>
    <row r="18" spans="2:9" s="2" customFormat="1">
      <c r="B18" s="60"/>
      <c r="C18"/>
      <c r="D18"/>
      <c r="E18"/>
      <c r="F18"/>
      <c r="G18"/>
      <c r="H18"/>
      <c r="I18"/>
    </row>
    <row r="19" spans="2:9" s="2" customFormat="1">
      <c r="B19" s="60"/>
      <c r="C19"/>
      <c r="D19"/>
      <c r="E19"/>
      <c r="F19"/>
      <c r="G19"/>
      <c r="H19"/>
      <c r="I19"/>
    </row>
    <row r="20" spans="2:9" s="2" customFormat="1">
      <c r="B20" s="62"/>
      <c r="C20"/>
      <c r="D20"/>
      <c r="E20"/>
      <c r="F20"/>
      <c r="G20"/>
      <c r="H20"/>
      <c r="I20"/>
    </row>
    <row r="21" spans="2:9" s="2" customFormat="1">
      <c r="B21" s="61"/>
      <c r="C21"/>
      <c r="D21"/>
      <c r="E21"/>
      <c r="F21"/>
      <c r="G21"/>
      <c r="H21"/>
      <c r="I21"/>
    </row>
    <row r="22" spans="2:9" s="2" customFormat="1">
      <c r="B22" s="62"/>
      <c r="C22"/>
      <c r="D22"/>
      <c r="E22"/>
      <c r="F22"/>
      <c r="G22"/>
      <c r="H22"/>
      <c r="I22"/>
    </row>
    <row r="23" spans="2:9" s="2" customFormat="1">
      <c r="B23" s="61"/>
      <c r="C23"/>
      <c r="D23"/>
      <c r="E23"/>
      <c r="F23"/>
      <c r="G23"/>
      <c r="H23"/>
      <c r="I23"/>
    </row>
    <row r="24" spans="2:9" s="2" customFormat="1">
      <c r="B24" s="61"/>
      <c r="C24"/>
      <c r="D24"/>
      <c r="E24"/>
      <c r="F24"/>
      <c r="G24"/>
      <c r="H24"/>
      <c r="I24"/>
    </row>
    <row r="25" spans="2:9" s="2" customFormat="1">
      <c r="B25" s="61"/>
      <c r="C25"/>
      <c r="D25"/>
      <c r="E25"/>
      <c r="F25"/>
      <c r="G25"/>
      <c r="H25"/>
      <c r="I25"/>
    </row>
    <row r="26" spans="2:9" s="2" customFormat="1">
      <c r="B26" s="61"/>
      <c r="C26"/>
      <c r="D26"/>
      <c r="E26"/>
      <c r="F26"/>
      <c r="G26"/>
      <c r="H26"/>
      <c r="I26"/>
    </row>
    <row r="27" spans="2:9" s="2" customFormat="1">
      <c r="B27" s="61"/>
      <c r="C27"/>
      <c r="D27"/>
      <c r="E27"/>
      <c r="F27"/>
      <c r="G27"/>
      <c r="H27"/>
      <c r="I27"/>
    </row>
    <row r="28" spans="2:9" s="2" customFormat="1">
      <c r="B28" s="62"/>
      <c r="C28"/>
      <c r="D28"/>
      <c r="E28"/>
      <c r="F28"/>
      <c r="G28"/>
      <c r="H28"/>
      <c r="I28"/>
    </row>
    <row r="29" spans="2:9" s="2" customFormat="1">
      <c r="B29" s="62"/>
      <c r="C29"/>
      <c r="D29"/>
      <c r="E29"/>
      <c r="F29"/>
      <c r="G29"/>
      <c r="H29"/>
      <c r="I29"/>
    </row>
    <row r="30" spans="2:9" s="2" customFormat="1">
      <c r="B30" s="62"/>
      <c r="C30"/>
      <c r="D30"/>
      <c r="E30"/>
      <c r="F30"/>
      <c r="G30"/>
      <c r="H30"/>
      <c r="I30"/>
    </row>
    <row r="31" spans="2:9" s="2" customFormat="1">
      <c r="B31" s="62"/>
      <c r="C31"/>
      <c r="D31"/>
      <c r="E31"/>
      <c r="F31"/>
      <c r="G31"/>
      <c r="H31"/>
      <c r="I31"/>
    </row>
    <row r="32" spans="2:9" s="2" customFormat="1">
      <c r="B32" s="62"/>
      <c r="C32"/>
      <c r="D32"/>
      <c r="E32"/>
      <c r="F32"/>
      <c r="G32"/>
      <c r="H32"/>
      <c r="I32"/>
    </row>
    <row r="33" spans="2:9" s="2" customFormat="1">
      <c r="B33" s="6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p0PcfPbl6d6B0l/JXTj1bCR/V81/ZbAs8X6842BKZEM=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EGzE1fJaMZgopG4VOkAXzEaPKqM9TeBZMhu+pws7Lq4=</DigestValue>
    </Reference>
  </SignedInfo>
  <SignatureValue>F3VY/X6WBfXOUDS0FhzG0iShQVyZLAPHeKg8Ydn2DF1svtgRLLanAhzagzDv5ZPwGvnHtzHvAMzP
ONUCQh5N9fs/OSLhPWnwb95cB3zD869F5sHD7wHwFT+emXFuoSULrGY9N/tCoaV++qTAJwps9jcY
rsmINfm+V9NgEwD0+dxncguSn8jCC1iBp6Rppoe/vzldGXinJQVjDbBzmdz4gTeQnk/tBt7mZyiJ
8JAAM4Wmjow5mx0+iruCzD4gmPw8CA6OsMWiK4zgqL+5feSwkZFabVLeoZ4Jq9Q4ErqAwqhXwUW1
N5BWtArT5k6xgl1vdrNR+v+oS/i/qBKSH5KEug==</SignatureValue>
  <KeyInfo>
    <X509Data>
      <X509Certificate>MIIGOTCCBSGgAwIBAgIKLk7tEgACAAG55zANBgkqhkiG9w0BAQsFADBKMRIwEAYKCZImiZPyLGQBGRYCZ2UxEzARBgoJkiaJk/IsZAEZFgNuYmcxHzAdBgNVBAMTFk5CRyBDbGFzcyAyIElOVCBTdWIgQ0EwHhcNMjAxMjEwMDgwNDEyWhcNMjExMjIyMDk0NjU2WjA3MRswGQYDVQQKExJKU0MgUHJvQ3JlZGl0IEJhbmsxGDAWBgNVBAMTD05hbmEgQ2hpa3ZhaWR6ZTCCASIwDQYJKoZIhvcNAQEBBQADggEPADCCAQoCggEBANgwPOoIj7Q3ZGTFELw02xB3hO1VVHRcne+wPWFzJVkJIFAoKSS8djDvKzdoSXOjklaaRBq5MpdZVeF/b97DbaHuQndUOCssqA6oqLV3z4PDgZ6RJcYGYkYAuqxXUTRy4LWLUM0jVnS+Sta82lKn+PKY5ssOKc8ry3MVzFgXQLlEfyct4YbV10+zsjlv08BDStblS3rNZrbLq7EHODw6DYs+3O/4w1ecR5CyGUq4zzPCY38bcMGmtpZrvh3kLnSaPvXsjzqDPU/s+qSt4RGg4CpGJY1VFlVojvafx+T6amzcPa41UWVWsddmqhhk9P+ENhaPvW77qW1k1U+q9qvcAd8CAwEAAaOCAzIwggMuMDwGCSsGAQQBgjcVBwQvMC0GJSsGAQQBgjcVCOayYION9USGgZkJg7ihSoO+hHEEg8SRM4SDiF0CAWQCASMwHQYDVR0lBBYwFAYIKwYBBQUHAwIGCCsGAQUFBwMEMAsGA1UdDwQEAwIHgDAnBgkrBgEEAYI3FQoEGjAYMAoGCCsGAQUFBwMCMAoGCCsGAQUFBwMEMB0GA1UdDgQWBBQde+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oNn5jXJ6liVg7WKAZAuP+LBZS8KcaXxWpBIrP/2oHIhOd8PnU3avGujWIO3m0y/mq5aiblNCjlgVeK557z5SeUrGIiNlDW17usopQxGovDX9RI1HsqGzsprUQ0TqkUzlLMK0yhhJC7TR/wAcPlAVUiGPcdYrVF/GeE3OTvPzx6In+YHygDhs/xOnsTRdKmw5ZsOSrczZStvCpHdqIqkCn1gmdGzosTOqVjuvMT6wsGRPBlO1NfY1x4o8HnsD6WnUKIxj5BQlPChjrIr2vwxv1TpjPMFx9TRFWj5Vi190jEz9bW1wJBViXXHva92vEgjK1xVVu15+N899z9k30URY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vBaR43eDwobddHsOiDaPyzdGbgNTk8fUBaJQmnmzYIo=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Ca1lXDKpJMIK211wZjRqKLPu7KC3wWuCP9jbvEHt6lc=</DigestValue>
      </Reference>
      <Reference URI="/xl/styles.xml?ContentType=application/vnd.openxmlformats-officedocument.spreadsheetml.styles+xml">
        <DigestMethod Algorithm="http://www.w3.org/2001/04/xmlenc#sha256"/>
        <DigestValue>n2at7svM22Bq0K3JiCVnyhybU7HhAy2igZIj55xZTfc=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u4+QhIozq9GH6Nras+FQLpAzzoJrhn4/J77e/kfofCA=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KCC7u8/Widj3AMh+VmydDoWsWZ1imZnGw2tmx7Az0hw=</DigestValue>
      </Reference>
      <Reference URI="/xl/worksheets/sheet10.xml?ContentType=application/vnd.openxmlformats-officedocument.spreadsheetml.worksheet+xml">
        <DigestMethod Algorithm="http://www.w3.org/2001/04/xmlenc#sha256"/>
        <DigestValue>V7p7QUrn2nbVXBEI0RHIVj67YiI4SXzhmFlxZVrAVlQ=</DigestValue>
      </Reference>
      <Reference URI="/xl/worksheets/sheet11.xml?ContentType=application/vnd.openxmlformats-officedocument.spreadsheetml.worksheet+xml">
        <DigestMethod Algorithm="http://www.w3.org/2001/04/xmlenc#sha256"/>
        <DigestValue>jg2v29ghWL51JdSYtgJtbJqogUHQ8HFiFCMWL61js8U=</DigestValue>
      </Reference>
      <Reference URI="/xl/worksheets/sheet12.xml?ContentType=application/vnd.openxmlformats-officedocument.spreadsheetml.worksheet+xml">
        <DigestMethod Algorithm="http://www.w3.org/2001/04/xmlenc#sha256"/>
        <DigestValue>sKdfDqHb3Lao7jn0jqiJBbt76iPUDrBwmtHUrENFCOs=</DigestValue>
      </Reference>
      <Reference URI="/xl/worksheets/sheet13.xml?ContentType=application/vnd.openxmlformats-officedocument.spreadsheetml.worksheet+xml">
        <DigestMethod Algorithm="http://www.w3.org/2001/04/xmlenc#sha256"/>
        <DigestValue>LIyO2Bw3zY2mpwk4WcAQPB30X6uuj/aNpBj58oO+6M0=</DigestValue>
      </Reference>
      <Reference URI="/xl/worksheets/sheet14.xml?ContentType=application/vnd.openxmlformats-officedocument.spreadsheetml.worksheet+xml">
        <DigestMethod Algorithm="http://www.w3.org/2001/04/xmlenc#sha256"/>
        <DigestValue>dP9E3NHE5TxGHaQ5aOPllYWy7Wm1o/BU/SvaWoez1VQ=</DigestValue>
      </Reference>
      <Reference URI="/xl/worksheets/sheet15.xml?ContentType=application/vnd.openxmlformats-officedocument.spreadsheetml.worksheet+xml">
        <DigestMethod Algorithm="http://www.w3.org/2001/04/xmlenc#sha256"/>
        <DigestValue>NSD08c3nZ+LMjEsPwjG6IuKU8FWw2Z/DQHKy5fASNks=</DigestValue>
      </Reference>
      <Reference URI="/xl/worksheets/sheet16.xml?ContentType=application/vnd.openxmlformats-officedocument.spreadsheetml.worksheet+xml">
        <DigestMethod Algorithm="http://www.w3.org/2001/04/xmlenc#sha256"/>
        <DigestValue>BDFieMo4TamT3OU/tU1oTJhprkSRATSDdS3viBuPvrU=</DigestValue>
      </Reference>
      <Reference URI="/xl/worksheets/sheet17.xml?ContentType=application/vnd.openxmlformats-officedocument.spreadsheetml.worksheet+xml">
        <DigestMethod Algorithm="http://www.w3.org/2001/04/xmlenc#sha256"/>
        <DigestValue>7UC7mRNHOI74VoL8o2DZPDs83D/XAt4l5F1WuezG/0U=</DigestValue>
      </Reference>
      <Reference URI="/xl/worksheets/sheet18.xml?ContentType=application/vnd.openxmlformats-officedocument.spreadsheetml.worksheet+xml">
        <DigestMethod Algorithm="http://www.w3.org/2001/04/xmlenc#sha256"/>
        <DigestValue>kSwU4NewabPsHEpUzwb1a0h02J4kYwOEzz7+J48PKAg=</DigestValue>
      </Reference>
      <Reference URI="/xl/worksheets/sheet19.xml?ContentType=application/vnd.openxmlformats-officedocument.spreadsheetml.worksheet+xml">
        <DigestMethod Algorithm="http://www.w3.org/2001/04/xmlenc#sha256"/>
        <DigestValue>SyZiAyi/fo+1tIqQo86jeu+HCzPZQ1KLTPUVbbguB14=</DigestValue>
      </Reference>
      <Reference URI="/xl/worksheets/sheet2.xml?ContentType=application/vnd.openxmlformats-officedocument.spreadsheetml.worksheet+xml">
        <DigestMethod Algorithm="http://www.w3.org/2001/04/xmlenc#sha256"/>
        <DigestValue>5rmwn8vipDqQ08TYtrcN7y4CUdC1CSyERobkxOE5BDc=</DigestValue>
      </Reference>
      <Reference URI="/xl/worksheets/sheet20.xml?ContentType=application/vnd.openxmlformats-officedocument.spreadsheetml.worksheet+xml">
        <DigestMethod Algorithm="http://www.w3.org/2001/04/xmlenc#sha256"/>
        <DigestValue>5z7uNzgGoy9Fz3YNf73eE7r70KO43tdAWp7GZp5a1qA=</DigestValue>
      </Reference>
      <Reference URI="/xl/worksheets/sheet21.xml?ContentType=application/vnd.openxmlformats-officedocument.spreadsheetml.worksheet+xml">
        <DigestMethod Algorithm="http://www.w3.org/2001/04/xmlenc#sha256"/>
        <DigestValue>Ici8RfZD5Xd0TkNz6qoK5J/YaxLeE0CT8wJXR2oldRI=</DigestValue>
      </Reference>
      <Reference URI="/xl/worksheets/sheet22.xml?ContentType=application/vnd.openxmlformats-officedocument.spreadsheetml.worksheet+xml">
        <DigestMethod Algorithm="http://www.w3.org/2001/04/xmlenc#sha256"/>
        <DigestValue>FI0tXj8+ymcwS3GPEJqJE0kgo0EQ9cTC13VVYUni/wU=</DigestValue>
      </Reference>
      <Reference URI="/xl/worksheets/sheet23.xml?ContentType=application/vnd.openxmlformats-officedocument.spreadsheetml.worksheet+xml">
        <DigestMethod Algorithm="http://www.w3.org/2001/04/xmlenc#sha256"/>
        <DigestValue>rxwGFxT7vvXmNk6E42EMr0Zufq7oUptHizwRlZMkBFg=</DigestValue>
      </Reference>
      <Reference URI="/xl/worksheets/sheet24.xml?ContentType=application/vnd.openxmlformats-officedocument.spreadsheetml.worksheet+xml">
        <DigestMethod Algorithm="http://www.w3.org/2001/04/xmlenc#sha256"/>
        <DigestValue>0G/vTbiLBqKqeYDTNrnXRL0YTSPnUk4gOGaQq2LKvow=</DigestValue>
      </Reference>
      <Reference URI="/xl/worksheets/sheet25.xml?ContentType=application/vnd.openxmlformats-officedocument.spreadsheetml.worksheet+xml">
        <DigestMethod Algorithm="http://www.w3.org/2001/04/xmlenc#sha256"/>
        <DigestValue>3f2BK+Xhm9SvSSKK50EP/WiqKYvEDbAc+XYhTO1yMBw=</DigestValue>
      </Reference>
      <Reference URI="/xl/worksheets/sheet26.xml?ContentType=application/vnd.openxmlformats-officedocument.spreadsheetml.worksheet+xml">
        <DigestMethod Algorithm="http://www.w3.org/2001/04/xmlenc#sha256"/>
        <DigestValue>U90V5z7PFC5UezsWqID/TwBTogihUO43Ll9q/euBio4=</DigestValue>
      </Reference>
      <Reference URI="/xl/worksheets/sheet27.xml?ContentType=application/vnd.openxmlformats-officedocument.spreadsheetml.worksheet+xml">
        <DigestMethod Algorithm="http://www.w3.org/2001/04/xmlenc#sha256"/>
        <DigestValue>YYpt8ulYxbw1oGeeBLKmjijkL8bVpoyZ84bmRWzi9Uw=</DigestValue>
      </Reference>
      <Reference URI="/xl/worksheets/sheet28.xml?ContentType=application/vnd.openxmlformats-officedocument.spreadsheetml.worksheet+xml">
        <DigestMethod Algorithm="http://www.w3.org/2001/04/xmlenc#sha256"/>
        <DigestValue>AFlsOSoZQu733Z8oQFgrglXQDxcaFU3lxr7/drKmhTM=</DigestValue>
      </Reference>
      <Reference URI="/xl/worksheets/sheet29.xml?ContentType=application/vnd.openxmlformats-officedocument.spreadsheetml.worksheet+xml">
        <DigestMethod Algorithm="http://www.w3.org/2001/04/xmlenc#sha256"/>
        <DigestValue>kdoU6mvpdbAUASbwTenLQkl8Ii4gMH8oV/G3fsK08SI=</DigestValue>
      </Reference>
      <Reference URI="/xl/worksheets/sheet3.xml?ContentType=application/vnd.openxmlformats-officedocument.spreadsheetml.worksheet+xml">
        <DigestMethod Algorithm="http://www.w3.org/2001/04/xmlenc#sha256"/>
        <DigestValue>o5mrwwZeM6lb0ZFzwGlYIfNJphyJgY2IAIojk7iuh+I=</DigestValue>
      </Reference>
      <Reference URI="/xl/worksheets/sheet4.xml?ContentType=application/vnd.openxmlformats-officedocument.spreadsheetml.worksheet+xml">
        <DigestMethod Algorithm="http://www.w3.org/2001/04/xmlenc#sha256"/>
        <DigestValue>w9vfc2J4DhRlKTarpx/Omf/ZiATYd85cZSeaYQZYk7s=</DigestValue>
      </Reference>
      <Reference URI="/xl/worksheets/sheet5.xml?ContentType=application/vnd.openxmlformats-officedocument.spreadsheetml.worksheet+xml">
        <DigestMethod Algorithm="http://www.w3.org/2001/04/xmlenc#sha256"/>
        <DigestValue>LW6t8tXPbbKvey/HwpBE5F/PDCs6z9dHL5h07/swwDI=</DigestValue>
      </Reference>
      <Reference URI="/xl/worksheets/sheet6.xml?ContentType=application/vnd.openxmlformats-officedocument.spreadsheetml.worksheet+xml">
        <DigestMethod Algorithm="http://www.w3.org/2001/04/xmlenc#sha256"/>
        <DigestValue>cRwkvy5iOiKDkiKyBR6jU3GwmNMy5mra+GMgsXMK+F8=</DigestValue>
      </Reference>
      <Reference URI="/xl/worksheets/sheet7.xml?ContentType=application/vnd.openxmlformats-officedocument.spreadsheetml.worksheet+xml">
        <DigestMethod Algorithm="http://www.w3.org/2001/04/xmlenc#sha256"/>
        <DigestValue>NnLuBK8O0Mdsw3P4Uo3cxBYLxWEFvz/o/RVDyVLe/L4=</DigestValue>
      </Reference>
      <Reference URI="/xl/worksheets/sheet8.xml?ContentType=application/vnd.openxmlformats-officedocument.spreadsheetml.worksheet+xml">
        <DigestMethod Algorithm="http://www.w3.org/2001/04/xmlenc#sha256"/>
        <DigestValue>ETJfSQz/5cACOOvyVx0u1KwIeaaf+ijwDiESOe88wvQ=</DigestValue>
      </Reference>
      <Reference URI="/xl/worksheets/sheet9.xml?ContentType=application/vnd.openxmlformats-officedocument.spreadsheetml.worksheet+xml">
        <DigestMethod Algorithm="http://www.w3.org/2001/04/xmlenc#sha256"/>
        <DigestValue>enCat6LZOkendd59buzgjmAKGnjF1UqcXkUdJkW82RQ=</DigestValue>
      </Reference>
    </Manifest>
    <SignatureProperties>
      <SignatureProperty Id="idSignatureTime" Target="#idPackageSignature">
        <mdssi:SignatureTime xmlns:mdssi="http://schemas.openxmlformats.org/package/2006/digital-signature">
          <mdssi:Format>YYYY-MM-DDThh:mm:ssTZD</mdssi:Format>
          <mdssi:Value>2021-07-28T08:34:32Z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2021-07-28T08:34:32Z</xd:SigningTime>
          <xd:SigningCertificate>
            <xd:Cert>
              <xd:CertDigest>
                <DigestMethod Algorithm="http://www.w3.org/2001/04/xmlenc#sha256"/>
                <DigestValue>mLgEd2omcWQrJwOgm16H+tTMcDTzNTWp2M7IauTJTSk=</DigestValue>
              </xd:CertDigest>
              <xd:IssuerSerial>
                <X509IssuerName>CN=NBG Class 2 INT Sub CA, DC=nbg, DC=ge</X509IssuerName>
                <X509SerialNumber>218684786966098184616423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UsXLcuGOq7/JG7wweOsx0cCVgcX4mfAIxBYAaKtTvlw=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PmpKgOTasiqUa5kY7Rdr/O6znSfx0Vw8jn1PfbUCbsg=</DigestValue>
    </Reference>
  </SignedInfo>
  <SignatureValue>s0FA7qxxZwY4dZfQ1nYcez/JlAQNTsQuJmbsFn00gUnzCcqiymv147Mdo7K7ebhfdxvCbSs69Bv1
lpXhK2+SWijiHvQAZTr6+55/Ki9ss+Q15D4Gp5ctlH/ITHIvAY0x6270OF1U68EYjVc0wx1r7jcs
Qb+TpFJ/vinTapeGZFePTt+DnIlRW/W8xGHnGVVg2nyMdXzyIZ3XbgqYvunPwtkaS5V98l3lT1qg
6Tts+p++Nc3m/9ZyseeZhbTM8omzcoxVXHH7MfjhZTk6DpcOu78mqRxAYAc/gxNXFCp8m0iJB/6r
wsqBHOhvPkPk6kFl/695F6xB8gIx6Bn9BH5AbQ==</SignatureValue>
  <KeyInfo>
    <X509Data>
      <X509Certificate>MIIGQDCCBSigAwIBAgIKcK6ETAACAAGxVDANBgkqhkiG9w0BAQsFADBKMRIwEAYKCZImiZPyLGQBGRYCZ2UxEzARBgoJkiaJk/IsZAEZFgNuYmcxHzAdBgNVBAMTFk5CRyBDbGFzcyAyIElOVCBTdWIgQ0EwHhcNMjAxMTAzMTIxODQ0WhcNMjExMjIyMDk0NjU2WjA+MRswGQYDVQQKExJKU0MgUHJvQ3JlZGl0IEJhbmsxHzAdBgNVBAMTFkJQQyAtIEVsZW5lIFRzaW50c2FkemUwggEiMA0GCSqGSIb3DQEBAQUAA4IBDwAwggEKAoIBAQDd1UEjqsaBasEs/Xnrpzjs3oaq8mHcmW/0RIQDhBeFLD+YjB8XK+tNHUuS9LK+Yxsg0IirT9invt3X3d3mHJSkBCPthkVJ3+DAnpQRWzYBzv1TRbgnHfbDUBavevmqeCCWcf2Fz572eFCv6MvXafYUq8DanV0IGJM1i8y+pTHm3Ib47xxYMvK8gqXAf2SOqSwdfEmFzlyxysbVWNWJz54Hc/b4PdyIHCsut0Ht3c4j6BfapZXSbnLMvtSn5OH55S0St0oAtpkWSNqzAEgCuqYviyZ15dS91SH5YhBSyMwqXZd7lZetpFhhyxtWJqB7H1qj2IPuEeqNl0uLcW1PGNQRAgMBAAGjggMyMIIDLjA8BgkrBgEEAYI3FQcELzAtBiUrBgEEAYI3FQjmsmCDjfVEhoGZCYO4oUqDvoRxBIPEkTOEg4hdAgFkAgEjMB0GA1UdJQQWMBQGCCsGAQUFBwMCBggrBgEFBQcDBDALBgNVHQ8EBAMCB4AwJwYJKwYBBAGCNxUKBBowGDAKBggrBgEFBQcDAjAKBggrBgEFBQcDBDAdBgNVHQ4EFgQUMupJqpHHyTC77sL24oQKM7iwx/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ZCiOHp36uKw/LpzzNNFqhmCr8VBb3AXB327qPOMHfLezV6Cp+3bFNkMlsNjEc3fLcec5wZsGpCDmaFvFmkWC3e1i9GtzuseK/DR0ovpYA8gIU5YUWrTK5RJuQ6WccU6zcd88nvsBfYnoJQTBz+o19KF6+Zcm5oDF0S+N53HtYgTwt/uK7NDhxiK6YfDEndCGOVlUfNshXAU1/AaXppw6GLHEecEM9eHEFoiwzPwF1QK/W/CFGG/VFc9kiiZ6PN/tpcYX1l9PEYnN+B4GLn+vkqrQvaaKMkmBnPqHiWQSXRi5w3AjvakesAlzw4OGihvxZr3jrloTsP4kVdjBbAsS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vBaR43eDwobddHsOiDaPyzdGbgNTk8fUBaJQmnmzYIo=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Ca1lXDKpJMIK211wZjRqKLPu7KC3wWuCP9jbvEHt6lc=</DigestValue>
      </Reference>
      <Reference URI="/xl/styles.xml?ContentType=application/vnd.openxmlformats-officedocument.spreadsheetml.styles+xml">
        <DigestMethod Algorithm="http://www.w3.org/2001/04/xmlenc#sha256"/>
        <DigestValue>n2at7svM22Bq0K3JiCVnyhybU7HhAy2igZIj55xZTfc=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u4+QhIozq9GH6Nras+FQLpAzzoJrhn4/J77e/kfofCA=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KCC7u8/Widj3AMh+VmydDoWsWZ1imZnGw2tmx7Az0hw=</DigestValue>
      </Reference>
      <Reference URI="/xl/worksheets/sheet10.xml?ContentType=application/vnd.openxmlformats-officedocument.spreadsheetml.worksheet+xml">
        <DigestMethod Algorithm="http://www.w3.org/2001/04/xmlenc#sha256"/>
        <DigestValue>V7p7QUrn2nbVXBEI0RHIVj67YiI4SXzhmFlxZVrAVlQ=</DigestValue>
      </Reference>
      <Reference URI="/xl/worksheets/sheet11.xml?ContentType=application/vnd.openxmlformats-officedocument.spreadsheetml.worksheet+xml">
        <DigestMethod Algorithm="http://www.w3.org/2001/04/xmlenc#sha256"/>
        <DigestValue>jg2v29ghWL51JdSYtgJtbJqogUHQ8HFiFCMWL61js8U=</DigestValue>
      </Reference>
      <Reference URI="/xl/worksheets/sheet12.xml?ContentType=application/vnd.openxmlformats-officedocument.spreadsheetml.worksheet+xml">
        <DigestMethod Algorithm="http://www.w3.org/2001/04/xmlenc#sha256"/>
        <DigestValue>sKdfDqHb3Lao7jn0jqiJBbt76iPUDrBwmtHUrENFCOs=</DigestValue>
      </Reference>
      <Reference URI="/xl/worksheets/sheet13.xml?ContentType=application/vnd.openxmlformats-officedocument.spreadsheetml.worksheet+xml">
        <DigestMethod Algorithm="http://www.w3.org/2001/04/xmlenc#sha256"/>
        <DigestValue>LIyO2Bw3zY2mpwk4WcAQPB30X6uuj/aNpBj58oO+6M0=</DigestValue>
      </Reference>
      <Reference URI="/xl/worksheets/sheet14.xml?ContentType=application/vnd.openxmlformats-officedocument.spreadsheetml.worksheet+xml">
        <DigestMethod Algorithm="http://www.w3.org/2001/04/xmlenc#sha256"/>
        <DigestValue>dP9E3NHE5TxGHaQ5aOPllYWy7Wm1o/BU/SvaWoez1VQ=</DigestValue>
      </Reference>
      <Reference URI="/xl/worksheets/sheet15.xml?ContentType=application/vnd.openxmlformats-officedocument.spreadsheetml.worksheet+xml">
        <DigestMethod Algorithm="http://www.w3.org/2001/04/xmlenc#sha256"/>
        <DigestValue>NSD08c3nZ+LMjEsPwjG6IuKU8FWw2Z/DQHKy5fASNks=</DigestValue>
      </Reference>
      <Reference URI="/xl/worksheets/sheet16.xml?ContentType=application/vnd.openxmlformats-officedocument.spreadsheetml.worksheet+xml">
        <DigestMethod Algorithm="http://www.w3.org/2001/04/xmlenc#sha256"/>
        <DigestValue>BDFieMo4TamT3OU/tU1oTJhprkSRATSDdS3viBuPvrU=</DigestValue>
      </Reference>
      <Reference URI="/xl/worksheets/sheet17.xml?ContentType=application/vnd.openxmlformats-officedocument.spreadsheetml.worksheet+xml">
        <DigestMethod Algorithm="http://www.w3.org/2001/04/xmlenc#sha256"/>
        <DigestValue>7UC7mRNHOI74VoL8o2DZPDs83D/XAt4l5F1WuezG/0U=</DigestValue>
      </Reference>
      <Reference URI="/xl/worksheets/sheet18.xml?ContentType=application/vnd.openxmlformats-officedocument.spreadsheetml.worksheet+xml">
        <DigestMethod Algorithm="http://www.w3.org/2001/04/xmlenc#sha256"/>
        <DigestValue>kSwU4NewabPsHEpUzwb1a0h02J4kYwOEzz7+J48PKAg=</DigestValue>
      </Reference>
      <Reference URI="/xl/worksheets/sheet19.xml?ContentType=application/vnd.openxmlformats-officedocument.spreadsheetml.worksheet+xml">
        <DigestMethod Algorithm="http://www.w3.org/2001/04/xmlenc#sha256"/>
        <DigestValue>SyZiAyi/fo+1tIqQo86jeu+HCzPZQ1KLTPUVbbguB14=</DigestValue>
      </Reference>
      <Reference URI="/xl/worksheets/sheet2.xml?ContentType=application/vnd.openxmlformats-officedocument.spreadsheetml.worksheet+xml">
        <DigestMethod Algorithm="http://www.w3.org/2001/04/xmlenc#sha256"/>
        <DigestValue>5rmwn8vipDqQ08TYtrcN7y4CUdC1CSyERobkxOE5BDc=</DigestValue>
      </Reference>
      <Reference URI="/xl/worksheets/sheet20.xml?ContentType=application/vnd.openxmlformats-officedocument.spreadsheetml.worksheet+xml">
        <DigestMethod Algorithm="http://www.w3.org/2001/04/xmlenc#sha256"/>
        <DigestValue>5z7uNzgGoy9Fz3YNf73eE7r70KO43tdAWp7GZp5a1qA=</DigestValue>
      </Reference>
      <Reference URI="/xl/worksheets/sheet21.xml?ContentType=application/vnd.openxmlformats-officedocument.spreadsheetml.worksheet+xml">
        <DigestMethod Algorithm="http://www.w3.org/2001/04/xmlenc#sha256"/>
        <DigestValue>Ici8RfZD5Xd0TkNz6qoK5J/YaxLeE0CT8wJXR2oldRI=</DigestValue>
      </Reference>
      <Reference URI="/xl/worksheets/sheet22.xml?ContentType=application/vnd.openxmlformats-officedocument.spreadsheetml.worksheet+xml">
        <DigestMethod Algorithm="http://www.w3.org/2001/04/xmlenc#sha256"/>
        <DigestValue>FI0tXj8+ymcwS3GPEJqJE0kgo0EQ9cTC13VVYUni/wU=</DigestValue>
      </Reference>
      <Reference URI="/xl/worksheets/sheet23.xml?ContentType=application/vnd.openxmlformats-officedocument.spreadsheetml.worksheet+xml">
        <DigestMethod Algorithm="http://www.w3.org/2001/04/xmlenc#sha256"/>
        <DigestValue>rxwGFxT7vvXmNk6E42EMr0Zufq7oUptHizwRlZMkBFg=</DigestValue>
      </Reference>
      <Reference URI="/xl/worksheets/sheet24.xml?ContentType=application/vnd.openxmlformats-officedocument.spreadsheetml.worksheet+xml">
        <DigestMethod Algorithm="http://www.w3.org/2001/04/xmlenc#sha256"/>
        <DigestValue>0G/vTbiLBqKqeYDTNrnXRL0YTSPnUk4gOGaQq2LKvow=</DigestValue>
      </Reference>
      <Reference URI="/xl/worksheets/sheet25.xml?ContentType=application/vnd.openxmlformats-officedocument.spreadsheetml.worksheet+xml">
        <DigestMethod Algorithm="http://www.w3.org/2001/04/xmlenc#sha256"/>
        <DigestValue>3f2BK+Xhm9SvSSKK50EP/WiqKYvEDbAc+XYhTO1yMBw=</DigestValue>
      </Reference>
      <Reference URI="/xl/worksheets/sheet26.xml?ContentType=application/vnd.openxmlformats-officedocument.spreadsheetml.worksheet+xml">
        <DigestMethod Algorithm="http://www.w3.org/2001/04/xmlenc#sha256"/>
        <DigestValue>U90V5z7PFC5UezsWqID/TwBTogihUO43Ll9q/euBio4=</DigestValue>
      </Reference>
      <Reference URI="/xl/worksheets/sheet27.xml?ContentType=application/vnd.openxmlformats-officedocument.spreadsheetml.worksheet+xml">
        <DigestMethod Algorithm="http://www.w3.org/2001/04/xmlenc#sha256"/>
        <DigestValue>YYpt8ulYxbw1oGeeBLKmjijkL8bVpoyZ84bmRWzi9Uw=</DigestValue>
      </Reference>
      <Reference URI="/xl/worksheets/sheet28.xml?ContentType=application/vnd.openxmlformats-officedocument.spreadsheetml.worksheet+xml">
        <DigestMethod Algorithm="http://www.w3.org/2001/04/xmlenc#sha256"/>
        <DigestValue>AFlsOSoZQu733Z8oQFgrglXQDxcaFU3lxr7/drKmhTM=</DigestValue>
      </Reference>
      <Reference URI="/xl/worksheets/sheet29.xml?ContentType=application/vnd.openxmlformats-officedocument.spreadsheetml.worksheet+xml">
        <DigestMethod Algorithm="http://www.w3.org/2001/04/xmlenc#sha256"/>
        <DigestValue>kdoU6mvpdbAUASbwTenLQkl8Ii4gMH8oV/G3fsK08SI=</DigestValue>
      </Reference>
      <Reference URI="/xl/worksheets/sheet3.xml?ContentType=application/vnd.openxmlformats-officedocument.spreadsheetml.worksheet+xml">
        <DigestMethod Algorithm="http://www.w3.org/2001/04/xmlenc#sha256"/>
        <DigestValue>o5mrwwZeM6lb0ZFzwGlYIfNJphyJgY2IAIojk7iuh+I=</DigestValue>
      </Reference>
      <Reference URI="/xl/worksheets/sheet4.xml?ContentType=application/vnd.openxmlformats-officedocument.spreadsheetml.worksheet+xml">
        <DigestMethod Algorithm="http://www.w3.org/2001/04/xmlenc#sha256"/>
        <DigestValue>w9vfc2J4DhRlKTarpx/Omf/ZiATYd85cZSeaYQZYk7s=</DigestValue>
      </Reference>
      <Reference URI="/xl/worksheets/sheet5.xml?ContentType=application/vnd.openxmlformats-officedocument.spreadsheetml.worksheet+xml">
        <DigestMethod Algorithm="http://www.w3.org/2001/04/xmlenc#sha256"/>
        <DigestValue>LW6t8tXPbbKvey/HwpBE5F/PDCs6z9dHL5h07/swwDI=</DigestValue>
      </Reference>
      <Reference URI="/xl/worksheets/sheet6.xml?ContentType=application/vnd.openxmlformats-officedocument.spreadsheetml.worksheet+xml">
        <DigestMethod Algorithm="http://www.w3.org/2001/04/xmlenc#sha256"/>
        <DigestValue>cRwkvy5iOiKDkiKyBR6jU3GwmNMy5mra+GMgsXMK+F8=</DigestValue>
      </Reference>
      <Reference URI="/xl/worksheets/sheet7.xml?ContentType=application/vnd.openxmlformats-officedocument.spreadsheetml.worksheet+xml">
        <DigestMethod Algorithm="http://www.w3.org/2001/04/xmlenc#sha256"/>
        <DigestValue>NnLuBK8O0Mdsw3P4Uo3cxBYLxWEFvz/o/RVDyVLe/L4=</DigestValue>
      </Reference>
      <Reference URI="/xl/worksheets/sheet8.xml?ContentType=application/vnd.openxmlformats-officedocument.spreadsheetml.worksheet+xml">
        <DigestMethod Algorithm="http://www.w3.org/2001/04/xmlenc#sha256"/>
        <DigestValue>ETJfSQz/5cACOOvyVx0u1KwIeaaf+ijwDiESOe88wvQ=</DigestValue>
      </Reference>
      <Reference URI="/xl/worksheets/sheet9.xml?ContentType=application/vnd.openxmlformats-officedocument.spreadsheetml.worksheet+xml">
        <DigestMethod Algorithm="http://www.w3.org/2001/04/xmlenc#sha256"/>
        <DigestValue>enCat6LZOkendd59buzgjmAKGnjF1UqcXkUdJkW82RQ=</DigestValue>
      </Reference>
    </Manifest>
    <SignatureProperties>
      <SignatureProperty Id="idSignatureTime" Target="#idPackageSignature">
        <mdssi:SignatureTime xmlns:mdssi="http://schemas.openxmlformats.org/package/2006/digital-signature">
          <mdssi:Format>YYYY-MM-DDThh:mm:ssTZD</mdssi:Format>
          <mdssi:Value>2021-08-02T05:59:15Z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2021-08-02T05:59:15Z</xd:SigningTime>
          <xd:SigningCertificate>
            <xd:Cert>
              <xd:CertDigest>
                <DigestMethod Algorithm="http://www.w3.org/2001/04/xmlenc#sha256"/>
                <DigestValue>BdSoIEh+BWTpUxwZ6FN28ALLimxvicowRUcBe45achM=</DigestValue>
              </xd:CertDigest>
              <xd:IssuerSerial>
                <X509IssuerName>CN=NBG Class 2 INT Sub CA, DC=nbg, DC=ge</X509IssuerName>
                <X509SerialNumber>532124312544745552458068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2021-07-23T10:12:00Z</dcterms:modified>
</cp:coreProperties>
</file>