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11010" tabRatio="919" activeTab="15"/>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35" r:id="rId12"/>
    <sheet name="12. CRM" sheetId="64" r:id="rId13"/>
    <sheet name="13. CRME" sheetId="74" r:id="rId14"/>
    <sheet name="14. LCR" sheetId="36" r:id="rId15"/>
    <sheet name="15. CCR" sheetId="37" r:id="rId16"/>
  </sheets>
  <externalReferences>
    <externalReference r:id="rId17"/>
    <externalReference r:id="rId18"/>
    <externalReference r:id="rId19"/>
    <externalReference r:id="rId20"/>
    <externalReference r:id="rId21"/>
  </externalReferences>
  <definedNames>
    <definedName name="_cur1">'[1]Appl (2)'!$F$2:$F$7200</definedName>
    <definedName name="_cur2">'[1]Appl (2)'!$H$2:$H$7200</definedName>
    <definedName name="_xlnm._FilterDatabase" localSheetId="4" hidden="1">'4. Off-Balance'!$B$6:$E$53</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B2" i="52" l="1"/>
  <c r="B1" i="52"/>
  <c r="N9" i="53" l="1"/>
  <c r="N10" i="53"/>
  <c r="N11" i="53"/>
  <c r="N12" i="53"/>
  <c r="N13" i="53"/>
  <c r="N14" i="53"/>
  <c r="N15" i="53"/>
  <c r="N16" i="53"/>
  <c r="N17" i="53"/>
  <c r="N18" i="53"/>
  <c r="N19" i="53"/>
  <c r="N20" i="53"/>
  <c r="N21" i="53"/>
  <c r="N22" i="53"/>
  <c r="N23" i="53"/>
  <c r="N24" i="53"/>
  <c r="N25" i="53"/>
  <c r="N26" i="53"/>
  <c r="N27" i="53"/>
  <c r="N28" i="53"/>
  <c r="N29" i="53"/>
  <c r="N30" i="53"/>
  <c r="N31" i="53"/>
  <c r="N32" i="53"/>
  <c r="N33" i="53"/>
  <c r="N34" i="53"/>
  <c r="N35" i="53"/>
  <c r="N36" i="53"/>
  <c r="N37" i="53"/>
  <c r="N38" i="53"/>
  <c r="N39" i="53"/>
  <c r="N40" i="53"/>
  <c r="N41" i="53"/>
  <c r="N42" i="53"/>
  <c r="N43" i="53"/>
  <c r="N44" i="53"/>
  <c r="N45" i="53"/>
  <c r="N46" i="53"/>
  <c r="N47" i="53"/>
  <c r="N48" i="53"/>
  <c r="N49" i="53"/>
  <c r="N50" i="53"/>
  <c r="N51" i="53"/>
  <c r="N52" i="53"/>
  <c r="N53" i="53"/>
  <c r="N54" i="53"/>
  <c r="N55" i="53"/>
  <c r="N56" i="53"/>
  <c r="N57" i="53"/>
  <c r="N58" i="53"/>
  <c r="N59" i="53"/>
  <c r="N60" i="53"/>
  <c r="N61" i="53"/>
  <c r="N62" i="53"/>
  <c r="N63" i="53"/>
  <c r="N64" i="53"/>
  <c r="N65" i="53"/>
  <c r="N66" i="53"/>
  <c r="N67" i="53"/>
  <c r="N8" i="53"/>
  <c r="B2" i="53" l="1"/>
  <c r="B2" i="75"/>
  <c r="B2" i="71"/>
  <c r="B2" i="72"/>
  <c r="B2" i="73"/>
  <c r="B2" i="28"/>
  <c r="B2" i="69"/>
  <c r="B2" i="35"/>
  <c r="B2" i="64"/>
  <c r="B2" i="74"/>
  <c r="B2" i="36"/>
  <c r="B2" i="37"/>
  <c r="B2" i="62"/>
  <c r="K25" i="36" l="1"/>
  <c r="J25" i="36"/>
  <c r="I25" i="36"/>
  <c r="H25" i="36"/>
  <c r="G25" i="36"/>
  <c r="F25" i="36"/>
  <c r="H9" i="74" l="1"/>
  <c r="H10" i="74"/>
  <c r="H11" i="74"/>
  <c r="H12" i="74"/>
  <c r="H13" i="74"/>
  <c r="H14" i="74"/>
  <c r="H15" i="74"/>
  <c r="H16" i="74"/>
  <c r="H17" i="74"/>
  <c r="H18" i="74"/>
  <c r="H19" i="74"/>
  <c r="H20" i="74"/>
  <c r="H21" i="74"/>
  <c r="H8" i="74"/>
  <c r="C22" i="74"/>
  <c r="D21" i="64"/>
  <c r="E21" i="64"/>
  <c r="F21" i="64"/>
  <c r="G21" i="64"/>
  <c r="H21" i="64"/>
  <c r="I21" i="64"/>
  <c r="J21" i="64"/>
  <c r="K21" i="64"/>
  <c r="L21" i="64"/>
  <c r="M21" i="64"/>
  <c r="N21" i="64"/>
  <c r="O21" i="64"/>
  <c r="P21" i="64"/>
  <c r="Q21" i="64"/>
  <c r="R21" i="64"/>
  <c r="S21" i="64"/>
  <c r="T21" i="64"/>
  <c r="U21" i="64"/>
  <c r="C21" i="64"/>
  <c r="V7" i="64"/>
  <c r="V8" i="64"/>
  <c r="V9" i="64"/>
  <c r="V10" i="64"/>
  <c r="V11" i="64"/>
  <c r="V12" i="64"/>
  <c r="V13" i="64"/>
  <c r="V14" i="64"/>
  <c r="V15" i="64"/>
  <c r="V16" i="64"/>
  <c r="V17" i="64"/>
  <c r="V18" i="64"/>
  <c r="V19" i="64"/>
  <c r="V20" i="64"/>
  <c r="B1" i="62" l="1"/>
  <c r="B1" i="53"/>
  <c r="B1" i="75"/>
  <c r="B1" i="71"/>
  <c r="B1" i="72"/>
  <c r="B1" i="73"/>
  <c r="B1" i="28"/>
  <c r="B1" i="69"/>
  <c r="B1" i="35"/>
  <c r="B1" i="64"/>
  <c r="B1" i="74"/>
  <c r="B1" i="36"/>
  <c r="B1" i="37"/>
  <c r="B1" i="6"/>
  <c r="D6" i="71" l="1"/>
  <c r="D13" i="71" s="1"/>
  <c r="C6" i="71"/>
  <c r="C13" i="71" l="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D22" i="74" l="1"/>
  <c r="E22" i="74"/>
  <c r="H22" i="74" s="1"/>
  <c r="C8" i="73" l="1"/>
  <c r="C13" i="73" s="1"/>
  <c r="C43" i="28"/>
  <c r="C31" i="28" l="1"/>
  <c r="C30" i="28" s="1"/>
  <c r="V21" i="64" l="1"/>
  <c r="C47" i="28" l="1"/>
  <c r="C52" i="28" s="1"/>
  <c r="C35" i="28"/>
  <c r="C41" i="28" s="1"/>
  <c r="C12" i="28"/>
  <c r="C6" i="28" l="1"/>
  <c r="C28" i="28" s="1"/>
</calcChain>
</file>

<file path=xl/sharedStrings.xml><?xml version="1.0" encoding="utf-8"?>
<sst xmlns="http://schemas.openxmlformats.org/spreadsheetml/2006/main" count="669" uniqueCount="438">
  <si>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</si>
  <si>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</si>
  <si>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</si>
  <si>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</si>
  <si>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</si>
  <si>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</si>
  <si>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</si>
  <si>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</si>
  <si>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</si>
  <si>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</si>
  <si>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</si>
  <si>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</si>
  <si>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</si>
  <si>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</si>
  <si>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</si>
  <si>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</si>
  <si>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</si>
  <si>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</si>
  <si>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</si>
  <si>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</si>
  <si>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</si>
  <si>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</si>
  <si>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</si>
  <si>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</si>
  <si>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</si>
  <si>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</si>
  <si>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</si>
  <si>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</si>
  <si>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</si>
  <si>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</si>
  <si>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</si>
  <si>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</si>
  <si>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</si>
  <si>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</si>
  <si>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</si>
  <si>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</si>
  <si>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</si>
  <si>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</si>
  <si>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</si>
  <si>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</si>
  <si>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</si>
  <si>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</si>
  <si>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</si>
  <si>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</si>
  <si>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</si>
  <si>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</si>
  <si>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</si>
  <si>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</si>
  <si>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</si>
  <si>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</si>
  <si>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</si>
  <si>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</si>
  <si>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</si>
  <si>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</si>
  <si>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</si>
  <si>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</si>
  <si>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</si>
  <si>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</si>
  <si>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</si>
  <si>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</si>
  <si>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</si>
  <si>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</si>
  <si>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</si>
  <si>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</si>
  <si>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</si>
  <si>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</si>
  <si>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</si>
  <si>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</si>
  <si>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</si>
  <si>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</si>
  <si>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</si>
  <si>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</si>
  <si>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</si>
  <si>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</si>
  <si>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</si>
  <si>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</si>
  <si>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</si>
  <si>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</si>
  <si>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</si>
  <si>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</si>
  <si>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</si>
  <si>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</si>
  <si>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</si>
  <si>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</si>
  <si>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</si>
  <si>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</si>
  <si>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</si>
  <si>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</si>
  <si>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</si>
  <si>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</si>
  <si>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</si>
  <si>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</si>
  <si>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</si>
  <si>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</si>
  <si>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</si>
  <si>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</si>
  <si>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</si>
  <si>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</si>
  <si>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</si>
  <si>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</si>
  <si>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</si>
  <si>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</si>
  <si>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</si>
  <si>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</si>
  <si>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</si>
  <si>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</si>
  <si>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</si>
  <si>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</si>
  <si>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</si>
  <si>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</si>
  <si>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</si>
  <si>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</si>
  <si>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</si>
  <si>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</si>
  <si>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</si>
  <si>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</si>
  <si>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</si>
  <si>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</si>
  <si>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</si>
  <si>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</si>
  <si>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</si>
  <si>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</si>
  <si>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</si>
  <si>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</si>
  <si>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</si>
  <si>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</si>
  <si>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</si>
  <si>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</si>
  <si>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</si>
  <si>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</si>
  <si>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</si>
  <si>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</si>
  <si>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</si>
  <si>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</si>
  <si>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</si>
  <si>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</si>
  <si>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</si>
  <si>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</si>
  <si>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</si>
  <si>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</si>
  <si>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</si>
  <si>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</si>
  <si>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</si>
  <si>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</si>
  <si>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</si>
  <si>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</si>
  <si>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</si>
  <si>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</si>
  <si>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</si>
  <si>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</si>
  <si>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</si>
  <si>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</si>
  <si>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</si>
  <si>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</si>
  <si>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</si>
  <si>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</si>
  <si>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</si>
  <si>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</si>
  <si>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</si>
  <si>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</si>
  <si>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</si>
  <si>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</si>
  <si>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</si>
  <si>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</si>
  <si>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</si>
  <si>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</si>
  <si>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</si>
  <si>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</si>
  <si>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</si>
  <si>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</si>
  <si>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</si>
  <si>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</si>
  <si>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</si>
  <si>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</si>
  <si>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</si>
  <si>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</si>
  <si>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</si>
  <si>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</si>
  <si>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</si>
  <si>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</si>
  <si>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</si>
  <si>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</si>
  <si>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</si>
  <si>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</si>
  <si>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</si>
  <si>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</si>
  <si>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</si>
  <si>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</si>
  <si>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</si>
  <si>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</si>
  <si>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</si>
  <si>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</si>
  <si>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</si>
  <si>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</si>
  <si>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</si>
  <si>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</si>
  <si>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</si>
  <si>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</si>
  <si>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</si>
  <si>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</si>
  <si>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</si>
  <si>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</si>
  <si>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</si>
  <si>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</si>
  <si>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</si>
  <si>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</si>
  <si>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</si>
  <si>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</si>
  <si>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</si>
  <si>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</si>
  <si>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</si>
  <si>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</si>
  <si>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</si>
  <si>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</si>
  <si>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</si>
  <si>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</si>
  <si>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</si>
  <si>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</si>
  <si>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</si>
  <si>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</si>
  <si>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</si>
  <si>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</si>
  <si>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</si>
  <si>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</si>
  <si>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</si>
  <si>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</si>
  <si>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</si>
  <si>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</si>
  <si>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</si>
  <si>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</si>
  <si>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</si>
  <si>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</si>
  <si>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</si>
  <si>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</si>
  <si>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</si>
  <si>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</si>
  <si>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</si>
  <si>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</si>
  <si>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</si>
  <si>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</si>
  <si>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</si>
  <si>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</si>
  <si>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</si>
  <si>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</si>
  <si>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</si>
  <si>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</si>
  <si>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</si>
  <si>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</si>
  <si>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</si>
  <si>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</si>
  <si>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</si>
  <si>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</si>
  <si>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</si>
  <si>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</si>
  <si>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</si>
  <si>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</si>
  <si>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</si>
  <si>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</si>
  <si>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</si>
  <si>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</si>
  <si>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</si>
  <si>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</si>
  <si>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</si>
  <si>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</si>
  <si>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</si>
  <si>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</si>
  <si>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</si>
  <si>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</si>
  <si>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</si>
  <si>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</si>
  <si>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</si>
  <si>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</si>
  <si>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</si>
  <si>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</si>
  <si>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</si>
  <si>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</si>
  <si>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</si>
  <si>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</si>
  <si>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</si>
  <si>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</si>
  <si>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</si>
  <si>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</si>
  <si>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</si>
  <si>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</si>
  <si>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</si>
  <si>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</si>
  <si>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</si>
  <si>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</si>
  <si>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</si>
  <si>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</si>
  <si>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</si>
  <si>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</si>
  <si>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</si>
  <si>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</si>
  <si>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</si>
  <si>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</si>
  <si>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</si>
  <si>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</si>
  <si>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</si>
  <si>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</si>
  <si>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</si>
  <si>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</si>
  <si>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</si>
  <si>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</si>
  <si>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</si>
  <si>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</si>
  <si>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</si>
  <si>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</si>
  <si>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</si>
  <si>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</si>
  <si>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</si>
  <si>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</si>
  <si>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</si>
  <si>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</si>
  <si>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</si>
  <si>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</si>
  <si>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</si>
  <si>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</si>
  <si>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</si>
  <si>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</si>
  <si>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</si>
  <si>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</si>
  <si>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</si>
  <si>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</si>
  <si>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</si>
  <si>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</si>
  <si>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</si>
  <si>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</si>
  <si>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</si>
  <si>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</si>
  <si>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</si>
  <si>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</si>
  <si>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</si>
  <si>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</si>
  <si>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</si>
  <si>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</si>
  <si>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</si>
  <si>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</si>
  <si>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</si>
  <si>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</si>
  <si>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</si>
  <si>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</si>
  <si>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</si>
  <si>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</si>
  <si>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</si>
  <si>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</si>
  <si>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</si>
  <si>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</si>
  <si>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</si>
  <si>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</si>
  <si>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</si>
  <si>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</si>
  <si>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</si>
  <si>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</si>
  <si>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</si>
  <si>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</si>
  <si>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</si>
  <si>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</si>
  <si>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</si>
  <si>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</si>
  <si>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</si>
  <si>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</si>
  <si>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</si>
  <si>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</si>
  <si>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</si>
  <si>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</si>
  <si>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</si>
  <si>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</si>
  <si>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</si>
  <si>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</si>
  <si>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</si>
  <si>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</si>
  <si>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</si>
  <si>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</si>
  <si>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</si>
  <si>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</si>
  <si>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</si>
  <si>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</si>
  <si>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</si>
  <si>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</si>
  <si>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</si>
  <si>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</si>
  <si>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</si>
  <si>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</si>
  <si>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</si>
  <si>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</si>
  <si>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</si>
  <si>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</si>
  <si>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</si>
  <si>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</si>
  <si>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</si>
  <si>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</si>
  <si>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</si>
  <si>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</si>
  <si>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</si>
  <si>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</si>
  <si>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</si>
  <si>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</si>
  <si>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</si>
  <si>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</si>
  <si>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</si>
  <si>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</si>
  <si>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</si>
  <si>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</si>
  <si>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</si>
  <si>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</si>
  <si>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კაპიტალის ადეკვატურობის მოთხოვნები</t>
  </si>
  <si>
    <t>9.1</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</si>
  <si>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</si>
  <si>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</si>
  <si>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</si>
  <si>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</si>
  <si>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ს.ს "პროკრედიტ ბანკი"</t>
  </si>
  <si>
    <t>ილირ ალიუ</t>
  </si>
  <si>
    <t>დავით გაბელაშვილი</t>
  </si>
  <si>
    <t>www.procreditbank.ge</t>
  </si>
  <si>
    <t>X</t>
  </si>
  <si>
    <t>იოვანკა იოლესკა</t>
  </si>
  <si>
    <t>სანდრინ მასიანი</t>
  </si>
  <si>
    <t>მარსელ სებასტიან ცაიტინგერი</t>
  </si>
  <si>
    <t>ქეთევან ხუსკივაძე</t>
  </si>
  <si>
    <t>ალექსი მატუა</t>
  </si>
  <si>
    <t>ნათია თხილაიშვილი</t>
  </si>
  <si>
    <t xml:space="preserve">prokredit holdingi (ProCredit Holding AG &amp; Co. KGaA) </t>
  </si>
  <si>
    <t>Zeitinger Invest GmbH</t>
  </si>
  <si>
    <t>DOEN Foundation</t>
  </si>
  <si>
    <t>IFC - International Finance Corporation</t>
  </si>
  <si>
    <t>TIAA-CREF - Teachers Insurance and Annuity Association</t>
  </si>
  <si>
    <t>ცხრილი 9 (Capital), N39</t>
  </si>
  <si>
    <t>ცხრილი 9 (Capital), N17</t>
  </si>
  <si>
    <t>ცხრილი 9 (Capital), N37</t>
  </si>
  <si>
    <t>ცხრილი 9 (Capital), N2</t>
  </si>
  <si>
    <t>ცხრილი 9 (Capital), N3</t>
  </si>
  <si>
    <t>ცხრილი 9 (Capital), N6</t>
  </si>
  <si>
    <t xml:space="preserve">                                                                                                                                           რისკის წონები
აქტივების კლასები</t>
  </si>
  <si>
    <t>ბანკის დირექტორი</t>
  </si>
  <si>
    <t>ვოლფგანგ ბერტელსმეიერი</t>
  </si>
  <si>
    <t>KfW - Kreditanstalt fur Wiederaufbau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</si>
</sst>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5">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sz val="10"/>
      <color theme="1"/>
      <name val="Calibri"/>
      <family val="1"/>
      <scheme val="minor"/>
    </font>
    <font>
      <sz val="8"/>
      <name val="Calibri"/>
      <family val="2"/>
      <scheme val="minor"/>
    </font>
    <font>
      <b/>
      <sz val="8"/>
      <name val="Calibri"/>
      <family val="2"/>
      <scheme val="minor"/>
    </font>
    <font>
      <i/>
      <sz val="8"/>
      <name val="Sylfaen"/>
      <family val="1"/>
    </font>
    <font>
      <i/>
      <sz val="8"/>
      <color theme="1"/>
      <name val="Sylfaen"/>
      <family val="1"/>
    </font>
    <font>
      <sz val="8"/>
      <name val="Calibri"/>
      <family val="2"/>
      <charset val="204"/>
      <scheme val="minor"/>
    </font>
    <font>
      <b/>
      <sz val="8"/>
      <name val="Calibri"/>
      <family val="2"/>
      <charset val="204"/>
      <scheme val="minor"/>
    </font>
    <font>
      <b/>
      <sz val="8"/>
      <color theme="1"/>
      <name val="Calibri"/>
      <family val="2"/>
      <scheme val="minor"/>
    </font>
    <font>
      <i/>
      <sz val="10"/>
      <name val="Calibri"/>
      <family val="2"/>
      <scheme val="minor"/>
    </font>
    <font>
      <b/>
      <sz val="8"/>
      <color theme="1"/>
      <name val="Sylfaen"/>
      <family val="1"/>
    </font>
  </fonts>
  <fills count="7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s>
  <borders count="11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diagonal/>
    </border>
    <border>
      <left style="thin">
        <color auto="1"/>
      </left>
      <right/>
      <top style="thin">
        <color auto="1"/>
      </top>
      <bottom/>
      <diagonal/>
    </border>
    <border>
      <left/>
      <right style="medium">
        <color indexed="64"/>
      </right>
      <top style="thin">
        <color indexed="64"/>
      </top>
      <bottom/>
      <diagonal/>
    </border>
  </borders>
  <cellStyleXfs count="2228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9" fillId="0" borderId="0" applyNumberFormat="0" applyFill="0" applyBorder="0" applyAlignment="0" applyProtection="0">
      <alignment vertical="top"/>
      <protection locked="0"/>
    </xf>
    <xf numFmtId="0" fontId="22" fillId="0" borderId="0"/>
    <xf numFmtId="168" fontId="23" fillId="37" borderId="0"/>
    <xf numFmtId="169" fontId="23" fillId="37" borderId="0"/>
    <xf numFmtId="168" fontId="23" fillId="37" borderId="0"/>
    <xf numFmtId="0" fontId="24" fillId="38" borderId="0" applyNumberFormat="0" applyBorder="0" applyAlignment="0" applyProtection="0"/>
    <xf numFmtId="0" fontId="3" fillId="13" borderId="0" applyNumberFormat="0" applyBorder="0" applyAlignment="0" applyProtection="0"/>
    <xf numFmtId="168" fontId="25" fillId="38" borderId="0" applyNumberFormat="0" applyBorder="0" applyAlignment="0" applyProtection="0"/>
    <xf numFmtId="168" fontId="25" fillId="38" borderId="0" applyNumberFormat="0" applyBorder="0" applyAlignment="0" applyProtection="0"/>
    <xf numFmtId="169" fontId="25" fillId="38" borderId="0" applyNumberFormat="0" applyBorder="0" applyAlignment="0" applyProtection="0"/>
    <xf numFmtId="0" fontId="24"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25" fillId="38" borderId="0" applyNumberFormat="0" applyBorder="0" applyAlignment="0" applyProtection="0"/>
    <xf numFmtId="169" fontId="25" fillId="38" borderId="0" applyNumberFormat="0" applyBorder="0" applyAlignment="0" applyProtection="0"/>
    <xf numFmtId="168" fontId="25" fillId="38" borderId="0" applyNumberFormat="0" applyBorder="0" applyAlignment="0" applyProtection="0"/>
    <xf numFmtId="168" fontId="25" fillId="38" borderId="0" applyNumberFormat="0" applyBorder="0" applyAlignment="0" applyProtection="0"/>
    <xf numFmtId="169" fontId="25" fillId="38" borderId="0" applyNumberFormat="0" applyBorder="0" applyAlignment="0" applyProtection="0"/>
    <xf numFmtId="168" fontId="25" fillId="38" borderId="0" applyNumberFormat="0" applyBorder="0" applyAlignment="0" applyProtection="0"/>
    <xf numFmtId="168" fontId="25" fillId="38" borderId="0" applyNumberFormat="0" applyBorder="0" applyAlignment="0" applyProtection="0"/>
    <xf numFmtId="169" fontId="25" fillId="38" borderId="0" applyNumberFormat="0" applyBorder="0" applyAlignment="0" applyProtection="0"/>
    <xf numFmtId="168" fontId="25" fillId="38" borderId="0" applyNumberFormat="0" applyBorder="0" applyAlignment="0" applyProtection="0"/>
    <xf numFmtId="168" fontId="25" fillId="38" borderId="0" applyNumberFormat="0" applyBorder="0" applyAlignment="0" applyProtection="0"/>
    <xf numFmtId="169" fontId="25" fillId="38" borderId="0" applyNumberFormat="0" applyBorder="0" applyAlignment="0" applyProtection="0"/>
    <xf numFmtId="168" fontId="25" fillId="38"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3" fillId="17" borderId="0" applyNumberFormat="0" applyBorder="0" applyAlignment="0" applyProtection="0"/>
    <xf numFmtId="168" fontId="25" fillId="39" borderId="0" applyNumberFormat="0" applyBorder="0" applyAlignment="0" applyProtection="0"/>
    <xf numFmtId="168" fontId="25" fillId="39" borderId="0" applyNumberFormat="0" applyBorder="0" applyAlignment="0" applyProtection="0"/>
    <xf numFmtId="169" fontId="25" fillId="39" borderId="0" applyNumberFormat="0" applyBorder="0" applyAlignment="0" applyProtection="0"/>
    <xf numFmtId="0" fontId="24"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25" fillId="39" borderId="0" applyNumberFormat="0" applyBorder="0" applyAlignment="0" applyProtection="0"/>
    <xf numFmtId="169" fontId="25" fillId="39" borderId="0" applyNumberFormat="0" applyBorder="0" applyAlignment="0" applyProtection="0"/>
    <xf numFmtId="168" fontId="25" fillId="39" borderId="0" applyNumberFormat="0" applyBorder="0" applyAlignment="0" applyProtection="0"/>
    <xf numFmtId="168" fontId="25" fillId="39" borderId="0" applyNumberFormat="0" applyBorder="0" applyAlignment="0" applyProtection="0"/>
    <xf numFmtId="169" fontId="25" fillId="39" borderId="0" applyNumberFormat="0" applyBorder="0" applyAlignment="0" applyProtection="0"/>
    <xf numFmtId="168" fontId="25" fillId="39" borderId="0" applyNumberFormat="0" applyBorder="0" applyAlignment="0" applyProtection="0"/>
    <xf numFmtId="168" fontId="25" fillId="39" borderId="0" applyNumberFormat="0" applyBorder="0" applyAlignment="0" applyProtection="0"/>
    <xf numFmtId="169" fontId="25" fillId="39" borderId="0" applyNumberFormat="0" applyBorder="0" applyAlignment="0" applyProtection="0"/>
    <xf numFmtId="168" fontId="25" fillId="39" borderId="0" applyNumberFormat="0" applyBorder="0" applyAlignment="0" applyProtection="0"/>
    <xf numFmtId="168" fontId="25" fillId="39" borderId="0" applyNumberFormat="0" applyBorder="0" applyAlignment="0" applyProtection="0"/>
    <xf numFmtId="169" fontId="25" fillId="39" borderId="0" applyNumberFormat="0" applyBorder="0" applyAlignment="0" applyProtection="0"/>
    <xf numFmtId="168" fontId="25" fillId="39"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3" fillId="21" borderId="0" applyNumberFormat="0" applyBorder="0" applyAlignment="0" applyProtection="0"/>
    <xf numFmtId="168" fontId="25" fillId="40" borderId="0" applyNumberFormat="0" applyBorder="0" applyAlignment="0" applyProtection="0"/>
    <xf numFmtId="168" fontId="25" fillId="40" borderId="0" applyNumberFormat="0" applyBorder="0" applyAlignment="0" applyProtection="0"/>
    <xf numFmtId="169" fontId="25" fillId="40" borderId="0" applyNumberFormat="0" applyBorder="0" applyAlignment="0" applyProtection="0"/>
    <xf numFmtId="0" fontId="24"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25" fillId="40" borderId="0" applyNumberFormat="0" applyBorder="0" applyAlignment="0" applyProtection="0"/>
    <xf numFmtId="169" fontId="25" fillId="40" borderId="0" applyNumberFormat="0" applyBorder="0" applyAlignment="0" applyProtection="0"/>
    <xf numFmtId="168" fontId="25" fillId="40" borderId="0" applyNumberFormat="0" applyBorder="0" applyAlignment="0" applyProtection="0"/>
    <xf numFmtId="168" fontId="25" fillId="40" borderId="0" applyNumberFormat="0" applyBorder="0" applyAlignment="0" applyProtection="0"/>
    <xf numFmtId="169" fontId="25" fillId="40" borderId="0" applyNumberFormat="0" applyBorder="0" applyAlignment="0" applyProtection="0"/>
    <xf numFmtId="168" fontId="25" fillId="40" borderId="0" applyNumberFormat="0" applyBorder="0" applyAlignment="0" applyProtection="0"/>
    <xf numFmtId="168" fontId="25" fillId="40" borderId="0" applyNumberFormat="0" applyBorder="0" applyAlignment="0" applyProtection="0"/>
    <xf numFmtId="169" fontId="25" fillId="40" borderId="0" applyNumberFormat="0" applyBorder="0" applyAlignment="0" applyProtection="0"/>
    <xf numFmtId="168" fontId="25" fillId="40" borderId="0" applyNumberFormat="0" applyBorder="0" applyAlignment="0" applyProtection="0"/>
    <xf numFmtId="168" fontId="25" fillId="40" borderId="0" applyNumberFormat="0" applyBorder="0" applyAlignment="0" applyProtection="0"/>
    <xf numFmtId="169" fontId="25" fillId="40" borderId="0" applyNumberFormat="0" applyBorder="0" applyAlignment="0" applyProtection="0"/>
    <xf numFmtId="168" fontId="25" fillId="40"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3" fillId="25" borderId="0" applyNumberFormat="0" applyBorder="0" applyAlignment="0" applyProtection="0"/>
    <xf numFmtId="168" fontId="25" fillId="41" borderId="0" applyNumberFormat="0" applyBorder="0" applyAlignment="0" applyProtection="0"/>
    <xf numFmtId="168" fontId="25" fillId="41" borderId="0" applyNumberFormat="0" applyBorder="0" applyAlignment="0" applyProtection="0"/>
    <xf numFmtId="169" fontId="25" fillId="41" borderId="0" applyNumberFormat="0" applyBorder="0" applyAlignment="0" applyProtection="0"/>
    <xf numFmtId="0" fontId="24"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25" fillId="41" borderId="0" applyNumberFormat="0" applyBorder="0" applyAlignment="0" applyProtection="0"/>
    <xf numFmtId="169" fontId="25" fillId="41" borderId="0" applyNumberFormat="0" applyBorder="0" applyAlignment="0" applyProtection="0"/>
    <xf numFmtId="168" fontId="25" fillId="41" borderId="0" applyNumberFormat="0" applyBorder="0" applyAlignment="0" applyProtection="0"/>
    <xf numFmtId="168" fontId="25" fillId="41" borderId="0" applyNumberFormat="0" applyBorder="0" applyAlignment="0" applyProtection="0"/>
    <xf numFmtId="169" fontId="25" fillId="41" borderId="0" applyNumberFormat="0" applyBorder="0" applyAlignment="0" applyProtection="0"/>
    <xf numFmtId="168" fontId="25" fillId="41" borderId="0" applyNumberFormat="0" applyBorder="0" applyAlignment="0" applyProtection="0"/>
    <xf numFmtId="168" fontId="25" fillId="41" borderId="0" applyNumberFormat="0" applyBorder="0" applyAlignment="0" applyProtection="0"/>
    <xf numFmtId="169" fontId="25" fillId="41" borderId="0" applyNumberFormat="0" applyBorder="0" applyAlignment="0" applyProtection="0"/>
    <xf numFmtId="168" fontId="25" fillId="41" borderId="0" applyNumberFormat="0" applyBorder="0" applyAlignment="0" applyProtection="0"/>
    <xf numFmtId="168" fontId="25" fillId="41" borderId="0" applyNumberFormat="0" applyBorder="0" applyAlignment="0" applyProtection="0"/>
    <xf numFmtId="169" fontId="25" fillId="41" borderId="0" applyNumberFormat="0" applyBorder="0" applyAlignment="0" applyProtection="0"/>
    <xf numFmtId="168" fontId="25" fillId="41"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3" fillId="29" borderId="0" applyNumberFormat="0" applyBorder="0" applyAlignment="0" applyProtection="0"/>
    <xf numFmtId="168" fontId="25" fillId="42" borderId="0" applyNumberFormat="0" applyBorder="0" applyAlignment="0" applyProtection="0"/>
    <xf numFmtId="168" fontId="25" fillId="42" borderId="0" applyNumberFormat="0" applyBorder="0" applyAlignment="0" applyProtection="0"/>
    <xf numFmtId="169" fontId="25" fillId="42" borderId="0" applyNumberFormat="0" applyBorder="0" applyAlignment="0" applyProtection="0"/>
    <xf numFmtId="0" fontId="24"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25" fillId="42" borderId="0" applyNumberFormat="0" applyBorder="0" applyAlignment="0" applyProtection="0"/>
    <xf numFmtId="169" fontId="25" fillId="42" borderId="0" applyNumberFormat="0" applyBorder="0" applyAlignment="0" applyProtection="0"/>
    <xf numFmtId="168" fontId="25" fillId="42" borderId="0" applyNumberFormat="0" applyBorder="0" applyAlignment="0" applyProtection="0"/>
    <xf numFmtId="168" fontId="25" fillId="42" borderId="0" applyNumberFormat="0" applyBorder="0" applyAlignment="0" applyProtection="0"/>
    <xf numFmtId="169" fontId="25" fillId="42" borderId="0" applyNumberFormat="0" applyBorder="0" applyAlignment="0" applyProtection="0"/>
    <xf numFmtId="168" fontId="25" fillId="42" borderId="0" applyNumberFormat="0" applyBorder="0" applyAlignment="0" applyProtection="0"/>
    <xf numFmtId="168" fontId="25" fillId="42" borderId="0" applyNumberFormat="0" applyBorder="0" applyAlignment="0" applyProtection="0"/>
    <xf numFmtId="169" fontId="25" fillId="42" borderId="0" applyNumberFormat="0" applyBorder="0" applyAlignment="0" applyProtection="0"/>
    <xf numFmtId="168" fontId="25" fillId="42" borderId="0" applyNumberFormat="0" applyBorder="0" applyAlignment="0" applyProtection="0"/>
    <xf numFmtId="168" fontId="25" fillId="42" borderId="0" applyNumberFormat="0" applyBorder="0" applyAlignment="0" applyProtection="0"/>
    <xf numFmtId="169" fontId="25" fillId="42" borderId="0" applyNumberFormat="0" applyBorder="0" applyAlignment="0" applyProtection="0"/>
    <xf numFmtId="168" fontId="25" fillId="42"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3" fillId="33" borderId="0" applyNumberFormat="0" applyBorder="0" applyAlignment="0" applyProtection="0"/>
    <xf numFmtId="168" fontId="25" fillId="43" borderId="0" applyNumberFormat="0" applyBorder="0" applyAlignment="0" applyProtection="0"/>
    <xf numFmtId="168" fontId="25" fillId="43" borderId="0" applyNumberFormat="0" applyBorder="0" applyAlignment="0" applyProtection="0"/>
    <xf numFmtId="169" fontId="25" fillId="43" borderId="0" applyNumberFormat="0" applyBorder="0" applyAlignment="0" applyProtection="0"/>
    <xf numFmtId="0" fontId="24"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25" fillId="43" borderId="0" applyNumberFormat="0" applyBorder="0" applyAlignment="0" applyProtection="0"/>
    <xf numFmtId="169" fontId="25" fillId="43" borderId="0" applyNumberFormat="0" applyBorder="0" applyAlignment="0" applyProtection="0"/>
    <xf numFmtId="168" fontId="25" fillId="43" borderId="0" applyNumberFormat="0" applyBorder="0" applyAlignment="0" applyProtection="0"/>
    <xf numFmtId="168" fontId="25" fillId="43" borderId="0" applyNumberFormat="0" applyBorder="0" applyAlignment="0" applyProtection="0"/>
    <xf numFmtId="169" fontId="25" fillId="43" borderId="0" applyNumberFormat="0" applyBorder="0" applyAlignment="0" applyProtection="0"/>
    <xf numFmtId="168" fontId="25" fillId="43" borderId="0" applyNumberFormat="0" applyBorder="0" applyAlignment="0" applyProtection="0"/>
    <xf numFmtId="168" fontId="25" fillId="43" borderId="0" applyNumberFormat="0" applyBorder="0" applyAlignment="0" applyProtection="0"/>
    <xf numFmtId="169" fontId="25" fillId="43" borderId="0" applyNumberFormat="0" applyBorder="0" applyAlignment="0" applyProtection="0"/>
    <xf numFmtId="168" fontId="25" fillId="43" borderId="0" applyNumberFormat="0" applyBorder="0" applyAlignment="0" applyProtection="0"/>
    <xf numFmtId="168" fontId="25" fillId="43" borderId="0" applyNumberFormat="0" applyBorder="0" applyAlignment="0" applyProtection="0"/>
    <xf numFmtId="169" fontId="25" fillId="43" borderId="0" applyNumberFormat="0" applyBorder="0" applyAlignment="0" applyProtection="0"/>
    <xf numFmtId="168" fontId="25" fillId="43"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3" fillId="14" borderId="0" applyNumberFormat="0" applyBorder="0" applyAlignment="0" applyProtection="0"/>
    <xf numFmtId="168" fontId="25" fillId="44" borderId="0" applyNumberFormat="0" applyBorder="0" applyAlignment="0" applyProtection="0"/>
    <xf numFmtId="168" fontId="25" fillId="44" borderId="0" applyNumberFormat="0" applyBorder="0" applyAlignment="0" applyProtection="0"/>
    <xf numFmtId="169" fontId="25" fillId="44" borderId="0" applyNumberFormat="0" applyBorder="0" applyAlignment="0" applyProtection="0"/>
    <xf numFmtId="0" fontId="24"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25" fillId="44" borderId="0" applyNumberFormat="0" applyBorder="0" applyAlignment="0" applyProtection="0"/>
    <xf numFmtId="169" fontId="25" fillId="44" borderId="0" applyNumberFormat="0" applyBorder="0" applyAlignment="0" applyProtection="0"/>
    <xf numFmtId="168" fontId="25" fillId="44" borderId="0" applyNumberFormat="0" applyBorder="0" applyAlignment="0" applyProtection="0"/>
    <xf numFmtId="168" fontId="25" fillId="44" borderId="0" applyNumberFormat="0" applyBorder="0" applyAlignment="0" applyProtection="0"/>
    <xf numFmtId="169" fontId="25" fillId="44" borderId="0" applyNumberFormat="0" applyBorder="0" applyAlignment="0" applyProtection="0"/>
    <xf numFmtId="168" fontId="25" fillId="44" borderId="0" applyNumberFormat="0" applyBorder="0" applyAlignment="0" applyProtection="0"/>
    <xf numFmtId="168" fontId="25" fillId="44" borderId="0" applyNumberFormat="0" applyBorder="0" applyAlignment="0" applyProtection="0"/>
    <xf numFmtId="169" fontId="25" fillId="44" borderId="0" applyNumberFormat="0" applyBorder="0" applyAlignment="0" applyProtection="0"/>
    <xf numFmtId="168" fontId="25" fillId="44" borderId="0" applyNumberFormat="0" applyBorder="0" applyAlignment="0" applyProtection="0"/>
    <xf numFmtId="168" fontId="25" fillId="44" borderId="0" applyNumberFormat="0" applyBorder="0" applyAlignment="0" applyProtection="0"/>
    <xf numFmtId="169" fontId="25" fillId="44" borderId="0" applyNumberFormat="0" applyBorder="0" applyAlignment="0" applyProtection="0"/>
    <xf numFmtId="168" fontId="25" fillId="44"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3" fillId="18" borderId="0" applyNumberFormat="0" applyBorder="0" applyAlignment="0" applyProtection="0"/>
    <xf numFmtId="168" fontId="25" fillId="45" borderId="0" applyNumberFormat="0" applyBorder="0" applyAlignment="0" applyProtection="0"/>
    <xf numFmtId="168" fontId="25" fillId="45" borderId="0" applyNumberFormat="0" applyBorder="0" applyAlignment="0" applyProtection="0"/>
    <xf numFmtId="169" fontId="25" fillId="45" borderId="0" applyNumberFormat="0" applyBorder="0" applyAlignment="0" applyProtection="0"/>
    <xf numFmtId="0" fontId="24"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25" fillId="45" borderId="0" applyNumberFormat="0" applyBorder="0" applyAlignment="0" applyProtection="0"/>
    <xf numFmtId="169" fontId="25" fillId="45" borderId="0" applyNumberFormat="0" applyBorder="0" applyAlignment="0" applyProtection="0"/>
    <xf numFmtId="168" fontId="25" fillId="45" borderId="0" applyNumberFormat="0" applyBorder="0" applyAlignment="0" applyProtection="0"/>
    <xf numFmtId="168" fontId="25" fillId="45" borderId="0" applyNumberFormat="0" applyBorder="0" applyAlignment="0" applyProtection="0"/>
    <xf numFmtId="169" fontId="25" fillId="45" borderId="0" applyNumberFormat="0" applyBorder="0" applyAlignment="0" applyProtection="0"/>
    <xf numFmtId="168" fontId="25" fillId="45" borderId="0" applyNumberFormat="0" applyBorder="0" applyAlignment="0" applyProtection="0"/>
    <xf numFmtId="168" fontId="25" fillId="45" borderId="0" applyNumberFormat="0" applyBorder="0" applyAlignment="0" applyProtection="0"/>
    <xf numFmtId="169" fontId="25" fillId="45" borderId="0" applyNumberFormat="0" applyBorder="0" applyAlignment="0" applyProtection="0"/>
    <xf numFmtId="168" fontId="25" fillId="45" borderId="0" applyNumberFormat="0" applyBorder="0" applyAlignment="0" applyProtection="0"/>
    <xf numFmtId="168" fontId="25" fillId="45" borderId="0" applyNumberFormat="0" applyBorder="0" applyAlignment="0" applyProtection="0"/>
    <xf numFmtId="169" fontId="25" fillId="45" borderId="0" applyNumberFormat="0" applyBorder="0" applyAlignment="0" applyProtection="0"/>
    <xf numFmtId="168" fontId="25" fillId="45"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3" fillId="22" borderId="0" applyNumberFormat="0" applyBorder="0" applyAlignment="0" applyProtection="0"/>
    <xf numFmtId="168" fontId="25" fillId="46" borderId="0" applyNumberFormat="0" applyBorder="0" applyAlignment="0" applyProtection="0"/>
    <xf numFmtId="168" fontId="25" fillId="46" borderId="0" applyNumberFormat="0" applyBorder="0" applyAlignment="0" applyProtection="0"/>
    <xf numFmtId="169" fontId="25" fillId="46" borderId="0" applyNumberFormat="0" applyBorder="0" applyAlignment="0" applyProtection="0"/>
    <xf numFmtId="0" fontId="24"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25" fillId="46" borderId="0" applyNumberFormat="0" applyBorder="0" applyAlignment="0" applyProtection="0"/>
    <xf numFmtId="169" fontId="25" fillId="46" borderId="0" applyNumberFormat="0" applyBorder="0" applyAlignment="0" applyProtection="0"/>
    <xf numFmtId="168" fontId="25" fillId="46" borderId="0" applyNumberFormat="0" applyBorder="0" applyAlignment="0" applyProtection="0"/>
    <xf numFmtId="168" fontId="25" fillId="46" borderId="0" applyNumberFormat="0" applyBorder="0" applyAlignment="0" applyProtection="0"/>
    <xf numFmtId="169" fontId="25" fillId="46" borderId="0" applyNumberFormat="0" applyBorder="0" applyAlignment="0" applyProtection="0"/>
    <xf numFmtId="168" fontId="25" fillId="46" borderId="0" applyNumberFormat="0" applyBorder="0" applyAlignment="0" applyProtection="0"/>
    <xf numFmtId="168" fontId="25" fillId="46" borderId="0" applyNumberFormat="0" applyBorder="0" applyAlignment="0" applyProtection="0"/>
    <xf numFmtId="169" fontId="25" fillId="46" borderId="0" applyNumberFormat="0" applyBorder="0" applyAlignment="0" applyProtection="0"/>
    <xf numFmtId="168" fontId="25" fillId="46" borderId="0" applyNumberFormat="0" applyBorder="0" applyAlignment="0" applyProtection="0"/>
    <xf numFmtId="168" fontId="25" fillId="46" borderId="0" applyNumberFormat="0" applyBorder="0" applyAlignment="0" applyProtection="0"/>
    <xf numFmtId="169" fontId="25" fillId="46" borderId="0" applyNumberFormat="0" applyBorder="0" applyAlignment="0" applyProtection="0"/>
    <xf numFmtId="168" fontId="25" fillId="46" borderId="0" applyNumberFormat="0" applyBorder="0" applyAlignment="0" applyProtection="0"/>
    <xf numFmtId="0" fontId="24" fillId="46" borderId="0" applyNumberFormat="0" applyBorder="0" applyAlignment="0" applyProtection="0"/>
    <xf numFmtId="0" fontId="24" fillId="41" borderId="0" applyNumberFormat="0" applyBorder="0" applyAlignment="0" applyProtection="0"/>
    <xf numFmtId="0" fontId="3" fillId="26" borderId="0" applyNumberFormat="0" applyBorder="0" applyAlignment="0" applyProtection="0"/>
    <xf numFmtId="168" fontId="25" fillId="41" borderId="0" applyNumberFormat="0" applyBorder="0" applyAlignment="0" applyProtection="0"/>
    <xf numFmtId="168" fontId="25" fillId="41" borderId="0" applyNumberFormat="0" applyBorder="0" applyAlignment="0" applyProtection="0"/>
    <xf numFmtId="169" fontId="25" fillId="41" borderId="0" applyNumberFormat="0" applyBorder="0" applyAlignment="0" applyProtection="0"/>
    <xf numFmtId="0" fontId="24"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25" fillId="41" borderId="0" applyNumberFormat="0" applyBorder="0" applyAlignment="0" applyProtection="0"/>
    <xf numFmtId="169" fontId="25" fillId="41" borderId="0" applyNumberFormat="0" applyBorder="0" applyAlignment="0" applyProtection="0"/>
    <xf numFmtId="168" fontId="25" fillId="41" borderId="0" applyNumberFormat="0" applyBorder="0" applyAlignment="0" applyProtection="0"/>
    <xf numFmtId="168" fontId="25" fillId="41" borderId="0" applyNumberFormat="0" applyBorder="0" applyAlignment="0" applyProtection="0"/>
    <xf numFmtId="169" fontId="25" fillId="41" borderId="0" applyNumberFormat="0" applyBorder="0" applyAlignment="0" applyProtection="0"/>
    <xf numFmtId="168" fontId="25" fillId="41" borderId="0" applyNumberFormat="0" applyBorder="0" applyAlignment="0" applyProtection="0"/>
    <xf numFmtId="168" fontId="25" fillId="41" borderId="0" applyNumberFormat="0" applyBorder="0" applyAlignment="0" applyProtection="0"/>
    <xf numFmtId="169" fontId="25" fillId="41" borderId="0" applyNumberFormat="0" applyBorder="0" applyAlignment="0" applyProtection="0"/>
    <xf numFmtId="168" fontId="25" fillId="41" borderId="0" applyNumberFormat="0" applyBorder="0" applyAlignment="0" applyProtection="0"/>
    <xf numFmtId="168" fontId="25" fillId="41" borderId="0" applyNumberFormat="0" applyBorder="0" applyAlignment="0" applyProtection="0"/>
    <xf numFmtId="169" fontId="25" fillId="41" borderId="0" applyNumberFormat="0" applyBorder="0" applyAlignment="0" applyProtection="0"/>
    <xf numFmtId="168" fontId="25" fillId="41" borderId="0" applyNumberFormat="0" applyBorder="0" applyAlignment="0" applyProtection="0"/>
    <xf numFmtId="0" fontId="24" fillId="41" borderId="0" applyNumberFormat="0" applyBorder="0" applyAlignment="0" applyProtection="0"/>
    <xf numFmtId="0" fontId="24" fillId="44" borderId="0" applyNumberFormat="0" applyBorder="0" applyAlignment="0" applyProtection="0"/>
    <xf numFmtId="0" fontId="3" fillId="30" borderId="0" applyNumberFormat="0" applyBorder="0" applyAlignment="0" applyProtection="0"/>
    <xf numFmtId="168" fontId="25" fillId="44" borderId="0" applyNumberFormat="0" applyBorder="0" applyAlignment="0" applyProtection="0"/>
    <xf numFmtId="168" fontId="25" fillId="44" borderId="0" applyNumberFormat="0" applyBorder="0" applyAlignment="0" applyProtection="0"/>
    <xf numFmtId="169" fontId="25" fillId="44" borderId="0" applyNumberFormat="0" applyBorder="0" applyAlignment="0" applyProtection="0"/>
    <xf numFmtId="0" fontId="24"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25" fillId="44" borderId="0" applyNumberFormat="0" applyBorder="0" applyAlignment="0" applyProtection="0"/>
    <xf numFmtId="169" fontId="25" fillId="44" borderId="0" applyNumberFormat="0" applyBorder="0" applyAlignment="0" applyProtection="0"/>
    <xf numFmtId="168" fontId="25" fillId="44" borderId="0" applyNumberFormat="0" applyBorder="0" applyAlignment="0" applyProtection="0"/>
    <xf numFmtId="168" fontId="25" fillId="44" borderId="0" applyNumberFormat="0" applyBorder="0" applyAlignment="0" applyProtection="0"/>
    <xf numFmtId="169" fontId="25" fillId="44" borderId="0" applyNumberFormat="0" applyBorder="0" applyAlignment="0" applyProtection="0"/>
    <xf numFmtId="168" fontId="25" fillId="44" borderId="0" applyNumberFormat="0" applyBorder="0" applyAlignment="0" applyProtection="0"/>
    <xf numFmtId="168" fontId="25" fillId="44" borderId="0" applyNumberFormat="0" applyBorder="0" applyAlignment="0" applyProtection="0"/>
    <xf numFmtId="169" fontId="25" fillId="44" borderId="0" applyNumberFormat="0" applyBorder="0" applyAlignment="0" applyProtection="0"/>
    <xf numFmtId="168" fontId="25" fillId="44" borderId="0" applyNumberFormat="0" applyBorder="0" applyAlignment="0" applyProtection="0"/>
    <xf numFmtId="168" fontId="25" fillId="44" borderId="0" applyNumberFormat="0" applyBorder="0" applyAlignment="0" applyProtection="0"/>
    <xf numFmtId="169" fontId="25" fillId="44" borderId="0" applyNumberFormat="0" applyBorder="0" applyAlignment="0" applyProtection="0"/>
    <xf numFmtId="168" fontId="25" fillId="44" borderId="0" applyNumberFormat="0" applyBorder="0" applyAlignment="0" applyProtection="0"/>
    <xf numFmtId="0" fontId="24" fillId="44" borderId="0" applyNumberFormat="0" applyBorder="0" applyAlignment="0" applyProtection="0"/>
    <xf numFmtId="0" fontId="24" fillId="47" borderId="0" applyNumberFormat="0" applyBorder="0" applyAlignment="0" applyProtection="0"/>
    <xf numFmtId="0" fontId="3" fillId="34" borderId="0" applyNumberFormat="0" applyBorder="0" applyAlignment="0" applyProtection="0"/>
    <xf numFmtId="168" fontId="25" fillId="47" borderId="0" applyNumberFormat="0" applyBorder="0" applyAlignment="0" applyProtection="0"/>
    <xf numFmtId="168" fontId="25" fillId="47" borderId="0" applyNumberFormat="0" applyBorder="0" applyAlignment="0" applyProtection="0"/>
    <xf numFmtId="169" fontId="25" fillId="47" borderId="0" applyNumberFormat="0" applyBorder="0" applyAlignment="0" applyProtection="0"/>
    <xf numFmtId="0" fontId="24"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25" fillId="47" borderId="0" applyNumberFormat="0" applyBorder="0" applyAlignment="0" applyProtection="0"/>
    <xf numFmtId="169" fontId="25" fillId="47" borderId="0" applyNumberFormat="0" applyBorder="0" applyAlignment="0" applyProtection="0"/>
    <xf numFmtId="168" fontId="25" fillId="47" borderId="0" applyNumberFormat="0" applyBorder="0" applyAlignment="0" applyProtection="0"/>
    <xf numFmtId="168" fontId="25" fillId="47" borderId="0" applyNumberFormat="0" applyBorder="0" applyAlignment="0" applyProtection="0"/>
    <xf numFmtId="169" fontId="25" fillId="47" borderId="0" applyNumberFormat="0" applyBorder="0" applyAlignment="0" applyProtection="0"/>
    <xf numFmtId="168" fontId="25" fillId="47" borderId="0" applyNumberFormat="0" applyBorder="0" applyAlignment="0" applyProtection="0"/>
    <xf numFmtId="168" fontId="25" fillId="47" borderId="0" applyNumberFormat="0" applyBorder="0" applyAlignment="0" applyProtection="0"/>
    <xf numFmtId="169" fontId="25" fillId="47" borderId="0" applyNumberFormat="0" applyBorder="0" applyAlignment="0" applyProtection="0"/>
    <xf numFmtId="168" fontId="25" fillId="47" borderId="0" applyNumberFormat="0" applyBorder="0" applyAlignment="0" applyProtection="0"/>
    <xf numFmtId="168" fontId="25" fillId="47" borderId="0" applyNumberFormat="0" applyBorder="0" applyAlignment="0" applyProtection="0"/>
    <xf numFmtId="169" fontId="25" fillId="47" borderId="0" applyNumberFormat="0" applyBorder="0" applyAlignment="0" applyProtection="0"/>
    <xf numFmtId="168" fontId="25" fillId="47" borderId="0" applyNumberFormat="0" applyBorder="0" applyAlignment="0" applyProtection="0"/>
    <xf numFmtId="0" fontId="24" fillId="47" borderId="0" applyNumberFormat="0" applyBorder="0" applyAlignment="0" applyProtection="0"/>
    <xf numFmtId="0" fontId="26" fillId="48" borderId="0" applyNumberFormat="0" applyBorder="0" applyAlignment="0" applyProtection="0"/>
    <xf numFmtId="0" fontId="27" fillId="15" borderId="0" applyNumberFormat="0" applyBorder="0" applyAlignment="0" applyProtection="0"/>
    <xf numFmtId="168" fontId="28" fillId="48" borderId="0" applyNumberFormat="0" applyBorder="0" applyAlignment="0" applyProtection="0"/>
    <xf numFmtId="168" fontId="28" fillId="48" borderId="0" applyNumberFormat="0" applyBorder="0" applyAlignment="0" applyProtection="0"/>
    <xf numFmtId="169" fontId="28" fillId="48" borderId="0" applyNumberFormat="0" applyBorder="0" applyAlignment="0" applyProtection="0"/>
    <xf numFmtId="0" fontId="26" fillId="48"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168" fontId="28" fillId="48" borderId="0" applyNumberFormat="0" applyBorder="0" applyAlignment="0" applyProtection="0"/>
    <xf numFmtId="169" fontId="28" fillId="48" borderId="0" applyNumberFormat="0" applyBorder="0" applyAlignment="0" applyProtection="0"/>
    <xf numFmtId="168" fontId="28" fillId="48" borderId="0" applyNumberFormat="0" applyBorder="0" applyAlignment="0" applyProtection="0"/>
    <xf numFmtId="168" fontId="28" fillId="48" borderId="0" applyNumberFormat="0" applyBorder="0" applyAlignment="0" applyProtection="0"/>
    <xf numFmtId="169" fontId="28" fillId="48" borderId="0" applyNumberFormat="0" applyBorder="0" applyAlignment="0" applyProtection="0"/>
    <xf numFmtId="168" fontId="28" fillId="48" borderId="0" applyNumberFormat="0" applyBorder="0" applyAlignment="0" applyProtection="0"/>
    <xf numFmtId="168" fontId="28" fillId="48" borderId="0" applyNumberFormat="0" applyBorder="0" applyAlignment="0" applyProtection="0"/>
    <xf numFmtId="169" fontId="28" fillId="48" borderId="0" applyNumberFormat="0" applyBorder="0" applyAlignment="0" applyProtection="0"/>
    <xf numFmtId="168" fontId="28" fillId="48" borderId="0" applyNumberFormat="0" applyBorder="0" applyAlignment="0" applyProtection="0"/>
    <xf numFmtId="168" fontId="28" fillId="48" borderId="0" applyNumberFormat="0" applyBorder="0" applyAlignment="0" applyProtection="0"/>
    <xf numFmtId="169" fontId="28" fillId="48" borderId="0" applyNumberFormat="0" applyBorder="0" applyAlignment="0" applyProtection="0"/>
    <xf numFmtId="168" fontId="28" fillId="48" borderId="0" applyNumberFormat="0" applyBorder="0" applyAlignment="0" applyProtection="0"/>
    <xf numFmtId="0" fontId="26" fillId="48" borderId="0" applyNumberFormat="0" applyBorder="0" applyAlignment="0" applyProtection="0"/>
    <xf numFmtId="0" fontId="26" fillId="45" borderId="0" applyNumberFormat="0" applyBorder="0" applyAlignment="0" applyProtection="0"/>
    <xf numFmtId="0" fontId="27" fillId="19"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6" fillId="45"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27" fillId="23"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6" fillId="46"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6" fillId="46" borderId="0" applyNumberFormat="0" applyBorder="0" applyAlignment="0" applyProtection="0"/>
    <xf numFmtId="0" fontId="26" fillId="49" borderId="0" applyNumberFormat="0" applyBorder="0" applyAlignment="0" applyProtection="0"/>
    <xf numFmtId="0" fontId="27" fillId="27" borderId="0" applyNumberFormat="0" applyBorder="0" applyAlignment="0" applyProtection="0"/>
    <xf numFmtId="168" fontId="28" fillId="49" borderId="0" applyNumberFormat="0" applyBorder="0" applyAlignment="0" applyProtection="0"/>
    <xf numFmtId="168" fontId="28" fillId="49" borderId="0" applyNumberFormat="0" applyBorder="0" applyAlignment="0" applyProtection="0"/>
    <xf numFmtId="169" fontId="28" fillId="49" borderId="0" applyNumberFormat="0" applyBorder="0" applyAlignment="0" applyProtection="0"/>
    <xf numFmtId="0" fontId="26" fillId="49"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168" fontId="28" fillId="49" borderId="0" applyNumberFormat="0" applyBorder="0" applyAlignment="0" applyProtection="0"/>
    <xf numFmtId="169" fontId="28" fillId="49" borderId="0" applyNumberFormat="0" applyBorder="0" applyAlignment="0" applyProtection="0"/>
    <xf numFmtId="168" fontId="28" fillId="49" borderId="0" applyNumberFormat="0" applyBorder="0" applyAlignment="0" applyProtection="0"/>
    <xf numFmtId="168" fontId="28" fillId="49" borderId="0" applyNumberFormat="0" applyBorder="0" applyAlignment="0" applyProtection="0"/>
    <xf numFmtId="169" fontId="28" fillId="49" borderId="0" applyNumberFormat="0" applyBorder="0" applyAlignment="0" applyProtection="0"/>
    <xf numFmtId="168" fontId="28" fillId="49" borderId="0" applyNumberFormat="0" applyBorder="0" applyAlignment="0" applyProtection="0"/>
    <xf numFmtId="168" fontId="28" fillId="49" borderId="0" applyNumberFormat="0" applyBorder="0" applyAlignment="0" applyProtection="0"/>
    <xf numFmtId="169" fontId="28" fillId="49" borderId="0" applyNumberFormat="0" applyBorder="0" applyAlignment="0" applyProtection="0"/>
    <xf numFmtId="168" fontId="28" fillId="49" borderId="0" applyNumberFormat="0" applyBorder="0" applyAlignment="0" applyProtection="0"/>
    <xf numFmtId="168" fontId="28" fillId="49" borderId="0" applyNumberFormat="0" applyBorder="0" applyAlignment="0" applyProtection="0"/>
    <xf numFmtId="169" fontId="28" fillId="49" borderId="0" applyNumberFormat="0" applyBorder="0" applyAlignment="0" applyProtection="0"/>
    <xf numFmtId="168" fontId="28" fillId="49" borderId="0" applyNumberFormat="0" applyBorder="0" applyAlignment="0" applyProtection="0"/>
    <xf numFmtId="0" fontId="26" fillId="49" borderId="0" applyNumberFormat="0" applyBorder="0" applyAlignment="0" applyProtection="0"/>
    <xf numFmtId="0" fontId="26" fillId="50" borderId="0" applyNumberFormat="0" applyBorder="0" applyAlignment="0" applyProtection="0"/>
    <xf numFmtId="0" fontId="27" fillId="31" borderId="0" applyNumberFormat="0" applyBorder="0" applyAlignment="0" applyProtection="0"/>
    <xf numFmtId="168" fontId="28" fillId="50" borderId="0" applyNumberFormat="0" applyBorder="0" applyAlignment="0" applyProtection="0"/>
    <xf numFmtId="168" fontId="28" fillId="50" borderId="0" applyNumberFormat="0" applyBorder="0" applyAlignment="0" applyProtection="0"/>
    <xf numFmtId="169" fontId="28" fillId="50" borderId="0" applyNumberFormat="0" applyBorder="0" applyAlignment="0" applyProtection="0"/>
    <xf numFmtId="0" fontId="26" fillId="50"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168" fontId="28" fillId="50" borderId="0" applyNumberFormat="0" applyBorder="0" applyAlignment="0" applyProtection="0"/>
    <xf numFmtId="169" fontId="28" fillId="50" borderId="0" applyNumberFormat="0" applyBorder="0" applyAlignment="0" applyProtection="0"/>
    <xf numFmtId="168" fontId="28" fillId="50" borderId="0" applyNumberFormat="0" applyBorder="0" applyAlignment="0" applyProtection="0"/>
    <xf numFmtId="168" fontId="28" fillId="50" borderId="0" applyNumberFormat="0" applyBorder="0" applyAlignment="0" applyProtection="0"/>
    <xf numFmtId="169" fontId="28" fillId="50" borderId="0" applyNumberFormat="0" applyBorder="0" applyAlignment="0" applyProtection="0"/>
    <xf numFmtId="168" fontId="28" fillId="50" borderId="0" applyNumberFormat="0" applyBorder="0" applyAlignment="0" applyProtection="0"/>
    <xf numFmtId="168" fontId="28" fillId="50" borderId="0" applyNumberFormat="0" applyBorder="0" applyAlignment="0" applyProtection="0"/>
    <xf numFmtId="169" fontId="28" fillId="50" borderId="0" applyNumberFormat="0" applyBorder="0" applyAlignment="0" applyProtection="0"/>
    <xf numFmtId="168" fontId="28" fillId="50" borderId="0" applyNumberFormat="0" applyBorder="0" applyAlignment="0" applyProtection="0"/>
    <xf numFmtId="168" fontId="28" fillId="50" borderId="0" applyNumberFormat="0" applyBorder="0" applyAlignment="0" applyProtection="0"/>
    <xf numFmtId="169" fontId="28" fillId="50" borderId="0" applyNumberFormat="0" applyBorder="0" applyAlignment="0" applyProtection="0"/>
    <xf numFmtId="168" fontId="28" fillId="50" borderId="0" applyNumberFormat="0" applyBorder="0" applyAlignment="0" applyProtection="0"/>
    <xf numFmtId="0" fontId="26" fillId="50" borderId="0" applyNumberFormat="0" applyBorder="0" applyAlignment="0" applyProtection="0"/>
    <xf numFmtId="0" fontId="26" fillId="51" borderId="0" applyNumberFormat="0" applyBorder="0" applyAlignment="0" applyProtection="0"/>
    <xf numFmtId="0" fontId="27" fillId="35" borderId="0" applyNumberFormat="0" applyBorder="0" applyAlignment="0" applyProtection="0"/>
    <xf numFmtId="168" fontId="28" fillId="51" borderId="0" applyNumberFormat="0" applyBorder="0" applyAlignment="0" applyProtection="0"/>
    <xf numFmtId="168" fontId="28" fillId="51" borderId="0" applyNumberFormat="0" applyBorder="0" applyAlignment="0" applyProtection="0"/>
    <xf numFmtId="169" fontId="28" fillId="51" borderId="0" applyNumberFormat="0" applyBorder="0" applyAlignment="0" applyProtection="0"/>
    <xf numFmtId="0" fontId="26" fillId="51"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168" fontId="28" fillId="51" borderId="0" applyNumberFormat="0" applyBorder="0" applyAlignment="0" applyProtection="0"/>
    <xf numFmtId="169" fontId="28" fillId="51" borderId="0" applyNumberFormat="0" applyBorder="0" applyAlignment="0" applyProtection="0"/>
    <xf numFmtId="168" fontId="28" fillId="51" borderId="0" applyNumberFormat="0" applyBorder="0" applyAlignment="0" applyProtection="0"/>
    <xf numFmtId="168" fontId="28" fillId="51" borderId="0" applyNumberFormat="0" applyBorder="0" applyAlignment="0" applyProtection="0"/>
    <xf numFmtId="169" fontId="28" fillId="51" borderId="0" applyNumberFormat="0" applyBorder="0" applyAlignment="0" applyProtection="0"/>
    <xf numFmtId="168" fontId="28" fillId="51" borderId="0" applyNumberFormat="0" applyBorder="0" applyAlignment="0" applyProtection="0"/>
    <xf numFmtId="168" fontId="28" fillId="51" borderId="0" applyNumberFormat="0" applyBorder="0" applyAlignment="0" applyProtection="0"/>
    <xf numFmtId="169" fontId="28" fillId="51" borderId="0" applyNumberFormat="0" applyBorder="0" applyAlignment="0" applyProtection="0"/>
    <xf numFmtId="168" fontId="28" fillId="51" borderId="0" applyNumberFormat="0" applyBorder="0" applyAlignment="0" applyProtection="0"/>
    <xf numFmtId="168" fontId="28" fillId="51" borderId="0" applyNumberFormat="0" applyBorder="0" applyAlignment="0" applyProtection="0"/>
    <xf numFmtId="169" fontId="28" fillId="51" borderId="0" applyNumberFormat="0" applyBorder="0" applyAlignment="0" applyProtection="0"/>
    <xf numFmtId="168" fontId="28" fillId="51" borderId="0" applyNumberFormat="0" applyBorder="0" applyAlignment="0" applyProtection="0"/>
    <xf numFmtId="0" fontId="26" fillId="51"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6" fillId="53" borderId="0" applyNumberFormat="0" applyBorder="0" applyAlignment="0" applyProtection="0"/>
    <xf numFmtId="0" fontId="26" fillId="54" borderId="0" applyNumberFormat="0" applyBorder="0" applyAlignment="0" applyProtection="0"/>
    <xf numFmtId="0" fontId="27" fillId="12" borderId="0" applyNumberFormat="0" applyBorder="0" applyAlignment="0" applyProtection="0"/>
    <xf numFmtId="168" fontId="28" fillId="54" borderId="0" applyNumberFormat="0" applyBorder="0" applyAlignment="0" applyProtection="0"/>
    <xf numFmtId="168" fontId="28" fillId="54" borderId="0" applyNumberFormat="0" applyBorder="0" applyAlignment="0" applyProtection="0"/>
    <xf numFmtId="169" fontId="28" fillId="54" borderId="0" applyNumberFormat="0" applyBorder="0" applyAlignment="0" applyProtection="0"/>
    <xf numFmtId="0" fontId="26" fillId="54"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168" fontId="28" fillId="54" borderId="0" applyNumberFormat="0" applyBorder="0" applyAlignment="0" applyProtection="0"/>
    <xf numFmtId="169" fontId="28" fillId="54" borderId="0" applyNumberFormat="0" applyBorder="0" applyAlignment="0" applyProtection="0"/>
    <xf numFmtId="168" fontId="28" fillId="54" borderId="0" applyNumberFormat="0" applyBorder="0" applyAlignment="0" applyProtection="0"/>
    <xf numFmtId="168" fontId="28" fillId="54" borderId="0" applyNumberFormat="0" applyBorder="0" applyAlignment="0" applyProtection="0"/>
    <xf numFmtId="169" fontId="28" fillId="54" borderId="0" applyNumberFormat="0" applyBorder="0" applyAlignment="0" applyProtection="0"/>
    <xf numFmtId="168" fontId="28" fillId="54" borderId="0" applyNumberFormat="0" applyBorder="0" applyAlignment="0" applyProtection="0"/>
    <xf numFmtId="168" fontId="28" fillId="54" borderId="0" applyNumberFormat="0" applyBorder="0" applyAlignment="0" applyProtection="0"/>
    <xf numFmtId="169" fontId="28" fillId="54" borderId="0" applyNumberFormat="0" applyBorder="0" applyAlignment="0" applyProtection="0"/>
    <xf numFmtId="168" fontId="28" fillId="54" borderId="0" applyNumberFormat="0" applyBorder="0" applyAlignment="0" applyProtection="0"/>
    <xf numFmtId="168" fontId="28" fillId="54" borderId="0" applyNumberFormat="0" applyBorder="0" applyAlignment="0" applyProtection="0"/>
    <xf numFmtId="169" fontId="28" fillId="54" borderId="0" applyNumberFormat="0" applyBorder="0" applyAlignment="0" applyProtection="0"/>
    <xf numFmtId="168" fontId="28"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4" fillId="55" borderId="0" applyNumberFormat="0" applyBorder="0" applyAlignment="0" applyProtection="0"/>
    <xf numFmtId="0" fontId="24" fillId="56" borderId="0" applyNumberFormat="0" applyBorder="0" applyAlignment="0" applyProtection="0"/>
    <xf numFmtId="0" fontId="26" fillId="57" borderId="0" applyNumberFormat="0" applyBorder="0" applyAlignment="0" applyProtection="0"/>
    <xf numFmtId="0" fontId="26" fillId="58" borderId="0" applyNumberFormat="0" applyBorder="0" applyAlignment="0" applyProtection="0"/>
    <xf numFmtId="0" fontId="27" fillId="16" borderId="0" applyNumberFormat="0" applyBorder="0" applyAlignment="0" applyProtection="0"/>
    <xf numFmtId="168" fontId="28" fillId="58" borderId="0" applyNumberFormat="0" applyBorder="0" applyAlignment="0" applyProtection="0"/>
    <xf numFmtId="168" fontId="28" fillId="58" borderId="0" applyNumberFormat="0" applyBorder="0" applyAlignment="0" applyProtection="0"/>
    <xf numFmtId="169" fontId="28" fillId="58" borderId="0" applyNumberFormat="0" applyBorder="0" applyAlignment="0" applyProtection="0"/>
    <xf numFmtId="0" fontId="26" fillId="58"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168" fontId="28" fillId="58" borderId="0" applyNumberFormat="0" applyBorder="0" applyAlignment="0" applyProtection="0"/>
    <xf numFmtId="169" fontId="28" fillId="58" borderId="0" applyNumberFormat="0" applyBorder="0" applyAlignment="0" applyProtection="0"/>
    <xf numFmtId="168" fontId="28" fillId="58" borderId="0" applyNumberFormat="0" applyBorder="0" applyAlignment="0" applyProtection="0"/>
    <xf numFmtId="168" fontId="28" fillId="58" borderId="0" applyNumberFormat="0" applyBorder="0" applyAlignment="0" applyProtection="0"/>
    <xf numFmtId="169" fontId="28" fillId="58" borderId="0" applyNumberFormat="0" applyBorder="0" applyAlignment="0" applyProtection="0"/>
    <xf numFmtId="168" fontId="28" fillId="58" borderId="0" applyNumberFormat="0" applyBorder="0" applyAlignment="0" applyProtection="0"/>
    <xf numFmtId="168" fontId="28" fillId="58" borderId="0" applyNumberFormat="0" applyBorder="0" applyAlignment="0" applyProtection="0"/>
    <xf numFmtId="169" fontId="28" fillId="58" borderId="0" applyNumberFormat="0" applyBorder="0" applyAlignment="0" applyProtection="0"/>
    <xf numFmtId="168" fontId="28" fillId="58" borderId="0" applyNumberFormat="0" applyBorder="0" applyAlignment="0" applyProtection="0"/>
    <xf numFmtId="168" fontId="28" fillId="58" borderId="0" applyNumberFormat="0" applyBorder="0" applyAlignment="0" applyProtection="0"/>
    <xf numFmtId="169" fontId="28" fillId="58" borderId="0" applyNumberFormat="0" applyBorder="0" applyAlignment="0" applyProtection="0"/>
    <xf numFmtId="168" fontId="28"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4" fillId="55" borderId="0" applyNumberFormat="0" applyBorder="0" applyAlignment="0" applyProtection="0"/>
    <xf numFmtId="0" fontId="24" fillId="59" borderId="0" applyNumberFormat="0" applyBorder="0" applyAlignment="0" applyProtection="0"/>
    <xf numFmtId="0" fontId="26" fillId="56" borderId="0" applyNumberFormat="0" applyBorder="0" applyAlignment="0" applyProtection="0"/>
    <xf numFmtId="0" fontId="26" fillId="60" borderId="0" applyNumberFormat="0" applyBorder="0" applyAlignment="0" applyProtection="0"/>
    <xf numFmtId="0" fontId="27" fillId="20" borderId="0" applyNumberFormat="0" applyBorder="0" applyAlignment="0" applyProtection="0"/>
    <xf numFmtId="168" fontId="28" fillId="60" borderId="0" applyNumberFormat="0" applyBorder="0" applyAlignment="0" applyProtection="0"/>
    <xf numFmtId="168" fontId="28" fillId="60" borderId="0" applyNumberFormat="0" applyBorder="0" applyAlignment="0" applyProtection="0"/>
    <xf numFmtId="169" fontId="28" fillId="60" borderId="0" applyNumberFormat="0" applyBorder="0" applyAlignment="0" applyProtection="0"/>
    <xf numFmtId="0" fontId="26" fillId="6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168" fontId="28" fillId="60" borderId="0" applyNumberFormat="0" applyBorder="0" applyAlignment="0" applyProtection="0"/>
    <xf numFmtId="169" fontId="28" fillId="60" borderId="0" applyNumberFormat="0" applyBorder="0" applyAlignment="0" applyProtection="0"/>
    <xf numFmtId="168" fontId="28" fillId="60" borderId="0" applyNumberFormat="0" applyBorder="0" applyAlignment="0" applyProtection="0"/>
    <xf numFmtId="168" fontId="28" fillId="60" borderId="0" applyNumberFormat="0" applyBorder="0" applyAlignment="0" applyProtection="0"/>
    <xf numFmtId="169" fontId="28" fillId="60" borderId="0" applyNumberFormat="0" applyBorder="0" applyAlignment="0" applyProtection="0"/>
    <xf numFmtId="168" fontId="28" fillId="60" borderId="0" applyNumberFormat="0" applyBorder="0" applyAlignment="0" applyProtection="0"/>
    <xf numFmtId="168" fontId="28" fillId="60" borderId="0" applyNumberFormat="0" applyBorder="0" applyAlignment="0" applyProtection="0"/>
    <xf numFmtId="169" fontId="28" fillId="60" borderId="0" applyNumberFormat="0" applyBorder="0" applyAlignment="0" applyProtection="0"/>
    <xf numFmtId="168" fontId="28" fillId="60" borderId="0" applyNumberFormat="0" applyBorder="0" applyAlignment="0" applyProtection="0"/>
    <xf numFmtId="168" fontId="28" fillId="60" borderId="0" applyNumberFormat="0" applyBorder="0" applyAlignment="0" applyProtection="0"/>
    <xf numFmtId="169" fontId="28" fillId="60" borderId="0" applyNumberFormat="0" applyBorder="0" applyAlignment="0" applyProtection="0"/>
    <xf numFmtId="168" fontId="28"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4" fillId="52" borderId="0" applyNumberFormat="0" applyBorder="0" applyAlignment="0" applyProtection="0"/>
    <xf numFmtId="0" fontId="24" fillId="56" borderId="0" applyNumberFormat="0" applyBorder="0" applyAlignment="0" applyProtection="0"/>
    <xf numFmtId="0" fontId="26" fillId="56" borderId="0" applyNumberFormat="0" applyBorder="0" applyAlignment="0" applyProtection="0"/>
    <xf numFmtId="0" fontId="26" fillId="49" borderId="0" applyNumberFormat="0" applyBorder="0" applyAlignment="0" applyProtection="0"/>
    <xf numFmtId="0" fontId="27" fillId="24" borderId="0" applyNumberFormat="0" applyBorder="0" applyAlignment="0" applyProtection="0"/>
    <xf numFmtId="168" fontId="28" fillId="49" borderId="0" applyNumberFormat="0" applyBorder="0" applyAlignment="0" applyProtection="0"/>
    <xf numFmtId="168" fontId="28" fillId="49" borderId="0" applyNumberFormat="0" applyBorder="0" applyAlignment="0" applyProtection="0"/>
    <xf numFmtId="169" fontId="28" fillId="49" borderId="0" applyNumberFormat="0" applyBorder="0" applyAlignment="0" applyProtection="0"/>
    <xf numFmtId="0" fontId="26" fillId="49"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168" fontId="28" fillId="49" borderId="0" applyNumberFormat="0" applyBorder="0" applyAlignment="0" applyProtection="0"/>
    <xf numFmtId="169" fontId="28" fillId="49" borderId="0" applyNumberFormat="0" applyBorder="0" applyAlignment="0" applyProtection="0"/>
    <xf numFmtId="168" fontId="28" fillId="49" borderId="0" applyNumberFormat="0" applyBorder="0" applyAlignment="0" applyProtection="0"/>
    <xf numFmtId="168" fontId="28" fillId="49" borderId="0" applyNumberFormat="0" applyBorder="0" applyAlignment="0" applyProtection="0"/>
    <xf numFmtId="169" fontId="28" fillId="49" borderId="0" applyNumberFormat="0" applyBorder="0" applyAlignment="0" applyProtection="0"/>
    <xf numFmtId="168" fontId="28" fillId="49" borderId="0" applyNumberFormat="0" applyBorder="0" applyAlignment="0" applyProtection="0"/>
    <xf numFmtId="168" fontId="28" fillId="49" borderId="0" applyNumberFormat="0" applyBorder="0" applyAlignment="0" applyProtection="0"/>
    <xf numFmtId="169" fontId="28" fillId="49" borderId="0" applyNumberFormat="0" applyBorder="0" applyAlignment="0" applyProtection="0"/>
    <xf numFmtId="168" fontId="28" fillId="49" borderId="0" applyNumberFormat="0" applyBorder="0" applyAlignment="0" applyProtection="0"/>
    <xf numFmtId="168" fontId="28" fillId="49" borderId="0" applyNumberFormat="0" applyBorder="0" applyAlignment="0" applyProtection="0"/>
    <xf numFmtId="169" fontId="28" fillId="49" borderId="0" applyNumberFormat="0" applyBorder="0" applyAlignment="0" applyProtection="0"/>
    <xf numFmtId="168" fontId="28"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4" fillId="61" borderId="0" applyNumberFormat="0" applyBorder="0" applyAlignment="0" applyProtection="0"/>
    <xf numFmtId="0" fontId="24" fillId="52" borderId="0" applyNumberFormat="0" applyBorder="0" applyAlignment="0" applyProtection="0"/>
    <xf numFmtId="0" fontId="26" fillId="53" borderId="0" applyNumberFormat="0" applyBorder="0" applyAlignment="0" applyProtection="0"/>
    <xf numFmtId="0" fontId="26" fillId="50" borderId="0" applyNumberFormat="0" applyBorder="0" applyAlignment="0" applyProtection="0"/>
    <xf numFmtId="0" fontId="27" fillId="28" borderId="0" applyNumberFormat="0" applyBorder="0" applyAlignment="0" applyProtection="0"/>
    <xf numFmtId="168" fontId="28" fillId="50" borderId="0" applyNumberFormat="0" applyBorder="0" applyAlignment="0" applyProtection="0"/>
    <xf numFmtId="168" fontId="28" fillId="50" borderId="0" applyNumberFormat="0" applyBorder="0" applyAlignment="0" applyProtection="0"/>
    <xf numFmtId="169" fontId="28" fillId="50" borderId="0" applyNumberFormat="0" applyBorder="0" applyAlignment="0" applyProtection="0"/>
    <xf numFmtId="0" fontId="26" fillId="50"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168" fontId="28" fillId="50" borderId="0" applyNumberFormat="0" applyBorder="0" applyAlignment="0" applyProtection="0"/>
    <xf numFmtId="169" fontId="28" fillId="50" borderId="0" applyNumberFormat="0" applyBorder="0" applyAlignment="0" applyProtection="0"/>
    <xf numFmtId="168" fontId="28" fillId="50" borderId="0" applyNumberFormat="0" applyBorder="0" applyAlignment="0" applyProtection="0"/>
    <xf numFmtId="168" fontId="28" fillId="50" borderId="0" applyNumberFormat="0" applyBorder="0" applyAlignment="0" applyProtection="0"/>
    <xf numFmtId="169" fontId="28" fillId="50" borderId="0" applyNumberFormat="0" applyBorder="0" applyAlignment="0" applyProtection="0"/>
    <xf numFmtId="168" fontId="28" fillId="50" borderId="0" applyNumberFormat="0" applyBorder="0" applyAlignment="0" applyProtection="0"/>
    <xf numFmtId="168" fontId="28" fillId="50" borderId="0" applyNumberFormat="0" applyBorder="0" applyAlignment="0" applyProtection="0"/>
    <xf numFmtId="169" fontId="28" fillId="50" borderId="0" applyNumberFormat="0" applyBorder="0" applyAlignment="0" applyProtection="0"/>
    <xf numFmtId="168" fontId="28" fillId="50" borderId="0" applyNumberFormat="0" applyBorder="0" applyAlignment="0" applyProtection="0"/>
    <xf numFmtId="168" fontId="28" fillId="50" borderId="0" applyNumberFormat="0" applyBorder="0" applyAlignment="0" applyProtection="0"/>
    <xf numFmtId="169" fontId="28" fillId="50" borderId="0" applyNumberFormat="0" applyBorder="0" applyAlignment="0" applyProtection="0"/>
    <xf numFmtId="168" fontId="28"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4" fillId="55" borderId="0" applyNumberFormat="0" applyBorder="0" applyAlignment="0" applyProtection="0"/>
    <xf numFmtId="0" fontId="24" fillId="62" borderId="0" applyNumberFormat="0" applyBorder="0" applyAlignment="0" applyProtection="0"/>
    <xf numFmtId="0" fontId="26" fillId="62" borderId="0" applyNumberFormat="0" applyBorder="0" applyAlignment="0" applyProtection="0"/>
    <xf numFmtId="0" fontId="26" fillId="63" borderId="0" applyNumberFormat="0" applyBorder="0" applyAlignment="0" applyProtection="0"/>
    <xf numFmtId="0" fontId="27" fillId="32" borderId="0" applyNumberFormat="0" applyBorder="0" applyAlignment="0" applyProtection="0"/>
    <xf numFmtId="168" fontId="28" fillId="63" borderId="0" applyNumberFormat="0" applyBorder="0" applyAlignment="0" applyProtection="0"/>
    <xf numFmtId="168" fontId="28" fillId="63" borderId="0" applyNumberFormat="0" applyBorder="0" applyAlignment="0" applyProtection="0"/>
    <xf numFmtId="169" fontId="28" fillId="63" borderId="0" applyNumberFormat="0" applyBorder="0" applyAlignment="0" applyProtection="0"/>
    <xf numFmtId="0" fontId="26" fillId="63"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168" fontId="28" fillId="63" borderId="0" applyNumberFormat="0" applyBorder="0" applyAlignment="0" applyProtection="0"/>
    <xf numFmtId="169" fontId="28" fillId="63" borderId="0" applyNumberFormat="0" applyBorder="0" applyAlignment="0" applyProtection="0"/>
    <xf numFmtId="168" fontId="28" fillId="63" borderId="0" applyNumberFormat="0" applyBorder="0" applyAlignment="0" applyProtection="0"/>
    <xf numFmtId="168" fontId="28" fillId="63" borderId="0" applyNumberFormat="0" applyBorder="0" applyAlignment="0" applyProtection="0"/>
    <xf numFmtId="169" fontId="28" fillId="63" borderId="0" applyNumberFormat="0" applyBorder="0" applyAlignment="0" applyProtection="0"/>
    <xf numFmtId="168" fontId="28" fillId="63" borderId="0" applyNumberFormat="0" applyBorder="0" applyAlignment="0" applyProtection="0"/>
    <xf numFmtId="168" fontId="28" fillId="63" borderId="0" applyNumberFormat="0" applyBorder="0" applyAlignment="0" applyProtection="0"/>
    <xf numFmtId="169" fontId="28" fillId="63" borderId="0" applyNumberFormat="0" applyBorder="0" applyAlignment="0" applyProtection="0"/>
    <xf numFmtId="168" fontId="28" fillId="63" borderId="0" applyNumberFormat="0" applyBorder="0" applyAlignment="0" applyProtection="0"/>
    <xf numFmtId="168" fontId="28" fillId="63" borderId="0" applyNumberFormat="0" applyBorder="0" applyAlignment="0" applyProtection="0"/>
    <xf numFmtId="169" fontId="28" fillId="63" borderId="0" applyNumberFormat="0" applyBorder="0" applyAlignment="0" applyProtection="0"/>
    <xf numFmtId="168" fontId="28"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9" fillId="39" borderId="0" applyNumberFormat="0" applyBorder="0" applyAlignment="0" applyProtection="0"/>
    <xf numFmtId="0" fontId="30" fillId="6"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0" fontId="29" fillId="39"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0" fontId="29" fillId="39" borderId="0" applyNumberFormat="0" applyBorder="0" applyAlignment="0" applyProtection="0"/>
    <xf numFmtId="170" fontId="32" fillId="0" borderId="0" applyFill="0" applyBorder="0" applyAlignment="0"/>
    <xf numFmtId="170" fontId="33" fillId="0" borderId="0" applyFill="0" applyBorder="0" applyAlignment="0"/>
    <xf numFmtId="170" fontId="33" fillId="0" borderId="0" applyFill="0" applyBorder="0" applyAlignment="0"/>
    <xf numFmtId="170" fontId="33" fillId="0" borderId="0" applyFill="0" applyBorder="0" applyAlignment="0"/>
    <xf numFmtId="171" fontId="34" fillId="0" borderId="0" applyFill="0" applyBorder="0" applyAlignment="0"/>
    <xf numFmtId="171" fontId="34" fillId="0" borderId="0" applyFill="0" applyBorder="0" applyAlignment="0"/>
    <xf numFmtId="170" fontId="33" fillId="0" borderId="0" applyFill="0" applyBorder="0" applyAlignment="0"/>
    <xf numFmtId="170" fontId="33" fillId="0" borderId="0" applyFill="0" applyBorder="0" applyAlignment="0"/>
    <xf numFmtId="170" fontId="33" fillId="0" borderId="0" applyFill="0" applyBorder="0" applyAlignment="0"/>
    <xf numFmtId="170" fontId="33" fillId="0" borderId="0" applyFill="0" applyBorder="0" applyAlignment="0"/>
    <xf numFmtId="170" fontId="33" fillId="0" borderId="0" applyFill="0" applyBorder="0" applyAlignment="0"/>
    <xf numFmtId="170" fontId="33" fillId="0" borderId="0" applyFill="0" applyBorder="0" applyAlignment="0"/>
    <xf numFmtId="172" fontId="34" fillId="0" borderId="0" applyFill="0" applyBorder="0" applyAlignment="0"/>
    <xf numFmtId="173" fontId="34" fillId="0" borderId="0" applyFill="0" applyBorder="0" applyAlignment="0"/>
    <xf numFmtId="174" fontId="34" fillId="0" borderId="0" applyFill="0" applyBorder="0" applyAlignment="0"/>
    <xf numFmtId="175" fontId="34" fillId="0" borderId="0" applyFill="0" applyBorder="0" applyAlignment="0"/>
    <xf numFmtId="171" fontId="34" fillId="0" borderId="0" applyFill="0" applyBorder="0" applyAlignment="0"/>
    <xf numFmtId="176" fontId="34" fillId="0" borderId="0" applyFill="0" applyBorder="0" applyAlignment="0"/>
    <xf numFmtId="172" fontId="34" fillId="0" borderId="0" applyFill="0" applyBorder="0" applyAlignment="0"/>
    <xf numFmtId="0" fontId="35" fillId="64" borderId="43" applyNumberFormat="0" applyAlignment="0" applyProtection="0"/>
    <xf numFmtId="0" fontId="36" fillId="9" borderId="36"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168" fontId="37"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168" fontId="37"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169" fontId="37"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6" fillId="9" borderId="36"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6" fillId="9" borderId="36"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6" fillId="9" borderId="36"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6" fillId="9" borderId="36"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6" fillId="9" borderId="36"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6" fillId="9" borderId="36"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6" fillId="9" borderId="36"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168" fontId="37" fillId="64" borderId="43" applyNumberFormat="0" applyAlignment="0" applyProtection="0"/>
    <xf numFmtId="169" fontId="37" fillId="64" borderId="43" applyNumberFormat="0" applyAlignment="0" applyProtection="0"/>
    <xf numFmtId="168" fontId="37" fillId="64" borderId="43" applyNumberFormat="0" applyAlignment="0" applyProtection="0"/>
    <xf numFmtId="168" fontId="37" fillId="64" borderId="43" applyNumberFormat="0" applyAlignment="0" applyProtection="0"/>
    <xf numFmtId="169" fontId="37" fillId="64" borderId="43" applyNumberFormat="0" applyAlignment="0" applyProtection="0"/>
    <xf numFmtId="168" fontId="37" fillId="64" borderId="43" applyNumberFormat="0" applyAlignment="0" applyProtection="0"/>
    <xf numFmtId="168" fontId="37" fillId="64" borderId="43" applyNumberFormat="0" applyAlignment="0" applyProtection="0"/>
    <xf numFmtId="169" fontId="37" fillId="64" borderId="43" applyNumberFormat="0" applyAlignment="0" applyProtection="0"/>
    <xf numFmtId="168" fontId="37" fillId="64" borderId="43" applyNumberFormat="0" applyAlignment="0" applyProtection="0"/>
    <xf numFmtId="168" fontId="37" fillId="64" borderId="43" applyNumberFormat="0" applyAlignment="0" applyProtection="0"/>
    <xf numFmtId="169" fontId="37" fillId="64" borderId="43" applyNumberFormat="0" applyAlignment="0" applyProtection="0"/>
    <xf numFmtId="168" fontId="37" fillId="64" borderId="43" applyNumberFormat="0" applyAlignment="0" applyProtection="0"/>
    <xf numFmtId="0" fontId="35" fillId="64" borderId="43" applyNumberFormat="0" applyAlignment="0" applyProtection="0"/>
    <xf numFmtId="0" fontId="38" fillId="65" borderId="44" applyNumberFormat="0" applyAlignment="0" applyProtection="0"/>
    <xf numFmtId="0" fontId="39" fillId="10" borderId="39" applyNumberFormat="0" applyAlignment="0" applyProtection="0"/>
    <xf numFmtId="168" fontId="40" fillId="65" borderId="44" applyNumberFormat="0" applyAlignment="0" applyProtection="0"/>
    <xf numFmtId="168" fontId="40" fillId="65" borderId="44" applyNumberFormat="0" applyAlignment="0" applyProtection="0"/>
    <xf numFmtId="168" fontId="40" fillId="65" borderId="44" applyNumberFormat="0" applyAlignment="0" applyProtection="0"/>
    <xf numFmtId="169" fontId="40" fillId="65" borderId="44" applyNumberFormat="0" applyAlignment="0" applyProtection="0"/>
    <xf numFmtId="168" fontId="40" fillId="65" borderId="44" applyNumberFormat="0" applyAlignment="0" applyProtection="0"/>
    <xf numFmtId="0" fontId="38" fillId="65" borderId="44" applyNumberFormat="0" applyAlignment="0" applyProtection="0"/>
    <xf numFmtId="168" fontId="40" fillId="65" borderId="44" applyNumberFormat="0" applyAlignment="0" applyProtection="0"/>
    <xf numFmtId="169" fontId="40" fillId="65" borderId="44" applyNumberFormat="0" applyAlignment="0" applyProtection="0"/>
    <xf numFmtId="168" fontId="40" fillId="65" borderId="44" applyNumberFormat="0" applyAlignment="0" applyProtection="0"/>
    <xf numFmtId="168" fontId="40" fillId="65" borderId="44" applyNumberFormat="0" applyAlignment="0" applyProtection="0"/>
    <xf numFmtId="169" fontId="40" fillId="65" borderId="44" applyNumberFormat="0" applyAlignment="0" applyProtection="0"/>
    <xf numFmtId="168" fontId="40" fillId="65" borderId="44" applyNumberFormat="0" applyAlignment="0" applyProtection="0"/>
    <xf numFmtId="168" fontId="40" fillId="65" borderId="44" applyNumberFormat="0" applyAlignment="0" applyProtection="0"/>
    <xf numFmtId="169" fontId="40" fillId="65" borderId="44" applyNumberFormat="0" applyAlignment="0" applyProtection="0"/>
    <xf numFmtId="168" fontId="40" fillId="65" borderId="44" applyNumberFormat="0" applyAlignment="0" applyProtection="0"/>
    <xf numFmtId="168" fontId="40" fillId="65" borderId="44" applyNumberFormat="0" applyAlignment="0" applyProtection="0"/>
    <xf numFmtId="169" fontId="40" fillId="65" borderId="44" applyNumberFormat="0" applyAlignment="0" applyProtection="0"/>
    <xf numFmtId="168" fontId="40" fillId="65" borderId="44" applyNumberFormat="0" applyAlignment="0" applyProtection="0"/>
    <xf numFmtId="168" fontId="40" fillId="65" borderId="44" applyNumberFormat="0" applyAlignment="0" applyProtection="0"/>
    <xf numFmtId="169" fontId="40" fillId="65" borderId="44" applyNumberFormat="0" applyAlignment="0" applyProtection="0"/>
    <xf numFmtId="168" fontId="40" fillId="65" borderId="44" applyNumberFormat="0" applyAlignment="0" applyProtection="0"/>
    <xf numFmtId="169" fontId="40" fillId="65" borderId="44" applyNumberFormat="0" applyAlignment="0" applyProtection="0"/>
    <xf numFmtId="0" fontId="39" fillId="10" borderId="39" applyNumberFormat="0" applyAlignment="0" applyProtection="0"/>
    <xf numFmtId="168" fontId="40" fillId="65" borderId="44" applyNumberFormat="0" applyAlignment="0" applyProtection="0"/>
    <xf numFmtId="168" fontId="40" fillId="65" borderId="44" applyNumberFormat="0" applyAlignment="0" applyProtection="0"/>
    <xf numFmtId="169" fontId="40" fillId="65" borderId="44" applyNumberFormat="0" applyAlignment="0" applyProtection="0"/>
    <xf numFmtId="168" fontId="40" fillId="65" borderId="44" applyNumberFormat="0" applyAlignment="0" applyProtection="0"/>
    <xf numFmtId="168" fontId="40" fillId="65" borderId="44" applyNumberFormat="0" applyAlignment="0" applyProtection="0"/>
    <xf numFmtId="169" fontId="40" fillId="65" borderId="44" applyNumberFormat="0" applyAlignment="0" applyProtection="0"/>
    <xf numFmtId="168" fontId="40" fillId="65" borderId="44" applyNumberFormat="0" applyAlignment="0" applyProtection="0"/>
    <xf numFmtId="168" fontId="40" fillId="65" borderId="44" applyNumberFormat="0" applyAlignment="0" applyProtection="0"/>
    <xf numFmtId="169" fontId="40" fillId="65" borderId="44" applyNumberFormat="0" applyAlignment="0" applyProtection="0"/>
    <xf numFmtId="168" fontId="40" fillId="65" borderId="44" applyNumberFormat="0" applyAlignment="0" applyProtection="0"/>
    <xf numFmtId="168" fontId="40" fillId="65" borderId="44" applyNumberFormat="0" applyAlignment="0" applyProtection="0"/>
    <xf numFmtId="169" fontId="40" fillId="65" borderId="44" applyNumberFormat="0" applyAlignment="0" applyProtection="0"/>
    <xf numFmtId="168" fontId="40" fillId="65" borderId="44" applyNumberFormat="0" applyAlignment="0" applyProtection="0"/>
    <xf numFmtId="168" fontId="40" fillId="65" borderId="44" applyNumberFormat="0" applyAlignment="0" applyProtection="0"/>
    <xf numFmtId="169" fontId="40" fillId="65" borderId="44" applyNumberFormat="0" applyAlignment="0" applyProtection="0"/>
    <xf numFmtId="168" fontId="40" fillId="65" borderId="44" applyNumberFormat="0" applyAlignment="0" applyProtection="0"/>
    <xf numFmtId="168" fontId="40" fillId="65" borderId="44" applyNumberFormat="0" applyAlignment="0" applyProtection="0"/>
    <xf numFmtId="169" fontId="40" fillId="65" borderId="44" applyNumberFormat="0" applyAlignment="0" applyProtection="0"/>
    <xf numFmtId="168" fontId="40" fillId="65" borderId="44" applyNumberFormat="0" applyAlignment="0" applyProtection="0"/>
    <xf numFmtId="169" fontId="40" fillId="65" borderId="44" applyNumberFormat="0" applyAlignment="0" applyProtection="0"/>
    <xf numFmtId="168" fontId="40" fillId="65" borderId="44" applyNumberFormat="0" applyAlignment="0" applyProtection="0"/>
    <xf numFmtId="168" fontId="40" fillId="65" borderId="44" applyNumberFormat="0" applyAlignment="0" applyProtection="0"/>
    <xf numFmtId="168" fontId="40" fillId="65" borderId="44" applyNumberFormat="0" applyAlignment="0" applyProtection="0"/>
    <xf numFmtId="169" fontId="40" fillId="65" borderId="44" applyNumberFormat="0" applyAlignment="0" applyProtection="0"/>
    <xf numFmtId="168" fontId="40" fillId="65" borderId="44" applyNumberFormat="0" applyAlignment="0" applyProtection="0"/>
    <xf numFmtId="168" fontId="40" fillId="65" borderId="44" applyNumberFormat="0" applyAlignment="0" applyProtection="0"/>
    <xf numFmtId="169" fontId="40" fillId="65" borderId="44" applyNumberFormat="0" applyAlignment="0" applyProtection="0"/>
    <xf numFmtId="168" fontId="40" fillId="65" borderId="44" applyNumberFormat="0" applyAlignment="0" applyProtection="0"/>
    <xf numFmtId="168" fontId="40" fillId="65" borderId="44" applyNumberFormat="0" applyAlignment="0" applyProtection="0"/>
    <xf numFmtId="169" fontId="40" fillId="65" borderId="44" applyNumberFormat="0" applyAlignment="0" applyProtection="0"/>
    <xf numFmtId="168" fontId="40" fillId="65" borderId="44" applyNumberFormat="0" applyAlignment="0" applyProtection="0"/>
    <xf numFmtId="168" fontId="40" fillId="65" borderId="44" applyNumberFormat="0" applyAlignment="0" applyProtection="0"/>
    <xf numFmtId="169" fontId="40" fillId="65" borderId="44" applyNumberFormat="0" applyAlignment="0" applyProtection="0"/>
    <xf numFmtId="168" fontId="40" fillId="65" borderId="44" applyNumberFormat="0" applyAlignment="0" applyProtection="0"/>
    <xf numFmtId="168" fontId="40" fillId="65" borderId="44" applyNumberFormat="0" applyAlignment="0" applyProtection="0"/>
    <xf numFmtId="169" fontId="40" fillId="65" borderId="44" applyNumberFormat="0" applyAlignment="0" applyProtection="0"/>
    <xf numFmtId="168" fontId="40" fillId="65" borderId="44" applyNumberFormat="0" applyAlignment="0" applyProtection="0"/>
    <xf numFmtId="168" fontId="40" fillId="65" borderId="44" applyNumberFormat="0" applyAlignment="0" applyProtection="0"/>
    <xf numFmtId="169" fontId="40" fillId="65" borderId="44" applyNumberFormat="0" applyAlignment="0" applyProtection="0"/>
    <xf numFmtId="168" fontId="40" fillId="65" borderId="44" applyNumberFormat="0" applyAlignment="0" applyProtection="0"/>
    <xf numFmtId="169" fontId="40" fillId="65" borderId="44" applyNumberFormat="0" applyAlignment="0" applyProtection="0"/>
    <xf numFmtId="168" fontId="40" fillId="65" borderId="44" applyNumberFormat="0" applyAlignment="0" applyProtection="0"/>
    <xf numFmtId="168" fontId="40" fillId="65" borderId="44" applyNumberFormat="0" applyAlignment="0" applyProtection="0"/>
    <xf numFmtId="168" fontId="40" fillId="65" borderId="44" applyNumberFormat="0" applyAlignment="0" applyProtection="0"/>
    <xf numFmtId="169" fontId="40" fillId="65" borderId="44" applyNumberFormat="0" applyAlignment="0" applyProtection="0"/>
    <xf numFmtId="168" fontId="40" fillId="65" borderId="44" applyNumberFormat="0" applyAlignment="0" applyProtection="0"/>
    <xf numFmtId="168" fontId="40" fillId="65" borderId="44" applyNumberFormat="0" applyAlignment="0" applyProtection="0"/>
    <xf numFmtId="169" fontId="40" fillId="65" borderId="44" applyNumberFormat="0" applyAlignment="0" applyProtection="0"/>
    <xf numFmtId="168" fontId="40" fillId="65" borderId="44" applyNumberFormat="0" applyAlignment="0" applyProtection="0"/>
    <xf numFmtId="168" fontId="40" fillId="65" borderId="44" applyNumberFormat="0" applyAlignment="0" applyProtection="0"/>
    <xf numFmtId="169" fontId="40" fillId="65" borderId="44" applyNumberFormat="0" applyAlignment="0" applyProtection="0"/>
    <xf numFmtId="168" fontId="40" fillId="65" borderId="44" applyNumberFormat="0" applyAlignment="0" applyProtection="0"/>
    <xf numFmtId="168" fontId="40" fillId="65" borderId="44" applyNumberFormat="0" applyAlignment="0" applyProtection="0"/>
    <xf numFmtId="169" fontId="40" fillId="65" borderId="44" applyNumberFormat="0" applyAlignment="0" applyProtection="0"/>
    <xf numFmtId="168" fontId="40" fillId="65" borderId="44" applyNumberFormat="0" applyAlignment="0" applyProtection="0"/>
    <xf numFmtId="168" fontId="40" fillId="65" borderId="44" applyNumberFormat="0" applyAlignment="0" applyProtection="0"/>
    <xf numFmtId="169" fontId="40" fillId="65" borderId="44" applyNumberFormat="0" applyAlignment="0" applyProtection="0"/>
    <xf numFmtId="168" fontId="40" fillId="65" borderId="44" applyNumberFormat="0" applyAlignment="0" applyProtection="0"/>
    <xf numFmtId="168" fontId="40" fillId="65" borderId="44" applyNumberFormat="0" applyAlignment="0" applyProtection="0"/>
    <xf numFmtId="169" fontId="40" fillId="65" borderId="44" applyNumberFormat="0" applyAlignment="0" applyProtection="0"/>
    <xf numFmtId="168" fontId="40" fillId="65" borderId="44" applyNumberFormat="0" applyAlignment="0" applyProtection="0"/>
    <xf numFmtId="169" fontId="40" fillId="65" borderId="44" applyNumberFormat="0" applyAlignment="0" applyProtection="0"/>
    <xf numFmtId="168" fontId="40" fillId="65" borderId="44" applyNumberFormat="0" applyAlignment="0" applyProtection="0"/>
    <xf numFmtId="168" fontId="40" fillId="65" borderId="44" applyNumberFormat="0" applyAlignment="0" applyProtection="0"/>
    <xf numFmtId="168" fontId="40" fillId="65" borderId="44" applyNumberFormat="0" applyAlignment="0" applyProtection="0"/>
    <xf numFmtId="169" fontId="40" fillId="65" borderId="44" applyNumberFormat="0" applyAlignment="0" applyProtection="0"/>
    <xf numFmtId="168" fontId="40" fillId="65" borderId="44" applyNumberFormat="0" applyAlignment="0" applyProtection="0"/>
    <xf numFmtId="168" fontId="40" fillId="65" borderId="44" applyNumberFormat="0" applyAlignment="0" applyProtection="0"/>
    <xf numFmtId="169" fontId="40" fillId="65" borderId="44" applyNumberFormat="0" applyAlignment="0" applyProtection="0"/>
    <xf numFmtId="168" fontId="40" fillId="65" borderId="44" applyNumberFormat="0" applyAlignment="0" applyProtection="0"/>
    <xf numFmtId="168" fontId="40" fillId="65" borderId="44" applyNumberFormat="0" applyAlignment="0" applyProtection="0"/>
    <xf numFmtId="169" fontId="40" fillId="65" borderId="44" applyNumberFormat="0" applyAlignment="0" applyProtection="0"/>
    <xf numFmtId="168" fontId="40" fillId="65" borderId="44" applyNumberFormat="0" applyAlignment="0" applyProtection="0"/>
    <xf numFmtId="168" fontId="40" fillId="65" borderId="44" applyNumberFormat="0" applyAlignment="0" applyProtection="0"/>
    <xf numFmtId="169" fontId="40" fillId="65" borderId="44" applyNumberFormat="0" applyAlignment="0" applyProtection="0"/>
    <xf numFmtId="168" fontId="40" fillId="65" borderId="44" applyNumberFormat="0" applyAlignment="0" applyProtection="0"/>
    <xf numFmtId="168" fontId="40" fillId="65" borderId="44" applyNumberFormat="0" applyAlignment="0" applyProtection="0"/>
    <xf numFmtId="169" fontId="40" fillId="65" borderId="44" applyNumberFormat="0" applyAlignment="0" applyProtection="0"/>
    <xf numFmtId="168" fontId="40" fillId="65" borderId="44" applyNumberFormat="0" applyAlignment="0" applyProtection="0"/>
    <xf numFmtId="168" fontId="40" fillId="65" borderId="44" applyNumberFormat="0" applyAlignment="0" applyProtection="0"/>
    <xf numFmtId="169" fontId="40" fillId="65" borderId="44" applyNumberFormat="0" applyAlignment="0" applyProtection="0"/>
    <xf numFmtId="168" fontId="40" fillId="65" borderId="44" applyNumberFormat="0" applyAlignment="0" applyProtection="0"/>
    <xf numFmtId="169" fontId="40" fillId="65" borderId="44" applyNumberFormat="0" applyAlignment="0" applyProtection="0"/>
    <xf numFmtId="168" fontId="40" fillId="65" borderId="44" applyNumberFormat="0" applyAlignment="0" applyProtection="0"/>
    <xf numFmtId="0" fontId="38"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quotePrefix="1">
      <protection locked="0"/>
    </xf>
    <xf numFmtId="43" fontId="24" fillId="0" borderId="0" applyFont="0" applyFill="0" applyBorder="0" applyAlignment="0" applyProtection="0"/>
    <xf numFmtId="43" fontId="2" fillId="0" borderId="0" quotePrefix="1">
      <protection locked="0"/>
    </xf>
    <xf numFmtId="43" fontId="2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4" fillId="0" borderId="0" applyFont="0" applyFill="0" applyBorder="0" applyAlignment="0" applyProtection="0"/>
    <xf numFmtId="44" fontId="6" fillId="0" borderId="0" applyFont="0" applyFill="0" applyBorder="0" applyAlignment="0" applyProtection="0"/>
    <xf numFmtId="43" fontId="24" fillId="0" borderId="0" applyFont="0" applyFill="0" applyBorder="0" applyAlignment="0" applyProtection="0"/>
    <xf numFmtId="44" fontId="6" fillId="0" borderId="0" applyFont="0" applyFill="0" applyBorder="0" applyAlignment="0" applyProtection="0"/>
    <xf numFmtId="178" fontId="24"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4" fillId="0" borderId="0" applyFont="0" applyFill="0" applyBorder="0" applyAlignment="0" applyProtection="0"/>
    <xf numFmtId="44" fontId="6" fillId="0" borderId="0" applyFont="0" applyFill="0" applyBorder="0" applyAlignment="0" applyProtection="0"/>
    <xf numFmtId="178" fontId="24"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2" fillId="0" borderId="0"/>
    <xf numFmtId="172" fontId="34"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2" fillId="0" borderId="0"/>
    <xf numFmtId="14" fontId="43" fillId="0" borderId="0" applyFill="0" applyBorder="0" applyAlignment="0"/>
    <xf numFmtId="38" fontId="23" fillId="0" borderId="45">
      <alignment vertical="center"/>
    </xf>
    <xf numFmtId="38" fontId="23" fillId="0" borderId="45">
      <alignment vertical="center"/>
    </xf>
    <xf numFmtId="38" fontId="23" fillId="0" borderId="45">
      <alignment vertical="center"/>
    </xf>
    <xf numFmtId="38" fontId="23" fillId="0" borderId="45">
      <alignment vertical="center"/>
    </xf>
    <xf numFmtId="38" fontId="23" fillId="0" borderId="45">
      <alignment vertical="center"/>
    </xf>
    <xf numFmtId="38" fontId="23" fillId="0" borderId="45">
      <alignment vertical="center"/>
    </xf>
    <xf numFmtId="38" fontId="23" fillId="0" borderId="45">
      <alignment vertical="center"/>
    </xf>
    <xf numFmtId="38" fontId="23" fillId="0" borderId="0" applyFont="0" applyFill="0" applyBorder="0" applyAlignment="0" applyProtection="0"/>
    <xf numFmtId="180" fontId="2" fillId="0" borderId="0" applyFont="0" applyFill="0" applyBorder="0" applyAlignment="0" applyProtection="0"/>
    <xf numFmtId="0" fontId="44" fillId="66" borderId="0" applyNumberFormat="0" applyBorder="0" applyAlignment="0" applyProtection="0"/>
    <xf numFmtId="0" fontId="44" fillId="67" borderId="0" applyNumberFormat="0" applyBorder="0" applyAlignment="0" applyProtection="0"/>
    <xf numFmtId="0" fontId="44" fillId="68" borderId="0" applyNumberFormat="0" applyBorder="0" applyAlignment="0" applyProtection="0"/>
    <xf numFmtId="171" fontId="34" fillId="0" borderId="0" applyFill="0" applyBorder="0" applyAlignment="0"/>
    <xf numFmtId="172" fontId="34" fillId="0" borderId="0" applyFill="0" applyBorder="0" applyAlignment="0"/>
    <xf numFmtId="171" fontId="34" fillId="0" borderId="0" applyFill="0" applyBorder="0" applyAlignment="0"/>
    <xf numFmtId="176" fontId="34" fillId="0" borderId="0" applyFill="0" applyBorder="0" applyAlignment="0"/>
    <xf numFmtId="172" fontId="3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168" fontId="47" fillId="0" borderId="0" applyNumberFormat="0" applyFill="0" applyBorder="0" applyAlignment="0" applyProtection="0"/>
    <xf numFmtId="168" fontId="47" fillId="0" borderId="0" applyNumberFormat="0" applyFill="0" applyBorder="0" applyAlignment="0" applyProtection="0"/>
    <xf numFmtId="169" fontId="47"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168" fontId="47" fillId="0" borderId="0" applyNumberFormat="0" applyFill="0" applyBorder="0" applyAlignment="0" applyProtection="0"/>
    <xf numFmtId="169" fontId="47" fillId="0" borderId="0" applyNumberFormat="0" applyFill="0" applyBorder="0" applyAlignment="0" applyProtection="0"/>
    <xf numFmtId="168" fontId="47" fillId="0" borderId="0" applyNumberFormat="0" applyFill="0" applyBorder="0" applyAlignment="0" applyProtection="0"/>
    <xf numFmtId="168" fontId="47" fillId="0" borderId="0" applyNumberFormat="0" applyFill="0" applyBorder="0" applyAlignment="0" applyProtection="0"/>
    <xf numFmtId="169" fontId="47" fillId="0" borderId="0" applyNumberFormat="0" applyFill="0" applyBorder="0" applyAlignment="0" applyProtection="0"/>
    <xf numFmtId="168" fontId="47" fillId="0" borderId="0" applyNumberFormat="0" applyFill="0" applyBorder="0" applyAlignment="0" applyProtection="0"/>
    <xf numFmtId="168" fontId="47" fillId="0" borderId="0" applyNumberFormat="0" applyFill="0" applyBorder="0" applyAlignment="0" applyProtection="0"/>
    <xf numFmtId="169" fontId="47" fillId="0" borderId="0" applyNumberFormat="0" applyFill="0" applyBorder="0" applyAlignment="0" applyProtection="0"/>
    <xf numFmtId="168" fontId="47" fillId="0" borderId="0" applyNumberFormat="0" applyFill="0" applyBorder="0" applyAlignment="0" applyProtection="0"/>
    <xf numFmtId="168" fontId="47" fillId="0" borderId="0" applyNumberFormat="0" applyFill="0" applyBorder="0" applyAlignment="0" applyProtection="0"/>
    <xf numFmtId="169" fontId="47" fillId="0" borderId="0" applyNumberFormat="0" applyFill="0" applyBorder="0" applyAlignment="0" applyProtection="0"/>
    <xf numFmtId="168" fontId="47" fillId="0" borderId="0" applyNumberFormat="0" applyFill="0" applyBorder="0" applyAlignment="0" applyProtection="0"/>
    <xf numFmtId="0" fontId="45" fillId="0" borderId="0" applyNumberFormat="0" applyFill="0" applyBorder="0" applyAlignment="0" applyProtection="0"/>
    <xf numFmtId="168" fontId="2" fillId="0" borderId="0"/>
    <xf numFmtId="0" fontId="2" fillId="0" borderId="0"/>
    <xf numFmtId="168" fontId="2" fillId="0" borderId="0"/>
    <xf numFmtId="0" fontId="33" fillId="0" borderId="3" applyNumberFormat="0" applyAlignment="0">
      <alignment horizontal="right"/>
      <protection locked="0"/>
    </xf>
    <xf numFmtId="0" fontId="33" fillId="0" borderId="3" applyNumberFormat="0" applyAlignment="0">
      <alignment horizontal="right"/>
      <protection locked="0"/>
    </xf>
    <xf numFmtId="0" fontId="33" fillId="0" borderId="3" applyNumberFormat="0" applyAlignment="0">
      <alignment horizontal="right"/>
      <protection locked="0"/>
    </xf>
    <xf numFmtId="0" fontId="33" fillId="0" borderId="3" applyNumberFormat="0" applyAlignment="0">
      <alignment horizontal="right"/>
      <protection locked="0"/>
    </xf>
    <xf numFmtId="0" fontId="33" fillId="0" borderId="3" applyNumberFormat="0" applyAlignment="0">
      <alignment horizontal="right"/>
      <protection locked="0"/>
    </xf>
    <xf numFmtId="0" fontId="33" fillId="0" borderId="3" applyNumberFormat="0" applyAlignment="0">
      <alignment horizontal="right"/>
      <protection locked="0"/>
    </xf>
    <xf numFmtId="0" fontId="33" fillId="0" borderId="3" applyNumberFormat="0" applyAlignment="0">
      <alignment horizontal="right"/>
      <protection locked="0"/>
    </xf>
    <xf numFmtId="0" fontId="33" fillId="0" borderId="3" applyNumberFormat="0" applyAlignment="0">
      <alignment horizontal="right"/>
      <protection locked="0"/>
    </xf>
    <xf numFmtId="0" fontId="33" fillId="0" borderId="3" applyNumberFormat="0" applyAlignment="0">
      <alignment horizontal="right"/>
      <protection locked="0"/>
    </xf>
    <xf numFmtId="0" fontId="33" fillId="0" borderId="3" applyNumberFormat="0" applyAlignment="0">
      <alignment horizontal="right"/>
      <protection locked="0"/>
    </xf>
    <xf numFmtId="0" fontId="48" fillId="40" borderId="0" applyNumberFormat="0" applyBorder="0" applyAlignment="0" applyProtection="0"/>
    <xf numFmtId="0" fontId="49" fillId="5" borderId="0" applyNumberFormat="0" applyBorder="0" applyAlignment="0" applyProtection="0"/>
    <xf numFmtId="168" fontId="50" fillId="40" borderId="0" applyNumberFormat="0" applyBorder="0" applyAlignment="0" applyProtection="0"/>
    <xf numFmtId="168" fontId="50" fillId="40" borderId="0" applyNumberFormat="0" applyBorder="0" applyAlignment="0" applyProtection="0"/>
    <xf numFmtId="169" fontId="50" fillId="40" borderId="0" applyNumberFormat="0" applyBorder="0" applyAlignment="0" applyProtection="0"/>
    <xf numFmtId="0" fontId="48" fillId="40"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168" fontId="50" fillId="40" borderId="0" applyNumberFormat="0" applyBorder="0" applyAlignment="0" applyProtection="0"/>
    <xf numFmtId="169" fontId="50" fillId="40" borderId="0" applyNumberFormat="0" applyBorder="0" applyAlignment="0" applyProtection="0"/>
    <xf numFmtId="168" fontId="50" fillId="40" borderId="0" applyNumberFormat="0" applyBorder="0" applyAlignment="0" applyProtection="0"/>
    <xf numFmtId="168" fontId="50" fillId="40" borderId="0" applyNumberFormat="0" applyBorder="0" applyAlignment="0" applyProtection="0"/>
    <xf numFmtId="169" fontId="50" fillId="40" borderId="0" applyNumberFormat="0" applyBorder="0" applyAlignment="0" applyProtection="0"/>
    <xf numFmtId="168" fontId="50" fillId="40" borderId="0" applyNumberFormat="0" applyBorder="0" applyAlignment="0" applyProtection="0"/>
    <xf numFmtId="168" fontId="50" fillId="40" borderId="0" applyNumberFormat="0" applyBorder="0" applyAlignment="0" applyProtection="0"/>
    <xf numFmtId="169" fontId="50" fillId="40" borderId="0" applyNumberFormat="0" applyBorder="0" applyAlignment="0" applyProtection="0"/>
    <xf numFmtId="168" fontId="50" fillId="40" borderId="0" applyNumberFormat="0" applyBorder="0" applyAlignment="0" applyProtection="0"/>
    <xf numFmtId="168" fontId="50" fillId="40" borderId="0" applyNumberFormat="0" applyBorder="0" applyAlignment="0" applyProtection="0"/>
    <xf numFmtId="169" fontId="50" fillId="40" borderId="0" applyNumberFormat="0" applyBorder="0" applyAlignment="0" applyProtection="0"/>
    <xf numFmtId="168" fontId="50" fillId="40" borderId="0" applyNumberFormat="0" applyBorder="0" applyAlignment="0" applyProtection="0"/>
    <xf numFmtId="0" fontId="48" fillId="40" borderId="0" applyNumberFormat="0" applyBorder="0" applyAlignment="0" applyProtection="0"/>
    <xf numFmtId="0" fontId="2" fillId="69" borderId="3" applyNumberFormat="0" applyFont="0" applyBorder="0" applyProtection="0">
      <alignment horizontal="center" vertical="center"/>
    </xf>
    <xf numFmtId="0" fontId="51" fillId="0" borderId="33" applyNumberFormat="0" applyAlignment="0" applyProtection="0">
      <alignment horizontal="left" vertical="center"/>
    </xf>
    <xf numFmtId="0" fontId="51" fillId="0" borderId="33" applyNumberFormat="0" applyAlignment="0" applyProtection="0">
      <alignment horizontal="left" vertical="center"/>
    </xf>
    <xf numFmtId="168" fontId="51" fillId="0" borderId="33" applyNumberFormat="0" applyAlignment="0" applyProtection="0">
      <alignment horizontal="left" vertical="center"/>
    </xf>
    <xf numFmtId="0" fontId="51" fillId="0" borderId="9">
      <alignment horizontal="left" vertical="center"/>
    </xf>
    <xf numFmtId="0" fontId="51" fillId="0" borderId="9">
      <alignment horizontal="left" vertical="center"/>
    </xf>
    <xf numFmtId="168" fontId="51" fillId="0" borderId="9">
      <alignment horizontal="left" vertical="center"/>
    </xf>
    <xf numFmtId="0" fontId="52" fillId="0" borderId="46" applyNumberFormat="0" applyFill="0" applyAlignment="0" applyProtection="0"/>
    <xf numFmtId="169" fontId="52" fillId="0" borderId="46" applyNumberFormat="0" applyFill="0" applyAlignment="0" applyProtection="0"/>
    <xf numFmtId="0" fontId="52" fillId="0" borderId="46" applyNumberFormat="0" applyFill="0" applyAlignment="0" applyProtection="0"/>
    <xf numFmtId="168" fontId="52" fillId="0" borderId="46" applyNumberFormat="0" applyFill="0" applyAlignment="0" applyProtection="0"/>
    <xf numFmtId="168" fontId="52" fillId="0" borderId="46" applyNumberFormat="0" applyFill="0" applyAlignment="0" applyProtection="0"/>
    <xf numFmtId="168" fontId="52" fillId="0" borderId="46" applyNumberFormat="0" applyFill="0" applyAlignment="0" applyProtection="0"/>
    <xf numFmtId="169" fontId="52" fillId="0" borderId="46" applyNumberFormat="0" applyFill="0" applyAlignment="0" applyProtection="0"/>
    <xf numFmtId="168" fontId="52" fillId="0" borderId="46" applyNumberFormat="0" applyFill="0" applyAlignment="0" applyProtection="0"/>
    <xf numFmtId="168" fontId="52" fillId="0" borderId="46" applyNumberFormat="0" applyFill="0" applyAlignment="0" applyProtection="0"/>
    <xf numFmtId="169" fontId="52" fillId="0" borderId="46" applyNumberFormat="0" applyFill="0" applyAlignment="0" applyProtection="0"/>
    <xf numFmtId="168" fontId="52" fillId="0" borderId="46" applyNumberFormat="0" applyFill="0" applyAlignment="0" applyProtection="0"/>
    <xf numFmtId="168" fontId="52" fillId="0" borderId="46" applyNumberFormat="0" applyFill="0" applyAlignment="0" applyProtection="0"/>
    <xf numFmtId="169" fontId="52" fillId="0" borderId="46" applyNumberFormat="0" applyFill="0" applyAlignment="0" applyProtection="0"/>
    <xf numFmtId="168" fontId="52" fillId="0" borderId="46" applyNumberFormat="0" applyFill="0" applyAlignment="0" applyProtection="0"/>
    <xf numFmtId="168" fontId="52" fillId="0" borderId="46" applyNumberFormat="0" applyFill="0" applyAlignment="0" applyProtection="0"/>
    <xf numFmtId="169" fontId="52" fillId="0" borderId="46" applyNumberFormat="0" applyFill="0" applyAlignment="0" applyProtection="0"/>
    <xf numFmtId="168" fontId="52" fillId="0" borderId="46" applyNumberFormat="0" applyFill="0" applyAlignment="0" applyProtection="0"/>
    <xf numFmtId="0" fontId="52" fillId="0" borderId="46" applyNumberFormat="0" applyFill="0" applyAlignment="0" applyProtection="0"/>
    <xf numFmtId="0" fontId="53" fillId="0" borderId="47" applyNumberFormat="0" applyFill="0" applyAlignment="0" applyProtection="0"/>
    <xf numFmtId="169" fontId="53" fillId="0" borderId="47" applyNumberFormat="0" applyFill="0" applyAlignment="0" applyProtection="0"/>
    <xf numFmtId="0" fontId="53" fillId="0" borderId="47" applyNumberFormat="0" applyFill="0" applyAlignment="0" applyProtection="0"/>
    <xf numFmtId="168" fontId="53" fillId="0" borderId="47" applyNumberFormat="0" applyFill="0" applyAlignment="0" applyProtection="0"/>
    <xf numFmtId="168" fontId="53" fillId="0" borderId="47" applyNumberFormat="0" applyFill="0" applyAlignment="0" applyProtection="0"/>
    <xf numFmtId="168" fontId="53" fillId="0" borderId="47" applyNumberFormat="0" applyFill="0" applyAlignment="0" applyProtection="0"/>
    <xf numFmtId="169" fontId="53" fillId="0" borderId="47" applyNumberFormat="0" applyFill="0" applyAlignment="0" applyProtection="0"/>
    <xf numFmtId="168" fontId="53" fillId="0" borderId="47" applyNumberFormat="0" applyFill="0" applyAlignment="0" applyProtection="0"/>
    <xf numFmtId="168" fontId="53" fillId="0" borderId="47" applyNumberFormat="0" applyFill="0" applyAlignment="0" applyProtection="0"/>
    <xf numFmtId="169" fontId="53" fillId="0" borderId="47" applyNumberFormat="0" applyFill="0" applyAlignment="0" applyProtection="0"/>
    <xf numFmtId="168" fontId="53" fillId="0" borderId="47" applyNumberFormat="0" applyFill="0" applyAlignment="0" applyProtection="0"/>
    <xf numFmtId="168" fontId="53" fillId="0" borderId="47" applyNumberFormat="0" applyFill="0" applyAlignment="0" applyProtection="0"/>
    <xf numFmtId="169" fontId="53" fillId="0" borderId="47" applyNumberFormat="0" applyFill="0" applyAlignment="0" applyProtection="0"/>
    <xf numFmtId="168" fontId="53" fillId="0" borderId="47" applyNumberFormat="0" applyFill="0" applyAlignment="0" applyProtection="0"/>
    <xf numFmtId="168" fontId="53" fillId="0" borderId="47" applyNumberFormat="0" applyFill="0" applyAlignment="0" applyProtection="0"/>
    <xf numFmtId="169" fontId="53" fillId="0" borderId="47" applyNumberFormat="0" applyFill="0" applyAlignment="0" applyProtection="0"/>
    <xf numFmtId="168" fontId="53" fillId="0" borderId="47" applyNumberFormat="0" applyFill="0" applyAlignment="0" applyProtection="0"/>
    <xf numFmtId="0" fontId="53" fillId="0" borderId="47" applyNumberFormat="0" applyFill="0" applyAlignment="0" applyProtection="0"/>
    <xf numFmtId="0" fontId="54" fillId="0" borderId="48" applyNumberFormat="0" applyFill="0" applyAlignment="0" applyProtection="0"/>
    <xf numFmtId="169" fontId="54" fillId="0" borderId="48" applyNumberFormat="0" applyFill="0" applyAlignment="0" applyProtection="0"/>
    <xf numFmtId="0" fontId="54" fillId="0" borderId="48" applyNumberFormat="0" applyFill="0" applyAlignment="0" applyProtection="0"/>
    <xf numFmtId="168" fontId="54" fillId="0" borderId="48" applyNumberFormat="0" applyFill="0" applyAlignment="0" applyProtection="0"/>
    <xf numFmtId="0" fontId="54" fillId="0" borderId="48" applyNumberFormat="0" applyFill="0" applyAlignment="0" applyProtection="0"/>
    <xf numFmtId="168" fontId="54" fillId="0" borderId="48" applyNumberFormat="0" applyFill="0" applyAlignment="0" applyProtection="0"/>
    <xf numFmtId="0" fontId="54" fillId="0" borderId="48" applyNumberFormat="0" applyFill="0" applyAlignment="0" applyProtection="0"/>
    <xf numFmtId="0" fontId="54" fillId="0" borderId="48" applyNumberFormat="0" applyFill="0" applyAlignment="0" applyProtection="0"/>
    <xf numFmtId="168" fontId="54" fillId="0" borderId="48" applyNumberFormat="0" applyFill="0" applyAlignment="0" applyProtection="0"/>
    <xf numFmtId="169" fontId="54" fillId="0" borderId="48" applyNumberFormat="0" applyFill="0" applyAlignment="0" applyProtection="0"/>
    <xf numFmtId="168" fontId="54" fillId="0" borderId="48" applyNumberFormat="0" applyFill="0" applyAlignment="0" applyProtection="0"/>
    <xf numFmtId="168" fontId="54" fillId="0" borderId="48" applyNumberFormat="0" applyFill="0" applyAlignment="0" applyProtection="0"/>
    <xf numFmtId="169" fontId="54" fillId="0" borderId="48" applyNumberFormat="0" applyFill="0" applyAlignment="0" applyProtection="0"/>
    <xf numFmtId="168" fontId="54" fillId="0" borderId="48" applyNumberFormat="0" applyFill="0" applyAlignment="0" applyProtection="0"/>
    <xf numFmtId="168" fontId="54" fillId="0" borderId="48" applyNumberFormat="0" applyFill="0" applyAlignment="0" applyProtection="0"/>
    <xf numFmtId="169" fontId="54" fillId="0" borderId="48" applyNumberFormat="0" applyFill="0" applyAlignment="0" applyProtection="0"/>
    <xf numFmtId="168" fontId="54" fillId="0" borderId="48" applyNumberFormat="0" applyFill="0" applyAlignment="0" applyProtection="0"/>
    <xf numFmtId="168" fontId="54" fillId="0" borderId="48" applyNumberFormat="0" applyFill="0" applyAlignment="0" applyProtection="0"/>
    <xf numFmtId="169" fontId="54" fillId="0" borderId="48" applyNumberFormat="0" applyFill="0" applyAlignment="0" applyProtection="0"/>
    <xf numFmtId="168" fontId="54" fillId="0" borderId="48" applyNumberFormat="0" applyFill="0" applyAlignment="0" applyProtection="0"/>
    <xf numFmtId="0" fontId="54" fillId="0" borderId="48" applyNumberFormat="0" applyFill="0" applyAlignment="0" applyProtection="0"/>
    <xf numFmtId="0" fontId="54" fillId="0" borderId="0" applyNumberFormat="0" applyFill="0" applyBorder="0" applyAlignment="0" applyProtection="0"/>
    <xf numFmtId="169" fontId="54" fillId="0" borderId="0" applyNumberFormat="0" applyFill="0" applyBorder="0" applyAlignment="0" applyProtection="0"/>
    <xf numFmtId="0" fontId="54" fillId="0" borderId="0" applyNumberFormat="0" applyFill="0" applyBorder="0" applyAlignment="0" applyProtection="0"/>
    <xf numFmtId="168" fontId="54" fillId="0" borderId="0" applyNumberFormat="0" applyFill="0" applyBorder="0" applyAlignment="0" applyProtection="0"/>
    <xf numFmtId="168" fontId="54" fillId="0" borderId="0" applyNumberFormat="0" applyFill="0" applyBorder="0" applyAlignment="0" applyProtection="0"/>
    <xf numFmtId="168" fontId="54" fillId="0" borderId="0" applyNumberFormat="0" applyFill="0" applyBorder="0" applyAlignment="0" applyProtection="0"/>
    <xf numFmtId="169" fontId="54" fillId="0" borderId="0" applyNumberFormat="0" applyFill="0" applyBorder="0" applyAlignment="0" applyProtection="0"/>
    <xf numFmtId="168" fontId="54" fillId="0" borderId="0" applyNumberFormat="0" applyFill="0" applyBorder="0" applyAlignment="0" applyProtection="0"/>
    <xf numFmtId="168" fontId="54" fillId="0" borderId="0" applyNumberFormat="0" applyFill="0" applyBorder="0" applyAlignment="0" applyProtection="0"/>
    <xf numFmtId="169" fontId="54" fillId="0" borderId="0" applyNumberFormat="0" applyFill="0" applyBorder="0" applyAlignment="0" applyProtection="0"/>
    <xf numFmtId="168" fontId="54" fillId="0" borderId="0" applyNumberFormat="0" applyFill="0" applyBorder="0" applyAlignment="0" applyProtection="0"/>
    <xf numFmtId="168" fontId="54" fillId="0" borderId="0" applyNumberFormat="0" applyFill="0" applyBorder="0" applyAlignment="0" applyProtection="0"/>
    <xf numFmtId="169" fontId="54" fillId="0" borderId="0" applyNumberFormat="0" applyFill="0" applyBorder="0" applyAlignment="0" applyProtection="0"/>
    <xf numFmtId="168" fontId="54" fillId="0" borderId="0" applyNumberFormat="0" applyFill="0" applyBorder="0" applyAlignment="0" applyProtection="0"/>
    <xf numFmtId="168" fontId="54" fillId="0" borderId="0" applyNumberFormat="0" applyFill="0" applyBorder="0" applyAlignment="0" applyProtection="0"/>
    <xf numFmtId="169" fontId="54" fillId="0" borderId="0" applyNumberFormat="0" applyFill="0" applyBorder="0" applyAlignment="0" applyProtection="0"/>
    <xf numFmtId="168" fontId="54" fillId="0" borderId="0" applyNumberFormat="0" applyFill="0" applyBorder="0" applyAlignment="0" applyProtection="0"/>
    <xf numFmtId="0" fontId="54" fillId="0" borderId="0" applyNumberFormat="0" applyFill="0" applyBorder="0" applyAlignment="0" applyProtection="0"/>
    <xf numFmtId="37" fontId="55" fillId="0" borderId="0"/>
    <xf numFmtId="168" fontId="56" fillId="0" borderId="0"/>
    <xf numFmtId="0" fontId="56" fillId="0" borderId="0"/>
    <xf numFmtId="168" fontId="56" fillId="0" borderId="0"/>
    <xf numFmtId="168" fontId="51" fillId="0" borderId="0"/>
    <xf numFmtId="0" fontId="51" fillId="0" borderId="0"/>
    <xf numFmtId="168" fontId="51" fillId="0" borderId="0"/>
    <xf numFmtId="168" fontId="57" fillId="0" borderId="0"/>
    <xf numFmtId="0" fontId="57" fillId="0" borderId="0"/>
    <xf numFmtId="168" fontId="57" fillId="0" borderId="0"/>
    <xf numFmtId="168" fontId="58" fillId="0" borderId="0"/>
    <xf numFmtId="0" fontId="58" fillId="0" borderId="0"/>
    <xf numFmtId="168" fontId="58" fillId="0" borderId="0"/>
    <xf numFmtId="168" fontId="59" fillId="0" borderId="0"/>
    <xf numFmtId="0" fontId="59" fillId="0" borderId="0"/>
    <xf numFmtId="168" fontId="59" fillId="0" borderId="0"/>
    <xf numFmtId="168" fontId="60" fillId="0" borderId="0"/>
    <xf numFmtId="0" fontId="60" fillId="0" borderId="0"/>
    <xf numFmtId="168" fontId="60" fillId="0" borderId="0"/>
    <xf numFmtId="0" fontId="59"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1" fillId="0" borderId="0" applyNumberFormat="0" applyFill="0" applyBorder="0" applyAlignment="0" applyProtection="0">
      <alignment vertical="top"/>
      <protection locked="0"/>
    </xf>
    <xf numFmtId="169" fontId="61" fillId="0" borderId="0" applyNumberFormat="0" applyFill="0" applyBorder="0" applyAlignment="0" applyProtection="0">
      <alignment vertical="top"/>
      <protection locked="0"/>
    </xf>
    <xf numFmtId="168" fontId="61" fillId="0" borderId="0" applyNumberFormat="0" applyFill="0" applyBorder="0" applyAlignment="0" applyProtection="0">
      <alignment vertical="top"/>
      <protection locked="0"/>
    </xf>
    <xf numFmtId="168" fontId="62" fillId="0" borderId="0"/>
    <xf numFmtId="0" fontId="63" fillId="43" borderId="43" applyNumberFormat="0" applyAlignment="0" applyProtection="0"/>
    <xf numFmtId="0" fontId="64" fillId="8" borderId="36"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168" fontId="65"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168" fontId="65"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169" fontId="65"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4" fillId="8" borderId="36"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4" fillId="8" borderId="36"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4" fillId="8" borderId="36"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4" fillId="8" borderId="36"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4" fillId="8" borderId="36"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4" fillId="8" borderId="36"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4" fillId="8" borderId="36"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168" fontId="65" fillId="43" borderId="43" applyNumberFormat="0" applyAlignment="0" applyProtection="0"/>
    <xf numFmtId="169" fontId="65" fillId="43" borderId="43" applyNumberFormat="0" applyAlignment="0" applyProtection="0"/>
    <xf numFmtId="168" fontId="65" fillId="43" borderId="43" applyNumberFormat="0" applyAlignment="0" applyProtection="0"/>
    <xf numFmtId="168" fontId="65" fillId="43" borderId="43" applyNumberFormat="0" applyAlignment="0" applyProtection="0"/>
    <xf numFmtId="169" fontId="65" fillId="43" borderId="43" applyNumberFormat="0" applyAlignment="0" applyProtection="0"/>
    <xf numFmtId="168" fontId="65" fillId="43" borderId="43" applyNumberFormat="0" applyAlignment="0" applyProtection="0"/>
    <xf numFmtId="168" fontId="65" fillId="43" borderId="43" applyNumberFormat="0" applyAlignment="0" applyProtection="0"/>
    <xf numFmtId="169" fontId="65" fillId="43" borderId="43" applyNumberFormat="0" applyAlignment="0" applyProtection="0"/>
    <xf numFmtId="168" fontId="65" fillId="43" borderId="43" applyNumberFormat="0" applyAlignment="0" applyProtection="0"/>
    <xf numFmtId="168" fontId="65" fillId="43" borderId="43" applyNumberFormat="0" applyAlignment="0" applyProtection="0"/>
    <xf numFmtId="169" fontId="65" fillId="43" borderId="43" applyNumberFormat="0" applyAlignment="0" applyProtection="0"/>
    <xf numFmtId="168" fontId="65" fillId="43" borderId="43" applyNumberFormat="0" applyAlignment="0" applyProtection="0"/>
    <xf numFmtId="0" fontId="63" fillId="43" borderId="43" applyNumberFormat="0" applyAlignment="0" applyProtection="0"/>
    <xf numFmtId="3" fontId="2" fillId="72" borderId="3" applyFont="0">
      <alignment horizontal="right" vertical="center"/>
      <protection locked="0"/>
    </xf>
    <xf numFmtId="171" fontId="34" fillId="0" borderId="0" applyFill="0" applyBorder="0" applyAlignment="0"/>
    <xf numFmtId="172" fontId="34" fillId="0" borderId="0" applyFill="0" applyBorder="0" applyAlignment="0"/>
    <xf numFmtId="171" fontId="34" fillId="0" borderId="0" applyFill="0" applyBorder="0" applyAlignment="0"/>
    <xf numFmtId="176" fontId="34" fillId="0" borderId="0" applyFill="0" applyBorder="0" applyAlignment="0"/>
    <xf numFmtId="172" fontId="34" fillId="0" borderId="0" applyFill="0" applyBorder="0" applyAlignment="0"/>
    <xf numFmtId="0" fontId="66" fillId="0" borderId="49" applyNumberFormat="0" applyFill="0" applyAlignment="0" applyProtection="0"/>
    <xf numFmtId="0" fontId="67" fillId="0" borderId="38" applyNumberFormat="0" applyFill="0" applyAlignment="0" applyProtection="0"/>
    <xf numFmtId="168" fontId="68" fillId="0" borderId="49" applyNumberFormat="0" applyFill="0" applyAlignment="0" applyProtection="0"/>
    <xf numFmtId="168" fontId="68" fillId="0" borderId="49" applyNumberFormat="0" applyFill="0" applyAlignment="0" applyProtection="0"/>
    <xf numFmtId="169" fontId="68" fillId="0" borderId="49" applyNumberFormat="0" applyFill="0" applyAlignment="0" applyProtection="0"/>
    <xf numFmtId="0" fontId="66" fillId="0" borderId="49"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168" fontId="68" fillId="0" borderId="49" applyNumberFormat="0" applyFill="0" applyAlignment="0" applyProtection="0"/>
    <xf numFmtId="169" fontId="68" fillId="0" borderId="49" applyNumberFormat="0" applyFill="0" applyAlignment="0" applyProtection="0"/>
    <xf numFmtId="168" fontId="68" fillId="0" borderId="49" applyNumberFormat="0" applyFill="0" applyAlignment="0" applyProtection="0"/>
    <xf numFmtId="168" fontId="68" fillId="0" borderId="49" applyNumberFormat="0" applyFill="0" applyAlignment="0" applyProtection="0"/>
    <xf numFmtId="169" fontId="68" fillId="0" borderId="49" applyNumberFormat="0" applyFill="0" applyAlignment="0" applyProtection="0"/>
    <xf numFmtId="168" fontId="68" fillId="0" borderId="49" applyNumberFormat="0" applyFill="0" applyAlignment="0" applyProtection="0"/>
    <xf numFmtId="168" fontId="68" fillId="0" borderId="49" applyNumberFormat="0" applyFill="0" applyAlignment="0" applyProtection="0"/>
    <xf numFmtId="169" fontId="68" fillId="0" borderId="49" applyNumberFormat="0" applyFill="0" applyAlignment="0" applyProtection="0"/>
    <xf numFmtId="168" fontId="68" fillId="0" borderId="49" applyNumberFormat="0" applyFill="0" applyAlignment="0" applyProtection="0"/>
    <xf numFmtId="168" fontId="68" fillId="0" borderId="49" applyNumberFormat="0" applyFill="0" applyAlignment="0" applyProtection="0"/>
    <xf numFmtId="169" fontId="68" fillId="0" borderId="49" applyNumberFormat="0" applyFill="0" applyAlignment="0" applyProtection="0"/>
    <xf numFmtId="168" fontId="68" fillId="0" borderId="49" applyNumberFormat="0" applyFill="0" applyAlignment="0" applyProtection="0"/>
    <xf numFmtId="0" fontId="66"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69" fillId="73" borderId="0" applyNumberFormat="0" applyBorder="0" applyAlignment="0" applyProtection="0"/>
    <xf numFmtId="0" fontId="70" fillId="7" borderId="0" applyNumberFormat="0" applyBorder="0" applyAlignment="0" applyProtection="0"/>
    <xf numFmtId="168" fontId="71" fillId="73" borderId="0" applyNumberFormat="0" applyBorder="0" applyAlignment="0" applyProtection="0"/>
    <xf numFmtId="168" fontId="71" fillId="73" borderId="0" applyNumberFormat="0" applyBorder="0" applyAlignment="0" applyProtection="0"/>
    <xf numFmtId="169" fontId="71" fillId="73" borderId="0" applyNumberFormat="0" applyBorder="0" applyAlignment="0" applyProtection="0"/>
    <xf numFmtId="0" fontId="69" fillId="73"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168" fontId="71" fillId="73" borderId="0" applyNumberFormat="0" applyBorder="0" applyAlignment="0" applyProtection="0"/>
    <xf numFmtId="169" fontId="71" fillId="73" borderId="0" applyNumberFormat="0" applyBorder="0" applyAlignment="0" applyProtection="0"/>
    <xf numFmtId="168" fontId="71" fillId="73" borderId="0" applyNumberFormat="0" applyBorder="0" applyAlignment="0" applyProtection="0"/>
    <xf numFmtId="168" fontId="71" fillId="73" borderId="0" applyNumberFormat="0" applyBorder="0" applyAlignment="0" applyProtection="0"/>
    <xf numFmtId="169" fontId="71" fillId="73" borderId="0" applyNumberFormat="0" applyBorder="0" applyAlignment="0" applyProtection="0"/>
    <xf numFmtId="168" fontId="71" fillId="73" borderId="0" applyNumberFormat="0" applyBorder="0" applyAlignment="0" applyProtection="0"/>
    <xf numFmtId="168" fontId="71" fillId="73" borderId="0" applyNumberFormat="0" applyBorder="0" applyAlignment="0" applyProtection="0"/>
    <xf numFmtId="169" fontId="71" fillId="73" borderId="0" applyNumberFormat="0" applyBorder="0" applyAlignment="0" applyProtection="0"/>
    <xf numFmtId="168" fontId="71" fillId="73" borderId="0" applyNumberFormat="0" applyBorder="0" applyAlignment="0" applyProtection="0"/>
    <xf numFmtId="168" fontId="71" fillId="73" borderId="0" applyNumberFormat="0" applyBorder="0" applyAlignment="0" applyProtection="0"/>
    <xf numFmtId="169" fontId="71" fillId="73" borderId="0" applyNumberFormat="0" applyBorder="0" applyAlignment="0" applyProtection="0"/>
    <xf numFmtId="168" fontId="71" fillId="73" borderId="0" applyNumberFormat="0" applyBorder="0" applyAlignment="0" applyProtection="0"/>
    <xf numFmtId="0" fontId="69" fillId="73" borderId="0" applyNumberFormat="0" applyBorder="0" applyAlignment="0" applyProtection="0"/>
    <xf numFmtId="1" fontId="72" fillId="0" borderId="0" applyProtection="0"/>
    <xf numFmtId="168" fontId="23" fillId="0" borderId="50"/>
    <xf numFmtId="169" fontId="23" fillId="0" borderId="50"/>
    <xf numFmtId="168" fontId="23"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3" fillId="0" borderId="0"/>
    <xf numFmtId="181" fontId="2" fillId="0" borderId="0"/>
    <xf numFmtId="179" fontId="25" fillId="0" borderId="0"/>
    <xf numFmtId="0" fontId="7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4" fillId="0" borderId="0"/>
    <xf numFmtId="0" fontId="74" fillId="0" borderId="0"/>
    <xf numFmtId="0" fontId="73" fillId="0" borderId="0"/>
    <xf numFmtId="179" fontId="25" fillId="0" borderId="0"/>
    <xf numFmtId="179" fontId="2" fillId="0" borderId="0"/>
    <xf numFmtId="179" fontId="2" fillId="0" borderId="0"/>
    <xf numFmtId="0" fontId="2" fillId="0" borderId="0"/>
    <xf numFmtId="0" fontId="2"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 fillId="0" borderId="0"/>
    <xf numFmtId="0" fontId="25" fillId="0" borderId="0"/>
    <xf numFmtId="0" fontId="2" fillId="0" borderId="0"/>
    <xf numFmtId="0" fontId="25" fillId="0" borderId="0"/>
    <xf numFmtId="0" fontId="2" fillId="0" borderId="0"/>
    <xf numFmtId="0" fontId="25" fillId="0" borderId="0"/>
    <xf numFmtId="0" fontId="2" fillId="0" borderId="0"/>
    <xf numFmtId="0" fontId="25" fillId="0" borderId="0"/>
    <xf numFmtId="0" fontId="2" fillId="0" borderId="0"/>
    <xf numFmtId="0" fontId="2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79"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5" fillId="0" borderId="0"/>
    <xf numFmtId="0" fontId="25" fillId="0" borderId="0"/>
    <xf numFmtId="168" fontId="25"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179"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5" fillId="0" borderId="0"/>
    <xf numFmtId="168" fontId="25" fillId="0" borderId="0"/>
    <xf numFmtId="0" fontId="25" fillId="0" borderId="0"/>
    <xf numFmtId="0" fontId="25" fillId="0" borderId="0"/>
    <xf numFmtId="0" fontId="2" fillId="0" borderId="0"/>
    <xf numFmtId="179"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79"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4" fillId="0" borderId="0"/>
    <xf numFmtId="179" fontId="25" fillId="0" borderId="0"/>
    <xf numFmtId="179" fontId="2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5" fillId="0" borderId="0"/>
    <xf numFmtId="179" fontId="25" fillId="0" borderId="0"/>
    <xf numFmtId="179" fontId="25" fillId="0" borderId="0"/>
    <xf numFmtId="179" fontId="25" fillId="0" borderId="0"/>
    <xf numFmtId="179"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5" fillId="0" borderId="0"/>
    <xf numFmtId="179"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2" fillId="0" borderId="0"/>
    <xf numFmtId="0" fontId="25" fillId="0" borderId="0"/>
    <xf numFmtId="0" fontId="2" fillId="0" borderId="0"/>
    <xf numFmtId="0" fontId="24" fillId="0" borderId="0"/>
    <xf numFmtId="168" fontId="22" fillId="0" borderId="0"/>
    <xf numFmtId="0" fontId="2"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179"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25" fillId="0" borderId="0"/>
    <xf numFmtId="0" fontId="25" fillId="0" borderId="0"/>
    <xf numFmtId="168" fontId="22" fillId="0" borderId="0"/>
    <xf numFmtId="0" fontId="62" fillId="0" borderId="0"/>
    <xf numFmtId="0" fontId="2" fillId="0" borderId="0"/>
    <xf numFmtId="168" fontId="22" fillId="0" borderId="0"/>
    <xf numFmtId="0" fontId="1" fillId="0" borderId="0"/>
    <xf numFmtId="179"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79"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168" fontId="22" fillId="0" borderId="0"/>
    <xf numFmtId="168" fontId="22" fillId="0" borderId="0"/>
    <xf numFmtId="0" fontId="1" fillId="0" borderId="0"/>
    <xf numFmtId="179" fontId="25" fillId="0" borderId="0"/>
    <xf numFmtId="179" fontId="25" fillId="0" borderId="0"/>
    <xf numFmtId="179" fontId="2" fillId="0" borderId="0"/>
    <xf numFmtId="0" fontId="2" fillId="0" borderId="0"/>
    <xf numFmtId="179" fontId="2" fillId="0" borderId="0"/>
    <xf numFmtId="0" fontId="2" fillId="0" borderId="0"/>
    <xf numFmtId="179" fontId="2" fillId="0" borderId="0"/>
    <xf numFmtId="0" fontId="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5" fillId="0" borderId="0"/>
    <xf numFmtId="168" fontId="22" fillId="0" borderId="0"/>
    <xf numFmtId="168" fontId="22" fillId="0" borderId="0"/>
    <xf numFmtId="0" fontId="1" fillId="0" borderId="0"/>
    <xf numFmtId="179" fontId="25" fillId="0" borderId="0"/>
    <xf numFmtId="179" fontId="25"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0" fontId="7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3" fillId="0" borderId="0"/>
    <xf numFmtId="179" fontId="25" fillId="0" borderId="0"/>
    <xf numFmtId="0" fontId="7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3" fillId="0" borderId="0"/>
    <xf numFmtId="179" fontId="2"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3"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3"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23" fillId="0" borderId="0"/>
    <xf numFmtId="0" fontId="6" fillId="0" borderId="0"/>
    <xf numFmtId="0" fontId="1" fillId="0" borderId="0"/>
    <xf numFmtId="0" fontId="1" fillId="0" borderId="0"/>
    <xf numFmtId="179"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179" fontId="6" fillId="0" borderId="0"/>
    <xf numFmtId="0" fontId="23" fillId="0" borderId="0"/>
    <xf numFmtId="179" fontId="23" fillId="0" borderId="0"/>
    <xf numFmtId="0" fontId="23" fillId="0" borderId="0"/>
    <xf numFmtId="0" fontId="2" fillId="0" borderId="0"/>
    <xf numFmtId="0" fontId="2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3" fillId="0" borderId="0"/>
    <xf numFmtId="179" fontId="6" fillId="0" borderId="0"/>
    <xf numFmtId="179" fontId="23" fillId="0" borderId="0"/>
    <xf numFmtId="179" fontId="23" fillId="0" borderId="0"/>
    <xf numFmtId="179" fontId="23" fillId="0" borderId="0"/>
    <xf numFmtId="179" fontId="23" fillId="0" borderId="0"/>
    <xf numFmtId="179" fontId="23" fillId="0" borderId="0"/>
    <xf numFmtId="179" fontId="23" fillId="0" borderId="0"/>
    <xf numFmtId="179" fontId="23" fillId="0" borderId="0"/>
    <xf numFmtId="179" fontId="23"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3" fillId="0" borderId="0"/>
    <xf numFmtId="0" fontId="23" fillId="0" borderId="0"/>
    <xf numFmtId="168" fontId="23" fillId="0" borderId="0"/>
    <xf numFmtId="0" fontId="73" fillId="0" borderId="0"/>
    <xf numFmtId="168"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3" fillId="0" borderId="0"/>
    <xf numFmtId="0" fontId="6" fillId="0" borderId="0"/>
    <xf numFmtId="0" fontId="73" fillId="0" borderId="0"/>
    <xf numFmtId="168" fontId="6" fillId="0" borderId="0"/>
    <xf numFmtId="0" fontId="73" fillId="0" borderId="0"/>
    <xf numFmtId="168" fontId="6" fillId="0" borderId="0"/>
    <xf numFmtId="0" fontId="73"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179" fontId="6"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2"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73" fillId="0" borderId="0"/>
    <xf numFmtId="179" fontId="2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73" fillId="0" borderId="0"/>
    <xf numFmtId="0" fontId="73" fillId="0" borderId="0"/>
    <xf numFmtId="0" fontId="73" fillId="0" borderId="0"/>
    <xf numFmtId="0" fontId="73" fillId="0" borderId="0"/>
    <xf numFmtId="0" fontId="7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23"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3" fillId="0" borderId="0"/>
    <xf numFmtId="179" fontId="23" fillId="0" borderId="0"/>
    <xf numFmtId="179" fontId="23" fillId="0" borderId="0"/>
    <xf numFmtId="179"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2"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1" fillId="0" borderId="0"/>
    <xf numFmtId="0" fontId="2" fillId="0" borderId="0"/>
    <xf numFmtId="0" fontId="73" fillId="0" borderId="0"/>
    <xf numFmtId="168" fontId="4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3" fillId="0" borderId="0"/>
    <xf numFmtId="0" fontId="2" fillId="0" borderId="0"/>
    <xf numFmtId="0" fontId="7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9" fontId="2" fillId="0" borderId="0"/>
    <xf numFmtId="0" fontId="73"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2" fillId="0" borderId="0"/>
    <xf numFmtId="169" fontId="2"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68" fontId="2" fillId="0" borderId="0"/>
    <xf numFmtId="0" fontId="73" fillId="0" borderId="0"/>
    <xf numFmtId="0" fontId="73" fillId="0" borderId="0"/>
    <xf numFmtId="0" fontId="73" fillId="0" borderId="0"/>
    <xf numFmtId="0" fontId="73" fillId="0" borderId="0"/>
    <xf numFmtId="0" fontId="7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168" fontId="2" fillId="0" borderId="0"/>
    <xf numFmtId="0" fontId="73"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68" fontId="2" fillId="0" borderId="0"/>
    <xf numFmtId="0" fontId="73" fillId="0" borderId="0"/>
    <xf numFmtId="0" fontId="73" fillId="0" borderId="0"/>
    <xf numFmtId="0" fontId="73" fillId="0" borderId="0"/>
    <xf numFmtId="0" fontId="73" fillId="0" borderId="0"/>
    <xf numFmtId="0" fontId="7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7" fillId="0" borderId="0"/>
    <xf numFmtId="0" fontId="24" fillId="74" borderId="51"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168" fontId="2" fillId="0" borderId="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 fillId="74" borderId="51" applyNumberFormat="0" applyFont="0" applyAlignment="0" applyProtection="0"/>
    <xf numFmtId="0" fontId="24" fillId="74" borderId="51" applyNumberFormat="0" applyFont="0" applyAlignment="0" applyProtection="0"/>
    <xf numFmtId="168" fontId="2" fillId="0" borderId="0"/>
    <xf numFmtId="0" fontId="24" fillId="74" borderId="51" applyNumberFormat="0" applyFont="0" applyAlignment="0" applyProtection="0"/>
    <xf numFmtId="0" fontId="24"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4" fillId="74" borderId="51" applyNumberFormat="0" applyFont="0" applyAlignment="0" applyProtection="0"/>
    <xf numFmtId="0" fontId="2"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169" fontId="2" fillId="0" borderId="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 fillId="74" borderId="51" applyNumberFormat="0" applyFont="0" applyAlignment="0" applyProtection="0"/>
    <xf numFmtId="0" fontId="2" fillId="0" borderId="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5" fillId="11" borderId="40"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5" fillId="11" borderId="40"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5" fillId="11" borderId="40"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5" fillId="11" borderId="40"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5" fillId="11" borderId="40"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5" fillId="11" borderId="40"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5" fillId="11" borderId="40"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5" fillId="11" borderId="40"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78"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79" fillId="0" borderId="0"/>
    <xf numFmtId="0" fontId="79" fillId="0" borderId="0"/>
    <xf numFmtId="168" fontId="79" fillId="0" borderId="0"/>
    <xf numFmtId="0" fontId="80" fillId="64" borderId="52" applyNumberFormat="0" applyAlignment="0" applyProtection="0"/>
    <xf numFmtId="0" fontId="81" fillId="9" borderId="37"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168" fontId="82"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168" fontId="82"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169" fontId="82"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1" fillId="9" borderId="37"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1" fillId="9" borderId="37"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1" fillId="9" borderId="37"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1" fillId="9" borderId="37"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1" fillId="9" borderId="37"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1" fillId="9" borderId="37"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1" fillId="9" borderId="37"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168" fontId="82" fillId="64" borderId="52" applyNumberFormat="0" applyAlignment="0" applyProtection="0"/>
    <xf numFmtId="169" fontId="82" fillId="64" borderId="52" applyNumberFormat="0" applyAlignment="0" applyProtection="0"/>
    <xf numFmtId="168" fontId="82" fillId="64" borderId="52" applyNumberFormat="0" applyAlignment="0" applyProtection="0"/>
    <xf numFmtId="168" fontId="82" fillId="64" borderId="52" applyNumberFormat="0" applyAlignment="0" applyProtection="0"/>
    <xf numFmtId="169" fontId="82" fillId="64" borderId="52" applyNumberFormat="0" applyAlignment="0" applyProtection="0"/>
    <xf numFmtId="168" fontId="82" fillId="64" borderId="52" applyNumberFormat="0" applyAlignment="0" applyProtection="0"/>
    <xf numFmtId="168" fontId="82" fillId="64" borderId="52" applyNumberFormat="0" applyAlignment="0" applyProtection="0"/>
    <xf numFmtId="169" fontId="82" fillId="64" borderId="52" applyNumberFormat="0" applyAlignment="0" applyProtection="0"/>
    <xf numFmtId="168" fontId="82" fillId="64" borderId="52" applyNumberFormat="0" applyAlignment="0" applyProtection="0"/>
    <xf numFmtId="168" fontId="82" fillId="64" borderId="52" applyNumberFormat="0" applyAlignment="0" applyProtection="0"/>
    <xf numFmtId="169" fontId="82" fillId="64" borderId="52" applyNumberFormat="0" applyAlignment="0" applyProtection="0"/>
    <xf numFmtId="168" fontId="82" fillId="64" borderId="52" applyNumberFormat="0" applyAlignment="0" applyProtection="0"/>
    <xf numFmtId="0" fontId="80" fillId="64" borderId="52" applyNumberFormat="0" applyAlignment="0" applyProtection="0"/>
    <xf numFmtId="0" fontId="22" fillId="0" borderId="0"/>
    <xf numFmtId="175" fontId="34" fillId="0" borderId="0" applyFont="0" applyFill="0" applyBorder="0" applyAlignment="0" applyProtection="0"/>
    <xf numFmtId="186" fontId="3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83"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4" fillId="0" borderId="0" applyFill="0" applyBorder="0" applyAlignment="0"/>
    <xf numFmtId="172" fontId="34" fillId="0" borderId="0" applyFill="0" applyBorder="0" applyAlignment="0"/>
    <xf numFmtId="171" fontId="34" fillId="0" borderId="0" applyFill="0" applyBorder="0" applyAlignment="0"/>
    <xf numFmtId="176" fontId="34" fillId="0" borderId="0" applyFill="0" applyBorder="0" applyAlignment="0"/>
    <xf numFmtId="172" fontId="34" fillId="0" borderId="0" applyFill="0" applyBorder="0" applyAlignment="0"/>
    <xf numFmtId="168" fontId="2" fillId="0" borderId="0"/>
    <xf numFmtId="0" fontId="2" fillId="0" borderId="0"/>
    <xf numFmtId="168" fontId="2" fillId="0" borderId="0"/>
    <xf numFmtId="187" fontId="62" fillId="0" borderId="3" applyNumberFormat="0">
      <alignment horizontal="center" vertical="top" wrapText="1"/>
    </xf>
    <xf numFmtId="0" fontId="84"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5" fillId="0" borderId="0"/>
    <xf numFmtId="0" fontId="22" fillId="0" borderId="0"/>
    <xf numFmtId="0" fontId="86" fillId="0" borderId="0"/>
    <xf numFmtId="0" fontId="86" fillId="0" borderId="0"/>
    <xf numFmtId="168" fontId="22" fillId="0" borderId="0"/>
    <xf numFmtId="168" fontId="22" fillId="0" borderId="0"/>
    <xf numFmtId="0" fontId="87" fillId="0" borderId="0"/>
    <xf numFmtId="0" fontId="88" fillId="0" borderId="0"/>
    <xf numFmtId="0" fontId="87" fillId="0" borderId="0"/>
    <xf numFmtId="0" fontId="87" fillId="0" borderId="0"/>
    <xf numFmtId="0" fontId="87" fillId="0" borderId="0"/>
    <xf numFmtId="0" fontId="87" fillId="0" borderId="0"/>
    <xf numFmtId="0" fontId="87" fillId="0" borderId="0"/>
    <xf numFmtId="49" fontId="43" fillId="0" borderId="0" applyFill="0" applyBorder="0" applyAlignment="0"/>
    <xf numFmtId="189" fontId="34" fillId="0" borderId="0" applyFill="0" applyBorder="0" applyAlignment="0"/>
    <xf numFmtId="190" fontId="34" fillId="0" borderId="0" applyFill="0" applyBorder="0" applyAlignment="0"/>
    <xf numFmtId="0" fontId="89" fillId="0" borderId="0">
      <alignment horizontal="center" vertical="top"/>
    </xf>
    <xf numFmtId="0" fontId="90" fillId="0" borderId="0" applyNumberFormat="0" applyFill="0" applyBorder="0" applyAlignment="0" applyProtection="0"/>
    <xf numFmtId="169" fontId="90" fillId="0" borderId="0" applyNumberFormat="0" applyFill="0" applyBorder="0" applyAlignment="0" applyProtection="0"/>
    <xf numFmtId="0" fontId="90" fillId="0" borderId="0" applyNumberFormat="0" applyFill="0" applyBorder="0" applyAlignment="0" applyProtection="0"/>
    <xf numFmtId="168" fontId="90" fillId="0" borderId="0" applyNumberFormat="0" applyFill="0" applyBorder="0" applyAlignment="0" applyProtection="0"/>
    <xf numFmtId="168" fontId="90" fillId="0" borderId="0" applyNumberFormat="0" applyFill="0" applyBorder="0" applyAlignment="0" applyProtection="0"/>
    <xf numFmtId="168" fontId="90" fillId="0" borderId="0" applyNumberFormat="0" applyFill="0" applyBorder="0" applyAlignment="0" applyProtection="0"/>
    <xf numFmtId="169" fontId="90" fillId="0" borderId="0" applyNumberFormat="0" applyFill="0" applyBorder="0" applyAlignment="0" applyProtection="0"/>
    <xf numFmtId="168" fontId="90" fillId="0" borderId="0" applyNumberFormat="0" applyFill="0" applyBorder="0" applyAlignment="0" applyProtection="0"/>
    <xf numFmtId="168" fontId="90" fillId="0" borderId="0" applyNumberFormat="0" applyFill="0" applyBorder="0" applyAlignment="0" applyProtection="0"/>
    <xf numFmtId="169" fontId="90" fillId="0" borderId="0" applyNumberFormat="0" applyFill="0" applyBorder="0" applyAlignment="0" applyProtection="0"/>
    <xf numFmtId="168" fontId="90" fillId="0" borderId="0" applyNumberFormat="0" applyFill="0" applyBorder="0" applyAlignment="0" applyProtection="0"/>
    <xf numFmtId="168" fontId="90" fillId="0" borderId="0" applyNumberFormat="0" applyFill="0" applyBorder="0" applyAlignment="0" applyProtection="0"/>
    <xf numFmtId="169" fontId="90" fillId="0" borderId="0" applyNumberFormat="0" applyFill="0" applyBorder="0" applyAlignment="0" applyProtection="0"/>
    <xf numFmtId="168" fontId="90" fillId="0" borderId="0" applyNumberFormat="0" applyFill="0" applyBorder="0" applyAlignment="0" applyProtection="0"/>
    <xf numFmtId="168" fontId="90" fillId="0" borderId="0" applyNumberFormat="0" applyFill="0" applyBorder="0" applyAlignment="0" applyProtection="0"/>
    <xf numFmtId="169" fontId="90" fillId="0" borderId="0" applyNumberFormat="0" applyFill="0" applyBorder="0" applyAlignment="0" applyProtection="0"/>
    <xf numFmtId="168" fontId="90" fillId="0" borderId="0" applyNumberFormat="0" applyFill="0" applyBorder="0" applyAlignment="0" applyProtection="0"/>
    <xf numFmtId="0" fontId="90" fillId="0" borderId="0" applyNumberFormat="0" applyFill="0" applyBorder="0" applyAlignment="0" applyProtection="0"/>
    <xf numFmtId="0" fontId="44" fillId="0" borderId="53" applyNumberFormat="0" applyFill="0" applyAlignment="0" applyProtection="0"/>
    <xf numFmtId="0" fontId="4" fillId="0" borderId="41"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168" fontId="91"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168" fontId="91"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169" fontId="91"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 fillId="0" borderId="41"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 fillId="0" borderId="41"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 fillId="0" borderId="41"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 fillId="0" borderId="41"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 fillId="0" borderId="41"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 fillId="0" borderId="41"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 fillId="0" borderId="41"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168" fontId="91" fillId="0" borderId="53" applyNumberFormat="0" applyFill="0" applyAlignment="0" applyProtection="0"/>
    <xf numFmtId="169" fontId="91" fillId="0" borderId="53" applyNumberFormat="0" applyFill="0" applyAlignment="0" applyProtection="0"/>
    <xf numFmtId="168" fontId="91" fillId="0" borderId="53" applyNumberFormat="0" applyFill="0" applyAlignment="0" applyProtection="0"/>
    <xf numFmtId="168" fontId="91" fillId="0" borderId="53" applyNumberFormat="0" applyFill="0" applyAlignment="0" applyProtection="0"/>
    <xf numFmtId="169" fontId="91" fillId="0" borderId="53" applyNumberFormat="0" applyFill="0" applyAlignment="0" applyProtection="0"/>
    <xf numFmtId="168" fontId="91" fillId="0" borderId="53" applyNumberFormat="0" applyFill="0" applyAlignment="0" applyProtection="0"/>
    <xf numFmtId="168" fontId="91" fillId="0" borderId="53" applyNumberFormat="0" applyFill="0" applyAlignment="0" applyProtection="0"/>
    <xf numFmtId="169" fontId="91" fillId="0" borderId="53" applyNumberFormat="0" applyFill="0" applyAlignment="0" applyProtection="0"/>
    <xf numFmtId="168" fontId="91" fillId="0" borderId="53" applyNumberFormat="0" applyFill="0" applyAlignment="0" applyProtection="0"/>
    <xf numFmtId="168" fontId="91" fillId="0" borderId="53" applyNumberFormat="0" applyFill="0" applyAlignment="0" applyProtection="0"/>
    <xf numFmtId="169" fontId="91" fillId="0" borderId="53" applyNumberFormat="0" applyFill="0" applyAlignment="0" applyProtection="0"/>
    <xf numFmtId="168" fontId="91" fillId="0" borderId="53" applyNumberFormat="0" applyFill="0" applyAlignment="0" applyProtection="0"/>
    <xf numFmtId="0" fontId="44" fillId="0" borderId="53" applyNumberFormat="0" applyFill="0" applyAlignment="0" applyProtection="0"/>
    <xf numFmtId="0" fontId="22" fillId="0" borderId="54"/>
    <xf numFmtId="185" fontId="7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3" fillId="0" borderId="0" applyFont="0" applyFill="0" applyBorder="0" applyAlignment="0" applyProtection="0"/>
    <xf numFmtId="192" fontId="2" fillId="0" borderId="0" applyFont="0" applyFill="0" applyBorder="0" applyAlignment="0" applyProtection="0"/>
    <xf numFmtId="0" fontId="92" fillId="0" borderId="0" applyNumberFormat="0" applyFill="0" applyBorder="0" applyAlignment="0" applyProtection="0"/>
    <xf numFmtId="0" fontId="21"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0" fontId="9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2" fillId="0" borderId="0" applyNumberFormat="0" applyFill="0" applyBorder="0" applyAlignment="0" applyProtection="0"/>
    <xf numFmtId="1" fontId="94" fillId="0" borderId="0" applyFill="0" applyProtection="0">
      <alignment horizontal="right"/>
    </xf>
    <xf numFmtId="42" fontId="95" fillId="0" borderId="0" applyFont="0" applyFill="0" applyBorder="0" applyAlignment="0" applyProtection="0"/>
    <xf numFmtId="44" fontId="95" fillId="0" borderId="0" applyFont="0" applyFill="0" applyBorder="0" applyAlignment="0" applyProtection="0"/>
    <xf numFmtId="0" fontId="96" fillId="0" borderId="0"/>
    <xf numFmtId="0" fontId="97" fillId="0" borderId="0"/>
    <xf numFmtId="38" fontId="23" fillId="0" borderId="0" applyFont="0" applyFill="0" applyBorder="0" applyAlignment="0" applyProtection="0"/>
    <xf numFmtId="40" fontId="23" fillId="0" borderId="0" applyFont="0" applyFill="0" applyBorder="0" applyAlignment="0" applyProtection="0"/>
    <xf numFmtId="41" fontId="95" fillId="0" borderId="0" applyFont="0" applyFill="0" applyBorder="0" applyAlignment="0" applyProtection="0"/>
    <xf numFmtId="43" fontId="95" fillId="0" borderId="0" applyFont="0" applyFill="0" applyBorder="0" applyAlignment="0" applyProtection="0"/>
    <xf numFmtId="0" fontId="2" fillId="0" borderId="0"/>
    <xf numFmtId="9" fontId="1" fillId="0" borderId="0" applyFont="0" applyFill="0" applyBorder="0" applyAlignment="0" applyProtection="0"/>
    <xf numFmtId="0" fontId="44" fillId="0" borderId="92" applyNumberFormat="0" applyFill="0" applyAlignment="0" applyProtection="0"/>
    <xf numFmtId="168" fontId="91" fillId="0" borderId="92" applyNumberFormat="0" applyFill="0" applyAlignment="0" applyProtection="0"/>
    <xf numFmtId="169" fontId="91" fillId="0" borderId="92" applyNumberFormat="0" applyFill="0" applyAlignment="0" applyProtection="0"/>
    <xf numFmtId="168" fontId="91" fillId="0" borderId="92" applyNumberFormat="0" applyFill="0" applyAlignment="0" applyProtection="0"/>
    <xf numFmtId="168" fontId="91" fillId="0" borderId="92" applyNumberFormat="0" applyFill="0" applyAlignment="0" applyProtection="0"/>
    <xf numFmtId="169" fontId="91" fillId="0" borderId="92" applyNumberFormat="0" applyFill="0" applyAlignment="0" applyProtection="0"/>
    <xf numFmtId="168" fontId="91" fillId="0" borderId="92" applyNumberFormat="0" applyFill="0" applyAlignment="0" applyProtection="0"/>
    <xf numFmtId="168" fontId="91" fillId="0" borderId="92" applyNumberFormat="0" applyFill="0" applyAlignment="0" applyProtection="0"/>
    <xf numFmtId="169" fontId="91" fillId="0" borderId="92" applyNumberFormat="0" applyFill="0" applyAlignment="0" applyProtection="0"/>
    <xf numFmtId="168" fontId="91" fillId="0" borderId="92" applyNumberFormat="0" applyFill="0" applyAlignment="0" applyProtection="0"/>
    <xf numFmtId="168" fontId="91" fillId="0" borderId="92" applyNumberFormat="0" applyFill="0" applyAlignment="0" applyProtection="0"/>
    <xf numFmtId="169" fontId="91" fillId="0" borderId="92" applyNumberFormat="0" applyFill="0" applyAlignment="0" applyProtection="0"/>
    <xf numFmtId="168" fontId="91"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169" fontId="91"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168" fontId="91"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168" fontId="91"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188" fontId="2" fillId="70" borderId="86" applyFont="0">
      <alignment horizontal="right" vertical="center"/>
    </xf>
    <xf numFmtId="3" fontId="2" fillId="70" borderId="86" applyFont="0">
      <alignment horizontal="right" vertical="center"/>
    </xf>
    <xf numFmtId="0" fontId="80" fillId="64" borderId="91" applyNumberFormat="0" applyAlignment="0" applyProtection="0"/>
    <xf numFmtId="168" fontId="82" fillId="64" borderId="91" applyNumberFormat="0" applyAlignment="0" applyProtection="0"/>
    <xf numFmtId="169" fontId="82" fillId="64" borderId="91" applyNumberFormat="0" applyAlignment="0" applyProtection="0"/>
    <xf numFmtId="168" fontId="82" fillId="64" borderId="91" applyNumberFormat="0" applyAlignment="0" applyProtection="0"/>
    <xf numFmtId="168" fontId="82" fillId="64" borderId="91" applyNumberFormat="0" applyAlignment="0" applyProtection="0"/>
    <xf numFmtId="169" fontId="82" fillId="64" borderId="91" applyNumberFormat="0" applyAlignment="0" applyProtection="0"/>
    <xf numFmtId="168" fontId="82" fillId="64" borderId="91" applyNumberFormat="0" applyAlignment="0" applyProtection="0"/>
    <xf numFmtId="168" fontId="82" fillId="64" borderId="91" applyNumberFormat="0" applyAlignment="0" applyProtection="0"/>
    <xf numFmtId="169" fontId="82" fillId="64" borderId="91" applyNumberFormat="0" applyAlignment="0" applyProtection="0"/>
    <xf numFmtId="168" fontId="82" fillId="64" borderId="91" applyNumberFormat="0" applyAlignment="0" applyProtection="0"/>
    <xf numFmtId="168" fontId="82" fillId="64" borderId="91" applyNumberFormat="0" applyAlignment="0" applyProtection="0"/>
    <xf numFmtId="169" fontId="82" fillId="64" borderId="91" applyNumberFormat="0" applyAlignment="0" applyProtection="0"/>
    <xf numFmtId="168" fontId="82"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169" fontId="82"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168" fontId="82"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168" fontId="82"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3" fontId="2" fillId="75" borderId="86" applyFont="0">
      <alignment horizontal="right" vertical="center"/>
      <protection locked="0"/>
    </xf>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 fillId="74" borderId="90" applyNumberFormat="0" applyFont="0" applyAlignment="0" applyProtection="0"/>
    <xf numFmtId="0" fontId="24"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3" fontId="2" fillId="72" borderId="86" applyFont="0">
      <alignment horizontal="right" vertical="center"/>
      <protection locked="0"/>
    </xf>
    <xf numFmtId="0" fontId="63" fillId="43" borderId="89" applyNumberFormat="0" applyAlignment="0" applyProtection="0"/>
    <xf numFmtId="168" fontId="65" fillId="43" borderId="89" applyNumberFormat="0" applyAlignment="0" applyProtection="0"/>
    <xf numFmtId="169" fontId="65" fillId="43" borderId="89" applyNumberFormat="0" applyAlignment="0" applyProtection="0"/>
    <xf numFmtId="168" fontId="65" fillId="43" borderId="89" applyNumberFormat="0" applyAlignment="0" applyProtection="0"/>
    <xf numFmtId="168" fontId="65" fillId="43" borderId="89" applyNumberFormat="0" applyAlignment="0" applyProtection="0"/>
    <xf numFmtId="169" fontId="65" fillId="43" borderId="89" applyNumberFormat="0" applyAlignment="0" applyProtection="0"/>
    <xf numFmtId="168" fontId="65" fillId="43" borderId="89" applyNumberFormat="0" applyAlignment="0" applyProtection="0"/>
    <xf numFmtId="168" fontId="65" fillId="43" borderId="89" applyNumberFormat="0" applyAlignment="0" applyProtection="0"/>
    <xf numFmtId="169" fontId="65" fillId="43" borderId="89" applyNumberFormat="0" applyAlignment="0" applyProtection="0"/>
    <xf numFmtId="168" fontId="65" fillId="43" borderId="89" applyNumberFormat="0" applyAlignment="0" applyProtection="0"/>
    <xf numFmtId="168" fontId="65" fillId="43" borderId="89" applyNumberFormat="0" applyAlignment="0" applyProtection="0"/>
    <xf numFmtId="169" fontId="65" fillId="43" borderId="89" applyNumberFormat="0" applyAlignment="0" applyProtection="0"/>
    <xf numFmtId="168" fontId="65"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169" fontId="65"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168" fontId="65"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168" fontId="65"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2" fillId="71" borderId="87" applyNumberFormat="0" applyFont="0" applyBorder="0" applyProtection="0">
      <alignment horizontal="left" vertical="center"/>
    </xf>
    <xf numFmtId="9" fontId="2" fillId="71" borderId="86" applyFont="0" applyProtection="0">
      <alignment horizontal="right" vertical="center"/>
    </xf>
    <xf numFmtId="3" fontId="2" fillId="71" borderId="86" applyFont="0" applyProtection="0">
      <alignment horizontal="right" vertical="center"/>
    </xf>
    <xf numFmtId="0" fontId="59" fillId="70" borderId="87" applyFont="0" applyBorder="0">
      <alignment horizontal="center" wrapText="1"/>
    </xf>
    <xf numFmtId="168" fontId="51" fillId="0" borderId="84">
      <alignment horizontal="left" vertical="center"/>
    </xf>
    <xf numFmtId="0" fontId="51" fillId="0" borderId="84">
      <alignment horizontal="left" vertical="center"/>
    </xf>
    <xf numFmtId="0" fontId="51" fillId="0" borderId="84">
      <alignment horizontal="left" vertical="center"/>
    </xf>
    <xf numFmtId="0" fontId="2" fillId="69" borderId="86" applyNumberFormat="0" applyFont="0" applyBorder="0" applyProtection="0">
      <alignment horizontal="center" vertical="center"/>
    </xf>
    <xf numFmtId="0" fontId="33" fillId="0" borderId="86" applyNumberFormat="0" applyAlignment="0">
      <alignment horizontal="right"/>
      <protection locked="0"/>
    </xf>
    <xf numFmtId="0" fontId="33" fillId="0" borderId="86" applyNumberFormat="0" applyAlignment="0">
      <alignment horizontal="right"/>
      <protection locked="0"/>
    </xf>
    <xf numFmtId="0" fontId="33" fillId="0" borderId="86" applyNumberFormat="0" applyAlignment="0">
      <alignment horizontal="right"/>
      <protection locked="0"/>
    </xf>
    <xf numFmtId="0" fontId="33" fillId="0" borderId="86" applyNumberFormat="0" applyAlignment="0">
      <alignment horizontal="right"/>
      <protection locked="0"/>
    </xf>
    <xf numFmtId="0" fontId="33" fillId="0" borderId="86" applyNumberFormat="0" applyAlignment="0">
      <alignment horizontal="right"/>
      <protection locked="0"/>
    </xf>
    <xf numFmtId="0" fontId="33" fillId="0" borderId="86" applyNumberFormat="0" applyAlignment="0">
      <alignment horizontal="right"/>
      <protection locked="0"/>
    </xf>
    <xf numFmtId="0" fontId="33" fillId="0" borderId="86" applyNumberFormat="0" applyAlignment="0">
      <alignment horizontal="right"/>
      <protection locked="0"/>
    </xf>
    <xf numFmtId="0" fontId="33" fillId="0" borderId="86" applyNumberFormat="0" applyAlignment="0">
      <alignment horizontal="right"/>
      <protection locked="0"/>
    </xf>
    <xf numFmtId="0" fontId="33" fillId="0" borderId="86" applyNumberFormat="0" applyAlignment="0">
      <alignment horizontal="right"/>
      <protection locked="0"/>
    </xf>
    <xf numFmtId="0" fontId="33" fillId="0" borderId="86" applyNumberFormat="0" applyAlignment="0">
      <alignment horizontal="right"/>
      <protection locked="0"/>
    </xf>
    <xf numFmtId="0" fontId="35" fillId="64" borderId="89" applyNumberFormat="0" applyAlignment="0" applyProtection="0"/>
    <xf numFmtId="168" fontId="37" fillId="64" borderId="89" applyNumberFormat="0" applyAlignment="0" applyProtection="0"/>
    <xf numFmtId="169" fontId="37" fillId="64" borderId="89" applyNumberFormat="0" applyAlignment="0" applyProtection="0"/>
    <xf numFmtId="168" fontId="37" fillId="64" borderId="89" applyNumberFormat="0" applyAlignment="0" applyProtection="0"/>
    <xf numFmtId="168" fontId="37" fillId="64" borderId="89" applyNumberFormat="0" applyAlignment="0" applyProtection="0"/>
    <xf numFmtId="169" fontId="37" fillId="64" borderId="89" applyNumberFormat="0" applyAlignment="0" applyProtection="0"/>
    <xf numFmtId="168" fontId="37" fillId="64" borderId="89" applyNumberFormat="0" applyAlignment="0" applyProtection="0"/>
    <xf numFmtId="168" fontId="37" fillId="64" borderId="89" applyNumberFormat="0" applyAlignment="0" applyProtection="0"/>
    <xf numFmtId="169" fontId="37" fillId="64" borderId="89" applyNumberFormat="0" applyAlignment="0" applyProtection="0"/>
    <xf numFmtId="168" fontId="37" fillId="64" borderId="89" applyNumberFormat="0" applyAlignment="0" applyProtection="0"/>
    <xf numFmtId="168" fontId="37" fillId="64" borderId="89" applyNumberFormat="0" applyAlignment="0" applyProtection="0"/>
    <xf numFmtId="169" fontId="37" fillId="64" borderId="89" applyNumberFormat="0" applyAlignment="0" applyProtection="0"/>
    <xf numFmtId="168" fontId="37"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169" fontId="37"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168" fontId="37"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168" fontId="37"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1" fillId="0" borderId="0"/>
    <xf numFmtId="169" fontId="23" fillId="37" borderId="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168" fontId="37"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168" fontId="37"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169" fontId="37"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168" fontId="37" fillId="64" borderId="105" applyNumberFormat="0" applyAlignment="0" applyProtection="0"/>
    <xf numFmtId="169" fontId="37" fillId="64" borderId="105" applyNumberFormat="0" applyAlignment="0" applyProtection="0"/>
    <xf numFmtId="168" fontId="37" fillId="64" borderId="105" applyNumberFormat="0" applyAlignment="0" applyProtection="0"/>
    <xf numFmtId="168" fontId="37" fillId="64" borderId="105" applyNumberFormat="0" applyAlignment="0" applyProtection="0"/>
    <xf numFmtId="169" fontId="37" fillId="64" borderId="105" applyNumberFormat="0" applyAlignment="0" applyProtection="0"/>
    <xf numFmtId="168" fontId="37" fillId="64" borderId="105" applyNumberFormat="0" applyAlignment="0" applyProtection="0"/>
    <xf numFmtId="168" fontId="37" fillId="64" borderId="105" applyNumberFormat="0" applyAlignment="0" applyProtection="0"/>
    <xf numFmtId="169" fontId="37" fillId="64" borderId="105" applyNumberFormat="0" applyAlignment="0" applyProtection="0"/>
    <xf numFmtId="168" fontId="37" fillId="64" borderId="105" applyNumberFormat="0" applyAlignment="0" applyProtection="0"/>
    <xf numFmtId="168" fontId="37" fillId="64" borderId="105" applyNumberFormat="0" applyAlignment="0" applyProtection="0"/>
    <xf numFmtId="169" fontId="37" fillId="64" borderId="105" applyNumberFormat="0" applyAlignment="0" applyProtection="0"/>
    <xf numFmtId="168" fontId="37" fillId="64" borderId="105" applyNumberFormat="0" applyAlignment="0" applyProtection="0"/>
    <xf numFmtId="0" fontId="35" fillId="64"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168" fontId="65"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168" fontId="65"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169" fontId="65"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168" fontId="65" fillId="43" borderId="105" applyNumberFormat="0" applyAlignment="0" applyProtection="0"/>
    <xf numFmtId="169" fontId="65" fillId="43" borderId="105" applyNumberFormat="0" applyAlignment="0" applyProtection="0"/>
    <xf numFmtId="168" fontId="65" fillId="43" borderId="105" applyNumberFormat="0" applyAlignment="0" applyProtection="0"/>
    <xf numFmtId="168" fontId="65" fillId="43" borderId="105" applyNumberFormat="0" applyAlignment="0" applyProtection="0"/>
    <xf numFmtId="169" fontId="65" fillId="43" borderId="105" applyNumberFormat="0" applyAlignment="0" applyProtection="0"/>
    <xf numFmtId="168" fontId="65" fillId="43" borderId="105" applyNumberFormat="0" applyAlignment="0" applyProtection="0"/>
    <xf numFmtId="168" fontId="65" fillId="43" borderId="105" applyNumberFormat="0" applyAlignment="0" applyProtection="0"/>
    <xf numFmtId="169" fontId="65" fillId="43" borderId="105" applyNumberFormat="0" applyAlignment="0" applyProtection="0"/>
    <xf numFmtId="168" fontId="65" fillId="43" borderId="105" applyNumberFormat="0" applyAlignment="0" applyProtection="0"/>
    <xf numFmtId="168" fontId="65" fillId="43" borderId="105" applyNumberFormat="0" applyAlignment="0" applyProtection="0"/>
    <xf numFmtId="169" fontId="65" fillId="43" borderId="105" applyNumberFormat="0" applyAlignment="0" applyProtection="0"/>
    <xf numFmtId="168" fontId="65" fillId="43" borderId="105" applyNumberFormat="0" applyAlignment="0" applyProtection="0"/>
    <xf numFmtId="0" fontId="63" fillId="43" borderId="105" applyNumberForma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4" fillId="74" borderId="106" applyNumberFormat="0" applyFont="0" applyAlignment="0" applyProtection="0"/>
    <xf numFmtId="0" fontId="2"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168" fontId="82"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168" fontId="82"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169" fontId="82"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168" fontId="82" fillId="64" borderId="107" applyNumberFormat="0" applyAlignment="0" applyProtection="0"/>
    <xf numFmtId="169" fontId="82" fillId="64" borderId="107" applyNumberFormat="0" applyAlignment="0" applyProtection="0"/>
    <xf numFmtId="168" fontId="82" fillId="64" borderId="107" applyNumberFormat="0" applyAlignment="0" applyProtection="0"/>
    <xf numFmtId="168" fontId="82" fillId="64" borderId="107" applyNumberFormat="0" applyAlignment="0" applyProtection="0"/>
    <xf numFmtId="169" fontId="82" fillId="64" borderId="107" applyNumberFormat="0" applyAlignment="0" applyProtection="0"/>
    <xf numFmtId="168" fontId="82" fillId="64" borderId="107" applyNumberFormat="0" applyAlignment="0" applyProtection="0"/>
    <xf numFmtId="168" fontId="82" fillId="64" borderId="107" applyNumberFormat="0" applyAlignment="0" applyProtection="0"/>
    <xf numFmtId="169" fontId="82" fillId="64" borderId="107" applyNumberFormat="0" applyAlignment="0" applyProtection="0"/>
    <xf numFmtId="168" fontId="82" fillId="64" borderId="107" applyNumberFormat="0" applyAlignment="0" applyProtection="0"/>
    <xf numFmtId="168" fontId="82" fillId="64" borderId="107" applyNumberFormat="0" applyAlignment="0" applyProtection="0"/>
    <xf numFmtId="169" fontId="82" fillId="64" borderId="107" applyNumberFormat="0" applyAlignment="0" applyProtection="0"/>
    <xf numFmtId="168" fontId="82" fillId="64" borderId="107" applyNumberFormat="0" applyAlignment="0" applyProtection="0"/>
    <xf numFmtId="0" fontId="80" fillId="64" borderId="107" applyNumberFormat="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168" fontId="91"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168" fontId="91"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169" fontId="91"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168" fontId="91" fillId="0" borderId="108" applyNumberFormat="0" applyFill="0" applyAlignment="0" applyProtection="0"/>
    <xf numFmtId="169" fontId="91" fillId="0" borderId="108" applyNumberFormat="0" applyFill="0" applyAlignment="0" applyProtection="0"/>
    <xf numFmtId="168" fontId="91" fillId="0" borderId="108" applyNumberFormat="0" applyFill="0" applyAlignment="0" applyProtection="0"/>
    <xf numFmtId="168" fontId="91" fillId="0" borderId="108" applyNumberFormat="0" applyFill="0" applyAlignment="0" applyProtection="0"/>
    <xf numFmtId="169" fontId="91" fillId="0" borderId="108" applyNumberFormat="0" applyFill="0" applyAlignment="0" applyProtection="0"/>
    <xf numFmtId="168" fontId="91" fillId="0" borderId="108" applyNumberFormat="0" applyFill="0" applyAlignment="0" applyProtection="0"/>
    <xf numFmtId="168" fontId="91" fillId="0" borderId="108" applyNumberFormat="0" applyFill="0" applyAlignment="0" applyProtection="0"/>
    <xf numFmtId="169" fontId="91" fillId="0" borderId="108" applyNumberFormat="0" applyFill="0" applyAlignment="0" applyProtection="0"/>
    <xf numFmtId="168" fontId="91" fillId="0" borderId="108" applyNumberFormat="0" applyFill="0" applyAlignment="0" applyProtection="0"/>
    <xf numFmtId="168" fontId="91" fillId="0" borderId="108" applyNumberFormat="0" applyFill="0" applyAlignment="0" applyProtection="0"/>
    <xf numFmtId="169" fontId="91" fillId="0" borderId="108" applyNumberFormat="0" applyFill="0" applyAlignment="0" applyProtection="0"/>
    <xf numFmtId="168" fontId="91"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168" fontId="91" fillId="0" borderId="108" applyNumberFormat="0" applyFill="0" applyAlignment="0" applyProtection="0"/>
    <xf numFmtId="169" fontId="91" fillId="0" borderId="108" applyNumberFormat="0" applyFill="0" applyAlignment="0" applyProtection="0"/>
    <xf numFmtId="168" fontId="91" fillId="0" borderId="108" applyNumberFormat="0" applyFill="0" applyAlignment="0" applyProtection="0"/>
    <xf numFmtId="168" fontId="91" fillId="0" borderId="108" applyNumberFormat="0" applyFill="0" applyAlignment="0" applyProtection="0"/>
    <xf numFmtId="169" fontId="91" fillId="0" borderId="108" applyNumberFormat="0" applyFill="0" applyAlignment="0" applyProtection="0"/>
    <xf numFmtId="168" fontId="91" fillId="0" borderId="108" applyNumberFormat="0" applyFill="0" applyAlignment="0" applyProtection="0"/>
    <xf numFmtId="168" fontId="91" fillId="0" borderId="108" applyNumberFormat="0" applyFill="0" applyAlignment="0" applyProtection="0"/>
    <xf numFmtId="169" fontId="91" fillId="0" borderId="108" applyNumberFormat="0" applyFill="0" applyAlignment="0" applyProtection="0"/>
    <xf numFmtId="168" fontId="91" fillId="0" borderId="108" applyNumberFormat="0" applyFill="0" applyAlignment="0" applyProtection="0"/>
    <xf numFmtId="168" fontId="91" fillId="0" borderId="108" applyNumberFormat="0" applyFill="0" applyAlignment="0" applyProtection="0"/>
    <xf numFmtId="169" fontId="91" fillId="0" borderId="108" applyNumberFormat="0" applyFill="0" applyAlignment="0" applyProtection="0"/>
    <xf numFmtId="168" fontId="91"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169" fontId="91"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168" fontId="91"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168" fontId="91"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0" fontId="44" fillId="0" borderId="108" applyNumberFormat="0" applyFill="0" applyAlignment="0" applyProtection="0"/>
    <xf numFmtId="188" fontId="2" fillId="70" borderId="109" applyFont="0">
      <alignment horizontal="right" vertical="center"/>
    </xf>
    <xf numFmtId="3" fontId="2" fillId="70" borderId="109" applyFont="0">
      <alignment horizontal="right" vertical="center"/>
    </xf>
    <xf numFmtId="0" fontId="80" fillId="64" borderId="107" applyNumberFormat="0" applyAlignment="0" applyProtection="0"/>
    <xf numFmtId="168" fontId="82" fillId="64" borderId="107" applyNumberFormat="0" applyAlignment="0" applyProtection="0"/>
    <xf numFmtId="169" fontId="82" fillId="64" borderId="107" applyNumberFormat="0" applyAlignment="0" applyProtection="0"/>
    <xf numFmtId="168" fontId="82" fillId="64" borderId="107" applyNumberFormat="0" applyAlignment="0" applyProtection="0"/>
    <xf numFmtId="168" fontId="82" fillId="64" borderId="107" applyNumberFormat="0" applyAlignment="0" applyProtection="0"/>
    <xf numFmtId="169" fontId="82" fillId="64" borderId="107" applyNumberFormat="0" applyAlignment="0" applyProtection="0"/>
    <xf numFmtId="168" fontId="82" fillId="64" borderId="107" applyNumberFormat="0" applyAlignment="0" applyProtection="0"/>
    <xf numFmtId="168" fontId="82" fillId="64" borderId="107" applyNumberFormat="0" applyAlignment="0" applyProtection="0"/>
    <xf numFmtId="169" fontId="82" fillId="64" borderId="107" applyNumberFormat="0" applyAlignment="0" applyProtection="0"/>
    <xf numFmtId="168" fontId="82" fillId="64" borderId="107" applyNumberFormat="0" applyAlignment="0" applyProtection="0"/>
    <xf numFmtId="168" fontId="82" fillId="64" borderId="107" applyNumberFormat="0" applyAlignment="0" applyProtection="0"/>
    <xf numFmtId="169" fontId="82" fillId="64" borderId="107" applyNumberFormat="0" applyAlignment="0" applyProtection="0"/>
    <xf numFmtId="168" fontId="82"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169" fontId="82"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168" fontId="82"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168" fontId="82"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0" fontId="80" fillId="64" borderId="107" applyNumberFormat="0" applyAlignment="0" applyProtection="0"/>
    <xf numFmtId="3" fontId="2" fillId="75" borderId="109" applyFont="0">
      <alignment horizontal="right" vertical="center"/>
      <protection locked="0"/>
    </xf>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 fillId="74" borderId="106" applyNumberFormat="0" applyFont="0" applyAlignment="0" applyProtection="0"/>
    <xf numFmtId="0" fontId="24"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0" fontId="24" fillId="74" borderId="106" applyNumberFormat="0" applyFont="0" applyAlignment="0" applyProtection="0"/>
    <xf numFmtId="3" fontId="2" fillId="72" borderId="109" applyFont="0">
      <alignment horizontal="right" vertical="center"/>
      <protection locked="0"/>
    </xf>
    <xf numFmtId="0" fontId="63" fillId="43" borderId="105" applyNumberFormat="0" applyAlignment="0" applyProtection="0"/>
    <xf numFmtId="168" fontId="65" fillId="43" borderId="105" applyNumberFormat="0" applyAlignment="0" applyProtection="0"/>
    <xf numFmtId="169" fontId="65" fillId="43" borderId="105" applyNumberFormat="0" applyAlignment="0" applyProtection="0"/>
    <xf numFmtId="168" fontId="65" fillId="43" borderId="105" applyNumberFormat="0" applyAlignment="0" applyProtection="0"/>
    <xf numFmtId="168" fontId="65" fillId="43" borderId="105" applyNumberFormat="0" applyAlignment="0" applyProtection="0"/>
    <xf numFmtId="169" fontId="65" fillId="43" borderId="105" applyNumberFormat="0" applyAlignment="0" applyProtection="0"/>
    <xf numFmtId="168" fontId="65" fillId="43" borderId="105" applyNumberFormat="0" applyAlignment="0" applyProtection="0"/>
    <xf numFmtId="168" fontId="65" fillId="43" borderId="105" applyNumberFormat="0" applyAlignment="0" applyProtection="0"/>
    <xf numFmtId="169" fontId="65" fillId="43" borderId="105" applyNumberFormat="0" applyAlignment="0" applyProtection="0"/>
    <xf numFmtId="168" fontId="65" fillId="43" borderId="105" applyNumberFormat="0" applyAlignment="0" applyProtection="0"/>
    <xf numFmtId="168" fontId="65" fillId="43" borderId="105" applyNumberFormat="0" applyAlignment="0" applyProtection="0"/>
    <xf numFmtId="169" fontId="65" fillId="43" borderId="105" applyNumberFormat="0" applyAlignment="0" applyProtection="0"/>
    <xf numFmtId="168" fontId="65"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169" fontId="65"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168" fontId="65"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168" fontId="65"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2" fillId="71" borderId="110" applyNumberFormat="0" applyFont="0" applyBorder="0" applyProtection="0">
      <alignment horizontal="left" vertical="center"/>
    </xf>
    <xf numFmtId="9" fontId="2" fillId="71" borderId="109" applyFont="0" applyProtection="0">
      <alignment horizontal="right" vertical="center"/>
    </xf>
    <xf numFmtId="3" fontId="2" fillId="71" borderId="109" applyFont="0" applyProtection="0">
      <alignment horizontal="right" vertical="center"/>
    </xf>
    <xf numFmtId="0" fontId="59" fillId="70" borderId="110" applyFont="0" applyBorder="0">
      <alignment horizontal="center" wrapText="1"/>
    </xf>
    <xf numFmtId="0" fontId="2" fillId="69" borderId="109" applyNumberFormat="0" applyFont="0" applyBorder="0" applyProtection="0">
      <alignment horizontal="center" vertical="center"/>
    </xf>
    <xf numFmtId="0" fontId="33" fillId="0" borderId="109" applyNumberFormat="0" applyAlignment="0">
      <alignment horizontal="right"/>
      <protection locked="0"/>
    </xf>
    <xf numFmtId="0" fontId="33" fillId="0" borderId="109" applyNumberFormat="0" applyAlignment="0">
      <alignment horizontal="right"/>
      <protection locked="0"/>
    </xf>
    <xf numFmtId="0" fontId="33" fillId="0" borderId="109" applyNumberFormat="0" applyAlignment="0">
      <alignment horizontal="right"/>
      <protection locked="0"/>
    </xf>
    <xf numFmtId="0" fontId="33" fillId="0" borderId="109" applyNumberFormat="0" applyAlignment="0">
      <alignment horizontal="right"/>
      <protection locked="0"/>
    </xf>
    <xf numFmtId="0" fontId="33" fillId="0" borderId="109" applyNumberFormat="0" applyAlignment="0">
      <alignment horizontal="right"/>
      <protection locked="0"/>
    </xf>
    <xf numFmtId="0" fontId="33" fillId="0" borderId="109" applyNumberFormat="0" applyAlignment="0">
      <alignment horizontal="right"/>
      <protection locked="0"/>
    </xf>
    <xf numFmtId="0" fontId="33" fillId="0" borderId="109" applyNumberFormat="0" applyAlignment="0">
      <alignment horizontal="right"/>
      <protection locked="0"/>
    </xf>
    <xf numFmtId="0" fontId="33" fillId="0" borderId="109" applyNumberFormat="0" applyAlignment="0">
      <alignment horizontal="right"/>
      <protection locked="0"/>
    </xf>
    <xf numFmtId="0" fontId="33" fillId="0" borderId="109" applyNumberFormat="0" applyAlignment="0">
      <alignment horizontal="right"/>
      <protection locked="0"/>
    </xf>
    <xf numFmtId="0" fontId="33" fillId="0" borderId="109" applyNumberFormat="0" applyAlignment="0">
      <alignment horizontal="right"/>
      <protection locked="0"/>
    </xf>
    <xf numFmtId="0" fontId="35" fillId="64" borderId="105" applyNumberFormat="0" applyAlignment="0" applyProtection="0"/>
    <xf numFmtId="168" fontId="37" fillId="64" borderId="105" applyNumberFormat="0" applyAlignment="0" applyProtection="0"/>
    <xf numFmtId="169" fontId="37" fillId="64" borderId="105" applyNumberFormat="0" applyAlignment="0" applyProtection="0"/>
    <xf numFmtId="168" fontId="37" fillId="64" borderId="105" applyNumberFormat="0" applyAlignment="0" applyProtection="0"/>
    <xf numFmtId="168" fontId="37" fillId="64" borderId="105" applyNumberFormat="0" applyAlignment="0" applyProtection="0"/>
    <xf numFmtId="169" fontId="37" fillId="64" borderId="105" applyNumberFormat="0" applyAlignment="0" applyProtection="0"/>
    <xf numFmtId="168" fontId="37" fillId="64" borderId="105" applyNumberFormat="0" applyAlignment="0" applyProtection="0"/>
    <xf numFmtId="168" fontId="37" fillId="64" borderId="105" applyNumberFormat="0" applyAlignment="0" applyProtection="0"/>
    <xf numFmtId="169" fontId="37" fillId="64" borderId="105" applyNumberFormat="0" applyAlignment="0" applyProtection="0"/>
    <xf numFmtId="168" fontId="37" fillId="64" borderId="105" applyNumberFormat="0" applyAlignment="0" applyProtection="0"/>
    <xf numFmtId="168" fontId="37" fillId="64" borderId="105" applyNumberFormat="0" applyAlignment="0" applyProtection="0"/>
    <xf numFmtId="169" fontId="37" fillId="64" borderId="105" applyNumberFormat="0" applyAlignment="0" applyProtection="0"/>
    <xf numFmtId="168" fontId="37"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169" fontId="37"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168" fontId="37"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168" fontId="37"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xf numFmtId="0" fontId="35" fillId="64" borderId="105" applyNumberFormat="0" applyAlignment="0" applyProtection="0"/>
  </cellStyleXfs>
  <cellXfs count="531">
    <xf numFmtId="0" fontId="0" fillId="0" borderId="0" xfId="0"/>
    <xf numFmtId="0" fontId="3" fillId="0" borderId="0" xfId="0" applyFont="1"/>
    <xf numFmtId="0" fontId="0" fillId="0" borderId="0" xfId="0" applyFill="1"/>
    <xf numFmtId="0" fontId="0" fillId="0" borderId="0" xfId="0" applyAlignment="1">
      <alignment wrapText="1"/>
    </xf>
    <xf numFmtId="0" fontId="3" fillId="0" borderId="0" xfId="0" applyFont="1" applyFill="1"/>
    <xf numFmtId="167" fontId="0" fillId="0" borderId="0" xfId="0" applyNumberFormat="1"/>
    <xf numFmtId="0" fontId="3" fillId="0" borderId="3" xfId="0" applyFont="1" applyBorder="1"/>
    <xf numFmtId="0" fontId="7" fillId="0" borderId="18" xfId="0" applyFont="1" applyBorder="1"/>
    <xf numFmtId="0" fontId="10" fillId="0" borderId="0" xfId="0" applyFont="1" applyBorder="1"/>
    <xf numFmtId="0" fontId="10" fillId="0" borderId="0" xfId="0" applyFont="1"/>
    <xf numFmtId="0" fontId="7" fillId="0" borderId="0" xfId="0" applyFont="1" applyBorder="1" applyAlignment="1">
      <alignment horizontal="right" wrapText="1"/>
    </xf>
    <xf numFmtId="0" fontId="7" fillId="0" borderId="24" xfId="0" applyFont="1" applyBorder="1"/>
    <xf numFmtId="0" fontId="5" fillId="0" borderId="0" xfId="0" applyFont="1"/>
    <xf numFmtId="0" fontId="7" fillId="0" borderId="0" xfId="11"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1" applyFont="1" applyFill="1" applyBorder="1" applyAlignment="1" applyProtection="1"/>
    <xf numFmtId="0" fontId="3" fillId="0" borderId="7" xfId="0" applyFont="1" applyBorder="1"/>
    <xf numFmtId="0" fontId="3" fillId="0" borderId="0" xfId="0" applyFont="1" applyAlignment="1">
      <alignment wrapText="1"/>
    </xf>
    <xf numFmtId="0" fontId="10" fillId="0" borderId="0" xfId="0" applyFont="1" applyAlignment="1">
      <alignment wrapText="1"/>
    </xf>
    <xf numFmtId="0" fontId="8" fillId="0" borderId="0" xfId="11" applyFont="1" applyFill="1" applyBorder="1" applyAlignment="1" applyProtection="1"/>
    <xf numFmtId="0" fontId="7" fillId="0" borderId="23" xfId="0" applyFont="1" applyBorder="1" applyAlignment="1">
      <alignment wrapText="1"/>
    </xf>
    <xf numFmtId="0" fontId="5" fillId="0" borderId="0" xfId="0" applyFont="1" applyBorder="1"/>
    <xf numFmtId="0" fontId="5" fillId="0" borderId="3" xfId="0" applyFont="1" applyBorder="1" applyAlignment="1">
      <alignment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7" fillId="2" borderId="3" xfId="0" applyFont="1" applyFill="1" applyBorder="1" applyAlignment="1">
      <alignment vertical="center"/>
    </xf>
    <xf numFmtId="0" fontId="4" fillId="0" borderId="0" xfId="0" applyFont="1" applyAlignment="1">
      <alignment horizontal="center"/>
    </xf>
    <xf numFmtId="0" fontId="8" fillId="0" borderId="0" xfId="0" applyFont="1" applyFill="1" applyBorder="1" applyAlignment="1">
      <alignment horizontal="center" wrapText="1"/>
    </xf>
    <xf numFmtId="0" fontId="7" fillId="0" borderId="23" xfId="0" applyFont="1" applyBorder="1" applyAlignment="1"/>
    <xf numFmtId="0" fontId="3" fillId="0" borderId="23" xfId="0" applyFont="1" applyBorder="1" applyAlignment="1"/>
    <xf numFmtId="0" fontId="11" fillId="0" borderId="27" xfId="0" applyFont="1" applyBorder="1" applyAlignment="1">
      <alignment wrapText="1"/>
    </xf>
    <xf numFmtId="0" fontId="3" fillId="0" borderId="42" xfId="0" applyFont="1" applyBorder="1" applyAlignment="1"/>
    <xf numFmtId="0" fontId="20" fillId="0" borderId="0" xfId="0" applyFont="1" applyAlignment="1">
      <alignment horizontal="center" vertical="center"/>
    </xf>
    <xf numFmtId="0" fontId="20"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0" fillId="0" borderId="0" xfId="0" applyFont="1"/>
    <xf numFmtId="0" fontId="7" fillId="0" borderId="1" xfId="0" applyFont="1" applyBorder="1"/>
    <xf numFmtId="0" fontId="5" fillId="3" borderId="3" xfId="13" applyFont="1" applyFill="1" applyBorder="1" applyAlignment="1" applyProtection="1">
      <alignment vertical="center" wrapText="1"/>
      <protection locked="0"/>
    </xf>
    <xf numFmtId="0" fontId="5" fillId="3" borderId="3" xfId="13" applyFont="1" applyFill="1" applyBorder="1" applyAlignment="1" applyProtection="1">
      <alignment horizontal="left" vertical="center" wrapText="1"/>
      <protection locked="0"/>
    </xf>
    <xf numFmtId="0" fontId="5" fillId="3" borderId="3" xfId="9" applyFont="1" applyFill="1" applyBorder="1" applyAlignment="1" applyProtection="1">
      <alignment horizontal="left" vertical="center" wrapText="1"/>
      <protection locked="0"/>
    </xf>
    <xf numFmtId="0" fontId="5" fillId="0" borderId="3" xfId="13" applyFont="1" applyBorder="1" applyAlignment="1" applyProtection="1">
      <alignment horizontal="left" vertical="center" wrapText="1"/>
      <protection locked="0"/>
    </xf>
    <xf numFmtId="0" fontId="5" fillId="0" borderId="3" xfId="13" applyFont="1" applyFill="1" applyBorder="1" applyAlignment="1" applyProtection="1">
      <alignment horizontal="left" vertical="center" wrapText="1"/>
      <protection locked="0"/>
    </xf>
    <xf numFmtId="0" fontId="13" fillId="3" borderId="3" xfId="13" applyFont="1" applyFill="1" applyBorder="1" applyAlignment="1" applyProtection="1">
      <alignment vertical="center" wrapText="1"/>
      <protection locked="0"/>
    </xf>
    <xf numFmtId="0" fontId="5" fillId="3" borderId="7" xfId="13" applyFont="1" applyFill="1" applyBorder="1" applyAlignment="1" applyProtection="1">
      <alignment vertical="center" wrapText="1"/>
      <protection locked="0"/>
    </xf>
    <xf numFmtId="0" fontId="5" fillId="3" borderId="2" xfId="13" applyFont="1" applyFill="1" applyBorder="1" applyAlignment="1" applyProtection="1">
      <alignment vertical="center" wrapText="1"/>
      <protection locked="0"/>
    </xf>
    <xf numFmtId="0" fontId="5" fillId="3" borderId="7" xfId="13" applyFont="1" applyFill="1" applyBorder="1" applyAlignment="1" applyProtection="1">
      <alignment horizontal="left" vertical="center" wrapText="1"/>
      <protection locked="0"/>
    </xf>
    <xf numFmtId="0" fontId="4" fillId="36" borderId="3" xfId="0" applyFont="1" applyFill="1" applyBorder="1" applyAlignment="1">
      <alignment horizontal="left" vertical="top" wrapText="1"/>
    </xf>
    <xf numFmtId="1" fontId="13" fillId="36" borderId="3" xfId="2" applyNumberFormat="1" applyFont="1" applyFill="1" applyBorder="1" applyAlignment="1" applyProtection="1">
      <alignment horizontal="left" vertical="top" wrapText="1"/>
    </xf>
    <xf numFmtId="0" fontId="13" fillId="36" borderId="3" xfId="13" applyFont="1" applyFill="1" applyBorder="1" applyAlignment="1" applyProtection="1">
      <alignment vertical="center" wrapText="1"/>
      <protection locked="0"/>
    </xf>
    <xf numFmtId="0" fontId="20" fillId="0" borderId="35" xfId="0" applyFont="1" applyBorder="1" applyAlignment="1">
      <alignment wrapText="1"/>
    </xf>
    <xf numFmtId="0" fontId="20" fillId="0" borderId="11" xfId="0" applyFont="1" applyBorder="1" applyAlignment="1">
      <alignment wrapText="1"/>
    </xf>
    <xf numFmtId="0" fontId="18" fillId="0" borderId="11" xfId="0" applyFont="1" applyBorder="1" applyAlignment="1">
      <alignment wrapText="1"/>
    </xf>
    <xf numFmtId="0" fontId="18" fillId="0" borderId="11" xfId="0" applyFont="1" applyBorder="1" applyAlignment="1">
      <alignment horizontal="right" wrapText="1"/>
    </xf>
    <xf numFmtId="0" fontId="20" fillId="0" borderId="12" xfId="0" applyFont="1" applyBorder="1" applyAlignment="1">
      <alignment wrapText="1"/>
    </xf>
    <xf numFmtId="0" fontId="18" fillId="0" borderId="12" xfId="0" applyFont="1" applyBorder="1" applyAlignment="1">
      <alignment horizontal="right" wrapText="1"/>
    </xf>
    <xf numFmtId="0" fontId="19" fillId="36" borderId="15" xfId="0" applyFont="1" applyFill="1" applyBorder="1" applyAlignment="1">
      <alignment wrapText="1"/>
    </xf>
    <xf numFmtId="0" fontId="3" fillId="0" borderId="21" xfId="0" applyFont="1" applyBorder="1"/>
    <xf numFmtId="0" fontId="20" fillId="0" borderId="3" xfId="0" applyFont="1" applyBorder="1"/>
    <xf numFmtId="0" fontId="5" fillId="0" borderId="3" xfId="13" applyFont="1" applyBorder="1" applyAlignment="1" applyProtection="1">
      <alignment horizontal="center" vertical="center" wrapText="1"/>
      <protection locked="0"/>
    </xf>
    <xf numFmtId="164" fontId="5" fillId="3" borderId="3" xfId="1" applyNumberFormat="1" applyFont="1" applyFill="1" applyBorder="1" applyAlignment="1" applyProtection="1">
      <alignment horizontal="center" vertical="center" wrapText="1"/>
      <protection locked="0"/>
    </xf>
    <xf numFmtId="164" fontId="5" fillId="3" borderId="21" xfId="1" applyNumberFormat="1" applyFont="1" applyFill="1" applyBorder="1" applyAlignment="1" applyProtection="1">
      <alignment horizontal="center" vertical="center" wrapText="1"/>
      <protection locked="0"/>
    </xf>
    <xf numFmtId="164" fontId="5" fillId="3" borderId="22" xfId="1" applyNumberFormat="1" applyFont="1" applyFill="1" applyBorder="1" applyAlignment="1" applyProtection="1">
      <alignment horizontal="center" vertical="center" wrapText="1"/>
      <protection locked="0"/>
    </xf>
    <xf numFmtId="0" fontId="3" fillId="0" borderId="18" xfId="0" applyFont="1" applyBorder="1"/>
    <xf numFmtId="0" fontId="3" fillId="0" borderId="20" xfId="0" applyFont="1" applyBorder="1"/>
    <xf numFmtId="0" fontId="5" fillId="3" borderId="24" xfId="9" applyFont="1" applyFill="1" applyBorder="1" applyAlignment="1" applyProtection="1">
      <alignment horizontal="left" vertical="center"/>
      <protection locked="0"/>
    </xf>
    <xf numFmtId="0" fontId="13" fillId="3" borderId="26" xfId="16" applyFont="1" applyFill="1" applyBorder="1" applyAlignment="1" applyProtection="1">
      <protection locked="0"/>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5" fillId="0" borderId="0" xfId="11" applyFont="1" applyFill="1" applyBorder="1" applyAlignment="1" applyProtection="1">
      <alignment vertical="center"/>
    </xf>
    <xf numFmtId="0" fontId="3" fillId="0" borderId="21" xfId="0" applyFont="1" applyBorder="1" applyAlignment="1">
      <alignment vertical="center"/>
    </xf>
    <xf numFmtId="0" fontId="7" fillId="0" borderId="21" xfId="0" applyFont="1" applyBorder="1" applyAlignment="1">
      <alignment horizontal="right" vertical="center" wrapText="1"/>
    </xf>
    <xf numFmtId="0" fontId="7" fillId="0" borderId="21" xfId="0" applyFont="1" applyFill="1" applyBorder="1" applyAlignment="1">
      <alignment horizontal="center" vertical="center" wrapText="1"/>
    </xf>
    <xf numFmtId="0" fontId="7" fillId="0" borderId="21" xfId="0" applyFont="1" applyFill="1" applyBorder="1" applyAlignment="1">
      <alignment horizontal="right" vertical="center" wrapText="1"/>
    </xf>
    <xf numFmtId="0" fontId="7" fillId="2" borderId="21" xfId="0" applyFont="1" applyFill="1" applyBorder="1" applyAlignment="1">
      <alignment horizontal="right" vertical="center"/>
    </xf>
    <xf numFmtId="0" fontId="7" fillId="2" borderId="24" xfId="0" applyFont="1" applyFill="1" applyBorder="1" applyAlignment="1">
      <alignment horizontal="right" vertical="center"/>
    </xf>
    <xf numFmtId="0" fontId="3" fillId="0" borderId="59" xfId="0" applyFont="1" applyBorder="1"/>
    <xf numFmtId="0" fontId="3" fillId="0" borderId="60" xfId="0" applyFont="1" applyBorder="1"/>
    <xf numFmtId="0" fontId="5" fillId="0" borderId="18" xfId="9" applyFont="1" applyFill="1" applyBorder="1" applyAlignment="1" applyProtection="1">
      <alignment horizontal="center" vertical="center"/>
      <protection locked="0"/>
    </xf>
    <xf numFmtId="0" fontId="13" fillId="3" borderId="5" xfId="9" applyFont="1" applyFill="1" applyBorder="1" applyAlignment="1" applyProtection="1">
      <alignment horizontal="center" vertical="center" wrapText="1"/>
      <protection locked="0"/>
    </xf>
    <xf numFmtId="164" fontId="5" fillId="3" borderId="20" xfId="2" applyNumberFormat="1" applyFont="1" applyFill="1" applyBorder="1" applyAlignment="1" applyProtection="1">
      <alignment horizontal="center" vertical="center"/>
      <protection locked="0"/>
    </xf>
    <xf numFmtId="0" fontId="5" fillId="0" borderId="21" xfId="9" applyFont="1" applyFill="1" applyBorder="1" applyAlignment="1" applyProtection="1">
      <alignment horizontal="center" vertical="center"/>
      <protection locked="0"/>
    </xf>
    <xf numFmtId="0" fontId="5" fillId="0" borderId="0" xfId="13" applyFont="1" applyBorder="1" applyAlignment="1" applyProtection="1">
      <alignment wrapText="1"/>
      <protection locked="0"/>
    </xf>
    <xf numFmtId="0" fontId="5" fillId="0" borderId="21" xfId="9" applyFont="1" applyFill="1" applyBorder="1" applyAlignment="1" applyProtection="1">
      <alignment horizontal="center" vertical="center" wrapText="1"/>
      <protection locked="0"/>
    </xf>
    <xf numFmtId="0" fontId="5" fillId="0" borderId="24" xfId="9" applyFont="1" applyFill="1" applyBorder="1" applyAlignment="1" applyProtection="1">
      <alignment horizontal="center" vertical="center" wrapText="1"/>
      <protection locked="0"/>
    </xf>
    <xf numFmtId="0" fontId="13" fillId="36" borderId="25" xfId="13" applyFont="1" applyFill="1" applyBorder="1" applyAlignment="1" applyProtection="1">
      <alignment vertical="center" wrapText="1"/>
      <protection locked="0"/>
    </xf>
    <xf numFmtId="0" fontId="20" fillId="0" borderId="21" xfId="0" applyFont="1" applyBorder="1" applyAlignment="1">
      <alignment horizontal="center"/>
    </xf>
    <xf numFmtId="167" fontId="20" fillId="0" borderId="68" xfId="0" applyNumberFormat="1" applyFont="1" applyBorder="1" applyAlignment="1">
      <alignment horizontal="center"/>
    </xf>
    <xf numFmtId="167" fontId="20" fillId="0" borderId="66" xfId="0" applyNumberFormat="1" applyFont="1" applyBorder="1" applyAlignment="1">
      <alignment horizontal="center"/>
    </xf>
    <xf numFmtId="167" fontId="18" fillId="0" borderId="66" xfId="0" applyNumberFormat="1" applyFont="1" applyBorder="1" applyAlignment="1">
      <alignment horizontal="center"/>
    </xf>
    <xf numFmtId="167" fontId="20" fillId="0" borderId="69" xfId="0" applyNumberFormat="1" applyFont="1" applyBorder="1" applyAlignment="1">
      <alignment horizontal="center"/>
    </xf>
    <xf numFmtId="167" fontId="19" fillId="36" borderId="61" xfId="0" applyNumberFormat="1" applyFont="1" applyFill="1" applyBorder="1" applyAlignment="1">
      <alignment horizontal="center"/>
    </xf>
    <xf numFmtId="167" fontId="20" fillId="0" borderId="65" xfId="0" applyNumberFormat="1" applyFont="1" applyBorder="1" applyAlignment="1">
      <alignment horizontal="center"/>
    </xf>
    <xf numFmtId="0" fontId="20" fillId="0" borderId="24" xfId="0" applyFont="1" applyBorder="1" applyAlignment="1">
      <alignment horizontal="center"/>
    </xf>
    <xf numFmtId="0" fontId="19" fillId="36" borderId="62" xfId="0" applyFont="1" applyFill="1" applyBorder="1" applyAlignment="1">
      <alignment wrapText="1"/>
    </xf>
    <xf numFmtId="167" fontId="19" fillId="36" borderId="64" xfId="0" applyNumberFormat="1" applyFont="1" applyFill="1" applyBorder="1" applyAlignment="1">
      <alignment horizont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0" fillId="0" borderId="0" xfId="0" applyFont="1" applyFill="1"/>
    <xf numFmtId="0" fontId="3" fillId="0" borderId="70" xfId="0" applyFont="1" applyBorder="1"/>
    <xf numFmtId="0" fontId="3" fillId="0" borderId="19" xfId="0" applyFont="1" applyBorder="1"/>
    <xf numFmtId="0" fontId="3" fillId="0" borderId="24" xfId="0" applyFont="1" applyBorder="1"/>
    <xf numFmtId="0" fontId="5" fillId="3" borderId="22" xfId="13" applyFont="1" applyFill="1" applyBorder="1" applyAlignment="1" applyProtection="1">
      <alignment horizontal="left" vertical="center"/>
      <protection locked="0"/>
    </xf>
    <xf numFmtId="0" fontId="10" fillId="0" borderId="0" xfId="0" applyFont="1" applyAlignment="1"/>
    <xf numFmtId="0" fontId="5" fillId="3" borderId="21" xfId="5" applyFont="1" applyFill="1" applyBorder="1" applyAlignment="1" applyProtection="1">
      <alignment horizontal="right" vertical="center"/>
      <protection locked="0"/>
    </xf>
    <xf numFmtId="0" fontId="13" fillId="3" borderId="25" xfId="16" applyFont="1" applyFill="1" applyBorder="1" applyAlignment="1" applyProtection="1">
      <protection locked="0"/>
    </xf>
    <xf numFmtId="0" fontId="3" fillId="0" borderId="19" xfId="0" applyFont="1" applyBorder="1" applyAlignment="1">
      <alignment wrapText="1"/>
    </xf>
    <xf numFmtId="0" fontId="3" fillId="0" borderId="20" xfId="0" applyFont="1" applyBorder="1" applyAlignment="1">
      <alignment wrapText="1"/>
    </xf>
    <xf numFmtId="0" fontId="4" fillId="0" borderId="25" xfId="0" applyFont="1" applyBorder="1"/>
    <xf numFmtId="0" fontId="5" fillId="3" borderId="3" xfId="13" applyFont="1" applyFill="1" applyBorder="1" applyAlignment="1" applyProtection="1">
      <alignment horizontal="left" vertical="center"/>
      <protection locked="0"/>
    </xf>
    <xf numFmtId="0" fontId="5" fillId="3" borderId="3" xfId="13" applyFont="1" applyFill="1" applyBorder="1" applyAlignment="1" applyProtection="1">
      <alignment horizontal="left" vertical="center" wrapText="1" indent="3"/>
      <protection locked="0"/>
    </xf>
    <xf numFmtId="0" fontId="3" fillId="0" borderId="22" xfId="0" applyFont="1" applyBorder="1" applyAlignment="1">
      <alignment horizontal="center" vertical="center"/>
    </xf>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99" fillId="0" borderId="3" xfId="20960" applyFont="1" applyFill="1" applyBorder="1" applyAlignment="1" applyProtection="1">
      <alignment horizontal="center" vertical="center"/>
    </xf>
    <xf numFmtId="0" fontId="100" fillId="0" borderId="0" xfId="0" applyFont="1" applyBorder="1" applyAlignment="1">
      <alignment wrapText="1"/>
    </xf>
    <xf numFmtId="0" fontId="7" fillId="0" borderId="2" xfId="20960" applyFont="1" applyFill="1" applyBorder="1" applyAlignment="1" applyProtection="1">
      <alignment horizontal="left" wrapText="1" indent="1"/>
    </xf>
    <xf numFmtId="0" fontId="13" fillId="0" borderId="19" xfId="11" applyFont="1" applyFill="1" applyBorder="1" applyAlignment="1" applyProtection="1">
      <alignment horizontal="center" vertical="center"/>
    </xf>
    <xf numFmtId="0" fontId="7"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8" xfId="0" applyBorder="1" applyAlignment="1">
      <alignment horizontal="center" vertical="center"/>
    </xf>
    <xf numFmtId="0" fontId="4" fillId="36" borderId="30" xfId="0" applyFont="1" applyFill="1" applyBorder="1" applyAlignment="1">
      <alignment wrapText="1"/>
    </xf>
    <xf numFmtId="0" fontId="3" fillId="0" borderId="9" xfId="0" applyFont="1" applyFill="1" applyBorder="1" applyAlignment="1">
      <alignment vertical="center" wrapText="1"/>
    </xf>
    <xf numFmtId="0" fontId="4" fillId="36" borderId="9" xfId="0" applyFont="1" applyFill="1" applyBorder="1" applyAlignment="1">
      <alignment wrapText="1"/>
    </xf>
    <xf numFmtId="0" fontId="4" fillId="36" borderId="75" xfId="0" applyFont="1" applyFill="1" applyBorder="1" applyAlignment="1">
      <alignment wrapText="1"/>
    </xf>
    <xf numFmtId="0" fontId="13" fillId="0" borderId="0" xfId="11" applyFont="1" applyFill="1" applyBorder="1" applyAlignment="1" applyProtection="1">
      <alignment horizontal="center" vertical="center" wrapText="1"/>
    </xf>
    <xf numFmtId="0" fontId="3" fillId="0" borderId="21" xfId="0" applyFont="1" applyBorder="1" applyAlignment="1">
      <alignment horizontal="center" vertical="center" wrapText="1"/>
    </xf>
    <xf numFmtId="0" fontId="3" fillId="0" borderId="9" xfId="0" applyFont="1" applyFill="1" applyBorder="1" applyAlignment="1"/>
    <xf numFmtId="0" fontId="3" fillId="0" borderId="9" xfId="0" applyFont="1" applyBorder="1" applyAlignment="1">
      <alignment wrapText="1"/>
    </xf>
    <xf numFmtId="0" fontId="3" fillId="0" borderId="24" xfId="0" applyFont="1" applyBorder="1" applyAlignment="1">
      <alignment horizontal="center" vertical="center" wrapText="1"/>
    </xf>
    <xf numFmtId="0" fontId="3" fillId="0" borderId="9" xfId="0" applyFont="1" applyFill="1" applyBorder="1" applyAlignment="1">
      <alignment vertical="center"/>
    </xf>
    <xf numFmtId="0" fontId="8" fillId="0" borderId="0" xfId="11" applyFont="1" applyFill="1" applyBorder="1" applyAlignment="1" applyProtection="1">
      <alignment horizontal="center"/>
    </xf>
    <xf numFmtId="0" fontId="3"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10" fillId="0" borderId="0" xfId="0" applyFont="1" applyAlignment="1">
      <alignment horizontal="left" indent="1"/>
    </xf>
    <xf numFmtId="0" fontId="8" fillId="0" borderId="1" xfId="0" applyFont="1" applyBorder="1" applyAlignment="1">
      <alignment horizontal="center"/>
    </xf>
    <xf numFmtId="0" fontId="13" fillId="0" borderId="1" xfId="0" applyFont="1" applyBorder="1" applyAlignment="1">
      <alignment horizontal="center" vertical="center"/>
    </xf>
    <xf numFmtId="0" fontId="4" fillId="0" borderId="1" xfId="0" applyFont="1" applyBorder="1" applyAlignment="1">
      <alignment horizontal="center" vertical="center"/>
    </xf>
    <xf numFmtId="0" fontId="3" fillId="0" borderId="24" xfId="0" applyFont="1" applyFill="1" applyBorder="1" applyAlignment="1">
      <alignment horizontal="center" vertical="center"/>
    </xf>
    <xf numFmtId="0" fontId="7" fillId="0" borderId="0" xfId="0" applyFont="1" applyBorder="1" applyAlignment="1">
      <alignment horizontal="left" wrapText="1"/>
    </xf>
    <xf numFmtId="0" fontId="7" fillId="0" borderId="1" xfId="11" applyFont="1" applyFill="1" applyBorder="1" applyAlignment="1" applyProtection="1"/>
    <xf numFmtId="0" fontId="13" fillId="0" borderId="1" xfId="11" applyFont="1" applyFill="1" applyBorder="1" applyAlignment="1" applyProtection="1">
      <alignment horizontal="left" vertical="center"/>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0" fontId="5" fillId="0" borderId="3" xfId="0" applyFont="1" applyFill="1" applyBorder="1" applyAlignment="1">
      <alignment vertical="center" wrapText="1"/>
    </xf>
    <xf numFmtId="167" fontId="17" fillId="76" borderId="66" xfId="0" applyNumberFormat="1" applyFont="1" applyFill="1" applyBorder="1" applyAlignment="1">
      <alignment horizontal="center"/>
    </xf>
    <xf numFmtId="193" fontId="5" fillId="0" borderId="3" xfId="0" applyNumberFormat="1" applyFont="1" applyFill="1" applyBorder="1" applyAlignment="1" applyProtection="1">
      <alignment vertical="center" wrapText="1"/>
      <protection locked="0"/>
    </xf>
    <xf numFmtId="193" fontId="3" fillId="0" borderId="3" xfId="0" applyNumberFormat="1" applyFont="1" applyFill="1" applyBorder="1" applyAlignment="1" applyProtection="1">
      <alignment vertical="center" wrapText="1"/>
      <protection locked="0"/>
    </xf>
    <xf numFmtId="193" fontId="3" fillId="0" borderId="22" xfId="0" applyNumberFormat="1" applyFont="1" applyFill="1" applyBorder="1" applyAlignment="1" applyProtection="1">
      <alignment vertical="center" wrapText="1"/>
      <protection locked="0"/>
    </xf>
    <xf numFmtId="193" fontId="7" fillId="2" borderId="3" xfId="0" applyNumberFormat="1" applyFont="1" applyFill="1" applyBorder="1" applyAlignment="1" applyProtection="1">
      <alignment vertical="center"/>
      <protection locked="0"/>
    </xf>
    <xf numFmtId="193" fontId="16" fillId="2" borderId="3" xfId="0" applyNumberFormat="1" applyFont="1" applyFill="1" applyBorder="1" applyAlignment="1" applyProtection="1">
      <alignment vertical="center"/>
      <protection locked="0"/>
    </xf>
    <xf numFmtId="193" fontId="16" fillId="2" borderId="22" xfId="0" applyNumberFormat="1" applyFont="1" applyFill="1" applyBorder="1" applyAlignment="1" applyProtection="1">
      <alignment vertical="center"/>
      <protection locked="0"/>
    </xf>
    <xf numFmtId="193" fontId="7" fillId="2" borderId="25" xfId="0" applyNumberFormat="1" applyFont="1" applyFill="1" applyBorder="1" applyAlignment="1" applyProtection="1">
      <alignment vertical="center"/>
      <protection locked="0"/>
    </xf>
    <xf numFmtId="193" fontId="16" fillId="2" borderId="25" xfId="0" applyNumberFormat="1" applyFont="1" applyFill="1" applyBorder="1" applyAlignment="1" applyProtection="1">
      <alignment vertical="center"/>
      <protection locked="0"/>
    </xf>
    <xf numFmtId="193" fontId="16" fillId="2" borderId="26" xfId="0" applyNumberFormat="1" applyFont="1" applyFill="1" applyBorder="1" applyAlignment="1" applyProtection="1">
      <alignment vertical="center"/>
      <protection locked="0"/>
    </xf>
    <xf numFmtId="193" fontId="0" fillId="36" borderId="20" xfId="0" applyNumberFormat="1" applyFill="1" applyBorder="1" applyAlignment="1">
      <alignment horizontal="center" vertical="center"/>
    </xf>
    <xf numFmtId="193" fontId="0" fillId="0" borderId="22" xfId="0" applyNumberFormat="1" applyBorder="1" applyAlignment="1"/>
    <xf numFmtId="193" fontId="0" fillId="0" borderId="22" xfId="0" applyNumberFormat="1" applyBorder="1" applyAlignment="1">
      <alignment wrapText="1"/>
    </xf>
    <xf numFmtId="193" fontId="0" fillId="36" borderId="22"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5" fillId="36" borderId="22" xfId="2" applyNumberFormat="1" applyFont="1" applyFill="1" applyBorder="1" applyAlignment="1" applyProtection="1">
      <alignment vertical="top"/>
    </xf>
    <xf numFmtId="193" fontId="5" fillId="3" borderId="22" xfId="2" applyNumberFormat="1" applyFont="1" applyFill="1" applyBorder="1" applyAlignment="1" applyProtection="1">
      <alignment vertical="top"/>
      <protection locked="0"/>
    </xf>
    <xf numFmtId="193" fontId="5" fillId="36" borderId="22" xfId="2" applyNumberFormat="1" applyFont="1" applyFill="1" applyBorder="1" applyAlignment="1" applyProtection="1">
      <alignment vertical="top" wrapText="1"/>
    </xf>
    <xf numFmtId="193" fontId="5" fillId="3" borderId="22" xfId="2" applyNumberFormat="1" applyFont="1" applyFill="1" applyBorder="1" applyAlignment="1" applyProtection="1">
      <alignment vertical="top" wrapText="1"/>
      <protection locked="0"/>
    </xf>
    <xf numFmtId="193" fontId="5" fillId="36" borderId="22" xfId="2" applyNumberFormat="1" applyFont="1" applyFill="1" applyBorder="1" applyAlignment="1" applyProtection="1">
      <alignment vertical="top" wrapText="1"/>
      <protection locked="0"/>
    </xf>
    <xf numFmtId="193" fontId="5" fillId="36" borderId="26" xfId="2" applyNumberFormat="1" applyFont="1" applyFill="1" applyBorder="1" applyAlignment="1" applyProtection="1">
      <alignment vertical="top" wrapText="1"/>
    </xf>
    <xf numFmtId="193" fontId="20" fillId="0" borderId="34" xfId="0" applyNumberFormat="1" applyFont="1" applyBorder="1" applyAlignment="1">
      <alignment vertical="center"/>
    </xf>
    <xf numFmtId="193" fontId="20" fillId="0" borderId="13" xfId="0" applyNumberFormat="1" applyFont="1" applyBorder="1" applyAlignment="1">
      <alignment vertical="center"/>
    </xf>
    <xf numFmtId="193" fontId="18" fillId="0" borderId="13" xfId="0" applyNumberFormat="1" applyFont="1" applyBorder="1" applyAlignment="1">
      <alignment vertical="center"/>
    </xf>
    <xf numFmtId="193" fontId="20" fillId="0" borderId="14" xfId="0" applyNumberFormat="1" applyFont="1" applyBorder="1" applyAlignment="1">
      <alignment vertical="center"/>
    </xf>
    <xf numFmtId="193" fontId="19" fillId="36" borderId="16" xfId="0" applyNumberFormat="1" applyFont="1" applyFill="1" applyBorder="1" applyAlignment="1">
      <alignment vertical="center"/>
    </xf>
    <xf numFmtId="193" fontId="20" fillId="0" borderId="17" xfId="0" applyNumberFormat="1" applyFont="1" applyBorder="1" applyAlignment="1">
      <alignment vertical="center"/>
    </xf>
    <xf numFmtId="193" fontId="18" fillId="0" borderId="14" xfId="0" applyNumberFormat="1" applyFont="1" applyBorder="1" applyAlignment="1">
      <alignment vertical="center"/>
    </xf>
    <xf numFmtId="193" fontId="19" fillId="36" borderId="63" xfId="0" applyNumberFormat="1" applyFont="1" applyFill="1" applyBorder="1" applyAlignment="1">
      <alignment vertical="center"/>
    </xf>
    <xf numFmtId="193" fontId="20" fillId="36" borderId="13" xfId="0" applyNumberFormat="1" applyFont="1" applyFill="1" applyBorder="1" applyAlignment="1">
      <alignment vertical="center"/>
    </xf>
    <xf numFmtId="193" fontId="3" fillId="0" borderId="3" xfId="0" applyNumberFormat="1" applyFont="1" applyBorder="1" applyAlignment="1"/>
    <xf numFmtId="193" fontId="3" fillId="36" borderId="25" xfId="0" applyNumberFormat="1" applyFont="1" applyFill="1" applyBorder="1"/>
    <xf numFmtId="193" fontId="3" fillId="0" borderId="21" xfId="0" applyNumberFormat="1" applyFont="1" applyBorder="1" applyAlignment="1"/>
    <xf numFmtId="193" fontId="3" fillId="0" borderId="22" xfId="0" applyNumberFormat="1" applyFont="1" applyBorder="1" applyAlignment="1"/>
    <xf numFmtId="193" fontId="3" fillId="36" borderId="56" xfId="0" applyNumberFormat="1" applyFont="1" applyFill="1" applyBorder="1" applyAlignment="1"/>
    <xf numFmtId="193" fontId="3" fillId="36" borderId="57" xfId="0" applyNumberFormat="1" applyFont="1" applyFill="1" applyBorder="1"/>
    <xf numFmtId="193" fontId="3" fillId="0" borderId="3" xfId="0" applyNumberFormat="1" applyFont="1" applyBorder="1"/>
    <xf numFmtId="193" fontId="3" fillId="0" borderId="3" xfId="0" applyNumberFormat="1" applyFont="1" applyFill="1" applyBorder="1"/>
    <xf numFmtId="0" fontId="3" fillId="0" borderId="29" xfId="0" applyFont="1" applyBorder="1" applyAlignment="1">
      <alignment horizontal="center" vertical="center"/>
    </xf>
    <xf numFmtId="0" fontId="3" fillId="0" borderId="29" xfId="0" applyFont="1" applyBorder="1" applyAlignment="1">
      <alignment wrapText="1"/>
    </xf>
    <xf numFmtId="193" fontId="3" fillId="0" borderId="8" xfId="0" applyNumberFormat="1" applyFont="1" applyBorder="1"/>
    <xf numFmtId="193" fontId="3" fillId="0" borderId="23" xfId="0" applyNumberFormat="1" applyFont="1" applyBorder="1" applyAlignment="1"/>
    <xf numFmtId="193" fontId="3" fillId="0" borderId="23" xfId="0" applyNumberFormat="1" applyFont="1" applyBorder="1" applyAlignment="1">
      <alignment wrapText="1"/>
    </xf>
    <xf numFmtId="0" fontId="3" fillId="0" borderId="3" xfId="0" applyFont="1" applyFill="1" applyBorder="1" applyAlignment="1">
      <alignment horizontal="center" vertical="center" wrapText="1"/>
    </xf>
    <xf numFmtId="0" fontId="4" fillId="0" borderId="0" xfId="0" applyFont="1" applyFill="1" applyAlignment="1">
      <alignment horizontal="center"/>
    </xf>
    <xf numFmtId="9" fontId="103" fillId="0" borderId="3" xfId="0" applyNumberFormat="1"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5" fillId="0" borderId="3" xfId="13" applyFont="1" applyFill="1" applyBorder="1" applyAlignment="1" applyProtection="1">
      <alignment horizontal="center" vertical="center" wrapText="1"/>
      <protection locked="0"/>
    </xf>
    <xf numFmtId="9" fontId="3" fillId="0" borderId="22" xfId="20961" applyFont="1" applyBorder="1"/>
    <xf numFmtId="9" fontId="3" fillId="36" borderId="26" xfId="20961" applyFont="1" applyFill="1" applyBorder="1"/>
    <xf numFmtId="167" fontId="4" fillId="36" borderId="25" xfId="0" applyNumberFormat="1" applyFont="1" applyFill="1" applyBorder="1" applyAlignment="1">
      <alignment horizontal="center" vertical="center"/>
    </xf>
    <xf numFmtId="0" fontId="5" fillId="0" borderId="0" xfId="0" applyFont="1" applyAlignment="1">
      <alignment wrapText="1"/>
    </xf>
    <xf numFmtId="0" fontId="5" fillId="0" borderId="3" xfId="0" applyFont="1" applyFill="1" applyBorder="1" applyAlignment="1">
      <alignment horizontal="left" vertical="center" wrapText="1"/>
    </xf>
    <xf numFmtId="0" fontId="7" fillId="0" borderId="18" xfId="0" applyFont="1" applyFill="1" applyBorder="1" applyAlignment="1">
      <alignment horizontal="right" vertical="center" wrapText="1"/>
    </xf>
    <xf numFmtId="0" fontId="5" fillId="0" borderId="19" xfId="0" applyFont="1" applyFill="1" applyBorder="1" applyAlignment="1">
      <alignment vertical="center" wrapText="1"/>
    </xf>
    <xf numFmtId="169" fontId="23" fillId="37" borderId="0" xfId="20" applyBorder="1"/>
    <xf numFmtId="169" fontId="23" fillId="37" borderId="79" xfId="20" applyBorder="1"/>
    <xf numFmtId="193" fontId="7" fillId="2" borderId="22" xfId="0" applyNumberFormat="1" applyFont="1" applyFill="1" applyBorder="1" applyAlignment="1" applyProtection="1">
      <alignment vertical="center"/>
      <protection locked="0"/>
    </xf>
    <xf numFmtId="0" fontId="13" fillId="0" borderId="21" xfId="0" applyFont="1" applyFill="1" applyBorder="1" applyAlignment="1">
      <alignment horizontal="center" vertical="center" wrapText="1"/>
    </xf>
    <xf numFmtId="0" fontId="3" fillId="0" borderId="7" xfId="0" applyFont="1" applyFill="1" applyBorder="1" applyAlignment="1">
      <alignment vertical="center"/>
    </xf>
    <xf numFmtId="0" fontId="3" fillId="0" borderId="86" xfId="0" applyFont="1" applyFill="1" applyBorder="1" applyAlignment="1">
      <alignment vertical="center"/>
    </xf>
    <xf numFmtId="0" fontId="4" fillId="0" borderId="86" xfId="0" applyFont="1" applyFill="1" applyBorder="1" applyAlignment="1">
      <alignment vertical="center"/>
    </xf>
    <xf numFmtId="0" fontId="3" fillId="0" borderId="19" xfId="0" applyFont="1" applyFill="1" applyBorder="1" applyAlignment="1">
      <alignment vertical="center"/>
    </xf>
    <xf numFmtId="0" fontId="3" fillId="0" borderId="81" xfId="0" applyFont="1" applyFill="1" applyBorder="1" applyAlignment="1">
      <alignment vertical="center"/>
    </xf>
    <xf numFmtId="0" fontId="3" fillId="0" borderId="83" xfId="0" applyFont="1" applyFill="1" applyBorder="1" applyAlignment="1">
      <alignment vertical="center"/>
    </xf>
    <xf numFmtId="0" fontId="3" fillId="0" borderId="18"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96" xfId="0" applyFont="1" applyFill="1" applyBorder="1" applyAlignment="1">
      <alignment horizontal="center" vertical="center"/>
    </xf>
    <xf numFmtId="169" fontId="23" fillId="37" borderId="33" xfId="20" applyBorder="1"/>
    <xf numFmtId="169" fontId="23" fillId="37" borderId="98" xfId="20" applyBorder="1"/>
    <xf numFmtId="169" fontId="23" fillId="37" borderId="88" xfId="20" applyBorder="1"/>
    <xf numFmtId="169" fontId="23" fillId="37" borderId="60" xfId="20" applyBorder="1"/>
    <xf numFmtId="0" fontId="3" fillId="3" borderId="70" xfId="0" applyFont="1" applyFill="1" applyBorder="1" applyAlignment="1">
      <alignment horizontal="center" vertical="center"/>
    </xf>
    <xf numFmtId="0" fontId="3" fillId="3" borderId="0" xfId="0" applyFont="1" applyFill="1" applyBorder="1" applyAlignment="1">
      <alignment vertical="center"/>
    </xf>
    <xf numFmtId="0" fontId="3" fillId="0" borderId="76" xfId="0" applyFont="1" applyFill="1" applyBorder="1" applyAlignment="1">
      <alignment horizontal="center" vertical="center"/>
    </xf>
    <xf numFmtId="0" fontId="3" fillId="3" borderId="84" xfId="0" applyFont="1" applyFill="1" applyBorder="1" applyAlignment="1">
      <alignment vertical="center"/>
    </xf>
    <xf numFmtId="0" fontId="12" fillId="3" borderId="99" xfId="0" applyFont="1" applyFill="1" applyBorder="1" applyAlignment="1">
      <alignment horizontal="left"/>
    </xf>
    <xf numFmtId="0" fontId="12" fillId="3" borderId="100" xfId="0" applyFont="1" applyFill="1" applyBorder="1" applyAlignment="1">
      <alignment horizontal="left"/>
    </xf>
    <xf numFmtId="0" fontId="3" fillId="0" borderId="0" xfId="0" applyFont="1"/>
    <xf numFmtId="0" fontId="3" fillId="0" borderId="0" xfId="0" applyFont="1" applyFill="1"/>
    <xf numFmtId="0" fontId="3" fillId="0" borderId="86" xfId="0" applyFont="1" applyFill="1" applyBorder="1" applyAlignment="1">
      <alignment horizontal="center" vertical="center" wrapText="1"/>
    </xf>
    <xf numFmtId="0" fontId="3" fillId="0" borderId="101" xfId="0" applyFont="1" applyFill="1" applyBorder="1" applyAlignment="1">
      <alignment horizontal="center" vertical="center" wrapText="1"/>
    </xf>
    <xf numFmtId="0" fontId="4" fillId="3" borderId="102" xfId="0" applyFont="1" applyFill="1" applyBorder="1" applyAlignment="1">
      <alignment vertical="center"/>
    </xf>
    <xf numFmtId="0" fontId="3" fillId="3" borderId="23" xfId="0" applyFont="1" applyFill="1" applyBorder="1" applyAlignment="1">
      <alignment vertical="center"/>
    </xf>
    <xf numFmtId="0" fontId="3" fillId="0" borderId="103" xfId="0" applyFont="1" applyFill="1" applyBorder="1" applyAlignment="1">
      <alignment horizontal="center" vertical="center"/>
    </xf>
    <xf numFmtId="0" fontId="4" fillId="0" borderId="25" xfId="0" applyFont="1" applyFill="1" applyBorder="1" applyAlignment="1">
      <alignment vertical="center"/>
    </xf>
    <xf numFmtId="169" fontId="23" fillId="37" borderId="27" xfId="20" applyBorder="1"/>
    <xf numFmtId="0" fontId="3" fillId="0" borderId="7" xfId="0" applyFont="1" applyFill="1" applyBorder="1" applyAlignment="1">
      <alignment horizontal="center" vertical="center" wrapText="1"/>
    </xf>
    <xf numFmtId="0" fontId="3" fillId="0" borderId="71" xfId="0" applyFont="1" applyFill="1" applyBorder="1" applyAlignment="1">
      <alignment horizontal="center" vertical="center" wrapText="1"/>
    </xf>
    <xf numFmtId="193" fontId="5" fillId="0" borderId="3" xfId="0" applyNumberFormat="1" applyFont="1" applyFill="1" applyBorder="1" applyAlignment="1" applyProtection="1">
      <alignment horizontal="right" vertical="center" wrapText="1"/>
      <protection locked="0"/>
    </xf>
    <xf numFmtId="193" fontId="3" fillId="0" borderId="8" xfId="0" applyNumberFormat="1" applyFont="1" applyFill="1" applyBorder="1"/>
    <xf numFmtId="0" fontId="5" fillId="0" borderId="18" xfId="11" applyFont="1" applyFill="1" applyBorder="1" applyAlignment="1" applyProtection="1">
      <alignment vertical="center"/>
    </xf>
    <xf numFmtId="0" fontId="5" fillId="0" borderId="19" xfId="11" applyFont="1" applyFill="1" applyBorder="1" applyAlignment="1" applyProtection="1">
      <alignment vertical="center"/>
    </xf>
    <xf numFmtId="0" fontId="13" fillId="0" borderId="20" xfId="11" applyFont="1" applyFill="1" applyBorder="1" applyAlignment="1" applyProtection="1">
      <alignment horizontal="center" vertical="center"/>
    </xf>
    <xf numFmtId="0" fontId="0" fillId="0" borderId="103" xfId="0" applyBorder="1"/>
    <xf numFmtId="0" fontId="0" fillId="0" borderId="103" xfId="0" applyBorder="1" applyAlignment="1">
      <alignment horizontal="center"/>
    </xf>
    <xf numFmtId="0" fontId="3" fillId="0" borderId="85" xfId="0" applyFont="1" applyBorder="1" applyAlignment="1">
      <alignment vertical="center" wrapText="1"/>
    </xf>
    <xf numFmtId="167" fontId="3" fillId="0" borderId="86" xfId="0" applyNumberFormat="1" applyFont="1" applyBorder="1" applyAlignment="1">
      <alignment horizontal="center" vertical="center"/>
    </xf>
    <xf numFmtId="167" fontId="3" fillId="0" borderId="101" xfId="0" applyNumberFormat="1" applyFont="1" applyBorder="1" applyAlignment="1">
      <alignment horizontal="center" vertical="center"/>
    </xf>
    <xf numFmtId="167" fontId="12" fillId="0" borderId="86" xfId="0" applyNumberFormat="1" applyFont="1" applyBorder="1" applyAlignment="1">
      <alignment horizontal="center" vertical="center"/>
    </xf>
    <xf numFmtId="0" fontId="12" fillId="0" borderId="85" xfId="0" applyFont="1" applyBorder="1" applyAlignment="1">
      <alignment vertical="center" wrapText="1"/>
    </xf>
    <xf numFmtId="0" fontId="0" fillId="0" borderId="24" xfId="0" applyBorder="1"/>
    <xf numFmtId="0" fontId="4" fillId="36" borderId="104" xfId="0" applyFont="1" applyFill="1" applyBorder="1" applyAlignment="1">
      <alignment vertical="center" wrapText="1"/>
    </xf>
    <xf numFmtId="167" fontId="4" fillId="36" borderId="26" xfId="0" applyNumberFormat="1" applyFont="1" applyFill="1" applyBorder="1" applyAlignment="1">
      <alignment horizontal="center" vertical="center"/>
    </xf>
    <xf numFmtId="193" fontId="0" fillId="0" borderId="22" xfId="0" applyNumberFormat="1" applyFill="1" applyBorder="1" applyAlignment="1">
      <alignment wrapText="1"/>
    </xf>
    <xf numFmtId="0" fontId="5" fillId="0" borderId="0" xfId="0" applyFont="1" applyFill="1" applyAlignment="1">
      <alignment wrapText="1"/>
    </xf>
    <xf numFmtId="14" fontId="5" fillId="3" borderId="86" xfId="8" quotePrefix="1" applyNumberFormat="1" applyFont="1" applyFill="1" applyBorder="1" applyAlignment="1" applyProtection="1">
      <alignment horizontal="left" vertical="center" wrapText="1" indent="2"/>
      <protection locked="0"/>
    </xf>
    <xf numFmtId="14" fontId="5" fillId="3" borderId="86" xfId="8" quotePrefix="1" applyNumberFormat="1" applyFont="1" applyFill="1" applyBorder="1" applyAlignment="1" applyProtection="1">
      <alignment horizontal="left" vertical="center" wrapText="1" indent="3"/>
      <protection locked="0"/>
    </xf>
    <xf numFmtId="0" fontId="9" fillId="0" borderId="86" xfId="17" applyFill="1" applyBorder="1" applyAlignment="1" applyProtection="1"/>
    <xf numFmtId="0" fontId="5" fillId="3" borderId="86" xfId="20960" applyFont="1" applyFill="1" applyBorder="1" applyAlignment="1" applyProtection="1"/>
    <xf numFmtId="0" fontId="99" fillId="0" borderId="86" xfId="20960" applyFont="1" applyFill="1" applyBorder="1" applyAlignment="1" applyProtection="1">
      <alignment horizontal="center" vertical="center"/>
    </xf>
    <xf numFmtId="0" fontId="3" fillId="0" borderId="86" xfId="0" applyFont="1" applyBorder="1"/>
    <xf numFmtId="0" fontId="9" fillId="0" borderId="86" xfId="17" applyFill="1" applyBorder="1" applyAlignment="1" applyProtection="1">
      <alignment horizontal="left" vertical="center" wrapText="1"/>
    </xf>
    <xf numFmtId="49" fontId="105" fillId="0" borderId="86" xfId="0" applyNumberFormat="1" applyFont="1" applyFill="1" applyBorder="1" applyAlignment="1">
      <alignment horizontal="right" vertical="center" wrapText="1"/>
    </xf>
    <xf numFmtId="0" fontId="9" fillId="0" borderId="86" xfId="17" applyFill="1" applyBorder="1" applyAlignment="1" applyProtection="1">
      <alignment horizontal="left" vertical="center"/>
    </xf>
    <xf numFmtId="0" fontId="9" fillId="0" borderId="86" xfId="17" applyBorder="1" applyAlignment="1" applyProtection="1"/>
    <xf numFmtId="0" fontId="3" fillId="0" borderId="86" xfId="0" applyFont="1" applyFill="1" applyBorder="1"/>
    <xf numFmtId="0" fontId="20" fillId="0" borderId="86" xfId="0" applyFont="1" applyBorder="1"/>
    <xf numFmtId="16" fontId="5" fillId="0" borderId="0" xfId="0" applyNumberFormat="1" applyFont="1" applyAlignment="1">
      <alignment horizontal="left"/>
    </xf>
    <xf numFmtId="14" fontId="3" fillId="0" borderId="0" xfId="0" applyNumberFormat="1" applyFont="1" applyFill="1" applyAlignment="1">
      <alignment horizontal="left"/>
    </xf>
    <xf numFmtId="14" fontId="3" fillId="0" borderId="0" xfId="0" applyNumberFormat="1" applyFont="1" applyAlignment="1">
      <alignment horizontal="left"/>
    </xf>
    <xf numFmtId="14" fontId="7" fillId="0" borderId="0" xfId="11" applyNumberFormat="1" applyFont="1" applyFill="1" applyBorder="1" applyAlignment="1" applyProtection="1">
      <alignment horizontal="left"/>
    </xf>
    <xf numFmtId="14" fontId="5" fillId="0" borderId="0" xfId="0" applyNumberFormat="1" applyFont="1" applyAlignment="1">
      <alignment horizontal="left"/>
    </xf>
    <xf numFmtId="9" fontId="3" fillId="0" borderId="3" xfId="20961" applyFont="1" applyFill="1" applyBorder="1" applyAlignment="1" applyProtection="1">
      <alignment horizontal="right" vertical="center" wrapText="1"/>
      <protection locked="0"/>
    </xf>
    <xf numFmtId="9" fontId="3" fillId="0" borderId="3" xfId="20961" applyFont="1" applyBorder="1" applyAlignment="1" applyProtection="1">
      <alignment vertical="center" wrapText="1"/>
      <protection locked="0"/>
    </xf>
    <xf numFmtId="9" fontId="3" fillId="0" borderId="22" xfId="20961" applyFont="1" applyBorder="1" applyAlignment="1" applyProtection="1">
      <alignment vertical="center" wrapText="1"/>
      <protection locked="0"/>
    </xf>
    <xf numFmtId="9" fontId="23" fillId="37" borderId="0" xfId="20961" applyFont="1" applyFill="1" applyBorder="1"/>
    <xf numFmtId="9" fontId="23" fillId="37" borderId="79" xfId="20961" applyFont="1" applyFill="1" applyBorder="1"/>
    <xf numFmtId="9" fontId="7" fillId="2" borderId="3" xfId="20961" applyFont="1" applyFill="1" applyBorder="1" applyAlignment="1" applyProtection="1">
      <alignment vertical="center"/>
      <protection locked="0"/>
    </xf>
    <xf numFmtId="9" fontId="16" fillId="2" borderId="3" xfId="20961" applyFont="1" applyFill="1" applyBorder="1" applyAlignment="1" applyProtection="1">
      <alignment vertical="center"/>
      <protection locked="0"/>
    </xf>
    <xf numFmtId="9" fontId="16" fillId="2" borderId="22" xfId="20961" applyFont="1" applyFill="1" applyBorder="1" applyAlignment="1" applyProtection="1">
      <alignment vertical="center"/>
      <protection locked="0"/>
    </xf>
    <xf numFmtId="9" fontId="7" fillId="2" borderId="22" xfId="20961" applyFont="1" applyFill="1" applyBorder="1" applyAlignment="1" applyProtection="1">
      <alignment vertical="center"/>
      <protection locked="0"/>
    </xf>
    <xf numFmtId="179" fontId="5" fillId="0" borderId="19" xfId="0" applyNumberFormat="1" applyFont="1" applyFill="1" applyBorder="1" applyAlignment="1">
      <alignment horizontal="left" vertical="center" wrapText="1" indent="1"/>
    </xf>
    <xf numFmtId="179" fontId="3" fillId="0" borderId="19" xfId="0" applyNumberFormat="1" applyFont="1" applyFill="1" applyBorder="1" applyAlignment="1">
      <alignment horizontal="center" vertical="center" wrapText="1"/>
    </xf>
    <xf numFmtId="179" fontId="3" fillId="0" borderId="20" xfId="0" applyNumberFormat="1" applyFont="1" applyFill="1" applyBorder="1" applyAlignment="1">
      <alignment horizontal="center" vertical="center" wrapText="1"/>
    </xf>
    <xf numFmtId="9" fontId="3" fillId="0" borderId="23" xfId="20961" applyFont="1" applyBorder="1" applyAlignment="1"/>
    <xf numFmtId="165" fontId="3" fillId="0" borderId="23" xfId="20961" applyNumberFormat="1" applyFont="1" applyBorder="1" applyAlignment="1"/>
    <xf numFmtId="193" fontId="0" fillId="0" borderId="0" xfId="0" applyNumberFormat="1"/>
    <xf numFmtId="164" fontId="3" fillId="0" borderId="3" xfId="7" applyNumberFormat="1" applyFont="1" applyBorder="1" applyAlignment="1"/>
    <xf numFmtId="164" fontId="3" fillId="0" borderId="8" xfId="7" applyNumberFormat="1" applyFont="1" applyBorder="1" applyAlignment="1"/>
    <xf numFmtId="164" fontId="3" fillId="0" borderId="22" xfId="7" applyNumberFormat="1" applyFont="1" applyBorder="1" applyAlignment="1"/>
    <xf numFmtId="164" fontId="3" fillId="36" borderId="25" xfId="7" applyNumberFormat="1" applyFont="1" applyFill="1" applyBorder="1"/>
    <xf numFmtId="164" fontId="3" fillId="36" borderId="26" xfId="7" applyNumberFormat="1" applyFont="1" applyFill="1" applyBorder="1"/>
    <xf numFmtId="193" fontId="7" fillId="0" borderId="3" xfId="0" applyNumberFormat="1" applyFont="1" applyFill="1" applyBorder="1" applyAlignment="1" applyProtection="1">
      <alignment vertical="center"/>
      <protection locked="0"/>
    </xf>
    <xf numFmtId="9" fontId="7" fillId="0" borderId="25" xfId="20961" applyFont="1" applyFill="1" applyBorder="1" applyAlignment="1" applyProtection="1">
      <alignment vertical="center"/>
      <protection locked="0"/>
    </xf>
    <xf numFmtId="9" fontId="16" fillId="2" borderId="25" xfId="20961" applyFont="1" applyFill="1" applyBorder="1" applyAlignment="1" applyProtection="1">
      <alignment vertical="center"/>
      <protection locked="0"/>
    </xf>
    <xf numFmtId="164" fontId="23" fillId="37" borderId="0" xfId="7" applyNumberFormat="1" applyFont="1" applyFill="1" applyBorder="1"/>
    <xf numFmtId="164" fontId="3" fillId="0" borderId="58" xfId="7" applyNumberFormat="1" applyFont="1" applyFill="1" applyBorder="1" applyAlignment="1">
      <alignment vertical="center"/>
    </xf>
    <xf numFmtId="164" fontId="3" fillId="0" borderId="71" xfId="7" applyNumberFormat="1" applyFont="1" applyFill="1" applyBorder="1" applyAlignment="1">
      <alignment vertical="center"/>
    </xf>
    <xf numFmtId="164" fontId="3" fillId="3" borderId="84" xfId="7" applyNumberFormat="1" applyFont="1" applyFill="1" applyBorder="1" applyAlignment="1">
      <alignment vertical="center"/>
    </xf>
    <xf numFmtId="164" fontId="3" fillId="3" borderId="23" xfId="7" applyNumberFormat="1" applyFont="1" applyFill="1" applyBorder="1" applyAlignment="1">
      <alignment vertical="center"/>
    </xf>
    <xf numFmtId="164" fontId="3" fillId="0" borderId="86" xfId="7" applyNumberFormat="1" applyFont="1" applyFill="1" applyBorder="1" applyAlignment="1">
      <alignment vertical="center"/>
    </xf>
    <xf numFmtId="164" fontId="3" fillId="0" borderId="87" xfId="7" applyNumberFormat="1" applyFont="1" applyFill="1" applyBorder="1" applyAlignment="1">
      <alignment vertical="center"/>
    </xf>
    <xf numFmtId="164" fontId="3" fillId="0" borderId="101" xfId="7" applyNumberFormat="1" applyFont="1" applyFill="1" applyBorder="1" applyAlignment="1">
      <alignment vertical="center"/>
    </xf>
    <xf numFmtId="164" fontId="3" fillId="0" borderId="25"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10" fontId="4" fillId="0" borderId="80" xfId="20961" applyNumberFormat="1" applyFont="1" applyFill="1" applyBorder="1" applyAlignment="1">
      <alignment vertical="center"/>
    </xf>
    <xf numFmtId="165" fontId="4" fillId="0" borderId="80" xfId="20961" applyNumberFormat="1" applyFont="1" applyFill="1" applyBorder="1" applyAlignment="1">
      <alignment vertical="center"/>
    </xf>
    <xf numFmtId="9" fontId="4" fillId="0" borderId="97" xfId="20961" applyFont="1" applyFill="1" applyBorder="1" applyAlignment="1">
      <alignment vertical="center"/>
    </xf>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164" fontId="3" fillId="0" borderId="82" xfId="7" applyNumberFormat="1" applyFont="1" applyFill="1" applyBorder="1" applyAlignment="1">
      <alignment vertical="center"/>
    </xf>
    <xf numFmtId="164" fontId="3" fillId="0" borderId="95" xfId="7" applyNumberFormat="1" applyFont="1" applyFill="1" applyBorder="1" applyAlignment="1">
      <alignment vertical="center"/>
    </xf>
    <xf numFmtId="0" fontId="102" fillId="0" borderId="0" xfId="0" applyFont="1" applyFill="1" applyBorder="1"/>
    <xf numFmtId="0" fontId="102" fillId="0" borderId="0" xfId="11" applyFont="1" applyFill="1" applyBorder="1" applyProtection="1"/>
    <xf numFmtId="0" fontId="106" fillId="0" borderId="0" xfId="0" applyFont="1"/>
    <xf numFmtId="14" fontId="10" fillId="0" borderId="0" xfId="0" applyNumberFormat="1" applyFont="1" applyAlignment="1">
      <alignment horizontal="left"/>
    </xf>
    <xf numFmtId="0" fontId="102" fillId="0" borderId="0" xfId="0" applyFont="1" applyFill="1" applyBorder="1" applyProtection="1"/>
    <xf numFmtId="0" fontId="101" fillId="0" borderId="0" xfId="0" applyFont="1" applyFill="1" applyBorder="1" applyAlignment="1" applyProtection="1">
      <alignment horizontal="center" vertical="center"/>
    </xf>
    <xf numFmtId="10" fontId="102" fillId="0" borderId="0" xfId="6" applyNumberFormat="1" applyFont="1" applyFill="1" applyBorder="1" applyProtection="1">
      <protection locked="0"/>
    </xf>
    <xf numFmtId="0" fontId="102" fillId="0" borderId="0" xfId="0" applyFont="1" applyFill="1" applyBorder="1" applyProtection="1">
      <protection locked="0"/>
    </xf>
    <xf numFmtId="0" fontId="108" fillId="0" borderId="0" xfId="0" applyFont="1" applyFill="1" applyBorder="1" applyProtection="1">
      <protection locked="0"/>
    </xf>
    <xf numFmtId="0" fontId="101" fillId="0" borderId="18" xfId="0" applyFont="1" applyFill="1" applyBorder="1" applyAlignment="1" applyProtection="1">
      <alignment horizontal="center" vertical="center"/>
    </xf>
    <xf numFmtId="0" fontId="102" fillId="0" borderId="19" xfId="0" applyFont="1" applyFill="1" applyBorder="1" applyProtection="1"/>
    <xf numFmtId="0" fontId="102" fillId="0" borderId="21" xfId="0" applyFont="1" applyFill="1" applyBorder="1" applyAlignment="1" applyProtection="1">
      <alignment horizontal="left" indent="1"/>
    </xf>
    <xf numFmtId="0" fontId="101" fillId="0" borderId="8" xfId="0" applyFont="1" applyFill="1" applyBorder="1" applyAlignment="1" applyProtection="1">
      <alignment horizontal="center"/>
    </xf>
    <xf numFmtId="0" fontId="102" fillId="0" borderId="3" xfId="0" applyFont="1" applyFill="1" applyBorder="1" applyAlignment="1" applyProtection="1">
      <alignment horizontal="center" vertical="center" wrapText="1"/>
    </xf>
    <xf numFmtId="0" fontId="102" fillId="0" borderId="22" xfId="0" applyFont="1" applyFill="1" applyBorder="1" applyAlignment="1" applyProtection="1">
      <alignment horizontal="center" vertical="center" wrapText="1"/>
    </xf>
    <xf numFmtId="0" fontId="102" fillId="0" borderId="8" xfId="0" applyFont="1" applyFill="1" applyBorder="1" applyAlignment="1" applyProtection="1">
      <alignment horizontal="left" indent="1"/>
    </xf>
    <xf numFmtId="193" fontId="102" fillId="0" borderId="3" xfId="7" applyNumberFormat="1" applyFont="1" applyFill="1" applyBorder="1" applyAlignment="1" applyProtection="1">
      <alignment horizontal="right"/>
    </xf>
    <xf numFmtId="193" fontId="102" fillId="36" borderId="3" xfId="7" applyNumberFormat="1" applyFont="1" applyFill="1" applyBorder="1" applyAlignment="1" applyProtection="1">
      <alignment horizontal="right"/>
    </xf>
    <xf numFmtId="193" fontId="102" fillId="0" borderId="10" xfId="0" applyNumberFormat="1" applyFont="1" applyFill="1" applyBorder="1" applyAlignment="1" applyProtection="1">
      <alignment horizontal="right"/>
    </xf>
    <xf numFmtId="193" fontId="102" fillId="0" borderId="3" xfId="0" applyNumberFormat="1" applyFont="1" applyFill="1" applyBorder="1" applyAlignment="1" applyProtection="1">
      <alignment horizontal="right"/>
    </xf>
    <xf numFmtId="193" fontId="102" fillId="36" borderId="22" xfId="0" applyNumberFormat="1" applyFont="1" applyFill="1" applyBorder="1" applyAlignment="1" applyProtection="1">
      <alignment horizontal="right"/>
    </xf>
    <xf numFmtId="0" fontId="102" fillId="0" borderId="8" xfId="0" applyFont="1" applyFill="1" applyBorder="1" applyAlignment="1" applyProtection="1">
      <alignment horizontal="left" indent="2"/>
    </xf>
    <xf numFmtId="0" fontId="101" fillId="0" borderId="8" xfId="0" applyFont="1" applyFill="1" applyBorder="1" applyAlignment="1" applyProtection="1"/>
    <xf numFmtId="193" fontId="102" fillId="0" borderId="3" xfId="7" applyNumberFormat="1" applyFont="1" applyFill="1" applyBorder="1" applyAlignment="1" applyProtection="1">
      <alignment horizontal="right"/>
      <protection locked="0"/>
    </xf>
    <xf numFmtId="193" fontId="102" fillId="0" borderId="10" xfId="0" applyNumberFormat="1" applyFont="1" applyFill="1" applyBorder="1" applyAlignment="1" applyProtection="1">
      <alignment horizontal="right"/>
      <protection locked="0"/>
    </xf>
    <xf numFmtId="193" fontId="102" fillId="0" borderId="3" xfId="0" applyNumberFormat="1" applyFont="1" applyFill="1" applyBorder="1" applyAlignment="1" applyProtection="1">
      <alignment horizontal="right"/>
      <protection locked="0"/>
    </xf>
    <xf numFmtId="193" fontId="102" fillId="0" borderId="22" xfId="0" applyNumberFormat="1" applyFont="1" applyFill="1" applyBorder="1" applyAlignment="1" applyProtection="1">
      <alignment horizontal="right"/>
    </xf>
    <xf numFmtId="0" fontId="102" fillId="0" borderId="24" xfId="0" applyFont="1" applyFill="1" applyBorder="1" applyAlignment="1" applyProtection="1">
      <alignment horizontal="left" indent="1"/>
    </xf>
    <xf numFmtId="0" fontId="101" fillId="0" borderId="27" xfId="0" applyFont="1" applyFill="1" applyBorder="1" applyAlignment="1" applyProtection="1"/>
    <xf numFmtId="193" fontId="102" fillId="36" borderId="25" xfId="7" applyNumberFormat="1" applyFont="1" applyFill="1" applyBorder="1" applyAlignment="1" applyProtection="1">
      <alignment horizontal="right"/>
    </xf>
    <xf numFmtId="193" fontId="102" fillId="36" borderId="26" xfId="0" applyNumberFormat="1" applyFont="1" applyFill="1" applyBorder="1" applyAlignment="1" applyProtection="1">
      <alignment horizontal="right"/>
    </xf>
    <xf numFmtId="0" fontId="109" fillId="0" borderId="0" xfId="0" applyFont="1" applyAlignment="1">
      <alignment vertical="center"/>
    </xf>
    <xf numFmtId="14" fontId="106" fillId="0" borderId="0" xfId="0" applyNumberFormat="1" applyFont="1" applyAlignment="1">
      <alignment horizontal="left"/>
    </xf>
    <xf numFmtId="0" fontId="106" fillId="0" borderId="0" xfId="0" applyFont="1" applyBorder="1"/>
    <xf numFmtId="0" fontId="101" fillId="0" borderId="0" xfId="0" applyFont="1" applyAlignment="1">
      <alignment horizontal="center"/>
    </xf>
    <xf numFmtId="0" fontId="108" fillId="0" borderId="0" xfId="0" applyFont="1" applyFill="1"/>
    <xf numFmtId="0" fontId="110" fillId="0" borderId="18" xfId="0" applyFont="1" applyFill="1" applyBorder="1" applyAlignment="1">
      <alignment horizontal="left" vertical="center" indent="1"/>
    </xf>
    <xf numFmtId="0" fontId="110" fillId="0" borderId="19" xfId="0" applyFont="1" applyFill="1" applyBorder="1" applyAlignment="1">
      <alignment horizontal="left" vertical="center"/>
    </xf>
    <xf numFmtId="0" fontId="110" fillId="0" borderId="21" xfId="0" applyFont="1" applyFill="1" applyBorder="1" applyAlignment="1">
      <alignment horizontal="left" vertical="center" indent="1"/>
    </xf>
    <xf numFmtId="0" fontId="110" fillId="0" borderId="3" xfId="0" applyFont="1" applyFill="1" applyBorder="1" applyAlignment="1">
      <alignment horizontal="left" vertical="center"/>
    </xf>
    <xf numFmtId="0" fontId="110" fillId="0" borderId="3" xfId="0" applyFont="1" applyFill="1" applyBorder="1" applyAlignment="1">
      <alignment horizontal="center" vertical="center" wrapText="1"/>
    </xf>
    <xf numFmtId="0" fontId="110" fillId="0" borderId="22" xfId="0" applyFont="1" applyFill="1" applyBorder="1" applyAlignment="1">
      <alignment horizontal="center" vertical="center" wrapText="1"/>
    </xf>
    <xf numFmtId="0" fontId="110" fillId="0" borderId="21" xfId="0" applyFont="1" applyFill="1" applyBorder="1" applyAlignment="1">
      <alignment horizontal="left" indent="1"/>
    </xf>
    <xf numFmtId="0" fontId="111" fillId="0" borderId="3" xfId="0" applyFont="1" applyFill="1" applyBorder="1" applyAlignment="1">
      <alignment horizontal="center"/>
    </xf>
    <xf numFmtId="38" fontId="110" fillId="0" borderId="3" xfId="0" applyNumberFormat="1" applyFont="1" applyFill="1" applyBorder="1" applyAlignment="1" applyProtection="1">
      <alignment horizontal="right"/>
      <protection locked="0"/>
    </xf>
    <xf numFmtId="38" fontId="110" fillId="0" borderId="22" xfId="0" applyNumberFormat="1" applyFont="1" applyFill="1" applyBorder="1" applyAlignment="1" applyProtection="1">
      <alignment horizontal="right"/>
      <protection locked="0"/>
    </xf>
    <xf numFmtId="0" fontId="110" fillId="0" borderId="3" xfId="0" applyFont="1" applyFill="1" applyBorder="1" applyAlignment="1">
      <alignment horizontal="left" wrapText="1" indent="1"/>
    </xf>
    <xf numFmtId="193" fontId="110" fillId="0" borderId="3" xfId="0" applyNumberFormat="1" applyFont="1" applyFill="1" applyBorder="1" applyAlignment="1" applyProtection="1">
      <alignment horizontal="right"/>
      <protection locked="0"/>
    </xf>
    <xf numFmtId="193" fontId="102" fillId="36" borderId="22" xfId="7" applyNumberFormat="1" applyFont="1" applyFill="1" applyBorder="1" applyAlignment="1" applyProtection="1">
      <alignment horizontal="right"/>
    </xf>
    <xf numFmtId="193" fontId="110" fillId="36" borderId="3" xfId="0" applyNumberFormat="1" applyFont="1" applyFill="1" applyBorder="1" applyAlignment="1">
      <alignment horizontal="right"/>
    </xf>
    <xf numFmtId="0" fontId="110" fillId="0" borderId="3" xfId="0" applyFont="1" applyFill="1" applyBorder="1" applyAlignment="1">
      <alignment horizontal="left" wrapText="1" indent="2"/>
    </xf>
    <xf numFmtId="0" fontId="111" fillId="0" borderId="3" xfId="0" applyFont="1" applyFill="1" applyBorder="1" applyAlignment="1"/>
    <xf numFmtId="193" fontId="102" fillId="0" borderId="22" xfId="7" applyNumberFormat="1" applyFont="1" applyFill="1" applyBorder="1" applyAlignment="1" applyProtection="1">
      <alignment horizontal="right"/>
    </xf>
    <xf numFmtId="0" fontId="111" fillId="0" borderId="3" xfId="0" applyFont="1" applyFill="1" applyBorder="1" applyAlignment="1">
      <alignment horizontal="left"/>
    </xf>
    <xf numFmtId="193" fontId="111" fillId="0" borderId="3" xfId="0" applyNumberFormat="1" applyFont="1" applyFill="1" applyBorder="1" applyAlignment="1">
      <alignment horizontal="center"/>
    </xf>
    <xf numFmtId="193" fontId="111" fillId="0" borderId="22" xfId="0" applyNumberFormat="1" applyFont="1" applyFill="1" applyBorder="1" applyAlignment="1">
      <alignment horizontal="center"/>
    </xf>
    <xf numFmtId="0" fontId="110" fillId="0" borderId="3" xfId="0" applyFont="1" applyFill="1" applyBorder="1" applyAlignment="1">
      <alignment horizontal="left" indent="1"/>
    </xf>
    <xf numFmtId="193" fontId="110" fillId="36" borderId="3" xfId="0" applyNumberFormat="1" applyFont="1" applyFill="1" applyBorder="1" applyAlignment="1" applyProtection="1">
      <alignment horizontal="right"/>
    </xf>
    <xf numFmtId="193" fontId="110" fillId="0" borderId="22" xfId="0" applyNumberFormat="1" applyFont="1" applyFill="1" applyBorder="1" applyAlignment="1" applyProtection="1">
      <alignment horizontal="right"/>
      <protection locked="0"/>
    </xf>
    <xf numFmtId="193" fontId="110" fillId="0" borderId="3" xfId="0" applyNumberFormat="1" applyFont="1" applyFill="1" applyBorder="1" applyAlignment="1" applyProtection="1">
      <alignment horizontal="left" indent="1"/>
      <protection locked="0"/>
    </xf>
    <xf numFmtId="193" fontId="102" fillId="36" borderId="3" xfId="7" applyNumberFormat="1" applyFont="1" applyFill="1" applyBorder="1" applyAlignment="1" applyProtection="1"/>
    <xf numFmtId="193" fontId="110" fillId="0" borderId="3" xfId="0" applyNumberFormat="1" applyFont="1" applyFill="1" applyBorder="1" applyAlignment="1" applyProtection="1">
      <protection locked="0"/>
    </xf>
    <xf numFmtId="193" fontId="102" fillId="36" borderId="22" xfId="7" applyNumberFormat="1" applyFont="1" applyFill="1" applyBorder="1" applyAlignment="1" applyProtection="1"/>
    <xf numFmtId="0" fontId="111" fillId="0" borderId="3" xfId="0" applyFont="1" applyFill="1" applyBorder="1" applyAlignment="1">
      <alignment horizontal="left" indent="1"/>
    </xf>
    <xf numFmtId="0" fontId="111" fillId="0" borderId="3" xfId="0" applyFont="1" applyFill="1" applyBorder="1" applyAlignment="1">
      <alignment horizontal="center" vertical="center" wrapText="1"/>
    </xf>
    <xf numFmtId="193" fontId="110" fillId="0" borderId="3" xfId="0" applyNumberFormat="1" applyFont="1" applyFill="1" applyBorder="1" applyAlignment="1" applyProtection="1">
      <alignment horizontal="right" vertical="center"/>
      <protection locked="0"/>
    </xf>
    <xf numFmtId="0" fontId="110" fillId="0" borderId="24" xfId="0" applyFont="1" applyFill="1" applyBorder="1" applyAlignment="1">
      <alignment horizontal="left" vertical="center" indent="1"/>
    </xf>
    <xf numFmtId="0" fontId="111" fillId="0" borderId="25" xfId="0" applyFont="1" applyFill="1" applyBorder="1" applyAlignment="1"/>
    <xf numFmtId="193" fontId="110" fillId="36" borderId="25" xfId="0" applyNumberFormat="1" applyFont="1" applyFill="1" applyBorder="1" applyAlignment="1">
      <alignment horizontal="right"/>
    </xf>
    <xf numFmtId="193" fontId="102" fillId="36" borderId="26" xfId="7" applyNumberFormat="1" applyFont="1" applyFill="1" applyBorder="1" applyAlignment="1" applyProtection="1">
      <alignment horizontal="right"/>
    </xf>
    <xf numFmtId="0" fontId="102" fillId="0" borderId="0" xfId="0" applyFont="1" applyFill="1" applyBorder="1" applyAlignment="1">
      <alignment horizontal="center"/>
    </xf>
    <xf numFmtId="0" fontId="108" fillId="0" borderId="0" xfId="0" applyFont="1" applyFill="1" applyAlignment="1">
      <alignment horizontal="center"/>
    </xf>
    <xf numFmtId="0" fontId="10" fillId="0" borderId="21" xfId="0" applyFont="1" applyFill="1" applyBorder="1" applyAlignment="1">
      <alignment horizontal="center" vertical="center"/>
    </xf>
    <xf numFmtId="0" fontId="107" fillId="0" borderId="10" xfId="0" applyNumberFormat="1" applyFont="1" applyFill="1" applyBorder="1" applyAlignment="1">
      <alignment vertical="center" wrapText="1"/>
    </xf>
    <xf numFmtId="0" fontId="10" fillId="0" borderId="0" xfId="0" applyFont="1" applyFill="1"/>
    <xf numFmtId="0" fontId="106" fillId="0" borderId="10" xfId="0" applyNumberFormat="1" applyFont="1" applyFill="1" applyBorder="1" applyAlignment="1">
      <alignment horizontal="left" vertical="center" wrapText="1"/>
    </xf>
    <xf numFmtId="0" fontId="108" fillId="0" borderId="10" xfId="0" applyFont="1" applyFill="1" applyBorder="1" applyAlignment="1" applyProtection="1">
      <alignment horizontal="left" vertical="center" indent="1"/>
      <protection locked="0"/>
    </xf>
    <xf numFmtId="0" fontId="108" fillId="0" borderId="10" xfId="0" applyFont="1" applyFill="1" applyBorder="1" applyAlignment="1" applyProtection="1">
      <alignment horizontal="left" vertical="center"/>
      <protection locked="0"/>
    </xf>
    <xf numFmtId="0" fontId="10" fillId="0" borderId="24" xfId="0" applyFont="1" applyFill="1" applyBorder="1" applyAlignment="1">
      <alignment horizontal="center" vertical="center"/>
    </xf>
    <xf numFmtId="0" fontId="107" fillId="0" borderId="28" xfId="0" applyNumberFormat="1" applyFont="1" applyFill="1" applyBorder="1" applyAlignment="1">
      <alignment vertical="center" wrapText="1"/>
    </xf>
    <xf numFmtId="193" fontId="102" fillId="0" borderId="25" xfId="0" applyNumberFormat="1" applyFont="1" applyFill="1" applyBorder="1" applyAlignment="1" applyProtection="1">
      <alignment horizontal="right"/>
    </xf>
    <xf numFmtId="193" fontId="102" fillId="36" borderId="25" xfId="0" applyNumberFormat="1" applyFont="1" applyFill="1" applyBorder="1" applyAlignment="1" applyProtection="1">
      <alignment horizontal="right"/>
    </xf>
    <xf numFmtId="0" fontId="102" fillId="0" borderId="86" xfId="0" applyFont="1" applyFill="1" applyBorder="1" applyAlignment="1" applyProtection="1">
      <alignment horizontal="center" vertical="center" wrapText="1"/>
    </xf>
    <xf numFmtId="0" fontId="102" fillId="0" borderId="101" xfId="0" applyFont="1" applyFill="1" applyBorder="1" applyAlignment="1" applyProtection="1">
      <alignment horizontal="center" vertical="center" wrapText="1"/>
    </xf>
    <xf numFmtId="193" fontId="102" fillId="0" borderId="86" xfId="0" applyNumberFormat="1" applyFont="1" applyFill="1" applyBorder="1" applyAlignment="1" applyProtection="1">
      <alignment horizontal="right"/>
    </xf>
    <xf numFmtId="193" fontId="102" fillId="36" borderId="86" xfId="0" applyNumberFormat="1" applyFont="1" applyFill="1" applyBorder="1" applyAlignment="1" applyProtection="1">
      <alignment horizontal="right"/>
    </xf>
    <xf numFmtId="193" fontId="102" fillId="36" borderId="101" xfId="0" applyNumberFormat="1" applyFont="1" applyFill="1" applyBorder="1" applyAlignment="1" applyProtection="1">
      <alignment horizontal="right"/>
    </xf>
    <xf numFmtId="193" fontId="104" fillId="0" borderId="0" xfId="0" applyNumberFormat="1" applyFont="1"/>
    <xf numFmtId="164" fontId="101" fillId="36" borderId="26" xfId="1" applyNumberFormat="1" applyFont="1" applyFill="1" applyBorder="1" applyAlignment="1" applyProtection="1">
      <protection locked="0"/>
    </xf>
    <xf numFmtId="193" fontId="102" fillId="3" borderId="25" xfId="5" applyNumberFormat="1" applyFont="1" applyFill="1" applyBorder="1" applyProtection="1">
      <protection locked="0"/>
    </xf>
    <xf numFmtId="193" fontId="101" fillId="36" borderId="25" xfId="1" applyNumberFormat="1" applyFont="1" applyFill="1" applyBorder="1" applyAlignment="1" applyProtection="1">
      <protection locked="0"/>
    </xf>
    <xf numFmtId="3" fontId="101" fillId="36" borderId="25" xfId="16" applyNumberFormat="1" applyFont="1" applyFill="1" applyBorder="1" applyAlignment="1" applyProtection="1">
      <protection locked="0"/>
    </xf>
    <xf numFmtId="193" fontId="101" fillId="36" borderId="25" xfId="16" applyNumberFormat="1" applyFont="1" applyFill="1" applyBorder="1" applyAlignment="1" applyProtection="1">
      <protection locked="0"/>
    </xf>
    <xf numFmtId="0" fontId="101" fillId="3" borderId="25" xfId="16" applyFont="1" applyFill="1" applyBorder="1" applyAlignment="1" applyProtection="1">
      <protection locked="0"/>
    </xf>
    <xf numFmtId="0" fontId="102" fillId="3" borderId="24" xfId="9" applyFont="1" applyFill="1" applyBorder="1" applyAlignment="1" applyProtection="1">
      <alignment horizontal="right" vertical="center"/>
      <protection locked="0"/>
    </xf>
    <xf numFmtId="193" fontId="102" fillId="0" borderId="3" xfId="1" applyNumberFormat="1" applyFont="1" applyFill="1" applyBorder="1" applyProtection="1">
      <protection locked="0"/>
    </xf>
    <xf numFmtId="0" fontId="101" fillId="0" borderId="3" xfId="13" applyFont="1" applyFill="1" applyBorder="1" applyAlignment="1" applyProtection="1">
      <alignment wrapText="1"/>
      <protection locked="0"/>
    </xf>
    <xf numFmtId="165" fontId="102" fillId="4" borderId="3" xfId="8" applyNumberFormat="1" applyFont="1" applyFill="1" applyBorder="1" applyAlignment="1" applyProtection="1">
      <alignment horizontal="right" wrapText="1"/>
      <protection locked="0"/>
    </xf>
    <xf numFmtId="0" fontId="102" fillId="0" borderId="3" xfId="13" applyFont="1" applyFill="1" applyBorder="1" applyAlignment="1" applyProtection="1">
      <alignment horizontal="left" vertical="center" wrapText="1"/>
      <protection locked="0"/>
    </xf>
    <xf numFmtId="165" fontId="102" fillId="3" borderId="3" xfId="8" applyNumberFormat="1" applyFont="1" applyFill="1" applyBorder="1" applyAlignment="1" applyProtection="1">
      <alignment horizontal="right" wrapText="1"/>
      <protection locked="0"/>
    </xf>
    <xf numFmtId="193" fontId="102" fillId="3" borderId="3" xfId="5" applyNumberFormat="1" applyFont="1" applyFill="1" applyBorder="1" applyProtection="1">
      <protection locked="0"/>
    </xf>
    <xf numFmtId="0" fontId="102" fillId="3" borderId="3" xfId="13" applyFont="1" applyFill="1" applyBorder="1" applyAlignment="1" applyProtection="1">
      <alignment horizontal="left" vertical="center" wrapText="1"/>
      <protection locked="0"/>
    </xf>
    <xf numFmtId="3" fontId="102" fillId="36" borderId="22" xfId="5" applyNumberFormat="1" applyFont="1" applyFill="1" applyBorder="1" applyProtection="1">
      <protection locked="0"/>
    </xf>
    <xf numFmtId="193" fontId="102" fillId="36" borderId="3" xfId="1" applyNumberFormat="1" applyFont="1" applyFill="1" applyBorder="1" applyProtection="1">
      <protection locked="0"/>
    </xf>
    <xf numFmtId="193" fontId="102" fillId="36" borderId="3" xfId="5" applyNumberFormat="1" applyFont="1" applyFill="1" applyBorder="1" applyProtection="1">
      <protection locked="0"/>
    </xf>
    <xf numFmtId="0" fontId="101" fillId="3" borderId="3" xfId="13" applyFont="1" applyFill="1" applyBorder="1" applyAlignment="1" applyProtection="1">
      <alignment wrapText="1"/>
      <protection locked="0"/>
    </xf>
    <xf numFmtId="0" fontId="102" fillId="3" borderId="21" xfId="5" applyFont="1" applyFill="1" applyBorder="1" applyAlignment="1" applyProtection="1">
      <alignment horizontal="right" vertical="center"/>
      <protection locked="0"/>
    </xf>
    <xf numFmtId="0" fontId="102" fillId="3" borderId="22" xfId="13" applyFont="1" applyFill="1" applyBorder="1" applyAlignment="1" applyProtection="1">
      <alignment horizontal="center" vertical="center" wrapText="1"/>
      <protection locked="0"/>
    </xf>
    <xf numFmtId="9" fontId="102" fillId="3" borderId="3" xfId="15" applyNumberFormat="1" applyFont="1" applyFill="1" applyBorder="1" applyAlignment="1" applyProtection="1">
      <alignment horizontal="center" vertical="center"/>
      <protection locked="0"/>
    </xf>
    <xf numFmtId="3" fontId="102" fillId="3" borderId="3" xfId="1" applyNumberFormat="1" applyFont="1" applyFill="1" applyBorder="1" applyAlignment="1" applyProtection="1">
      <alignment horizontal="center" vertical="center" wrapText="1"/>
      <protection locked="0"/>
    </xf>
    <xf numFmtId="0" fontId="102" fillId="3" borderId="3" xfId="13" applyFont="1" applyFill="1" applyBorder="1" applyAlignment="1" applyProtection="1">
      <alignment horizontal="center" vertical="center" wrapText="1"/>
      <protection locked="0"/>
    </xf>
    <xf numFmtId="0" fontId="102" fillId="0" borderId="3" xfId="13" applyFont="1" applyFill="1" applyBorder="1" applyAlignment="1" applyProtection="1">
      <alignment horizontal="center" vertical="center" wrapText="1"/>
      <protection locked="0"/>
    </xf>
    <xf numFmtId="0" fontId="102" fillId="3" borderId="3" xfId="5" applyFont="1" applyFill="1" applyBorder="1" applyProtection="1">
      <protection locked="0"/>
    </xf>
    <xf numFmtId="0" fontId="102" fillId="3" borderId="21" xfId="5" applyFont="1" applyFill="1" applyBorder="1" applyAlignment="1" applyProtection="1">
      <alignment horizontal="left" vertical="center"/>
      <protection locked="0"/>
    </xf>
    <xf numFmtId="0" fontId="10" fillId="0" borderId="20" xfId="0" applyFont="1" applyBorder="1" applyAlignment="1">
      <alignment horizontal="center"/>
    </xf>
    <xf numFmtId="0" fontId="10" fillId="0" borderId="19" xfId="0" applyFont="1" applyBorder="1" applyAlignment="1">
      <alignment horizontal="center"/>
    </xf>
    <xf numFmtId="0" fontId="10" fillId="0" borderId="60" xfId="0" applyFont="1" applyBorder="1" applyAlignment="1">
      <alignment horizontal="center"/>
    </xf>
    <xf numFmtId="0" fontId="10" fillId="0" borderId="59" xfId="0" applyFont="1" applyBorder="1" applyAlignment="1">
      <alignment horizontal="center"/>
    </xf>
    <xf numFmtId="0" fontId="114" fillId="0" borderId="0" xfId="0" applyFont="1"/>
    <xf numFmtId="14" fontId="104" fillId="0" borderId="0" xfId="0" applyNumberFormat="1" applyFont="1" applyAlignment="1">
      <alignment horizontal="left"/>
    </xf>
    <xf numFmtId="0" fontId="104" fillId="0" borderId="0" xfId="0" applyFont="1"/>
    <xf numFmtId="3" fontId="3" fillId="36" borderId="26" xfId="0" applyNumberFormat="1" applyFont="1" applyFill="1" applyBorder="1" applyAlignment="1">
      <alignment vertical="center" wrapText="1"/>
    </xf>
    <xf numFmtId="3" fontId="3" fillId="36" borderId="25" xfId="0" applyNumberFormat="1" applyFont="1" applyFill="1" applyBorder="1" applyAlignment="1">
      <alignment vertical="center" wrapText="1"/>
    </xf>
    <xf numFmtId="0" fontId="3" fillId="0" borderId="25" xfId="0" applyFont="1" applyBorder="1" applyAlignment="1">
      <alignment vertical="center" wrapText="1"/>
    </xf>
    <xf numFmtId="3" fontId="3" fillId="0" borderId="101" xfId="0" applyNumberFormat="1" applyFont="1" applyFill="1" applyBorder="1" applyAlignment="1">
      <alignment vertical="center" wrapText="1"/>
    </xf>
    <xf numFmtId="0" fontId="3" fillId="0" borderId="86" xfId="0" applyFont="1" applyFill="1" applyBorder="1" applyAlignment="1">
      <alignment vertical="center" wrapText="1"/>
    </xf>
    <xf numFmtId="0" fontId="3" fillId="0" borderId="103" xfId="0" applyFont="1" applyFill="1" applyBorder="1" applyAlignment="1">
      <alignment horizontal="center" vertical="center" wrapText="1"/>
    </xf>
    <xf numFmtId="3" fontId="3" fillId="0" borderId="86" xfId="0" applyNumberFormat="1" applyFont="1" applyFill="1" applyBorder="1" applyAlignment="1">
      <alignment vertical="center" wrapText="1"/>
    </xf>
    <xf numFmtId="0" fontId="3" fillId="0" borderId="86" xfId="0" applyFont="1" applyFill="1" applyBorder="1" applyAlignment="1">
      <alignment horizontal="left" vertical="center" wrapText="1" indent="2"/>
    </xf>
    <xf numFmtId="3" fontId="3" fillId="0" borderId="101" xfId="0" applyNumberFormat="1" applyFont="1" applyBorder="1" applyAlignment="1">
      <alignment vertical="center" wrapText="1"/>
    </xf>
    <xf numFmtId="3" fontId="3" fillId="0" borderId="86" xfId="0" applyNumberFormat="1" applyFont="1" applyBorder="1" applyAlignment="1">
      <alignment vertical="center" wrapText="1"/>
    </xf>
    <xf numFmtId="3" fontId="3" fillId="36" borderId="101" xfId="0" applyNumberFormat="1" applyFont="1" applyFill="1" applyBorder="1" applyAlignment="1">
      <alignment vertical="center" wrapText="1"/>
    </xf>
    <xf numFmtId="3" fontId="3" fillId="36" borderId="86" xfId="0" applyNumberFormat="1" applyFont="1" applyFill="1" applyBorder="1" applyAlignment="1">
      <alignment vertical="center" wrapText="1"/>
    </xf>
    <xf numFmtId="0" fontId="3" fillId="0" borderId="86" xfId="0" applyFont="1" applyBorder="1" applyAlignment="1">
      <alignment vertical="center" wrapText="1"/>
    </xf>
    <xf numFmtId="179" fontId="3" fillId="0" borderId="71" xfId="0" applyNumberFormat="1" applyFont="1" applyBorder="1" applyAlignment="1">
      <alignment horizontal="center" vertical="center" wrapText="1"/>
    </xf>
    <xf numFmtId="179" fontId="3" fillId="0" borderId="7" xfId="0" applyNumberFormat="1" applyFont="1" applyBorder="1" applyAlignment="1">
      <alignment horizontal="center" vertical="center" wrapText="1"/>
    </xf>
    <xf numFmtId="0" fontId="113" fillId="0" borderId="1" xfId="0" applyFont="1" applyFill="1" applyBorder="1" applyAlignment="1">
      <alignment horizontal="center"/>
    </xf>
    <xf numFmtId="0" fontId="5" fillId="0" borderId="0" xfId="11" applyFont="1" applyFill="1" applyBorder="1" applyProtection="1"/>
    <xf numFmtId="0" fontId="102" fillId="0" borderId="0" xfId="0" applyFont="1" applyFill="1" applyAlignment="1">
      <alignment horizontal="center"/>
    </xf>
    <xf numFmtId="0" fontId="3" fillId="0" borderId="0" xfId="0" applyFont="1"/>
    <xf numFmtId="0" fontId="10" fillId="0" borderId="0" xfId="0" applyFont="1" applyBorder="1"/>
    <xf numFmtId="0" fontId="10" fillId="0" borderId="0" xfId="0" applyFont="1"/>
    <xf numFmtId="0" fontId="5" fillId="0" borderId="0" xfId="0" applyFont="1"/>
    <xf numFmtId="0" fontId="3" fillId="0" borderId="0" xfId="0" applyFont="1" applyBorder="1"/>
    <xf numFmtId="0" fontId="3" fillId="0" borderId="0" xfId="0" applyFont="1" applyAlignment="1">
      <alignment wrapText="1"/>
    </xf>
    <xf numFmtId="0" fontId="10" fillId="0" borderId="0" xfId="0" applyFont="1" applyAlignment="1">
      <alignment horizontal="center"/>
    </xf>
    <xf numFmtId="0" fontId="5" fillId="0" borderId="0" xfId="0" applyFont="1" applyBorder="1"/>
    <xf numFmtId="0" fontId="3" fillId="0" borderId="0" xfId="0" applyFont="1" applyFill="1" applyBorder="1" applyAlignment="1">
      <alignment wrapText="1"/>
    </xf>
    <xf numFmtId="0" fontId="3" fillId="0" borderId="10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6" xfId="0" applyFont="1" applyBorder="1" applyAlignment="1">
      <alignment vertical="center" wrapText="1"/>
    </xf>
    <xf numFmtId="0" fontId="4" fillId="0" borderId="7" xfId="0" applyFont="1" applyBorder="1" applyAlignment="1">
      <alignment vertical="center" wrapText="1"/>
    </xf>
    <xf numFmtId="0" fontId="3" fillId="0" borderId="1" xfId="0" applyFont="1" applyBorder="1"/>
    <xf numFmtId="0" fontId="4" fillId="0" borderId="1" xfId="0" applyFont="1" applyBorder="1" applyAlignment="1">
      <alignment horizontal="center"/>
    </xf>
    <xf numFmtId="43" fontId="0" fillId="0" borderId="0" xfId="7" applyFont="1"/>
    <xf numFmtId="193" fontId="10" fillId="0" borderId="0" xfId="0" applyNumberFormat="1" applyFont="1"/>
    <xf numFmtId="3" fontId="10" fillId="0" borderId="0" xfId="0" applyNumberFormat="1" applyFont="1"/>
    <xf numFmtId="193" fontId="0" fillId="0" borderId="0" xfId="0" applyNumberFormat="1" applyAlignment="1"/>
    <xf numFmtId="164" fontId="3" fillId="0" borderId="0" xfId="0" applyNumberFormat="1" applyFont="1"/>
    <xf numFmtId="0" fontId="7" fillId="0" borderId="103" xfId="0" applyFont="1" applyBorder="1" applyAlignment="1">
      <alignment vertical="center"/>
    </xf>
    <xf numFmtId="0" fontId="11" fillId="0" borderId="110" xfId="0" applyFont="1" applyBorder="1" applyAlignment="1">
      <alignment wrapText="1"/>
    </xf>
    <xf numFmtId="0" fontId="3" fillId="0" borderId="111" xfId="0" applyFont="1" applyBorder="1" applyAlignment="1"/>
    <xf numFmtId="0" fontId="7" fillId="0" borderId="87" xfId="0" applyFont="1" applyBorder="1" applyAlignment="1">
      <alignment wrapText="1"/>
    </xf>
    <xf numFmtId="0" fontId="11" fillId="0" borderId="87" xfId="0" applyFont="1" applyBorder="1" applyAlignment="1">
      <alignment wrapText="1"/>
    </xf>
    <xf numFmtId="0" fontId="7" fillId="0" borderId="112" xfId="0" applyFont="1" applyBorder="1" applyAlignment="1">
      <alignment vertical="center"/>
    </xf>
    <xf numFmtId="0" fontId="11" fillId="0" borderId="113" xfId="0" applyFont="1" applyBorder="1" applyAlignment="1">
      <alignment wrapText="1"/>
    </xf>
    <xf numFmtId="165" fontId="3" fillId="0" borderId="114" xfId="20961" applyNumberFormat="1" applyFont="1" applyBorder="1" applyAlignment="1"/>
    <xf numFmtId="0" fontId="3" fillId="0" borderId="114" xfId="0" applyFont="1" applyBorder="1" applyAlignment="1"/>
    <xf numFmtId="0" fontId="100" fillId="0" borderId="73" xfId="0" applyFont="1" applyBorder="1" applyAlignment="1">
      <alignment horizontal="left" vertical="center" wrapText="1"/>
    </xf>
    <xf numFmtId="0" fontId="100" fillId="0" borderId="72" xfId="0" applyFont="1" applyBorder="1" applyAlignment="1">
      <alignment horizontal="left" vertical="center" wrapText="1"/>
    </xf>
    <xf numFmtId="0" fontId="102" fillId="0" borderId="29" xfId="0" applyFont="1" applyFill="1" applyBorder="1" applyAlignment="1" applyProtection="1">
      <alignment horizontal="center"/>
    </xf>
    <xf numFmtId="0" fontId="102" fillId="0" borderId="30" xfId="0" applyFont="1" applyFill="1" applyBorder="1" applyAlignment="1" applyProtection="1">
      <alignment horizontal="center"/>
    </xf>
    <xf numFmtId="0" fontId="102" fillId="0" borderId="32" xfId="0" applyFont="1" applyFill="1" applyBorder="1" applyAlignment="1" applyProtection="1">
      <alignment horizontal="center"/>
    </xf>
    <xf numFmtId="0" fontId="102" fillId="0" borderId="31" xfId="0" applyFont="1" applyFill="1" applyBorder="1" applyAlignment="1" applyProtection="1">
      <alignment horizontal="center"/>
    </xf>
    <xf numFmtId="0" fontId="112" fillId="0" borderId="4" xfId="0" applyFont="1" applyBorder="1" applyAlignment="1">
      <alignment horizontal="center" vertical="center"/>
    </xf>
    <xf numFmtId="0" fontId="112" fillId="0" borderId="76" xfId="0" applyFont="1" applyBorder="1" applyAlignment="1">
      <alignment horizontal="center" vertical="center"/>
    </xf>
    <xf numFmtId="0" fontId="101" fillId="0" borderId="5" xfId="0" applyFont="1" applyFill="1" applyBorder="1" applyAlignment="1">
      <alignment horizontal="center" vertical="center"/>
    </xf>
    <xf numFmtId="0" fontId="101" fillId="0" borderId="7" xfId="0" applyFont="1" applyFill="1" applyBorder="1" applyAlignment="1">
      <alignment horizontal="center" vertical="center"/>
    </xf>
    <xf numFmtId="0" fontId="101" fillId="0" borderId="19" xfId="0" applyFont="1" applyFill="1" applyBorder="1" applyAlignment="1" applyProtection="1">
      <alignment horizontal="center"/>
    </xf>
    <xf numFmtId="0" fontId="101" fillId="0" borderId="20" xfId="0" applyFont="1" applyFill="1" applyBorder="1" applyAlignment="1" applyProtection="1">
      <alignment horizontal="center"/>
    </xf>
    <xf numFmtId="0" fontId="8" fillId="0" borderId="29" xfId="0" applyFont="1" applyBorder="1" applyAlignment="1">
      <alignment horizontal="center" wrapText="1"/>
    </xf>
    <xf numFmtId="0" fontId="7" fillId="0" borderId="31" xfId="0" applyFont="1" applyBorder="1" applyAlignment="1">
      <alignment horizontal="center"/>
    </xf>
    <xf numFmtId="0" fontId="11" fillId="0" borderId="86" xfId="0" applyFont="1" applyBorder="1" applyAlignment="1">
      <alignment wrapText="1"/>
    </xf>
    <xf numFmtId="0" fontId="3" fillId="0" borderId="101" xfId="0" applyFont="1" applyBorder="1" applyAlignment="1"/>
    <xf numFmtId="0" fontId="8" fillId="0" borderId="87" xfId="0" applyFont="1" applyBorder="1" applyAlignment="1">
      <alignment horizontal="center" wrapText="1"/>
    </xf>
    <xf numFmtId="0" fontId="7" fillId="0" borderId="23" xfId="0" applyFont="1" applyBorder="1" applyAlignment="1">
      <alignment horizontal="center"/>
    </xf>
    <xf numFmtId="0" fontId="8" fillId="0" borderId="87" xfId="0" applyFont="1" applyBorder="1" applyAlignment="1">
      <alignment horizontal="center" vertical="center" wrapText="1"/>
    </xf>
    <xf numFmtId="0" fontId="8" fillId="0" borderId="23" xfId="0" applyFont="1" applyBorder="1" applyAlignment="1">
      <alignment horizontal="center" vertical="center" wrapText="1"/>
    </xf>
    <xf numFmtId="0" fontId="3" fillId="0" borderId="86" xfId="0" applyFont="1" applyFill="1" applyBorder="1" applyAlignment="1">
      <alignment horizontal="center" vertical="center" wrapText="1"/>
    </xf>
    <xf numFmtId="0" fontId="3" fillId="0" borderId="87" xfId="0" applyFont="1" applyFill="1" applyBorder="1" applyAlignment="1">
      <alignment horizontal="center"/>
    </xf>
    <xf numFmtId="0" fontId="3" fillId="0" borderId="23" xfId="0" applyFont="1" applyFill="1" applyBorder="1" applyAlignment="1">
      <alignment horizontal="center"/>
    </xf>
    <xf numFmtId="0" fontId="98" fillId="3" borderId="74" xfId="13" applyFont="1" applyFill="1" applyBorder="1" applyAlignment="1" applyProtection="1">
      <alignment horizontal="center" vertical="center" wrapText="1"/>
      <protection locked="0"/>
    </xf>
    <xf numFmtId="0" fontId="98" fillId="3" borderId="71" xfId="13" applyFont="1" applyFill="1" applyBorder="1" applyAlignment="1" applyProtection="1">
      <alignment horizontal="center" vertical="center" wrapText="1"/>
      <protection locked="0"/>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13" fillId="3" borderId="18" xfId="1" applyNumberFormat="1" applyFont="1" applyFill="1" applyBorder="1" applyAlignment="1" applyProtection="1">
      <alignment horizontal="center"/>
      <protection locked="0"/>
    </xf>
    <xf numFmtId="164" fontId="13" fillId="3" borderId="19" xfId="1" applyNumberFormat="1" applyFont="1" applyFill="1" applyBorder="1" applyAlignment="1" applyProtection="1">
      <alignment horizontal="center"/>
      <protection locked="0"/>
    </xf>
    <xf numFmtId="164" fontId="13" fillId="3" borderId="20" xfId="1" applyNumberFormat="1" applyFont="1" applyFill="1" applyBorder="1" applyAlignment="1" applyProtection="1">
      <alignment horizontal="center"/>
      <protection locked="0"/>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164" fontId="13" fillId="0" borderId="77" xfId="1" applyNumberFormat="1" applyFont="1" applyFill="1" applyBorder="1" applyAlignment="1" applyProtection="1">
      <alignment horizontal="center" vertical="center" wrapText="1"/>
      <protection locked="0"/>
    </xf>
    <xf numFmtId="164" fontId="13" fillId="0" borderId="78"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3" fillId="0" borderId="67"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93" xfId="0" applyFont="1" applyFill="1" applyBorder="1" applyAlignment="1">
      <alignment horizontal="center" vertical="center" wrapText="1"/>
    </xf>
    <xf numFmtId="0" fontId="12" fillId="0" borderId="59" xfId="0" applyFont="1" applyFill="1" applyBorder="1" applyAlignment="1">
      <alignment horizontal="left" vertical="center"/>
    </xf>
    <xf numFmtId="0" fontId="12" fillId="0" borderId="60" xfId="0" applyFont="1" applyFill="1" applyBorder="1" applyAlignment="1">
      <alignment horizontal="left" vertical="center"/>
    </xf>
  </cellXfs>
  <cellStyles count="22283">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2 2 2" xfId="22281"/>
    <cellStyle name="Calculation 2 10 2 3" xfId="21413"/>
    <cellStyle name="Calculation 2 10 3" xfId="724"/>
    <cellStyle name="Calculation 2 10 3 2" xfId="21407"/>
    <cellStyle name="Calculation 2 10 3 2 2" xfId="22280"/>
    <cellStyle name="Calculation 2 10 3 3" xfId="21414"/>
    <cellStyle name="Calculation 2 10 4" xfId="725"/>
    <cellStyle name="Calculation 2 10 4 2" xfId="21406"/>
    <cellStyle name="Calculation 2 10 4 2 2" xfId="22279"/>
    <cellStyle name="Calculation 2 10 4 3" xfId="21415"/>
    <cellStyle name="Calculation 2 10 5" xfId="726"/>
    <cellStyle name="Calculation 2 10 5 2" xfId="21405"/>
    <cellStyle name="Calculation 2 10 5 2 2" xfId="22278"/>
    <cellStyle name="Calculation 2 10 5 3" xfId="21416"/>
    <cellStyle name="Calculation 2 11" xfId="727"/>
    <cellStyle name="Calculation 2 11 2" xfId="728"/>
    <cellStyle name="Calculation 2 11 2 2" xfId="21403"/>
    <cellStyle name="Calculation 2 11 2 2 2" xfId="22276"/>
    <cellStyle name="Calculation 2 11 2 3" xfId="21418"/>
    <cellStyle name="Calculation 2 11 3" xfId="729"/>
    <cellStyle name="Calculation 2 11 3 2" xfId="21402"/>
    <cellStyle name="Calculation 2 11 3 2 2" xfId="22275"/>
    <cellStyle name="Calculation 2 11 3 3" xfId="21419"/>
    <cellStyle name="Calculation 2 11 4" xfId="730"/>
    <cellStyle name="Calculation 2 11 4 2" xfId="21401"/>
    <cellStyle name="Calculation 2 11 4 2 2" xfId="22274"/>
    <cellStyle name="Calculation 2 11 4 3" xfId="21420"/>
    <cellStyle name="Calculation 2 11 5" xfId="731"/>
    <cellStyle name="Calculation 2 11 5 2" xfId="21400"/>
    <cellStyle name="Calculation 2 11 5 2 2" xfId="22273"/>
    <cellStyle name="Calculation 2 11 5 3" xfId="21421"/>
    <cellStyle name="Calculation 2 11 6" xfId="21404"/>
    <cellStyle name="Calculation 2 11 6 2" xfId="22277"/>
    <cellStyle name="Calculation 2 11 7" xfId="21417"/>
    <cellStyle name="Calculation 2 12" xfId="732"/>
    <cellStyle name="Calculation 2 12 2" xfId="733"/>
    <cellStyle name="Calculation 2 12 2 2" xfId="21398"/>
    <cellStyle name="Calculation 2 12 2 2 2" xfId="22271"/>
    <cellStyle name="Calculation 2 12 2 3" xfId="21423"/>
    <cellStyle name="Calculation 2 12 3" xfId="734"/>
    <cellStyle name="Calculation 2 12 3 2" xfId="21397"/>
    <cellStyle name="Calculation 2 12 3 2 2" xfId="22270"/>
    <cellStyle name="Calculation 2 12 3 3" xfId="21424"/>
    <cellStyle name="Calculation 2 12 4" xfId="735"/>
    <cellStyle name="Calculation 2 12 4 2" xfId="21396"/>
    <cellStyle name="Calculation 2 12 4 2 2" xfId="22269"/>
    <cellStyle name="Calculation 2 12 4 3" xfId="21425"/>
    <cellStyle name="Calculation 2 12 5" xfId="736"/>
    <cellStyle name="Calculation 2 12 5 2" xfId="21395"/>
    <cellStyle name="Calculation 2 12 5 2 2" xfId="22268"/>
    <cellStyle name="Calculation 2 12 5 3" xfId="21426"/>
    <cellStyle name="Calculation 2 12 6" xfId="21399"/>
    <cellStyle name="Calculation 2 12 6 2" xfId="22272"/>
    <cellStyle name="Calculation 2 12 7" xfId="21422"/>
    <cellStyle name="Calculation 2 13" xfId="737"/>
    <cellStyle name="Calculation 2 13 2" xfId="738"/>
    <cellStyle name="Calculation 2 13 2 2" xfId="21393"/>
    <cellStyle name="Calculation 2 13 2 2 2" xfId="22266"/>
    <cellStyle name="Calculation 2 13 2 3" xfId="21428"/>
    <cellStyle name="Calculation 2 13 3" xfId="739"/>
    <cellStyle name="Calculation 2 13 3 2" xfId="21392"/>
    <cellStyle name="Calculation 2 13 3 2 2" xfId="22265"/>
    <cellStyle name="Calculation 2 13 3 3" xfId="21429"/>
    <cellStyle name="Calculation 2 13 4" xfId="740"/>
    <cellStyle name="Calculation 2 13 4 2" xfId="21391"/>
    <cellStyle name="Calculation 2 13 4 2 2" xfId="22264"/>
    <cellStyle name="Calculation 2 13 4 3" xfId="21430"/>
    <cellStyle name="Calculation 2 13 5" xfId="21394"/>
    <cellStyle name="Calculation 2 13 5 2" xfId="22267"/>
    <cellStyle name="Calculation 2 13 6" xfId="21427"/>
    <cellStyle name="Calculation 2 14" xfId="741"/>
    <cellStyle name="Calculation 2 14 2" xfId="21390"/>
    <cellStyle name="Calculation 2 14 2 2" xfId="22263"/>
    <cellStyle name="Calculation 2 14 3" xfId="21431"/>
    <cellStyle name="Calculation 2 15" xfId="742"/>
    <cellStyle name="Calculation 2 15 2" xfId="21389"/>
    <cellStyle name="Calculation 2 15 2 2" xfId="22262"/>
    <cellStyle name="Calculation 2 15 3" xfId="21432"/>
    <cellStyle name="Calculation 2 16" xfId="743"/>
    <cellStyle name="Calculation 2 16 2" xfId="21388"/>
    <cellStyle name="Calculation 2 16 2 2" xfId="22261"/>
    <cellStyle name="Calculation 2 16 3" xfId="21433"/>
    <cellStyle name="Calculation 2 17" xfId="21409"/>
    <cellStyle name="Calculation 2 17 2" xfId="22282"/>
    <cellStyle name="Calculation 2 18" xfId="21412"/>
    <cellStyle name="Calculation 2 2" xfId="744"/>
    <cellStyle name="Calculation 2 2 10" xfId="21387"/>
    <cellStyle name="Calculation 2 2 10 2" xfId="22260"/>
    <cellStyle name="Calculation 2 2 11" xfId="21434"/>
    <cellStyle name="Calculation 2 2 2" xfId="745"/>
    <cellStyle name="Calculation 2 2 2 2" xfId="746"/>
    <cellStyle name="Calculation 2 2 2 2 2" xfId="21385"/>
    <cellStyle name="Calculation 2 2 2 2 2 2" xfId="22258"/>
    <cellStyle name="Calculation 2 2 2 2 3" xfId="21436"/>
    <cellStyle name="Calculation 2 2 2 3" xfId="747"/>
    <cellStyle name="Calculation 2 2 2 3 2" xfId="21384"/>
    <cellStyle name="Calculation 2 2 2 3 2 2" xfId="22257"/>
    <cellStyle name="Calculation 2 2 2 3 3" xfId="21437"/>
    <cellStyle name="Calculation 2 2 2 4" xfId="748"/>
    <cellStyle name="Calculation 2 2 2 4 2" xfId="21383"/>
    <cellStyle name="Calculation 2 2 2 4 2 2" xfId="22256"/>
    <cellStyle name="Calculation 2 2 2 4 3" xfId="21438"/>
    <cellStyle name="Calculation 2 2 2 5" xfId="21386"/>
    <cellStyle name="Calculation 2 2 2 5 2" xfId="22259"/>
    <cellStyle name="Calculation 2 2 2 6" xfId="21435"/>
    <cellStyle name="Calculation 2 2 3" xfId="749"/>
    <cellStyle name="Calculation 2 2 3 2" xfId="750"/>
    <cellStyle name="Calculation 2 2 3 2 2" xfId="21381"/>
    <cellStyle name="Calculation 2 2 3 2 2 2" xfId="22254"/>
    <cellStyle name="Calculation 2 2 3 2 3" xfId="21440"/>
    <cellStyle name="Calculation 2 2 3 3" xfId="751"/>
    <cellStyle name="Calculation 2 2 3 3 2" xfId="21380"/>
    <cellStyle name="Calculation 2 2 3 3 2 2" xfId="22253"/>
    <cellStyle name="Calculation 2 2 3 3 3" xfId="21441"/>
    <cellStyle name="Calculation 2 2 3 4" xfId="752"/>
    <cellStyle name="Calculation 2 2 3 4 2" xfId="21379"/>
    <cellStyle name="Calculation 2 2 3 4 2 2" xfId="22252"/>
    <cellStyle name="Calculation 2 2 3 4 3" xfId="21442"/>
    <cellStyle name="Calculation 2 2 3 5" xfId="21382"/>
    <cellStyle name="Calculation 2 2 3 5 2" xfId="22255"/>
    <cellStyle name="Calculation 2 2 3 6" xfId="21439"/>
    <cellStyle name="Calculation 2 2 4" xfId="753"/>
    <cellStyle name="Calculation 2 2 4 2" xfId="754"/>
    <cellStyle name="Calculation 2 2 4 2 2" xfId="21377"/>
    <cellStyle name="Calculation 2 2 4 2 2 2" xfId="22250"/>
    <cellStyle name="Calculation 2 2 4 2 3" xfId="21444"/>
    <cellStyle name="Calculation 2 2 4 3" xfId="755"/>
    <cellStyle name="Calculation 2 2 4 3 2" xfId="21376"/>
    <cellStyle name="Calculation 2 2 4 3 2 2" xfId="22249"/>
    <cellStyle name="Calculation 2 2 4 3 3" xfId="21445"/>
    <cellStyle name="Calculation 2 2 4 4" xfId="756"/>
    <cellStyle name="Calculation 2 2 4 4 2" xfId="21375"/>
    <cellStyle name="Calculation 2 2 4 4 2 2" xfId="22248"/>
    <cellStyle name="Calculation 2 2 4 4 3" xfId="21446"/>
    <cellStyle name="Calculation 2 2 4 5" xfId="21378"/>
    <cellStyle name="Calculation 2 2 4 5 2" xfId="22251"/>
    <cellStyle name="Calculation 2 2 4 6" xfId="21443"/>
    <cellStyle name="Calculation 2 2 5" xfId="757"/>
    <cellStyle name="Calculation 2 2 5 2" xfId="758"/>
    <cellStyle name="Calculation 2 2 5 2 2" xfId="21373"/>
    <cellStyle name="Calculation 2 2 5 2 2 2" xfId="22246"/>
    <cellStyle name="Calculation 2 2 5 2 3" xfId="21448"/>
    <cellStyle name="Calculation 2 2 5 3" xfId="759"/>
    <cellStyle name="Calculation 2 2 5 3 2" xfId="21372"/>
    <cellStyle name="Calculation 2 2 5 3 2 2" xfId="22245"/>
    <cellStyle name="Calculation 2 2 5 3 3" xfId="21449"/>
    <cellStyle name="Calculation 2 2 5 4" xfId="760"/>
    <cellStyle name="Calculation 2 2 5 4 2" xfId="21371"/>
    <cellStyle name="Calculation 2 2 5 4 2 2" xfId="22244"/>
    <cellStyle name="Calculation 2 2 5 4 3" xfId="21450"/>
    <cellStyle name="Calculation 2 2 5 5" xfId="21374"/>
    <cellStyle name="Calculation 2 2 5 5 2" xfId="22247"/>
    <cellStyle name="Calculation 2 2 5 6" xfId="21447"/>
    <cellStyle name="Calculation 2 2 6" xfId="761"/>
    <cellStyle name="Calculation 2 2 6 2" xfId="21370"/>
    <cellStyle name="Calculation 2 2 6 2 2" xfId="22243"/>
    <cellStyle name="Calculation 2 2 6 3" xfId="21451"/>
    <cellStyle name="Calculation 2 2 7" xfId="762"/>
    <cellStyle name="Calculation 2 2 7 2" xfId="21369"/>
    <cellStyle name="Calculation 2 2 7 2 2" xfId="22242"/>
    <cellStyle name="Calculation 2 2 7 3" xfId="21452"/>
    <cellStyle name="Calculation 2 2 8" xfId="763"/>
    <cellStyle name="Calculation 2 2 8 2" xfId="21368"/>
    <cellStyle name="Calculation 2 2 8 2 2" xfId="22241"/>
    <cellStyle name="Calculation 2 2 8 3" xfId="21453"/>
    <cellStyle name="Calculation 2 2 9" xfId="764"/>
    <cellStyle name="Calculation 2 2 9 2" xfId="21367"/>
    <cellStyle name="Calculation 2 2 9 2 2" xfId="22240"/>
    <cellStyle name="Calculation 2 2 9 3" xfId="21454"/>
    <cellStyle name="Calculation 2 3" xfId="765"/>
    <cellStyle name="Calculation 2 3 2" xfId="766"/>
    <cellStyle name="Calculation 2 3 2 2" xfId="21366"/>
    <cellStyle name="Calculation 2 3 2 2 2" xfId="22239"/>
    <cellStyle name="Calculation 2 3 2 3" xfId="21455"/>
    <cellStyle name="Calculation 2 3 3" xfId="767"/>
    <cellStyle name="Calculation 2 3 3 2" xfId="21365"/>
    <cellStyle name="Calculation 2 3 3 2 2" xfId="22238"/>
    <cellStyle name="Calculation 2 3 3 3" xfId="21456"/>
    <cellStyle name="Calculation 2 3 4" xfId="768"/>
    <cellStyle name="Calculation 2 3 4 2" xfId="21364"/>
    <cellStyle name="Calculation 2 3 4 2 2" xfId="22237"/>
    <cellStyle name="Calculation 2 3 4 3" xfId="21457"/>
    <cellStyle name="Calculation 2 3 5" xfId="769"/>
    <cellStyle name="Calculation 2 3 5 2" xfId="21363"/>
    <cellStyle name="Calculation 2 3 5 2 2" xfId="22236"/>
    <cellStyle name="Calculation 2 3 5 3" xfId="21458"/>
    <cellStyle name="Calculation 2 4" xfId="770"/>
    <cellStyle name="Calculation 2 4 2" xfId="771"/>
    <cellStyle name="Calculation 2 4 2 2" xfId="21362"/>
    <cellStyle name="Calculation 2 4 2 2 2" xfId="22235"/>
    <cellStyle name="Calculation 2 4 2 3" xfId="21459"/>
    <cellStyle name="Calculation 2 4 3" xfId="772"/>
    <cellStyle name="Calculation 2 4 3 2" xfId="21361"/>
    <cellStyle name="Calculation 2 4 3 2 2" xfId="22234"/>
    <cellStyle name="Calculation 2 4 3 3" xfId="21460"/>
    <cellStyle name="Calculation 2 4 4" xfId="773"/>
    <cellStyle name="Calculation 2 4 4 2" xfId="21360"/>
    <cellStyle name="Calculation 2 4 4 2 2" xfId="22233"/>
    <cellStyle name="Calculation 2 4 4 3" xfId="21461"/>
    <cellStyle name="Calculation 2 4 5" xfId="774"/>
    <cellStyle name="Calculation 2 4 5 2" xfId="21359"/>
    <cellStyle name="Calculation 2 4 5 2 2" xfId="22232"/>
    <cellStyle name="Calculation 2 4 5 3" xfId="21462"/>
    <cellStyle name="Calculation 2 5" xfId="775"/>
    <cellStyle name="Calculation 2 5 2" xfId="776"/>
    <cellStyle name="Calculation 2 5 2 2" xfId="21358"/>
    <cellStyle name="Calculation 2 5 2 2 2" xfId="22231"/>
    <cellStyle name="Calculation 2 5 2 3" xfId="21463"/>
    <cellStyle name="Calculation 2 5 3" xfId="777"/>
    <cellStyle name="Calculation 2 5 3 2" xfId="21357"/>
    <cellStyle name="Calculation 2 5 3 2 2" xfId="22230"/>
    <cellStyle name="Calculation 2 5 3 3" xfId="21464"/>
    <cellStyle name="Calculation 2 5 4" xfId="778"/>
    <cellStyle name="Calculation 2 5 4 2" xfId="21356"/>
    <cellStyle name="Calculation 2 5 4 2 2" xfId="22229"/>
    <cellStyle name="Calculation 2 5 4 3" xfId="21465"/>
    <cellStyle name="Calculation 2 5 5" xfId="779"/>
    <cellStyle name="Calculation 2 5 5 2" xfId="21355"/>
    <cellStyle name="Calculation 2 5 5 2 2" xfId="22228"/>
    <cellStyle name="Calculation 2 5 5 3" xfId="21466"/>
    <cellStyle name="Calculation 2 6" xfId="780"/>
    <cellStyle name="Calculation 2 6 2" xfId="781"/>
    <cellStyle name="Calculation 2 6 2 2" xfId="21354"/>
    <cellStyle name="Calculation 2 6 2 2 2" xfId="22227"/>
    <cellStyle name="Calculation 2 6 2 3" xfId="21467"/>
    <cellStyle name="Calculation 2 6 3" xfId="782"/>
    <cellStyle name="Calculation 2 6 3 2" xfId="21353"/>
    <cellStyle name="Calculation 2 6 3 2 2" xfId="22226"/>
    <cellStyle name="Calculation 2 6 3 3" xfId="21468"/>
    <cellStyle name="Calculation 2 6 4" xfId="783"/>
    <cellStyle name="Calculation 2 6 4 2" xfId="21352"/>
    <cellStyle name="Calculation 2 6 4 2 2" xfId="22225"/>
    <cellStyle name="Calculation 2 6 4 3" xfId="21469"/>
    <cellStyle name="Calculation 2 6 5" xfId="784"/>
    <cellStyle name="Calculation 2 6 5 2" xfId="21351"/>
    <cellStyle name="Calculation 2 6 5 2 2" xfId="22224"/>
    <cellStyle name="Calculation 2 6 5 3" xfId="21470"/>
    <cellStyle name="Calculation 2 7" xfId="785"/>
    <cellStyle name="Calculation 2 7 2" xfId="786"/>
    <cellStyle name="Calculation 2 7 2 2" xfId="21350"/>
    <cellStyle name="Calculation 2 7 2 2 2" xfId="22223"/>
    <cellStyle name="Calculation 2 7 2 3" xfId="21471"/>
    <cellStyle name="Calculation 2 7 3" xfId="787"/>
    <cellStyle name="Calculation 2 7 3 2" xfId="21349"/>
    <cellStyle name="Calculation 2 7 3 2 2" xfId="22222"/>
    <cellStyle name="Calculation 2 7 3 3" xfId="21472"/>
    <cellStyle name="Calculation 2 7 4" xfId="788"/>
    <cellStyle name="Calculation 2 7 4 2" xfId="21348"/>
    <cellStyle name="Calculation 2 7 4 2 2" xfId="22221"/>
    <cellStyle name="Calculation 2 7 4 3" xfId="21473"/>
    <cellStyle name="Calculation 2 7 5" xfId="789"/>
    <cellStyle name="Calculation 2 7 5 2" xfId="21347"/>
    <cellStyle name="Calculation 2 7 5 2 2" xfId="22220"/>
    <cellStyle name="Calculation 2 7 5 3" xfId="21474"/>
    <cellStyle name="Calculation 2 8" xfId="790"/>
    <cellStyle name="Calculation 2 8 2" xfId="791"/>
    <cellStyle name="Calculation 2 8 2 2" xfId="21346"/>
    <cellStyle name="Calculation 2 8 2 2 2" xfId="22219"/>
    <cellStyle name="Calculation 2 8 2 3" xfId="21475"/>
    <cellStyle name="Calculation 2 8 3" xfId="792"/>
    <cellStyle name="Calculation 2 8 3 2" xfId="21345"/>
    <cellStyle name="Calculation 2 8 3 2 2" xfId="22218"/>
    <cellStyle name="Calculation 2 8 3 3" xfId="21476"/>
    <cellStyle name="Calculation 2 8 4" xfId="793"/>
    <cellStyle name="Calculation 2 8 4 2" xfId="21344"/>
    <cellStyle name="Calculation 2 8 4 2 2" xfId="22217"/>
    <cellStyle name="Calculation 2 8 4 3" xfId="21477"/>
    <cellStyle name="Calculation 2 8 5" xfId="794"/>
    <cellStyle name="Calculation 2 8 5 2" xfId="21343"/>
    <cellStyle name="Calculation 2 8 5 2 2" xfId="22216"/>
    <cellStyle name="Calculation 2 8 5 3" xfId="21478"/>
    <cellStyle name="Calculation 2 9" xfId="795"/>
    <cellStyle name="Calculation 2 9 2" xfId="796"/>
    <cellStyle name="Calculation 2 9 2 2" xfId="21342"/>
    <cellStyle name="Calculation 2 9 2 2 2" xfId="22215"/>
    <cellStyle name="Calculation 2 9 2 3" xfId="21479"/>
    <cellStyle name="Calculation 2 9 3" xfId="797"/>
    <cellStyle name="Calculation 2 9 3 2" xfId="21341"/>
    <cellStyle name="Calculation 2 9 3 2 2" xfId="22214"/>
    <cellStyle name="Calculation 2 9 3 3" xfId="21480"/>
    <cellStyle name="Calculation 2 9 4" xfId="798"/>
    <cellStyle name="Calculation 2 9 4 2" xfId="21340"/>
    <cellStyle name="Calculation 2 9 4 2 2" xfId="22213"/>
    <cellStyle name="Calculation 2 9 4 3" xfId="21481"/>
    <cellStyle name="Calculation 2 9 5" xfId="799"/>
    <cellStyle name="Calculation 2 9 5 2" xfId="21339"/>
    <cellStyle name="Calculation 2 9 5 2 2" xfId="22212"/>
    <cellStyle name="Calculation 2 9 5 3" xfId="21482"/>
    <cellStyle name="Calculation 3" xfId="800"/>
    <cellStyle name="Calculation 3 2" xfId="801"/>
    <cellStyle name="Calculation 3 2 2" xfId="21337"/>
    <cellStyle name="Calculation 3 2 2 2" xfId="22210"/>
    <cellStyle name="Calculation 3 2 3" xfId="21484"/>
    <cellStyle name="Calculation 3 3" xfId="802"/>
    <cellStyle name="Calculation 3 3 2" xfId="21336"/>
    <cellStyle name="Calculation 3 3 2 2" xfId="22209"/>
    <cellStyle name="Calculation 3 3 3" xfId="21485"/>
    <cellStyle name="Calculation 3 4" xfId="21338"/>
    <cellStyle name="Calculation 3 4 2" xfId="22211"/>
    <cellStyle name="Calculation 3 5" xfId="21483"/>
    <cellStyle name="Calculation 4" xfId="803"/>
    <cellStyle name="Calculation 4 2" xfId="804"/>
    <cellStyle name="Calculation 4 2 2" xfId="21334"/>
    <cellStyle name="Calculation 4 2 2 2" xfId="22207"/>
    <cellStyle name="Calculation 4 2 3" xfId="21487"/>
    <cellStyle name="Calculation 4 3" xfId="805"/>
    <cellStyle name="Calculation 4 3 2" xfId="21333"/>
    <cellStyle name="Calculation 4 3 2 2" xfId="22206"/>
    <cellStyle name="Calculation 4 3 3" xfId="21488"/>
    <cellStyle name="Calculation 4 4" xfId="21335"/>
    <cellStyle name="Calculation 4 4 2" xfId="22208"/>
    <cellStyle name="Calculation 4 5" xfId="21486"/>
    <cellStyle name="Calculation 5" xfId="806"/>
    <cellStyle name="Calculation 5 2" xfId="807"/>
    <cellStyle name="Calculation 5 2 2" xfId="21331"/>
    <cellStyle name="Calculation 5 2 2 2" xfId="22204"/>
    <cellStyle name="Calculation 5 2 3" xfId="21490"/>
    <cellStyle name="Calculation 5 3" xfId="808"/>
    <cellStyle name="Calculation 5 3 2" xfId="21330"/>
    <cellStyle name="Calculation 5 3 2 2" xfId="22203"/>
    <cellStyle name="Calculation 5 3 3" xfId="21491"/>
    <cellStyle name="Calculation 5 4" xfId="21332"/>
    <cellStyle name="Calculation 5 4 2" xfId="22205"/>
    <cellStyle name="Calculation 5 5" xfId="21489"/>
    <cellStyle name="Calculation 6" xfId="809"/>
    <cellStyle name="Calculation 6 2" xfId="810"/>
    <cellStyle name="Calculation 6 2 2" xfId="21328"/>
    <cellStyle name="Calculation 6 2 2 2" xfId="22201"/>
    <cellStyle name="Calculation 6 2 3" xfId="21493"/>
    <cellStyle name="Calculation 6 3" xfId="811"/>
    <cellStyle name="Calculation 6 3 2" xfId="21327"/>
    <cellStyle name="Calculation 6 3 2 2" xfId="22200"/>
    <cellStyle name="Calculation 6 3 3" xfId="21494"/>
    <cellStyle name="Calculation 6 4" xfId="21329"/>
    <cellStyle name="Calculation 6 4 2" xfId="22202"/>
    <cellStyle name="Calculation 6 5" xfId="21492"/>
    <cellStyle name="Calculation 7" xfId="812"/>
    <cellStyle name="Calculation 7 2" xfId="21326"/>
    <cellStyle name="Calculation 7 2 2" xfId="22199"/>
    <cellStyle name="Calculation 7 3" xfId="21495"/>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0 2 2" xfId="22197"/>
    <cellStyle name="Gia's 11" xfId="21325"/>
    <cellStyle name="Gia's 11 2" xfId="22198"/>
    <cellStyle name="Gia's 2" xfId="9187"/>
    <cellStyle name="Gia's 2 2" xfId="21323"/>
    <cellStyle name="Gia's 2 2 2" xfId="22196"/>
    <cellStyle name="Gia's 3" xfId="9188"/>
    <cellStyle name="Gia's 3 2" xfId="21322"/>
    <cellStyle name="Gia's 3 2 2" xfId="22195"/>
    <cellStyle name="Gia's 4" xfId="9189"/>
    <cellStyle name="Gia's 4 2" xfId="21321"/>
    <cellStyle name="Gia's 4 2 2" xfId="22194"/>
    <cellStyle name="Gia's 5" xfId="9190"/>
    <cellStyle name="Gia's 5 2" xfId="21320"/>
    <cellStyle name="Gia's 5 2 2" xfId="22193"/>
    <cellStyle name="Gia's 6" xfId="9191"/>
    <cellStyle name="Gia's 6 2" xfId="21319"/>
    <cellStyle name="Gia's 6 2 2" xfId="22192"/>
    <cellStyle name="Gia's 7" xfId="9192"/>
    <cellStyle name="Gia's 7 2" xfId="21318"/>
    <cellStyle name="Gia's 7 2 2" xfId="22191"/>
    <cellStyle name="Gia's 8" xfId="9193"/>
    <cellStyle name="Gia's 8 2" xfId="21317"/>
    <cellStyle name="Gia's 8 2 2" xfId="22190"/>
    <cellStyle name="Gia's 9" xfId="9194"/>
    <cellStyle name="Gia's 9 2" xfId="21316"/>
    <cellStyle name="Gia's 9 2 2" xfId="22189"/>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greyed 2 2" xfId="22188"/>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eadingTable 2 2" xfId="22187"/>
    <cellStyle name="highlightExposure" xfId="9323"/>
    <cellStyle name="highlightExposure 2" xfId="21310"/>
    <cellStyle name="highlightExposure 2 2" xfId="22186"/>
    <cellStyle name="highlightPercentage" xfId="9324"/>
    <cellStyle name="highlightPercentage 2" xfId="21309"/>
    <cellStyle name="highlightPercentage 2 2" xfId="22185"/>
    <cellStyle name="highlightText" xfId="9325"/>
    <cellStyle name="highlightText 2" xfId="21308"/>
    <cellStyle name="highlightText 2 2" xfId="22184"/>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2 2 2" xfId="22182"/>
    <cellStyle name="Input 2 10 2 3" xfId="21497"/>
    <cellStyle name="Input 2 10 3" xfId="9336"/>
    <cellStyle name="Input 2 10 3 2" xfId="21305"/>
    <cellStyle name="Input 2 10 3 2 2" xfId="22181"/>
    <cellStyle name="Input 2 10 3 3" xfId="21498"/>
    <cellStyle name="Input 2 10 4" xfId="9337"/>
    <cellStyle name="Input 2 10 4 2" xfId="21304"/>
    <cellStyle name="Input 2 10 4 2 2" xfId="22180"/>
    <cellStyle name="Input 2 10 4 3" xfId="21499"/>
    <cellStyle name="Input 2 10 5" xfId="9338"/>
    <cellStyle name="Input 2 10 5 2" xfId="21303"/>
    <cellStyle name="Input 2 10 5 2 2" xfId="22179"/>
    <cellStyle name="Input 2 10 5 3" xfId="21500"/>
    <cellStyle name="Input 2 11" xfId="9339"/>
    <cellStyle name="Input 2 11 2" xfId="9340"/>
    <cellStyle name="Input 2 11 2 2" xfId="21301"/>
    <cellStyle name="Input 2 11 2 2 2" xfId="22177"/>
    <cellStyle name="Input 2 11 2 3" xfId="21502"/>
    <cellStyle name="Input 2 11 3" xfId="9341"/>
    <cellStyle name="Input 2 11 3 2" xfId="21300"/>
    <cellStyle name="Input 2 11 3 2 2" xfId="22176"/>
    <cellStyle name="Input 2 11 3 3" xfId="21503"/>
    <cellStyle name="Input 2 11 4" xfId="9342"/>
    <cellStyle name="Input 2 11 4 2" xfId="21299"/>
    <cellStyle name="Input 2 11 4 2 2" xfId="22175"/>
    <cellStyle name="Input 2 11 4 3" xfId="21504"/>
    <cellStyle name="Input 2 11 5" xfId="9343"/>
    <cellStyle name="Input 2 11 5 2" xfId="21298"/>
    <cellStyle name="Input 2 11 5 2 2" xfId="22174"/>
    <cellStyle name="Input 2 11 5 3" xfId="21505"/>
    <cellStyle name="Input 2 11 6" xfId="21302"/>
    <cellStyle name="Input 2 11 6 2" xfId="22178"/>
    <cellStyle name="Input 2 11 7" xfId="21501"/>
    <cellStyle name="Input 2 12" xfId="9344"/>
    <cellStyle name="Input 2 12 2" xfId="9345"/>
    <cellStyle name="Input 2 12 2 2" xfId="21296"/>
    <cellStyle name="Input 2 12 2 2 2" xfId="22172"/>
    <cellStyle name="Input 2 12 2 3" xfId="21507"/>
    <cellStyle name="Input 2 12 3" xfId="9346"/>
    <cellStyle name="Input 2 12 3 2" xfId="21295"/>
    <cellStyle name="Input 2 12 3 2 2" xfId="22171"/>
    <cellStyle name="Input 2 12 3 3" xfId="21508"/>
    <cellStyle name="Input 2 12 4" xfId="9347"/>
    <cellStyle name="Input 2 12 4 2" xfId="21294"/>
    <cellStyle name="Input 2 12 4 2 2" xfId="22170"/>
    <cellStyle name="Input 2 12 4 3" xfId="21509"/>
    <cellStyle name="Input 2 12 5" xfId="9348"/>
    <cellStyle name="Input 2 12 5 2" xfId="21293"/>
    <cellStyle name="Input 2 12 5 2 2" xfId="22169"/>
    <cellStyle name="Input 2 12 5 3" xfId="21510"/>
    <cellStyle name="Input 2 12 6" xfId="21297"/>
    <cellStyle name="Input 2 12 6 2" xfId="22173"/>
    <cellStyle name="Input 2 12 7" xfId="21506"/>
    <cellStyle name="Input 2 13" xfId="9349"/>
    <cellStyle name="Input 2 13 2" xfId="9350"/>
    <cellStyle name="Input 2 13 2 2" xfId="21291"/>
    <cellStyle name="Input 2 13 2 2 2" xfId="22167"/>
    <cellStyle name="Input 2 13 2 3" xfId="21512"/>
    <cellStyle name="Input 2 13 3" xfId="9351"/>
    <cellStyle name="Input 2 13 3 2" xfId="21290"/>
    <cellStyle name="Input 2 13 3 2 2" xfId="22166"/>
    <cellStyle name="Input 2 13 3 3" xfId="21513"/>
    <cellStyle name="Input 2 13 4" xfId="9352"/>
    <cellStyle name="Input 2 13 4 2" xfId="21289"/>
    <cellStyle name="Input 2 13 4 2 2" xfId="22165"/>
    <cellStyle name="Input 2 13 4 3" xfId="21514"/>
    <cellStyle name="Input 2 13 5" xfId="21292"/>
    <cellStyle name="Input 2 13 5 2" xfId="22168"/>
    <cellStyle name="Input 2 13 6" xfId="21511"/>
    <cellStyle name="Input 2 14" xfId="9353"/>
    <cellStyle name="Input 2 14 2" xfId="21288"/>
    <cellStyle name="Input 2 14 2 2" xfId="22164"/>
    <cellStyle name="Input 2 14 3" xfId="21515"/>
    <cellStyle name="Input 2 15" xfId="9354"/>
    <cellStyle name="Input 2 15 2" xfId="21287"/>
    <cellStyle name="Input 2 15 2 2" xfId="22163"/>
    <cellStyle name="Input 2 15 3" xfId="21516"/>
    <cellStyle name="Input 2 16" xfId="9355"/>
    <cellStyle name="Input 2 16 2" xfId="21286"/>
    <cellStyle name="Input 2 16 2 2" xfId="22162"/>
    <cellStyle name="Input 2 16 3" xfId="21517"/>
    <cellStyle name="Input 2 17" xfId="21307"/>
    <cellStyle name="Input 2 17 2" xfId="22183"/>
    <cellStyle name="Input 2 18" xfId="21496"/>
    <cellStyle name="Input 2 2" xfId="9356"/>
    <cellStyle name="Input 2 2 10" xfId="21285"/>
    <cellStyle name="Input 2 2 10 2" xfId="22161"/>
    <cellStyle name="Input 2 2 11" xfId="21518"/>
    <cellStyle name="Input 2 2 2" xfId="9357"/>
    <cellStyle name="Input 2 2 2 2" xfId="9358"/>
    <cellStyle name="Input 2 2 2 2 2" xfId="21283"/>
    <cellStyle name="Input 2 2 2 2 2 2" xfId="22159"/>
    <cellStyle name="Input 2 2 2 2 3" xfId="21520"/>
    <cellStyle name="Input 2 2 2 3" xfId="9359"/>
    <cellStyle name="Input 2 2 2 3 2" xfId="21282"/>
    <cellStyle name="Input 2 2 2 3 2 2" xfId="22158"/>
    <cellStyle name="Input 2 2 2 3 3" xfId="21521"/>
    <cellStyle name="Input 2 2 2 4" xfId="9360"/>
    <cellStyle name="Input 2 2 2 4 2" xfId="21281"/>
    <cellStyle name="Input 2 2 2 4 2 2" xfId="22157"/>
    <cellStyle name="Input 2 2 2 4 3" xfId="21522"/>
    <cellStyle name="Input 2 2 2 5" xfId="21284"/>
    <cellStyle name="Input 2 2 2 5 2" xfId="22160"/>
    <cellStyle name="Input 2 2 2 6" xfId="21519"/>
    <cellStyle name="Input 2 2 3" xfId="9361"/>
    <cellStyle name="Input 2 2 3 2" xfId="9362"/>
    <cellStyle name="Input 2 2 3 2 2" xfId="21279"/>
    <cellStyle name="Input 2 2 3 2 2 2" xfId="22155"/>
    <cellStyle name="Input 2 2 3 2 3" xfId="21524"/>
    <cellStyle name="Input 2 2 3 3" xfId="9363"/>
    <cellStyle name="Input 2 2 3 3 2" xfId="21278"/>
    <cellStyle name="Input 2 2 3 3 2 2" xfId="22154"/>
    <cellStyle name="Input 2 2 3 3 3" xfId="21525"/>
    <cellStyle name="Input 2 2 3 4" xfId="9364"/>
    <cellStyle name="Input 2 2 3 4 2" xfId="21277"/>
    <cellStyle name="Input 2 2 3 4 2 2" xfId="22153"/>
    <cellStyle name="Input 2 2 3 4 3" xfId="21526"/>
    <cellStyle name="Input 2 2 3 5" xfId="21280"/>
    <cellStyle name="Input 2 2 3 5 2" xfId="22156"/>
    <cellStyle name="Input 2 2 3 6" xfId="21523"/>
    <cellStyle name="Input 2 2 4" xfId="9365"/>
    <cellStyle name="Input 2 2 4 2" xfId="9366"/>
    <cellStyle name="Input 2 2 4 2 2" xfId="21275"/>
    <cellStyle name="Input 2 2 4 2 2 2" xfId="22151"/>
    <cellStyle name="Input 2 2 4 2 3" xfId="21528"/>
    <cellStyle name="Input 2 2 4 3" xfId="9367"/>
    <cellStyle name="Input 2 2 4 3 2" xfId="21274"/>
    <cellStyle name="Input 2 2 4 3 2 2" xfId="22150"/>
    <cellStyle name="Input 2 2 4 3 3" xfId="21529"/>
    <cellStyle name="Input 2 2 4 4" xfId="9368"/>
    <cellStyle name="Input 2 2 4 4 2" xfId="21273"/>
    <cellStyle name="Input 2 2 4 4 2 2" xfId="22149"/>
    <cellStyle name="Input 2 2 4 4 3" xfId="21530"/>
    <cellStyle name="Input 2 2 4 5" xfId="21276"/>
    <cellStyle name="Input 2 2 4 5 2" xfId="22152"/>
    <cellStyle name="Input 2 2 4 6" xfId="21527"/>
    <cellStyle name="Input 2 2 5" xfId="9369"/>
    <cellStyle name="Input 2 2 5 2" xfId="9370"/>
    <cellStyle name="Input 2 2 5 2 2" xfId="21271"/>
    <cellStyle name="Input 2 2 5 2 2 2" xfId="22147"/>
    <cellStyle name="Input 2 2 5 2 3" xfId="21532"/>
    <cellStyle name="Input 2 2 5 3" xfId="9371"/>
    <cellStyle name="Input 2 2 5 3 2" xfId="21270"/>
    <cellStyle name="Input 2 2 5 3 2 2" xfId="22146"/>
    <cellStyle name="Input 2 2 5 3 3" xfId="21533"/>
    <cellStyle name="Input 2 2 5 4" xfId="9372"/>
    <cellStyle name="Input 2 2 5 4 2" xfId="21269"/>
    <cellStyle name="Input 2 2 5 4 2 2" xfId="22145"/>
    <cellStyle name="Input 2 2 5 4 3" xfId="21534"/>
    <cellStyle name="Input 2 2 5 5" xfId="21272"/>
    <cellStyle name="Input 2 2 5 5 2" xfId="22148"/>
    <cellStyle name="Input 2 2 5 6" xfId="21531"/>
    <cellStyle name="Input 2 2 6" xfId="9373"/>
    <cellStyle name="Input 2 2 6 2" xfId="21268"/>
    <cellStyle name="Input 2 2 6 2 2" xfId="22144"/>
    <cellStyle name="Input 2 2 6 3" xfId="21535"/>
    <cellStyle name="Input 2 2 7" xfId="9374"/>
    <cellStyle name="Input 2 2 7 2" xfId="21267"/>
    <cellStyle name="Input 2 2 7 2 2" xfId="22143"/>
    <cellStyle name="Input 2 2 7 3" xfId="21536"/>
    <cellStyle name="Input 2 2 8" xfId="9375"/>
    <cellStyle name="Input 2 2 8 2" xfId="21266"/>
    <cellStyle name="Input 2 2 8 2 2" xfId="22142"/>
    <cellStyle name="Input 2 2 8 3" xfId="21537"/>
    <cellStyle name="Input 2 2 9" xfId="9376"/>
    <cellStyle name="Input 2 2 9 2" xfId="21265"/>
    <cellStyle name="Input 2 2 9 2 2" xfId="22141"/>
    <cellStyle name="Input 2 2 9 3" xfId="21538"/>
    <cellStyle name="Input 2 3" xfId="9377"/>
    <cellStyle name="Input 2 3 2" xfId="9378"/>
    <cellStyle name="Input 2 3 2 2" xfId="21264"/>
    <cellStyle name="Input 2 3 2 2 2" xfId="22140"/>
    <cellStyle name="Input 2 3 2 3" xfId="21539"/>
    <cellStyle name="Input 2 3 3" xfId="9379"/>
    <cellStyle name="Input 2 3 3 2" xfId="21263"/>
    <cellStyle name="Input 2 3 3 2 2" xfId="22139"/>
    <cellStyle name="Input 2 3 3 3" xfId="21540"/>
    <cellStyle name="Input 2 3 4" xfId="9380"/>
    <cellStyle name="Input 2 3 4 2" xfId="21262"/>
    <cellStyle name="Input 2 3 4 2 2" xfId="22138"/>
    <cellStyle name="Input 2 3 4 3" xfId="21541"/>
    <cellStyle name="Input 2 3 5" xfId="9381"/>
    <cellStyle name="Input 2 3 5 2" xfId="21261"/>
    <cellStyle name="Input 2 3 5 2 2" xfId="22137"/>
    <cellStyle name="Input 2 3 5 3" xfId="21542"/>
    <cellStyle name="Input 2 4" xfId="9382"/>
    <cellStyle name="Input 2 4 2" xfId="9383"/>
    <cellStyle name="Input 2 4 2 2" xfId="21260"/>
    <cellStyle name="Input 2 4 2 2 2" xfId="22136"/>
    <cellStyle name="Input 2 4 2 3" xfId="21543"/>
    <cellStyle name="Input 2 4 3" xfId="9384"/>
    <cellStyle name="Input 2 4 3 2" xfId="21259"/>
    <cellStyle name="Input 2 4 3 2 2" xfId="22135"/>
    <cellStyle name="Input 2 4 3 3" xfId="21544"/>
    <cellStyle name="Input 2 4 4" xfId="9385"/>
    <cellStyle name="Input 2 4 4 2" xfId="21258"/>
    <cellStyle name="Input 2 4 4 2 2" xfId="22134"/>
    <cellStyle name="Input 2 4 4 3" xfId="21545"/>
    <cellStyle name="Input 2 4 5" xfId="9386"/>
    <cellStyle name="Input 2 4 5 2" xfId="21257"/>
    <cellStyle name="Input 2 4 5 2 2" xfId="22133"/>
    <cellStyle name="Input 2 4 5 3" xfId="21546"/>
    <cellStyle name="Input 2 5" xfId="9387"/>
    <cellStyle name="Input 2 5 2" xfId="9388"/>
    <cellStyle name="Input 2 5 2 2" xfId="21256"/>
    <cellStyle name="Input 2 5 2 2 2" xfId="22132"/>
    <cellStyle name="Input 2 5 2 3" xfId="21547"/>
    <cellStyle name="Input 2 5 3" xfId="9389"/>
    <cellStyle name="Input 2 5 3 2" xfId="21255"/>
    <cellStyle name="Input 2 5 3 2 2" xfId="22131"/>
    <cellStyle name="Input 2 5 3 3" xfId="21548"/>
    <cellStyle name="Input 2 5 4" xfId="9390"/>
    <cellStyle name="Input 2 5 4 2" xfId="21254"/>
    <cellStyle name="Input 2 5 4 2 2" xfId="22130"/>
    <cellStyle name="Input 2 5 4 3" xfId="21549"/>
    <cellStyle name="Input 2 5 5" xfId="9391"/>
    <cellStyle name="Input 2 5 5 2" xfId="21253"/>
    <cellStyle name="Input 2 5 5 2 2" xfId="22129"/>
    <cellStyle name="Input 2 5 5 3" xfId="21550"/>
    <cellStyle name="Input 2 6" xfId="9392"/>
    <cellStyle name="Input 2 6 2" xfId="9393"/>
    <cellStyle name="Input 2 6 2 2" xfId="21252"/>
    <cellStyle name="Input 2 6 2 2 2" xfId="22128"/>
    <cellStyle name="Input 2 6 2 3" xfId="21551"/>
    <cellStyle name="Input 2 6 3" xfId="9394"/>
    <cellStyle name="Input 2 6 3 2" xfId="21251"/>
    <cellStyle name="Input 2 6 3 2 2" xfId="22127"/>
    <cellStyle name="Input 2 6 3 3" xfId="21552"/>
    <cellStyle name="Input 2 6 4" xfId="9395"/>
    <cellStyle name="Input 2 6 4 2" xfId="21250"/>
    <cellStyle name="Input 2 6 4 2 2" xfId="22126"/>
    <cellStyle name="Input 2 6 4 3" xfId="21553"/>
    <cellStyle name="Input 2 6 5" xfId="9396"/>
    <cellStyle name="Input 2 6 5 2" xfId="21249"/>
    <cellStyle name="Input 2 6 5 2 2" xfId="22125"/>
    <cellStyle name="Input 2 6 5 3" xfId="21554"/>
    <cellStyle name="Input 2 7" xfId="9397"/>
    <cellStyle name="Input 2 7 2" xfId="9398"/>
    <cellStyle name="Input 2 7 2 2" xfId="21248"/>
    <cellStyle name="Input 2 7 2 2 2" xfId="22124"/>
    <cellStyle name="Input 2 7 2 3" xfId="21555"/>
    <cellStyle name="Input 2 7 3" xfId="9399"/>
    <cellStyle name="Input 2 7 3 2" xfId="21247"/>
    <cellStyle name="Input 2 7 3 2 2" xfId="22123"/>
    <cellStyle name="Input 2 7 3 3" xfId="21556"/>
    <cellStyle name="Input 2 7 4" xfId="9400"/>
    <cellStyle name="Input 2 7 4 2" xfId="21246"/>
    <cellStyle name="Input 2 7 4 2 2" xfId="22122"/>
    <cellStyle name="Input 2 7 4 3" xfId="21557"/>
    <cellStyle name="Input 2 7 5" xfId="9401"/>
    <cellStyle name="Input 2 7 5 2" xfId="21245"/>
    <cellStyle name="Input 2 7 5 2 2" xfId="22121"/>
    <cellStyle name="Input 2 7 5 3" xfId="21558"/>
    <cellStyle name="Input 2 8" xfId="9402"/>
    <cellStyle name="Input 2 8 2" xfId="9403"/>
    <cellStyle name="Input 2 8 2 2" xfId="21244"/>
    <cellStyle name="Input 2 8 2 2 2" xfId="22120"/>
    <cellStyle name="Input 2 8 2 3" xfId="21559"/>
    <cellStyle name="Input 2 8 3" xfId="9404"/>
    <cellStyle name="Input 2 8 3 2" xfId="21243"/>
    <cellStyle name="Input 2 8 3 2 2" xfId="22119"/>
    <cellStyle name="Input 2 8 3 3" xfId="21560"/>
    <cellStyle name="Input 2 8 4" xfId="9405"/>
    <cellStyle name="Input 2 8 4 2" xfId="21242"/>
    <cellStyle name="Input 2 8 4 2 2" xfId="22118"/>
    <cellStyle name="Input 2 8 4 3" xfId="21561"/>
    <cellStyle name="Input 2 8 5" xfId="9406"/>
    <cellStyle name="Input 2 8 5 2" xfId="21241"/>
    <cellStyle name="Input 2 8 5 2 2" xfId="22117"/>
    <cellStyle name="Input 2 8 5 3" xfId="21562"/>
    <cellStyle name="Input 2 9" xfId="9407"/>
    <cellStyle name="Input 2 9 2" xfId="9408"/>
    <cellStyle name="Input 2 9 2 2" xfId="21240"/>
    <cellStyle name="Input 2 9 2 2 2" xfId="22116"/>
    <cellStyle name="Input 2 9 2 3" xfId="21563"/>
    <cellStyle name="Input 2 9 3" xfId="9409"/>
    <cellStyle name="Input 2 9 3 2" xfId="21239"/>
    <cellStyle name="Input 2 9 3 2 2" xfId="22115"/>
    <cellStyle name="Input 2 9 3 3" xfId="21564"/>
    <cellStyle name="Input 2 9 4" xfId="9410"/>
    <cellStyle name="Input 2 9 4 2" xfId="21238"/>
    <cellStyle name="Input 2 9 4 2 2" xfId="22114"/>
    <cellStyle name="Input 2 9 4 3" xfId="21565"/>
    <cellStyle name="Input 2 9 5" xfId="9411"/>
    <cellStyle name="Input 2 9 5 2" xfId="21237"/>
    <cellStyle name="Input 2 9 5 2 2" xfId="22113"/>
    <cellStyle name="Input 2 9 5 3" xfId="21566"/>
    <cellStyle name="Input 3" xfId="9412"/>
    <cellStyle name="Input 3 2" xfId="9413"/>
    <cellStyle name="Input 3 2 2" xfId="21235"/>
    <cellStyle name="Input 3 2 2 2" xfId="22111"/>
    <cellStyle name="Input 3 2 3" xfId="21568"/>
    <cellStyle name="Input 3 3" xfId="9414"/>
    <cellStyle name="Input 3 3 2" xfId="21234"/>
    <cellStyle name="Input 3 3 2 2" xfId="22110"/>
    <cellStyle name="Input 3 3 3" xfId="21569"/>
    <cellStyle name="Input 3 4" xfId="21236"/>
    <cellStyle name="Input 3 4 2" xfId="22112"/>
    <cellStyle name="Input 3 5" xfId="21567"/>
    <cellStyle name="Input 4" xfId="9415"/>
    <cellStyle name="Input 4 2" xfId="9416"/>
    <cellStyle name="Input 4 2 2" xfId="21232"/>
    <cellStyle name="Input 4 2 2 2" xfId="22108"/>
    <cellStyle name="Input 4 2 3" xfId="21571"/>
    <cellStyle name="Input 4 3" xfId="9417"/>
    <cellStyle name="Input 4 3 2" xfId="21231"/>
    <cellStyle name="Input 4 3 2 2" xfId="22107"/>
    <cellStyle name="Input 4 3 3" xfId="21572"/>
    <cellStyle name="Input 4 4" xfId="21233"/>
    <cellStyle name="Input 4 4 2" xfId="22109"/>
    <cellStyle name="Input 4 5" xfId="21570"/>
    <cellStyle name="Input 5" xfId="9418"/>
    <cellStyle name="Input 5 2" xfId="9419"/>
    <cellStyle name="Input 5 2 2" xfId="21229"/>
    <cellStyle name="Input 5 2 2 2" xfId="22105"/>
    <cellStyle name="Input 5 2 3" xfId="21574"/>
    <cellStyle name="Input 5 3" xfId="9420"/>
    <cellStyle name="Input 5 3 2" xfId="21228"/>
    <cellStyle name="Input 5 3 2 2" xfId="22104"/>
    <cellStyle name="Input 5 3 3" xfId="21575"/>
    <cellStyle name="Input 5 4" xfId="21230"/>
    <cellStyle name="Input 5 4 2" xfId="22106"/>
    <cellStyle name="Input 5 5" xfId="21573"/>
    <cellStyle name="Input 6" xfId="9421"/>
    <cellStyle name="Input 6 2" xfId="9422"/>
    <cellStyle name="Input 6 2 2" xfId="21226"/>
    <cellStyle name="Input 6 2 2 2" xfId="22102"/>
    <cellStyle name="Input 6 2 3" xfId="21577"/>
    <cellStyle name="Input 6 3" xfId="9423"/>
    <cellStyle name="Input 6 3 2" xfId="21225"/>
    <cellStyle name="Input 6 3 2 2" xfId="22101"/>
    <cellStyle name="Input 6 3 3" xfId="21578"/>
    <cellStyle name="Input 6 4" xfId="21227"/>
    <cellStyle name="Input 6 4 2" xfId="22103"/>
    <cellStyle name="Input 6 5" xfId="21576"/>
    <cellStyle name="Input 7" xfId="9424"/>
    <cellStyle name="Input 7 2" xfId="21224"/>
    <cellStyle name="Input 7 2 2" xfId="22100"/>
    <cellStyle name="Input 7 3" xfId="21579"/>
    <cellStyle name="inputExposure" xfId="9425"/>
    <cellStyle name="inputExposure 2" xfId="21223"/>
    <cellStyle name="inputExposure 2 2" xfId="22099"/>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2 2 2" xfId="22097"/>
    <cellStyle name="Note 2 10 2 3" xfId="21581"/>
    <cellStyle name="Note 2 10 3" xfId="20386"/>
    <cellStyle name="Note 2 10 3 2" xfId="21220"/>
    <cellStyle name="Note 2 10 3 2 2" xfId="22096"/>
    <cellStyle name="Note 2 10 3 3" xfId="21582"/>
    <cellStyle name="Note 2 10 4" xfId="20387"/>
    <cellStyle name="Note 2 10 4 2" xfId="21219"/>
    <cellStyle name="Note 2 10 4 2 2" xfId="22095"/>
    <cellStyle name="Note 2 10 4 3" xfId="21583"/>
    <cellStyle name="Note 2 10 5" xfId="20388"/>
    <cellStyle name="Note 2 10 5 2" xfId="21218"/>
    <cellStyle name="Note 2 10 5 2 2" xfId="22094"/>
    <cellStyle name="Note 2 10 5 3" xfId="21584"/>
    <cellStyle name="Note 2 11" xfId="20389"/>
    <cellStyle name="Note 2 11 2" xfId="20390"/>
    <cellStyle name="Note 2 11 2 2" xfId="21217"/>
    <cellStyle name="Note 2 11 2 2 2" xfId="22093"/>
    <cellStyle name="Note 2 11 2 3" xfId="21585"/>
    <cellStyle name="Note 2 11 3" xfId="20391"/>
    <cellStyle name="Note 2 11 3 2" xfId="21216"/>
    <cellStyle name="Note 2 11 3 2 2" xfId="22092"/>
    <cellStyle name="Note 2 11 3 3" xfId="21586"/>
    <cellStyle name="Note 2 11 4" xfId="20392"/>
    <cellStyle name="Note 2 11 4 2" xfId="21215"/>
    <cellStyle name="Note 2 11 4 2 2" xfId="22091"/>
    <cellStyle name="Note 2 11 4 3" xfId="21587"/>
    <cellStyle name="Note 2 11 5" xfId="20393"/>
    <cellStyle name="Note 2 11 5 2" xfId="21214"/>
    <cellStyle name="Note 2 11 5 2 2" xfId="22090"/>
    <cellStyle name="Note 2 11 5 3" xfId="21588"/>
    <cellStyle name="Note 2 12" xfId="20394"/>
    <cellStyle name="Note 2 12 2" xfId="20395"/>
    <cellStyle name="Note 2 12 2 2" xfId="21213"/>
    <cellStyle name="Note 2 12 2 2 2" xfId="22089"/>
    <cellStyle name="Note 2 12 2 3" xfId="21589"/>
    <cellStyle name="Note 2 12 3" xfId="20396"/>
    <cellStyle name="Note 2 12 3 2" xfId="21212"/>
    <cellStyle name="Note 2 12 3 2 2" xfId="22088"/>
    <cellStyle name="Note 2 12 3 3" xfId="21590"/>
    <cellStyle name="Note 2 12 4" xfId="20397"/>
    <cellStyle name="Note 2 12 4 2" xfId="21211"/>
    <cellStyle name="Note 2 12 4 2 2" xfId="22087"/>
    <cellStyle name="Note 2 12 4 3" xfId="21591"/>
    <cellStyle name="Note 2 12 5" xfId="20398"/>
    <cellStyle name="Note 2 12 5 2" xfId="21210"/>
    <cellStyle name="Note 2 12 5 2 2" xfId="22086"/>
    <cellStyle name="Note 2 12 5 3" xfId="21592"/>
    <cellStyle name="Note 2 13" xfId="20399"/>
    <cellStyle name="Note 2 13 2" xfId="20400"/>
    <cellStyle name="Note 2 13 2 2" xfId="21209"/>
    <cellStyle name="Note 2 13 2 2 2" xfId="22085"/>
    <cellStyle name="Note 2 13 2 3" xfId="21593"/>
    <cellStyle name="Note 2 13 3" xfId="20401"/>
    <cellStyle name="Note 2 13 3 2" xfId="21208"/>
    <cellStyle name="Note 2 13 3 2 2" xfId="22084"/>
    <cellStyle name="Note 2 13 3 3" xfId="21594"/>
    <cellStyle name="Note 2 13 4" xfId="20402"/>
    <cellStyle name="Note 2 13 4 2" xfId="21207"/>
    <cellStyle name="Note 2 13 4 2 2" xfId="22083"/>
    <cellStyle name="Note 2 13 4 3" xfId="21595"/>
    <cellStyle name="Note 2 13 5" xfId="20403"/>
    <cellStyle name="Note 2 13 5 2" xfId="21206"/>
    <cellStyle name="Note 2 13 5 2 2" xfId="22082"/>
    <cellStyle name="Note 2 13 5 3" xfId="21596"/>
    <cellStyle name="Note 2 14" xfId="20404"/>
    <cellStyle name="Note 2 14 2" xfId="20405"/>
    <cellStyle name="Note 2 14 2 2" xfId="21204"/>
    <cellStyle name="Note 2 14 2 2 2" xfId="22080"/>
    <cellStyle name="Note 2 14 2 3" xfId="21598"/>
    <cellStyle name="Note 2 14 3" xfId="21205"/>
    <cellStyle name="Note 2 14 3 2" xfId="22081"/>
    <cellStyle name="Note 2 14 4" xfId="21597"/>
    <cellStyle name="Note 2 15" xfId="20406"/>
    <cellStyle name="Note 2 15 2" xfId="20407"/>
    <cellStyle name="Note 2 15 2 2" xfId="21203"/>
    <cellStyle name="Note 2 15 2 2 2" xfId="22079"/>
    <cellStyle name="Note 2 15 2 3" xfId="21599"/>
    <cellStyle name="Note 2 16" xfId="20408"/>
    <cellStyle name="Note 2 16 2" xfId="21202"/>
    <cellStyle name="Note 2 16 2 2" xfId="22078"/>
    <cellStyle name="Note 2 16 3" xfId="21600"/>
    <cellStyle name="Note 2 17" xfId="20409"/>
    <cellStyle name="Note 2 17 2" xfId="21201"/>
    <cellStyle name="Note 2 17 2 2" xfId="22077"/>
    <cellStyle name="Note 2 17 3" xfId="21601"/>
    <cellStyle name="Note 2 18" xfId="21222"/>
    <cellStyle name="Note 2 18 2" xfId="22098"/>
    <cellStyle name="Note 2 19" xfId="21580"/>
    <cellStyle name="Note 2 2" xfId="20410"/>
    <cellStyle name="Note 2 2 10" xfId="20411"/>
    <cellStyle name="Note 2 2 10 2" xfId="21199"/>
    <cellStyle name="Note 2 2 10 2 2" xfId="22075"/>
    <cellStyle name="Note 2 2 10 3" xfId="21603"/>
    <cellStyle name="Note 2 2 11" xfId="21200"/>
    <cellStyle name="Note 2 2 11 2" xfId="22076"/>
    <cellStyle name="Note 2 2 12" xfId="21602"/>
    <cellStyle name="Note 2 2 2" xfId="20412"/>
    <cellStyle name="Note 2 2 2 2" xfId="20413"/>
    <cellStyle name="Note 2 2 2 2 2" xfId="21197"/>
    <cellStyle name="Note 2 2 2 2 2 2" xfId="22073"/>
    <cellStyle name="Note 2 2 2 2 3" xfId="21605"/>
    <cellStyle name="Note 2 2 2 3" xfId="20414"/>
    <cellStyle name="Note 2 2 2 3 2" xfId="21196"/>
    <cellStyle name="Note 2 2 2 3 2 2" xfId="22072"/>
    <cellStyle name="Note 2 2 2 3 3" xfId="21606"/>
    <cellStyle name="Note 2 2 2 4" xfId="20415"/>
    <cellStyle name="Note 2 2 2 4 2" xfId="21195"/>
    <cellStyle name="Note 2 2 2 4 2 2" xfId="22071"/>
    <cellStyle name="Note 2 2 2 4 3" xfId="21607"/>
    <cellStyle name="Note 2 2 2 5" xfId="20416"/>
    <cellStyle name="Note 2 2 2 5 2" xfId="21194"/>
    <cellStyle name="Note 2 2 2 5 2 2" xfId="22070"/>
    <cellStyle name="Note 2 2 2 5 3" xfId="21608"/>
    <cellStyle name="Note 2 2 2 6" xfId="21198"/>
    <cellStyle name="Note 2 2 2 6 2" xfId="22074"/>
    <cellStyle name="Note 2 2 2 7" xfId="21604"/>
    <cellStyle name="Note 2 2 3" xfId="20417"/>
    <cellStyle name="Note 2 2 3 2" xfId="20418"/>
    <cellStyle name="Note 2 2 3 2 2" xfId="21193"/>
    <cellStyle name="Note 2 2 3 2 2 2" xfId="22069"/>
    <cellStyle name="Note 2 2 3 2 3" xfId="21609"/>
    <cellStyle name="Note 2 2 3 3" xfId="20419"/>
    <cellStyle name="Note 2 2 3 3 2" xfId="21192"/>
    <cellStyle name="Note 2 2 3 3 2 2" xfId="22068"/>
    <cellStyle name="Note 2 2 3 3 3" xfId="21610"/>
    <cellStyle name="Note 2 2 3 4" xfId="20420"/>
    <cellStyle name="Note 2 2 3 4 2" xfId="21191"/>
    <cellStyle name="Note 2 2 3 4 2 2" xfId="22067"/>
    <cellStyle name="Note 2 2 3 4 3" xfId="21611"/>
    <cellStyle name="Note 2 2 3 5" xfId="20421"/>
    <cellStyle name="Note 2 2 3 5 2" xfId="21190"/>
    <cellStyle name="Note 2 2 3 5 2 2" xfId="22066"/>
    <cellStyle name="Note 2 2 3 5 3" xfId="21612"/>
    <cellStyle name="Note 2 2 4" xfId="20422"/>
    <cellStyle name="Note 2 2 4 2" xfId="20423"/>
    <cellStyle name="Note 2 2 4 2 2" xfId="21188"/>
    <cellStyle name="Note 2 2 4 2 2 2" xfId="22064"/>
    <cellStyle name="Note 2 2 4 2 3" xfId="21614"/>
    <cellStyle name="Note 2 2 4 3" xfId="20424"/>
    <cellStyle name="Note 2 2 4 3 2" xfId="21187"/>
    <cellStyle name="Note 2 2 4 3 2 2" xfId="22063"/>
    <cellStyle name="Note 2 2 4 3 3" xfId="21615"/>
    <cellStyle name="Note 2 2 4 4" xfId="20425"/>
    <cellStyle name="Note 2 2 4 4 2" xfId="21186"/>
    <cellStyle name="Note 2 2 4 4 2 2" xfId="22062"/>
    <cellStyle name="Note 2 2 4 4 3" xfId="21616"/>
    <cellStyle name="Note 2 2 4 5" xfId="21189"/>
    <cellStyle name="Note 2 2 4 5 2" xfId="22065"/>
    <cellStyle name="Note 2 2 4 6" xfId="21613"/>
    <cellStyle name="Note 2 2 5" xfId="20426"/>
    <cellStyle name="Note 2 2 5 2" xfId="20427"/>
    <cellStyle name="Note 2 2 5 2 2" xfId="21184"/>
    <cellStyle name="Note 2 2 5 2 2 2" xfId="22060"/>
    <cellStyle name="Note 2 2 5 2 3" xfId="21618"/>
    <cellStyle name="Note 2 2 5 3" xfId="20428"/>
    <cellStyle name="Note 2 2 5 3 2" xfId="21183"/>
    <cellStyle name="Note 2 2 5 3 2 2" xfId="22059"/>
    <cellStyle name="Note 2 2 5 3 3" xfId="21619"/>
    <cellStyle name="Note 2 2 5 4" xfId="20429"/>
    <cellStyle name="Note 2 2 5 4 2" xfId="21182"/>
    <cellStyle name="Note 2 2 5 4 2 2" xfId="22058"/>
    <cellStyle name="Note 2 2 5 4 3" xfId="21620"/>
    <cellStyle name="Note 2 2 5 5" xfId="21185"/>
    <cellStyle name="Note 2 2 5 5 2" xfId="22061"/>
    <cellStyle name="Note 2 2 5 6" xfId="21617"/>
    <cellStyle name="Note 2 2 6" xfId="20430"/>
    <cellStyle name="Note 2 2 6 2" xfId="21181"/>
    <cellStyle name="Note 2 2 6 2 2" xfId="22057"/>
    <cellStyle name="Note 2 2 6 3" xfId="21621"/>
    <cellStyle name="Note 2 2 7" xfId="20431"/>
    <cellStyle name="Note 2 2 7 2" xfId="21180"/>
    <cellStyle name="Note 2 2 7 2 2" xfId="22056"/>
    <cellStyle name="Note 2 2 7 3" xfId="21622"/>
    <cellStyle name="Note 2 2 8" xfId="20432"/>
    <cellStyle name="Note 2 2 8 2" xfId="21179"/>
    <cellStyle name="Note 2 2 8 2 2" xfId="22055"/>
    <cellStyle name="Note 2 2 8 3" xfId="21623"/>
    <cellStyle name="Note 2 2 9" xfId="20433"/>
    <cellStyle name="Note 2 2 9 2" xfId="21178"/>
    <cellStyle name="Note 2 2 9 2 2" xfId="22054"/>
    <cellStyle name="Note 2 2 9 3" xfId="21624"/>
    <cellStyle name="Note 2 3" xfId="20434"/>
    <cellStyle name="Note 2 3 2" xfId="20435"/>
    <cellStyle name="Note 2 3 2 2" xfId="21177"/>
    <cellStyle name="Note 2 3 2 2 2" xfId="22053"/>
    <cellStyle name="Note 2 3 2 3" xfId="21625"/>
    <cellStyle name="Note 2 3 3" xfId="20436"/>
    <cellStyle name="Note 2 3 3 2" xfId="21176"/>
    <cellStyle name="Note 2 3 3 2 2" xfId="22052"/>
    <cellStyle name="Note 2 3 3 3" xfId="21626"/>
    <cellStyle name="Note 2 3 4" xfId="20437"/>
    <cellStyle name="Note 2 3 4 2" xfId="21175"/>
    <cellStyle name="Note 2 3 4 2 2" xfId="22051"/>
    <cellStyle name="Note 2 3 4 3" xfId="21627"/>
    <cellStyle name="Note 2 3 5" xfId="20438"/>
    <cellStyle name="Note 2 3 5 2" xfId="21174"/>
    <cellStyle name="Note 2 3 5 2 2" xfId="22050"/>
    <cellStyle name="Note 2 3 5 3" xfId="21628"/>
    <cellStyle name="Note 2 4" xfId="20439"/>
    <cellStyle name="Note 2 4 2" xfId="20440"/>
    <cellStyle name="Note 2 4 2 2" xfId="20441"/>
    <cellStyle name="Note 2 4 2 2 2" xfId="21173"/>
    <cellStyle name="Note 2 4 2 2 2 2" xfId="22049"/>
    <cellStyle name="Note 2 4 2 2 3" xfId="21629"/>
    <cellStyle name="Note 2 4 3" xfId="20442"/>
    <cellStyle name="Note 2 4 3 2" xfId="20443"/>
    <cellStyle name="Note 2 4 3 2 2" xfId="21172"/>
    <cellStyle name="Note 2 4 3 2 2 2" xfId="22048"/>
    <cellStyle name="Note 2 4 3 2 3" xfId="21630"/>
    <cellStyle name="Note 2 4 4" xfId="20444"/>
    <cellStyle name="Note 2 4 4 2" xfId="20445"/>
    <cellStyle name="Note 2 4 4 2 2" xfId="21171"/>
    <cellStyle name="Note 2 4 4 2 2 2" xfId="22047"/>
    <cellStyle name="Note 2 4 4 2 3" xfId="21631"/>
    <cellStyle name="Note 2 4 5" xfId="20446"/>
    <cellStyle name="Note 2 4 6" xfId="20447"/>
    <cellStyle name="Note 2 4 7" xfId="20448"/>
    <cellStyle name="Note 2 4 7 2" xfId="21170"/>
    <cellStyle name="Note 2 4 7 2 2" xfId="22046"/>
    <cellStyle name="Note 2 4 7 3" xfId="21632"/>
    <cellStyle name="Note 2 5" xfId="20449"/>
    <cellStyle name="Note 2 5 2" xfId="20450"/>
    <cellStyle name="Note 2 5 2 2" xfId="20451"/>
    <cellStyle name="Note 2 5 2 2 2" xfId="21169"/>
    <cellStyle name="Note 2 5 2 2 2 2" xfId="22045"/>
    <cellStyle name="Note 2 5 2 2 3" xfId="21633"/>
    <cellStyle name="Note 2 5 3" xfId="20452"/>
    <cellStyle name="Note 2 5 3 2" xfId="20453"/>
    <cellStyle name="Note 2 5 3 2 2" xfId="21168"/>
    <cellStyle name="Note 2 5 3 2 2 2" xfId="22044"/>
    <cellStyle name="Note 2 5 3 2 3" xfId="21634"/>
    <cellStyle name="Note 2 5 4" xfId="20454"/>
    <cellStyle name="Note 2 5 4 2" xfId="20455"/>
    <cellStyle name="Note 2 5 4 2 2" xfId="21167"/>
    <cellStyle name="Note 2 5 4 2 2 2" xfId="22043"/>
    <cellStyle name="Note 2 5 4 2 3" xfId="21635"/>
    <cellStyle name="Note 2 5 5" xfId="20456"/>
    <cellStyle name="Note 2 5 6" xfId="20457"/>
    <cellStyle name="Note 2 5 7" xfId="20458"/>
    <cellStyle name="Note 2 5 7 2" xfId="21166"/>
    <cellStyle name="Note 2 5 7 2 2" xfId="22042"/>
    <cellStyle name="Note 2 5 7 3" xfId="21636"/>
    <cellStyle name="Note 2 6" xfId="20459"/>
    <cellStyle name="Note 2 6 2" xfId="20460"/>
    <cellStyle name="Note 2 6 2 2" xfId="20461"/>
    <cellStyle name="Note 2 6 2 2 2" xfId="21165"/>
    <cellStyle name="Note 2 6 2 2 2 2" xfId="22041"/>
    <cellStyle name="Note 2 6 2 2 3" xfId="21637"/>
    <cellStyle name="Note 2 6 3" xfId="20462"/>
    <cellStyle name="Note 2 6 3 2" xfId="20463"/>
    <cellStyle name="Note 2 6 3 2 2" xfId="21164"/>
    <cellStyle name="Note 2 6 3 2 2 2" xfId="22040"/>
    <cellStyle name="Note 2 6 3 2 3" xfId="21638"/>
    <cellStyle name="Note 2 6 4" xfId="20464"/>
    <cellStyle name="Note 2 6 4 2" xfId="20465"/>
    <cellStyle name="Note 2 6 4 2 2" xfId="21163"/>
    <cellStyle name="Note 2 6 4 2 2 2" xfId="22039"/>
    <cellStyle name="Note 2 6 4 2 3" xfId="21639"/>
    <cellStyle name="Note 2 6 5" xfId="20466"/>
    <cellStyle name="Note 2 6 6" xfId="20467"/>
    <cellStyle name="Note 2 6 7" xfId="20468"/>
    <cellStyle name="Note 2 6 7 2" xfId="21162"/>
    <cellStyle name="Note 2 6 7 2 2" xfId="22038"/>
    <cellStyle name="Note 2 6 7 3" xfId="21640"/>
    <cellStyle name="Note 2 7" xfId="20469"/>
    <cellStyle name="Note 2 7 2" xfId="20470"/>
    <cellStyle name="Note 2 7 2 2" xfId="20471"/>
    <cellStyle name="Note 2 7 2 2 2" xfId="21161"/>
    <cellStyle name="Note 2 7 2 2 2 2" xfId="22037"/>
    <cellStyle name="Note 2 7 2 2 3" xfId="21641"/>
    <cellStyle name="Note 2 7 3" xfId="20472"/>
    <cellStyle name="Note 2 7 3 2" xfId="20473"/>
    <cellStyle name="Note 2 7 3 2 2" xfId="21160"/>
    <cellStyle name="Note 2 7 3 2 2 2" xfId="22036"/>
    <cellStyle name="Note 2 7 3 2 3" xfId="21642"/>
    <cellStyle name="Note 2 7 4" xfId="20474"/>
    <cellStyle name="Note 2 7 4 2" xfId="20475"/>
    <cellStyle name="Note 2 7 4 2 2" xfId="21159"/>
    <cellStyle name="Note 2 7 4 2 2 2" xfId="22035"/>
    <cellStyle name="Note 2 7 4 2 3" xfId="21643"/>
    <cellStyle name="Note 2 7 5" xfId="20476"/>
    <cellStyle name="Note 2 7 6" xfId="20477"/>
    <cellStyle name="Note 2 7 7" xfId="20478"/>
    <cellStyle name="Note 2 7 7 2" xfId="21158"/>
    <cellStyle name="Note 2 7 7 2 2" xfId="22034"/>
    <cellStyle name="Note 2 7 7 3" xfId="21644"/>
    <cellStyle name="Note 2 8" xfId="20479"/>
    <cellStyle name="Note 2 8 2" xfId="20480"/>
    <cellStyle name="Note 2 8 2 2" xfId="21157"/>
    <cellStyle name="Note 2 8 2 2 2" xfId="22033"/>
    <cellStyle name="Note 2 8 2 3" xfId="21645"/>
    <cellStyle name="Note 2 8 3" xfId="20481"/>
    <cellStyle name="Note 2 8 3 2" xfId="21156"/>
    <cellStyle name="Note 2 8 3 2 2" xfId="22032"/>
    <cellStyle name="Note 2 8 3 3" xfId="21646"/>
    <cellStyle name="Note 2 8 4" xfId="20482"/>
    <cellStyle name="Note 2 8 4 2" xfId="21155"/>
    <cellStyle name="Note 2 8 4 2 2" xfId="22031"/>
    <cellStyle name="Note 2 8 4 3" xfId="21647"/>
    <cellStyle name="Note 2 8 5" xfId="20483"/>
    <cellStyle name="Note 2 8 5 2" xfId="21154"/>
    <cellStyle name="Note 2 8 5 2 2" xfId="22030"/>
    <cellStyle name="Note 2 8 5 3" xfId="21648"/>
    <cellStyle name="Note 2 9" xfId="20484"/>
    <cellStyle name="Note 2 9 2" xfId="20485"/>
    <cellStyle name="Note 2 9 2 2" xfId="21153"/>
    <cellStyle name="Note 2 9 2 2 2" xfId="22029"/>
    <cellStyle name="Note 2 9 2 3" xfId="21649"/>
    <cellStyle name="Note 2 9 3" xfId="20486"/>
    <cellStyle name="Note 2 9 3 2" xfId="21152"/>
    <cellStyle name="Note 2 9 3 2 2" xfId="22028"/>
    <cellStyle name="Note 2 9 3 3" xfId="21650"/>
    <cellStyle name="Note 2 9 4" xfId="20487"/>
    <cellStyle name="Note 2 9 4 2" xfId="21151"/>
    <cellStyle name="Note 2 9 4 2 2" xfId="22027"/>
    <cellStyle name="Note 2 9 4 3" xfId="21651"/>
    <cellStyle name="Note 2 9 5" xfId="20488"/>
    <cellStyle name="Note 2 9 5 2" xfId="21150"/>
    <cellStyle name="Note 2 9 5 2 2" xfId="22026"/>
    <cellStyle name="Note 2 9 5 3" xfId="21652"/>
    <cellStyle name="Note 3 2" xfId="20489"/>
    <cellStyle name="Note 3 2 2" xfId="20490"/>
    <cellStyle name="Note 3 2 2 2" xfId="21148"/>
    <cellStyle name="Note 3 2 2 2 2" xfId="22024"/>
    <cellStyle name="Note 3 2 2 3" xfId="21654"/>
    <cellStyle name="Note 3 2 3" xfId="20491"/>
    <cellStyle name="Note 3 2 4" xfId="21149"/>
    <cellStyle name="Note 3 2 4 2" xfId="22025"/>
    <cellStyle name="Note 3 2 5" xfId="21653"/>
    <cellStyle name="Note 3 3" xfId="20492"/>
    <cellStyle name="Note 3 3 2" xfId="20493"/>
    <cellStyle name="Note 3 3 3" xfId="21147"/>
    <cellStyle name="Note 3 3 3 2" xfId="22023"/>
    <cellStyle name="Note 3 3 4" xfId="21655"/>
    <cellStyle name="Note 3 4" xfId="20494"/>
    <cellStyle name="Note 3 4 2" xfId="21146"/>
    <cellStyle name="Note 3 4 2 2" xfId="22022"/>
    <cellStyle name="Note 3 4 3" xfId="21656"/>
    <cellStyle name="Note 3 5" xfId="20495"/>
    <cellStyle name="Note 4 2" xfId="20496"/>
    <cellStyle name="Note 4 2 2" xfId="20497"/>
    <cellStyle name="Note 4 2 2 2" xfId="21144"/>
    <cellStyle name="Note 4 2 2 2 2" xfId="22020"/>
    <cellStyle name="Note 4 2 2 3" xfId="21658"/>
    <cellStyle name="Note 4 2 3" xfId="20498"/>
    <cellStyle name="Note 4 2 4" xfId="21145"/>
    <cellStyle name="Note 4 2 4 2" xfId="22021"/>
    <cellStyle name="Note 4 2 5" xfId="21657"/>
    <cellStyle name="Note 4 3" xfId="20499"/>
    <cellStyle name="Note 4 4" xfId="20500"/>
    <cellStyle name="Note 4 4 2" xfId="21143"/>
    <cellStyle name="Note 4 4 2 2" xfId="22019"/>
    <cellStyle name="Note 4 4 3" xfId="21659"/>
    <cellStyle name="Note 4 5" xfId="20501"/>
    <cellStyle name="Note 5" xfId="20502"/>
    <cellStyle name="Note 5 2" xfId="20503"/>
    <cellStyle name="Note 5 2 2" xfId="20504"/>
    <cellStyle name="Note 5 2 3" xfId="21141"/>
    <cellStyle name="Note 5 2 3 2" xfId="22017"/>
    <cellStyle name="Note 5 2 4" xfId="21661"/>
    <cellStyle name="Note 5 3" xfId="20505"/>
    <cellStyle name="Note 5 3 2" xfId="20506"/>
    <cellStyle name="Note 5 3 3" xfId="21140"/>
    <cellStyle name="Note 5 3 3 2" xfId="22016"/>
    <cellStyle name="Note 5 3 4" xfId="21662"/>
    <cellStyle name="Note 5 4" xfId="20507"/>
    <cellStyle name="Note 5 4 2" xfId="21139"/>
    <cellStyle name="Note 5 4 2 2" xfId="22015"/>
    <cellStyle name="Note 5 4 3" xfId="21663"/>
    <cellStyle name="Note 5 5" xfId="20508"/>
    <cellStyle name="Note 5 6" xfId="21142"/>
    <cellStyle name="Note 5 6 2" xfId="22018"/>
    <cellStyle name="Note 5 7" xfId="21660"/>
    <cellStyle name="Note 6" xfId="20509"/>
    <cellStyle name="Note 6 2" xfId="20510"/>
    <cellStyle name="Note 6 2 2" xfId="20511"/>
    <cellStyle name="Note 6 2 3" xfId="21137"/>
    <cellStyle name="Note 6 2 3 2" xfId="22013"/>
    <cellStyle name="Note 6 2 4" xfId="21665"/>
    <cellStyle name="Note 6 3" xfId="20512"/>
    <cellStyle name="Note 6 4" xfId="20513"/>
    <cellStyle name="Note 6 5" xfId="21138"/>
    <cellStyle name="Note 6 5 2" xfId="22014"/>
    <cellStyle name="Note 6 6" xfId="21664"/>
    <cellStyle name="Note 7" xfId="20514"/>
    <cellStyle name="Note 7 2" xfId="21136"/>
    <cellStyle name="Note 7 2 2" xfId="22012"/>
    <cellStyle name="Note 7 3" xfId="21666"/>
    <cellStyle name="Note 8" xfId="20515"/>
    <cellStyle name="Note 8 2" xfId="20516"/>
    <cellStyle name="Note 8 2 2" xfId="21134"/>
    <cellStyle name="Note 8 2 2 2" xfId="22010"/>
    <cellStyle name="Note 8 2 3" xfId="21668"/>
    <cellStyle name="Note 8 3" xfId="21135"/>
    <cellStyle name="Note 8 3 2" xfId="22011"/>
    <cellStyle name="Note 8 4" xfId="21667"/>
    <cellStyle name="Note 9" xfId="20517"/>
    <cellStyle name="Note 9 2" xfId="21133"/>
    <cellStyle name="Note 9 2 2" xfId="22009"/>
    <cellStyle name="Note 9 3" xfId="21669"/>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alExposure 2 2" xfId="22008"/>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2 2 2" xfId="22006"/>
    <cellStyle name="Output 2 10 2 3" xfId="21671"/>
    <cellStyle name="Output 2 10 3" xfId="20531"/>
    <cellStyle name="Output 2 10 3 2" xfId="21129"/>
    <cellStyle name="Output 2 10 3 2 2" xfId="22005"/>
    <cellStyle name="Output 2 10 3 3" xfId="21672"/>
    <cellStyle name="Output 2 10 4" xfId="20532"/>
    <cellStyle name="Output 2 10 4 2" xfId="21128"/>
    <cellStyle name="Output 2 10 4 2 2" xfId="22004"/>
    <cellStyle name="Output 2 10 4 3" xfId="21673"/>
    <cellStyle name="Output 2 10 5" xfId="20533"/>
    <cellStyle name="Output 2 10 5 2" xfId="21127"/>
    <cellStyle name="Output 2 10 5 2 2" xfId="22003"/>
    <cellStyle name="Output 2 10 5 3" xfId="21674"/>
    <cellStyle name="Output 2 11" xfId="20534"/>
    <cellStyle name="Output 2 11 2" xfId="20535"/>
    <cellStyle name="Output 2 11 2 2" xfId="21125"/>
    <cellStyle name="Output 2 11 2 2 2" xfId="22001"/>
    <cellStyle name="Output 2 11 2 3" xfId="21676"/>
    <cellStyle name="Output 2 11 3" xfId="20536"/>
    <cellStyle name="Output 2 11 3 2" xfId="21124"/>
    <cellStyle name="Output 2 11 3 2 2" xfId="22000"/>
    <cellStyle name="Output 2 11 3 3" xfId="21677"/>
    <cellStyle name="Output 2 11 4" xfId="20537"/>
    <cellStyle name="Output 2 11 4 2" xfId="21123"/>
    <cellStyle name="Output 2 11 4 2 2" xfId="21999"/>
    <cellStyle name="Output 2 11 4 3" xfId="21678"/>
    <cellStyle name="Output 2 11 5" xfId="20538"/>
    <cellStyle name="Output 2 11 5 2" xfId="21122"/>
    <cellStyle name="Output 2 11 5 2 2" xfId="21998"/>
    <cellStyle name="Output 2 11 5 3" xfId="21679"/>
    <cellStyle name="Output 2 11 6" xfId="21126"/>
    <cellStyle name="Output 2 11 6 2" xfId="22002"/>
    <cellStyle name="Output 2 11 7" xfId="21675"/>
    <cellStyle name="Output 2 12" xfId="20539"/>
    <cellStyle name="Output 2 12 2" xfId="20540"/>
    <cellStyle name="Output 2 12 2 2" xfId="21120"/>
    <cellStyle name="Output 2 12 2 2 2" xfId="21996"/>
    <cellStyle name="Output 2 12 2 3" xfId="21681"/>
    <cellStyle name="Output 2 12 3" xfId="20541"/>
    <cellStyle name="Output 2 12 3 2" xfId="21119"/>
    <cellStyle name="Output 2 12 3 2 2" xfId="21995"/>
    <cellStyle name="Output 2 12 3 3" xfId="21682"/>
    <cellStyle name="Output 2 12 4" xfId="20542"/>
    <cellStyle name="Output 2 12 4 2" xfId="21118"/>
    <cellStyle name="Output 2 12 4 2 2" xfId="21994"/>
    <cellStyle name="Output 2 12 4 3" xfId="21683"/>
    <cellStyle name="Output 2 12 5" xfId="20543"/>
    <cellStyle name="Output 2 12 5 2" xfId="21117"/>
    <cellStyle name="Output 2 12 5 2 2" xfId="21993"/>
    <cellStyle name="Output 2 12 5 3" xfId="21684"/>
    <cellStyle name="Output 2 12 6" xfId="21121"/>
    <cellStyle name="Output 2 12 6 2" xfId="21997"/>
    <cellStyle name="Output 2 12 7" xfId="21680"/>
    <cellStyle name="Output 2 13" xfId="20544"/>
    <cellStyle name="Output 2 13 2" xfId="20545"/>
    <cellStyle name="Output 2 13 2 2" xfId="21115"/>
    <cellStyle name="Output 2 13 2 2 2" xfId="21991"/>
    <cellStyle name="Output 2 13 2 3" xfId="21686"/>
    <cellStyle name="Output 2 13 3" xfId="20546"/>
    <cellStyle name="Output 2 13 3 2" xfId="21114"/>
    <cellStyle name="Output 2 13 3 2 2" xfId="21990"/>
    <cellStyle name="Output 2 13 3 3" xfId="21687"/>
    <cellStyle name="Output 2 13 4" xfId="20547"/>
    <cellStyle name="Output 2 13 4 2" xfId="21113"/>
    <cellStyle name="Output 2 13 4 2 2" xfId="21989"/>
    <cellStyle name="Output 2 13 4 3" xfId="21688"/>
    <cellStyle name="Output 2 13 5" xfId="21116"/>
    <cellStyle name="Output 2 13 5 2" xfId="21992"/>
    <cellStyle name="Output 2 13 6" xfId="21685"/>
    <cellStyle name="Output 2 14" xfId="20548"/>
    <cellStyle name="Output 2 14 2" xfId="21112"/>
    <cellStyle name="Output 2 14 2 2" xfId="21988"/>
    <cellStyle name="Output 2 14 3" xfId="21689"/>
    <cellStyle name="Output 2 15" xfId="20549"/>
    <cellStyle name="Output 2 15 2" xfId="21111"/>
    <cellStyle name="Output 2 15 2 2" xfId="21987"/>
    <cellStyle name="Output 2 15 3" xfId="21690"/>
    <cellStyle name="Output 2 16" xfId="20550"/>
    <cellStyle name="Output 2 16 2" xfId="21110"/>
    <cellStyle name="Output 2 16 2 2" xfId="21986"/>
    <cellStyle name="Output 2 16 3" xfId="21691"/>
    <cellStyle name="Output 2 17" xfId="21131"/>
    <cellStyle name="Output 2 17 2" xfId="22007"/>
    <cellStyle name="Output 2 18" xfId="21670"/>
    <cellStyle name="Output 2 2" xfId="20551"/>
    <cellStyle name="Output 2 2 10" xfId="21109"/>
    <cellStyle name="Output 2 2 10 2" xfId="21985"/>
    <cellStyle name="Output 2 2 11" xfId="21692"/>
    <cellStyle name="Output 2 2 2" xfId="20552"/>
    <cellStyle name="Output 2 2 2 2" xfId="20553"/>
    <cellStyle name="Output 2 2 2 2 2" xfId="21107"/>
    <cellStyle name="Output 2 2 2 2 2 2" xfId="21983"/>
    <cellStyle name="Output 2 2 2 2 3" xfId="21694"/>
    <cellStyle name="Output 2 2 2 3" xfId="20554"/>
    <cellStyle name="Output 2 2 2 3 2" xfId="21106"/>
    <cellStyle name="Output 2 2 2 3 2 2" xfId="21982"/>
    <cellStyle name="Output 2 2 2 3 3" xfId="21695"/>
    <cellStyle name="Output 2 2 2 4" xfId="20555"/>
    <cellStyle name="Output 2 2 2 4 2" xfId="21105"/>
    <cellStyle name="Output 2 2 2 4 2 2" xfId="21981"/>
    <cellStyle name="Output 2 2 2 4 3" xfId="21696"/>
    <cellStyle name="Output 2 2 2 5" xfId="21108"/>
    <cellStyle name="Output 2 2 2 5 2" xfId="21984"/>
    <cellStyle name="Output 2 2 2 6" xfId="21693"/>
    <cellStyle name="Output 2 2 3" xfId="20556"/>
    <cellStyle name="Output 2 2 3 2" xfId="20557"/>
    <cellStyle name="Output 2 2 3 2 2" xfId="21103"/>
    <cellStyle name="Output 2 2 3 2 2 2" xfId="21979"/>
    <cellStyle name="Output 2 2 3 2 3" xfId="21698"/>
    <cellStyle name="Output 2 2 3 3" xfId="20558"/>
    <cellStyle name="Output 2 2 3 3 2" xfId="21102"/>
    <cellStyle name="Output 2 2 3 3 2 2" xfId="21978"/>
    <cellStyle name="Output 2 2 3 3 3" xfId="21699"/>
    <cellStyle name="Output 2 2 3 4" xfId="20559"/>
    <cellStyle name="Output 2 2 3 4 2" xfId="21101"/>
    <cellStyle name="Output 2 2 3 4 2 2" xfId="21977"/>
    <cellStyle name="Output 2 2 3 4 3" xfId="21700"/>
    <cellStyle name="Output 2 2 3 5" xfId="21104"/>
    <cellStyle name="Output 2 2 3 5 2" xfId="21980"/>
    <cellStyle name="Output 2 2 3 6" xfId="21697"/>
    <cellStyle name="Output 2 2 4" xfId="20560"/>
    <cellStyle name="Output 2 2 4 2" xfId="20561"/>
    <cellStyle name="Output 2 2 4 2 2" xfId="21099"/>
    <cellStyle name="Output 2 2 4 2 2 2" xfId="21975"/>
    <cellStyle name="Output 2 2 4 2 3" xfId="21702"/>
    <cellStyle name="Output 2 2 4 3" xfId="20562"/>
    <cellStyle name="Output 2 2 4 3 2" xfId="21098"/>
    <cellStyle name="Output 2 2 4 3 2 2" xfId="21974"/>
    <cellStyle name="Output 2 2 4 3 3" xfId="21703"/>
    <cellStyle name="Output 2 2 4 4" xfId="20563"/>
    <cellStyle name="Output 2 2 4 4 2" xfId="21097"/>
    <cellStyle name="Output 2 2 4 4 2 2" xfId="21973"/>
    <cellStyle name="Output 2 2 4 4 3" xfId="21704"/>
    <cellStyle name="Output 2 2 4 5" xfId="21100"/>
    <cellStyle name="Output 2 2 4 5 2" xfId="21976"/>
    <cellStyle name="Output 2 2 4 6" xfId="21701"/>
    <cellStyle name="Output 2 2 5" xfId="20564"/>
    <cellStyle name="Output 2 2 5 2" xfId="20565"/>
    <cellStyle name="Output 2 2 5 2 2" xfId="21095"/>
    <cellStyle name="Output 2 2 5 2 2 2" xfId="21971"/>
    <cellStyle name="Output 2 2 5 2 3" xfId="21706"/>
    <cellStyle name="Output 2 2 5 3" xfId="20566"/>
    <cellStyle name="Output 2 2 5 3 2" xfId="21094"/>
    <cellStyle name="Output 2 2 5 3 2 2" xfId="21970"/>
    <cellStyle name="Output 2 2 5 3 3" xfId="21707"/>
    <cellStyle name="Output 2 2 5 4" xfId="20567"/>
    <cellStyle name="Output 2 2 5 4 2" xfId="21093"/>
    <cellStyle name="Output 2 2 5 4 2 2" xfId="21969"/>
    <cellStyle name="Output 2 2 5 4 3" xfId="21708"/>
    <cellStyle name="Output 2 2 5 5" xfId="21096"/>
    <cellStyle name="Output 2 2 5 5 2" xfId="21972"/>
    <cellStyle name="Output 2 2 5 6" xfId="21705"/>
    <cellStyle name="Output 2 2 6" xfId="20568"/>
    <cellStyle name="Output 2 2 6 2" xfId="21092"/>
    <cellStyle name="Output 2 2 6 2 2" xfId="21968"/>
    <cellStyle name="Output 2 2 6 3" xfId="21709"/>
    <cellStyle name="Output 2 2 7" xfId="20569"/>
    <cellStyle name="Output 2 2 7 2" xfId="21091"/>
    <cellStyle name="Output 2 2 7 2 2" xfId="21967"/>
    <cellStyle name="Output 2 2 7 3" xfId="21710"/>
    <cellStyle name="Output 2 2 8" xfId="20570"/>
    <cellStyle name="Output 2 2 8 2" xfId="21090"/>
    <cellStyle name="Output 2 2 8 2 2" xfId="21966"/>
    <cellStyle name="Output 2 2 8 3" xfId="21711"/>
    <cellStyle name="Output 2 2 9" xfId="20571"/>
    <cellStyle name="Output 2 2 9 2" xfId="21089"/>
    <cellStyle name="Output 2 2 9 2 2" xfId="21965"/>
    <cellStyle name="Output 2 2 9 3" xfId="21712"/>
    <cellStyle name="Output 2 3" xfId="20572"/>
    <cellStyle name="Output 2 3 2" xfId="20573"/>
    <cellStyle name="Output 2 3 2 2" xfId="21088"/>
    <cellStyle name="Output 2 3 2 2 2" xfId="21964"/>
    <cellStyle name="Output 2 3 2 3" xfId="21713"/>
    <cellStyle name="Output 2 3 3" xfId="20574"/>
    <cellStyle name="Output 2 3 3 2" xfId="21087"/>
    <cellStyle name="Output 2 3 3 2 2" xfId="21963"/>
    <cellStyle name="Output 2 3 3 3" xfId="21714"/>
    <cellStyle name="Output 2 3 4" xfId="20575"/>
    <cellStyle name="Output 2 3 4 2" xfId="21086"/>
    <cellStyle name="Output 2 3 4 2 2" xfId="21962"/>
    <cellStyle name="Output 2 3 4 3" xfId="21715"/>
    <cellStyle name="Output 2 3 5" xfId="20576"/>
    <cellStyle name="Output 2 3 5 2" xfId="21085"/>
    <cellStyle name="Output 2 3 5 2 2" xfId="21961"/>
    <cellStyle name="Output 2 3 5 3" xfId="21716"/>
    <cellStyle name="Output 2 4" xfId="20577"/>
    <cellStyle name="Output 2 4 2" xfId="20578"/>
    <cellStyle name="Output 2 4 2 2" xfId="21084"/>
    <cellStyle name="Output 2 4 2 2 2" xfId="21960"/>
    <cellStyle name="Output 2 4 2 3" xfId="21717"/>
    <cellStyle name="Output 2 4 3" xfId="20579"/>
    <cellStyle name="Output 2 4 3 2" xfId="21083"/>
    <cellStyle name="Output 2 4 3 2 2" xfId="21959"/>
    <cellStyle name="Output 2 4 3 3" xfId="21718"/>
    <cellStyle name="Output 2 4 4" xfId="20580"/>
    <cellStyle name="Output 2 4 4 2" xfId="21082"/>
    <cellStyle name="Output 2 4 4 2 2" xfId="21958"/>
    <cellStyle name="Output 2 4 4 3" xfId="21719"/>
    <cellStyle name="Output 2 4 5" xfId="20581"/>
    <cellStyle name="Output 2 4 5 2" xfId="21081"/>
    <cellStyle name="Output 2 4 5 2 2" xfId="21957"/>
    <cellStyle name="Output 2 4 5 3" xfId="21720"/>
    <cellStyle name="Output 2 5" xfId="20582"/>
    <cellStyle name="Output 2 5 2" xfId="20583"/>
    <cellStyle name="Output 2 5 2 2" xfId="21080"/>
    <cellStyle name="Output 2 5 2 2 2" xfId="21956"/>
    <cellStyle name="Output 2 5 2 3" xfId="21721"/>
    <cellStyle name="Output 2 5 3" xfId="20584"/>
    <cellStyle name="Output 2 5 3 2" xfId="21079"/>
    <cellStyle name="Output 2 5 3 2 2" xfId="21955"/>
    <cellStyle name="Output 2 5 3 3" xfId="21722"/>
    <cellStyle name="Output 2 5 4" xfId="20585"/>
    <cellStyle name="Output 2 5 4 2" xfId="21078"/>
    <cellStyle name="Output 2 5 4 2 2" xfId="21954"/>
    <cellStyle name="Output 2 5 4 3" xfId="21723"/>
    <cellStyle name="Output 2 5 5" xfId="20586"/>
    <cellStyle name="Output 2 5 5 2" xfId="21077"/>
    <cellStyle name="Output 2 5 5 2 2" xfId="21953"/>
    <cellStyle name="Output 2 5 5 3" xfId="21724"/>
    <cellStyle name="Output 2 6" xfId="20587"/>
    <cellStyle name="Output 2 6 2" xfId="20588"/>
    <cellStyle name="Output 2 6 2 2" xfId="21076"/>
    <cellStyle name="Output 2 6 2 2 2" xfId="21952"/>
    <cellStyle name="Output 2 6 2 3" xfId="21725"/>
    <cellStyle name="Output 2 6 3" xfId="20589"/>
    <cellStyle name="Output 2 6 3 2" xfId="21075"/>
    <cellStyle name="Output 2 6 3 2 2" xfId="21951"/>
    <cellStyle name="Output 2 6 3 3" xfId="21726"/>
    <cellStyle name="Output 2 6 4" xfId="20590"/>
    <cellStyle name="Output 2 6 4 2" xfId="21074"/>
    <cellStyle name="Output 2 6 4 2 2" xfId="21950"/>
    <cellStyle name="Output 2 6 4 3" xfId="21727"/>
    <cellStyle name="Output 2 6 5" xfId="20591"/>
    <cellStyle name="Output 2 6 5 2" xfId="21073"/>
    <cellStyle name="Output 2 6 5 2 2" xfId="21949"/>
    <cellStyle name="Output 2 6 5 3" xfId="21728"/>
    <cellStyle name="Output 2 7" xfId="20592"/>
    <cellStyle name="Output 2 7 2" xfId="20593"/>
    <cellStyle name="Output 2 7 2 2" xfId="21072"/>
    <cellStyle name="Output 2 7 2 2 2" xfId="21948"/>
    <cellStyle name="Output 2 7 2 3" xfId="21729"/>
    <cellStyle name="Output 2 7 3" xfId="20594"/>
    <cellStyle name="Output 2 7 3 2" xfId="21071"/>
    <cellStyle name="Output 2 7 3 2 2" xfId="21947"/>
    <cellStyle name="Output 2 7 3 3" xfId="21730"/>
    <cellStyle name="Output 2 7 4" xfId="20595"/>
    <cellStyle name="Output 2 7 4 2" xfId="21070"/>
    <cellStyle name="Output 2 7 4 2 2" xfId="21946"/>
    <cellStyle name="Output 2 7 4 3" xfId="21731"/>
    <cellStyle name="Output 2 7 5" xfId="20596"/>
    <cellStyle name="Output 2 7 5 2" xfId="21069"/>
    <cellStyle name="Output 2 7 5 2 2" xfId="21945"/>
    <cellStyle name="Output 2 7 5 3" xfId="21732"/>
    <cellStyle name="Output 2 8" xfId="20597"/>
    <cellStyle name="Output 2 8 2" xfId="20598"/>
    <cellStyle name="Output 2 8 2 2" xfId="21068"/>
    <cellStyle name="Output 2 8 2 2 2" xfId="21944"/>
    <cellStyle name="Output 2 8 2 3" xfId="21733"/>
    <cellStyle name="Output 2 8 3" xfId="20599"/>
    <cellStyle name="Output 2 8 3 2" xfId="21067"/>
    <cellStyle name="Output 2 8 3 2 2" xfId="21943"/>
    <cellStyle name="Output 2 8 3 3" xfId="21734"/>
    <cellStyle name="Output 2 8 4" xfId="20600"/>
    <cellStyle name="Output 2 8 4 2" xfId="21066"/>
    <cellStyle name="Output 2 8 4 2 2" xfId="21942"/>
    <cellStyle name="Output 2 8 4 3" xfId="21735"/>
    <cellStyle name="Output 2 8 5" xfId="20601"/>
    <cellStyle name="Output 2 8 5 2" xfId="21065"/>
    <cellStyle name="Output 2 8 5 2 2" xfId="21941"/>
    <cellStyle name="Output 2 8 5 3" xfId="21736"/>
    <cellStyle name="Output 2 9" xfId="20602"/>
    <cellStyle name="Output 2 9 2" xfId="20603"/>
    <cellStyle name="Output 2 9 2 2" xfId="21064"/>
    <cellStyle name="Output 2 9 2 2 2" xfId="21940"/>
    <cellStyle name="Output 2 9 2 3" xfId="21737"/>
    <cellStyle name="Output 2 9 3" xfId="20604"/>
    <cellStyle name="Output 2 9 3 2" xfId="21063"/>
    <cellStyle name="Output 2 9 3 2 2" xfId="21939"/>
    <cellStyle name="Output 2 9 3 3" xfId="21738"/>
    <cellStyle name="Output 2 9 4" xfId="20605"/>
    <cellStyle name="Output 2 9 4 2" xfId="21062"/>
    <cellStyle name="Output 2 9 4 2 2" xfId="21938"/>
    <cellStyle name="Output 2 9 4 3" xfId="21739"/>
    <cellStyle name="Output 2 9 5" xfId="20606"/>
    <cellStyle name="Output 2 9 5 2" xfId="21061"/>
    <cellStyle name="Output 2 9 5 2 2" xfId="21937"/>
    <cellStyle name="Output 2 9 5 3" xfId="21740"/>
    <cellStyle name="Output 3" xfId="20607"/>
    <cellStyle name="Output 3 2" xfId="20608"/>
    <cellStyle name="Output 3 2 2" xfId="21059"/>
    <cellStyle name="Output 3 2 2 2" xfId="21935"/>
    <cellStyle name="Output 3 2 3" xfId="21742"/>
    <cellStyle name="Output 3 3" xfId="20609"/>
    <cellStyle name="Output 3 3 2" xfId="21058"/>
    <cellStyle name="Output 3 3 2 2" xfId="21934"/>
    <cellStyle name="Output 3 3 3" xfId="21743"/>
    <cellStyle name="Output 3 4" xfId="21060"/>
    <cellStyle name="Output 3 4 2" xfId="21936"/>
    <cellStyle name="Output 3 5" xfId="21741"/>
    <cellStyle name="Output 4" xfId="20610"/>
    <cellStyle name="Output 4 2" xfId="20611"/>
    <cellStyle name="Output 4 2 2" xfId="21056"/>
    <cellStyle name="Output 4 2 2 2" xfId="21932"/>
    <cellStyle name="Output 4 2 3" xfId="21745"/>
    <cellStyle name="Output 4 3" xfId="20612"/>
    <cellStyle name="Output 4 3 2" xfId="21055"/>
    <cellStyle name="Output 4 3 2 2" xfId="21931"/>
    <cellStyle name="Output 4 3 3" xfId="21746"/>
    <cellStyle name="Output 4 4" xfId="21057"/>
    <cellStyle name="Output 4 4 2" xfId="21933"/>
    <cellStyle name="Output 4 5" xfId="21744"/>
    <cellStyle name="Output 5" xfId="20613"/>
    <cellStyle name="Output 5 2" xfId="20614"/>
    <cellStyle name="Output 5 2 2" xfId="21053"/>
    <cellStyle name="Output 5 2 2 2" xfId="21929"/>
    <cellStyle name="Output 5 2 3" xfId="21748"/>
    <cellStyle name="Output 5 3" xfId="20615"/>
    <cellStyle name="Output 5 3 2" xfId="21052"/>
    <cellStyle name="Output 5 3 2 2" xfId="21928"/>
    <cellStyle name="Output 5 3 3" xfId="21749"/>
    <cellStyle name="Output 5 4" xfId="21054"/>
    <cellStyle name="Output 5 4 2" xfId="21930"/>
    <cellStyle name="Output 5 5" xfId="21747"/>
    <cellStyle name="Output 6" xfId="20616"/>
    <cellStyle name="Output 6 2" xfId="20617"/>
    <cellStyle name="Output 6 2 2" xfId="21050"/>
    <cellStyle name="Output 6 2 2 2" xfId="21926"/>
    <cellStyle name="Output 6 2 3" xfId="21751"/>
    <cellStyle name="Output 6 3" xfId="20618"/>
    <cellStyle name="Output 6 3 2" xfId="21049"/>
    <cellStyle name="Output 6 3 2 2" xfId="21925"/>
    <cellStyle name="Output 6 3 3" xfId="21752"/>
    <cellStyle name="Output 6 4" xfId="21051"/>
    <cellStyle name="Output 6 4 2" xfId="21927"/>
    <cellStyle name="Output 6 5" xfId="21750"/>
    <cellStyle name="Output 7" xfId="20619"/>
    <cellStyle name="Output 7 2" xfId="21048"/>
    <cellStyle name="Output 7 2 2" xfId="21924"/>
    <cellStyle name="Output 7 3" xfId="21753"/>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Exposure 2 2" xfId="21923"/>
    <cellStyle name="showParameterE" xfId="20787"/>
    <cellStyle name="showParameterE 2" xfId="21046"/>
    <cellStyle name="showParameterE 2 2" xfId="21922"/>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2 2 2" xfId="21920"/>
    <cellStyle name="Total 2 10 2 3" xfId="21755"/>
    <cellStyle name="Total 2 10 3" xfId="20826"/>
    <cellStyle name="Total 2 10 3 2" xfId="21043"/>
    <cellStyle name="Total 2 10 3 2 2" xfId="21919"/>
    <cellStyle name="Total 2 10 3 3" xfId="21756"/>
    <cellStyle name="Total 2 10 4" xfId="20827"/>
    <cellStyle name="Total 2 10 4 2" xfId="21042"/>
    <cellStyle name="Total 2 10 4 2 2" xfId="21918"/>
    <cellStyle name="Total 2 10 4 3" xfId="21757"/>
    <cellStyle name="Total 2 10 5" xfId="20828"/>
    <cellStyle name="Total 2 10 5 2" xfId="21041"/>
    <cellStyle name="Total 2 10 5 2 2" xfId="21917"/>
    <cellStyle name="Total 2 10 5 3" xfId="21758"/>
    <cellStyle name="Total 2 11" xfId="20829"/>
    <cellStyle name="Total 2 11 2" xfId="20830"/>
    <cellStyle name="Total 2 11 2 2" xfId="21039"/>
    <cellStyle name="Total 2 11 2 2 2" xfId="21915"/>
    <cellStyle name="Total 2 11 2 3" xfId="21760"/>
    <cellStyle name="Total 2 11 3" xfId="20831"/>
    <cellStyle name="Total 2 11 3 2" xfId="21038"/>
    <cellStyle name="Total 2 11 3 2 2" xfId="21914"/>
    <cellStyle name="Total 2 11 3 3" xfId="21761"/>
    <cellStyle name="Total 2 11 4" xfId="20832"/>
    <cellStyle name="Total 2 11 4 2" xfId="21037"/>
    <cellStyle name="Total 2 11 4 2 2" xfId="21913"/>
    <cellStyle name="Total 2 11 4 3" xfId="21762"/>
    <cellStyle name="Total 2 11 5" xfId="20833"/>
    <cellStyle name="Total 2 11 5 2" xfId="21036"/>
    <cellStyle name="Total 2 11 5 2 2" xfId="21912"/>
    <cellStyle name="Total 2 11 5 3" xfId="21763"/>
    <cellStyle name="Total 2 11 6" xfId="21040"/>
    <cellStyle name="Total 2 11 6 2" xfId="21916"/>
    <cellStyle name="Total 2 11 7" xfId="21759"/>
    <cellStyle name="Total 2 12" xfId="20834"/>
    <cellStyle name="Total 2 12 2" xfId="20835"/>
    <cellStyle name="Total 2 12 2 2" xfId="21034"/>
    <cellStyle name="Total 2 12 2 2 2" xfId="21910"/>
    <cellStyle name="Total 2 12 2 3" xfId="21765"/>
    <cellStyle name="Total 2 12 3" xfId="20836"/>
    <cellStyle name="Total 2 12 3 2" xfId="21033"/>
    <cellStyle name="Total 2 12 3 2 2" xfId="21909"/>
    <cellStyle name="Total 2 12 3 3" xfId="21766"/>
    <cellStyle name="Total 2 12 4" xfId="20837"/>
    <cellStyle name="Total 2 12 4 2" xfId="21032"/>
    <cellStyle name="Total 2 12 4 2 2" xfId="21908"/>
    <cellStyle name="Total 2 12 4 3" xfId="21767"/>
    <cellStyle name="Total 2 12 5" xfId="20838"/>
    <cellStyle name="Total 2 12 5 2" xfId="21031"/>
    <cellStyle name="Total 2 12 5 2 2" xfId="21907"/>
    <cellStyle name="Total 2 12 5 3" xfId="21768"/>
    <cellStyle name="Total 2 12 6" xfId="21035"/>
    <cellStyle name="Total 2 12 6 2" xfId="21911"/>
    <cellStyle name="Total 2 12 7" xfId="21764"/>
    <cellStyle name="Total 2 13" xfId="20839"/>
    <cellStyle name="Total 2 13 2" xfId="20840"/>
    <cellStyle name="Total 2 13 2 2" xfId="21029"/>
    <cellStyle name="Total 2 13 2 2 2" xfId="21905"/>
    <cellStyle name="Total 2 13 2 3" xfId="21770"/>
    <cellStyle name="Total 2 13 3" xfId="20841"/>
    <cellStyle name="Total 2 13 3 2" xfId="21028"/>
    <cellStyle name="Total 2 13 3 2 2" xfId="21904"/>
    <cellStyle name="Total 2 13 3 3" xfId="21771"/>
    <cellStyle name="Total 2 13 4" xfId="20842"/>
    <cellStyle name="Total 2 13 4 2" xfId="21027"/>
    <cellStyle name="Total 2 13 4 2 2" xfId="21903"/>
    <cellStyle name="Total 2 13 4 3" xfId="21772"/>
    <cellStyle name="Total 2 13 5" xfId="21030"/>
    <cellStyle name="Total 2 13 5 2" xfId="21906"/>
    <cellStyle name="Total 2 13 6" xfId="21769"/>
    <cellStyle name="Total 2 14" xfId="20843"/>
    <cellStyle name="Total 2 14 2" xfId="21026"/>
    <cellStyle name="Total 2 14 2 2" xfId="21902"/>
    <cellStyle name="Total 2 14 3" xfId="21773"/>
    <cellStyle name="Total 2 15" xfId="20844"/>
    <cellStyle name="Total 2 15 2" xfId="21025"/>
    <cellStyle name="Total 2 15 2 2" xfId="21901"/>
    <cellStyle name="Total 2 15 3" xfId="21774"/>
    <cellStyle name="Total 2 16" xfId="20845"/>
    <cellStyle name="Total 2 16 2" xfId="21024"/>
    <cellStyle name="Total 2 16 2 2" xfId="21900"/>
    <cellStyle name="Total 2 16 3" xfId="21775"/>
    <cellStyle name="Total 2 17" xfId="21045"/>
    <cellStyle name="Total 2 17 2" xfId="21921"/>
    <cellStyle name="Total 2 18" xfId="21754"/>
    <cellStyle name="Total 2 2" xfId="20846"/>
    <cellStyle name="Total 2 2 10" xfId="21023"/>
    <cellStyle name="Total 2 2 10 2" xfId="21899"/>
    <cellStyle name="Total 2 2 11" xfId="21776"/>
    <cellStyle name="Total 2 2 2" xfId="20847"/>
    <cellStyle name="Total 2 2 2 2" xfId="20848"/>
    <cellStyle name="Total 2 2 2 2 2" xfId="21021"/>
    <cellStyle name="Total 2 2 2 2 2 2" xfId="21897"/>
    <cellStyle name="Total 2 2 2 2 3" xfId="21778"/>
    <cellStyle name="Total 2 2 2 3" xfId="20849"/>
    <cellStyle name="Total 2 2 2 3 2" xfId="21020"/>
    <cellStyle name="Total 2 2 2 3 2 2" xfId="21896"/>
    <cellStyle name="Total 2 2 2 3 3" xfId="21779"/>
    <cellStyle name="Total 2 2 2 4" xfId="20850"/>
    <cellStyle name="Total 2 2 2 4 2" xfId="21019"/>
    <cellStyle name="Total 2 2 2 4 2 2" xfId="21895"/>
    <cellStyle name="Total 2 2 2 4 3" xfId="21780"/>
    <cellStyle name="Total 2 2 2 5" xfId="21022"/>
    <cellStyle name="Total 2 2 2 5 2" xfId="21898"/>
    <cellStyle name="Total 2 2 2 6" xfId="21777"/>
    <cellStyle name="Total 2 2 3" xfId="20851"/>
    <cellStyle name="Total 2 2 3 2" xfId="20852"/>
    <cellStyle name="Total 2 2 3 2 2" xfId="21017"/>
    <cellStyle name="Total 2 2 3 2 2 2" xfId="21893"/>
    <cellStyle name="Total 2 2 3 2 3" xfId="21782"/>
    <cellStyle name="Total 2 2 3 3" xfId="20853"/>
    <cellStyle name="Total 2 2 3 3 2" xfId="21016"/>
    <cellStyle name="Total 2 2 3 3 2 2" xfId="21892"/>
    <cellStyle name="Total 2 2 3 3 3" xfId="21783"/>
    <cellStyle name="Total 2 2 3 4" xfId="20854"/>
    <cellStyle name="Total 2 2 3 4 2" xfId="21015"/>
    <cellStyle name="Total 2 2 3 4 2 2" xfId="21891"/>
    <cellStyle name="Total 2 2 3 4 3" xfId="21784"/>
    <cellStyle name="Total 2 2 3 5" xfId="21018"/>
    <cellStyle name="Total 2 2 3 5 2" xfId="21894"/>
    <cellStyle name="Total 2 2 3 6" xfId="21781"/>
    <cellStyle name="Total 2 2 4" xfId="20855"/>
    <cellStyle name="Total 2 2 4 2" xfId="20856"/>
    <cellStyle name="Total 2 2 4 2 2" xfId="21013"/>
    <cellStyle name="Total 2 2 4 2 2 2" xfId="21889"/>
    <cellStyle name="Total 2 2 4 2 3" xfId="21786"/>
    <cellStyle name="Total 2 2 4 3" xfId="20857"/>
    <cellStyle name="Total 2 2 4 3 2" xfId="21012"/>
    <cellStyle name="Total 2 2 4 3 2 2" xfId="21888"/>
    <cellStyle name="Total 2 2 4 3 3" xfId="21787"/>
    <cellStyle name="Total 2 2 4 4" xfId="20858"/>
    <cellStyle name="Total 2 2 4 4 2" xfId="21011"/>
    <cellStyle name="Total 2 2 4 4 2 2" xfId="21887"/>
    <cellStyle name="Total 2 2 4 4 3" xfId="21788"/>
    <cellStyle name="Total 2 2 4 5" xfId="21014"/>
    <cellStyle name="Total 2 2 4 5 2" xfId="21890"/>
    <cellStyle name="Total 2 2 4 6" xfId="21785"/>
    <cellStyle name="Total 2 2 5" xfId="20859"/>
    <cellStyle name="Total 2 2 5 2" xfId="20860"/>
    <cellStyle name="Total 2 2 5 2 2" xfId="21009"/>
    <cellStyle name="Total 2 2 5 2 2 2" xfId="21885"/>
    <cellStyle name="Total 2 2 5 2 3" xfId="21790"/>
    <cellStyle name="Total 2 2 5 3" xfId="20861"/>
    <cellStyle name="Total 2 2 5 3 2" xfId="21008"/>
    <cellStyle name="Total 2 2 5 3 2 2" xfId="21884"/>
    <cellStyle name="Total 2 2 5 3 3" xfId="21791"/>
    <cellStyle name="Total 2 2 5 4" xfId="20862"/>
    <cellStyle name="Total 2 2 5 4 2" xfId="21007"/>
    <cellStyle name="Total 2 2 5 4 2 2" xfId="21883"/>
    <cellStyle name="Total 2 2 5 4 3" xfId="21792"/>
    <cellStyle name="Total 2 2 5 5" xfId="21010"/>
    <cellStyle name="Total 2 2 5 5 2" xfId="21886"/>
    <cellStyle name="Total 2 2 5 6" xfId="21789"/>
    <cellStyle name="Total 2 2 6" xfId="20863"/>
    <cellStyle name="Total 2 2 6 2" xfId="21006"/>
    <cellStyle name="Total 2 2 6 2 2" xfId="21882"/>
    <cellStyle name="Total 2 2 6 3" xfId="21793"/>
    <cellStyle name="Total 2 2 7" xfId="20864"/>
    <cellStyle name="Total 2 2 7 2" xfId="21005"/>
    <cellStyle name="Total 2 2 7 2 2" xfId="21881"/>
    <cellStyle name="Total 2 2 7 3" xfId="21794"/>
    <cellStyle name="Total 2 2 8" xfId="20865"/>
    <cellStyle name="Total 2 2 8 2" xfId="21004"/>
    <cellStyle name="Total 2 2 8 2 2" xfId="21880"/>
    <cellStyle name="Total 2 2 8 3" xfId="21795"/>
    <cellStyle name="Total 2 2 9" xfId="20866"/>
    <cellStyle name="Total 2 2 9 2" xfId="21003"/>
    <cellStyle name="Total 2 2 9 2 2" xfId="21879"/>
    <cellStyle name="Total 2 2 9 3" xfId="21796"/>
    <cellStyle name="Total 2 3" xfId="20867"/>
    <cellStyle name="Total 2 3 2" xfId="20868"/>
    <cellStyle name="Total 2 3 2 2" xfId="21002"/>
    <cellStyle name="Total 2 3 2 2 2" xfId="21878"/>
    <cellStyle name="Total 2 3 2 3" xfId="21797"/>
    <cellStyle name="Total 2 3 3" xfId="20869"/>
    <cellStyle name="Total 2 3 3 2" xfId="21001"/>
    <cellStyle name="Total 2 3 3 2 2" xfId="21877"/>
    <cellStyle name="Total 2 3 3 3" xfId="21798"/>
    <cellStyle name="Total 2 3 4" xfId="20870"/>
    <cellStyle name="Total 2 3 4 2" xfId="21000"/>
    <cellStyle name="Total 2 3 4 2 2" xfId="21876"/>
    <cellStyle name="Total 2 3 4 3" xfId="21799"/>
    <cellStyle name="Total 2 3 5" xfId="20871"/>
    <cellStyle name="Total 2 3 5 2" xfId="20999"/>
    <cellStyle name="Total 2 3 5 2 2" xfId="21875"/>
    <cellStyle name="Total 2 3 5 3" xfId="21800"/>
    <cellStyle name="Total 2 4" xfId="20872"/>
    <cellStyle name="Total 2 4 2" xfId="20873"/>
    <cellStyle name="Total 2 4 2 2" xfId="20998"/>
    <cellStyle name="Total 2 4 2 2 2" xfId="21874"/>
    <cellStyle name="Total 2 4 2 3" xfId="21801"/>
    <cellStyle name="Total 2 4 3" xfId="20874"/>
    <cellStyle name="Total 2 4 3 2" xfId="20997"/>
    <cellStyle name="Total 2 4 3 2 2" xfId="21873"/>
    <cellStyle name="Total 2 4 3 3" xfId="21802"/>
    <cellStyle name="Total 2 4 4" xfId="20875"/>
    <cellStyle name="Total 2 4 4 2" xfId="20996"/>
    <cellStyle name="Total 2 4 4 2 2" xfId="21872"/>
    <cellStyle name="Total 2 4 4 3" xfId="21803"/>
    <cellStyle name="Total 2 4 5" xfId="20876"/>
    <cellStyle name="Total 2 4 5 2" xfId="20995"/>
    <cellStyle name="Total 2 4 5 2 2" xfId="21871"/>
    <cellStyle name="Total 2 4 5 3" xfId="21804"/>
    <cellStyle name="Total 2 5" xfId="20877"/>
    <cellStyle name="Total 2 5 2" xfId="20878"/>
    <cellStyle name="Total 2 5 2 2" xfId="20994"/>
    <cellStyle name="Total 2 5 2 2 2" xfId="21870"/>
    <cellStyle name="Total 2 5 2 3" xfId="21805"/>
    <cellStyle name="Total 2 5 3" xfId="20879"/>
    <cellStyle name="Total 2 5 3 2" xfId="20993"/>
    <cellStyle name="Total 2 5 3 2 2" xfId="21869"/>
    <cellStyle name="Total 2 5 3 3" xfId="21806"/>
    <cellStyle name="Total 2 5 4" xfId="20880"/>
    <cellStyle name="Total 2 5 4 2" xfId="20992"/>
    <cellStyle name="Total 2 5 4 2 2" xfId="21868"/>
    <cellStyle name="Total 2 5 4 3" xfId="21807"/>
    <cellStyle name="Total 2 5 5" xfId="20881"/>
    <cellStyle name="Total 2 5 5 2" xfId="20991"/>
    <cellStyle name="Total 2 5 5 2 2" xfId="21867"/>
    <cellStyle name="Total 2 5 5 3" xfId="21808"/>
    <cellStyle name="Total 2 6" xfId="20882"/>
    <cellStyle name="Total 2 6 2" xfId="20883"/>
    <cellStyle name="Total 2 6 2 2" xfId="20990"/>
    <cellStyle name="Total 2 6 2 2 2" xfId="21866"/>
    <cellStyle name="Total 2 6 2 3" xfId="21809"/>
    <cellStyle name="Total 2 6 3" xfId="20884"/>
    <cellStyle name="Total 2 6 3 2" xfId="20989"/>
    <cellStyle name="Total 2 6 3 2 2" xfId="21865"/>
    <cellStyle name="Total 2 6 3 3" xfId="21810"/>
    <cellStyle name="Total 2 6 4" xfId="20885"/>
    <cellStyle name="Total 2 6 4 2" xfId="20988"/>
    <cellStyle name="Total 2 6 4 2 2" xfId="21864"/>
    <cellStyle name="Total 2 6 4 3" xfId="21811"/>
    <cellStyle name="Total 2 6 5" xfId="20886"/>
    <cellStyle name="Total 2 6 5 2" xfId="20987"/>
    <cellStyle name="Total 2 6 5 2 2" xfId="21863"/>
    <cellStyle name="Total 2 6 5 3" xfId="21812"/>
    <cellStyle name="Total 2 7" xfId="20887"/>
    <cellStyle name="Total 2 7 2" xfId="20888"/>
    <cellStyle name="Total 2 7 2 2" xfId="20986"/>
    <cellStyle name="Total 2 7 2 2 2" xfId="21862"/>
    <cellStyle name="Total 2 7 2 3" xfId="21813"/>
    <cellStyle name="Total 2 7 3" xfId="20889"/>
    <cellStyle name="Total 2 7 3 2" xfId="20985"/>
    <cellStyle name="Total 2 7 3 2 2" xfId="21861"/>
    <cellStyle name="Total 2 7 3 3" xfId="21814"/>
    <cellStyle name="Total 2 7 4" xfId="20890"/>
    <cellStyle name="Total 2 7 4 2" xfId="20984"/>
    <cellStyle name="Total 2 7 4 2 2" xfId="21860"/>
    <cellStyle name="Total 2 7 4 3" xfId="21815"/>
    <cellStyle name="Total 2 7 5" xfId="20891"/>
    <cellStyle name="Total 2 7 5 2" xfId="20983"/>
    <cellStyle name="Total 2 7 5 2 2" xfId="21859"/>
    <cellStyle name="Total 2 7 5 3" xfId="21816"/>
    <cellStyle name="Total 2 8" xfId="20892"/>
    <cellStyle name="Total 2 8 2" xfId="20893"/>
    <cellStyle name="Total 2 8 2 2" xfId="20982"/>
    <cellStyle name="Total 2 8 2 2 2" xfId="21858"/>
    <cellStyle name="Total 2 8 2 3" xfId="21817"/>
    <cellStyle name="Total 2 8 3" xfId="20894"/>
    <cellStyle name="Total 2 8 3 2" xfId="20981"/>
    <cellStyle name="Total 2 8 3 2 2" xfId="21857"/>
    <cellStyle name="Total 2 8 3 3" xfId="21818"/>
    <cellStyle name="Total 2 8 4" xfId="20895"/>
    <cellStyle name="Total 2 8 4 2" xfId="20980"/>
    <cellStyle name="Total 2 8 4 2 2" xfId="21856"/>
    <cellStyle name="Total 2 8 4 3" xfId="21819"/>
    <cellStyle name="Total 2 8 5" xfId="20896"/>
    <cellStyle name="Total 2 8 5 2" xfId="20979"/>
    <cellStyle name="Total 2 8 5 2 2" xfId="21855"/>
    <cellStyle name="Total 2 8 5 3" xfId="21820"/>
    <cellStyle name="Total 2 9" xfId="20897"/>
    <cellStyle name="Total 2 9 2" xfId="20898"/>
    <cellStyle name="Total 2 9 2 2" xfId="20978"/>
    <cellStyle name="Total 2 9 2 2 2" xfId="21854"/>
    <cellStyle name="Total 2 9 2 3" xfId="21821"/>
    <cellStyle name="Total 2 9 3" xfId="20899"/>
    <cellStyle name="Total 2 9 3 2" xfId="20977"/>
    <cellStyle name="Total 2 9 3 2 2" xfId="21853"/>
    <cellStyle name="Total 2 9 3 3" xfId="21822"/>
    <cellStyle name="Total 2 9 4" xfId="20900"/>
    <cellStyle name="Total 2 9 4 2" xfId="20976"/>
    <cellStyle name="Total 2 9 4 2 2" xfId="21852"/>
    <cellStyle name="Total 2 9 4 3" xfId="21823"/>
    <cellStyle name="Total 2 9 5" xfId="20901"/>
    <cellStyle name="Total 2 9 5 2" xfId="20975"/>
    <cellStyle name="Total 2 9 5 2 2" xfId="21851"/>
    <cellStyle name="Total 2 9 5 3" xfId="21824"/>
    <cellStyle name="Total 3" xfId="20902"/>
    <cellStyle name="Total 3 2" xfId="20903"/>
    <cellStyle name="Total 3 2 2" xfId="20973"/>
    <cellStyle name="Total 3 2 2 2" xfId="21849"/>
    <cellStyle name="Total 3 2 3" xfId="21826"/>
    <cellStyle name="Total 3 3" xfId="20904"/>
    <cellStyle name="Total 3 3 2" xfId="20972"/>
    <cellStyle name="Total 3 3 2 2" xfId="21848"/>
    <cellStyle name="Total 3 3 3" xfId="21827"/>
    <cellStyle name="Total 3 4" xfId="20974"/>
    <cellStyle name="Total 3 4 2" xfId="21850"/>
    <cellStyle name="Total 3 5" xfId="21825"/>
    <cellStyle name="Total 4" xfId="20905"/>
    <cellStyle name="Total 4 2" xfId="20906"/>
    <cellStyle name="Total 4 2 2" xfId="20970"/>
    <cellStyle name="Total 4 2 2 2" xfId="21846"/>
    <cellStyle name="Total 4 2 3" xfId="21829"/>
    <cellStyle name="Total 4 3" xfId="20907"/>
    <cellStyle name="Total 4 3 2" xfId="20969"/>
    <cellStyle name="Total 4 3 2 2" xfId="21845"/>
    <cellStyle name="Total 4 3 3" xfId="21830"/>
    <cellStyle name="Total 4 4" xfId="20971"/>
    <cellStyle name="Total 4 4 2" xfId="21847"/>
    <cellStyle name="Total 4 5" xfId="21828"/>
    <cellStyle name="Total 5" xfId="20908"/>
    <cellStyle name="Total 5 2" xfId="20909"/>
    <cellStyle name="Total 5 2 2" xfId="20967"/>
    <cellStyle name="Total 5 2 2 2" xfId="21843"/>
    <cellStyle name="Total 5 2 3" xfId="21832"/>
    <cellStyle name="Total 5 3" xfId="20910"/>
    <cellStyle name="Total 5 3 2" xfId="20966"/>
    <cellStyle name="Total 5 3 2 2" xfId="21842"/>
    <cellStyle name="Total 5 3 3" xfId="21833"/>
    <cellStyle name="Total 5 4" xfId="20968"/>
    <cellStyle name="Total 5 4 2" xfId="21844"/>
    <cellStyle name="Total 5 5" xfId="21831"/>
    <cellStyle name="Total 6" xfId="20911"/>
    <cellStyle name="Total 6 2" xfId="20912"/>
    <cellStyle name="Total 6 2 2" xfId="20964"/>
    <cellStyle name="Total 6 2 2 2" xfId="21840"/>
    <cellStyle name="Total 6 2 3" xfId="21835"/>
    <cellStyle name="Total 6 3" xfId="20913"/>
    <cellStyle name="Total 6 3 2" xfId="20963"/>
    <cellStyle name="Total 6 3 2 2" xfId="21839"/>
    <cellStyle name="Total 6 3 3" xfId="21836"/>
    <cellStyle name="Total 6 4" xfId="20965"/>
    <cellStyle name="Total 6 4 2" xfId="21841"/>
    <cellStyle name="Total 6 5" xfId="21834"/>
    <cellStyle name="Total 7" xfId="20914"/>
    <cellStyle name="Total 7 2" xfId="20962"/>
    <cellStyle name="Total 7 2 2" xfId="21838"/>
    <cellStyle name="Total 7 3" xfId="21837"/>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NBG%20Reports/FINSTAT/2017/FRM-BPC-MM-2017063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G1-BPC-QQ-20180630%20-%20with%20cr.ris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RC (2)"/>
      <sheetName val="RC"/>
      <sheetName val="RC-C"/>
      <sheetName val="RC-S"/>
      <sheetName val="RC-L"/>
      <sheetName val="RC-A"/>
      <sheetName val="RC-I"/>
      <sheetName val="RC-D"/>
      <sheetName val="RC-B"/>
      <sheetName val="RC-SD"/>
      <sheetName val="RC-O"/>
      <sheetName val="RC-P"/>
      <sheetName val="RI"/>
      <sheetName val="RI-C"/>
      <sheetName val="RI-AC"/>
      <sheetName val="RI-A"/>
      <sheetName val="A-L"/>
      <sheetName val="A-G"/>
      <sheetName val="A-CP"/>
      <sheetName val="A-D"/>
      <sheetName val="A-CAn"/>
      <sheetName val="A_CI"/>
      <sheetName val="A-CI (OLD)"/>
      <sheetName val="FXD"/>
      <sheetName val="FX"/>
      <sheetName val="A-LD"/>
      <sheetName val="A-LS"/>
      <sheetName val="A"/>
      <sheetName val="Capital"/>
      <sheetName val="Risk Weighted Risk Exposures"/>
      <sheetName val="CR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8">
          <cell r="E8">
            <v>1949168.17</v>
          </cell>
        </row>
        <row r="9">
          <cell r="E9">
            <v>36451202.410000004</v>
          </cell>
        </row>
        <row r="10">
          <cell r="E10">
            <v>481121.49</v>
          </cell>
        </row>
        <row r="11">
          <cell r="E11">
            <v>24894995.165400002</v>
          </cell>
        </row>
        <row r="12">
          <cell r="E12">
            <v>33827.078399999999</v>
          </cell>
        </row>
        <row r="13">
          <cell r="E13">
            <v>729590.85959999997</v>
          </cell>
        </row>
        <row r="14">
          <cell r="E14">
            <v>1218947.1762000001</v>
          </cell>
        </row>
        <row r="15">
          <cell r="E15">
            <v>327731.65970000002</v>
          </cell>
        </row>
        <row r="16">
          <cell r="E16">
            <v>666765.6311</v>
          </cell>
        </row>
        <row r="17">
          <cell r="E17">
            <v>6035153.9699999997</v>
          </cell>
        </row>
        <row r="18">
          <cell r="E18">
            <v>2063069.3796000001</v>
          </cell>
        </row>
        <row r="19">
          <cell r="E19">
            <v>573395.27</v>
          </cell>
        </row>
        <row r="20">
          <cell r="E20">
            <v>880832.25</v>
          </cell>
        </row>
        <row r="21">
          <cell r="E21">
            <v>0</v>
          </cell>
        </row>
        <row r="22">
          <cell r="E22">
            <v>39854598.100000009</v>
          </cell>
        </row>
        <row r="23">
          <cell r="E23"/>
        </row>
        <row r="24">
          <cell r="E24">
            <v>2419935.374698</v>
          </cell>
        </row>
        <row r="25">
          <cell r="E25">
            <v>5029575.7853020001</v>
          </cell>
        </row>
        <row r="26">
          <cell r="E26">
            <v>3696.59</v>
          </cell>
        </row>
        <row r="27">
          <cell r="E27">
            <v>0</v>
          </cell>
        </row>
        <row r="28">
          <cell r="E28">
            <v>8384881.3999999994</v>
          </cell>
        </row>
        <row r="29">
          <cell r="E29">
            <v>0</v>
          </cell>
        </row>
        <row r="30">
          <cell r="E30">
            <v>15838089.149999999</v>
          </cell>
        </row>
        <row r="31">
          <cell r="E31">
            <v>24016508.95000001</v>
          </cell>
        </row>
        <row r="32">
          <cell r="E32"/>
        </row>
        <row r="33">
          <cell r="E33"/>
        </row>
        <row r="34">
          <cell r="E34">
            <v>1194874.8638999998</v>
          </cell>
        </row>
        <row r="35">
          <cell r="E35">
            <v>4989949.8938999996</v>
          </cell>
        </row>
        <row r="36">
          <cell r="E36">
            <v>3795075.03</v>
          </cell>
        </row>
        <row r="37">
          <cell r="E37">
            <v>7517.39</v>
          </cell>
        </row>
        <row r="38">
          <cell r="E38">
            <v>0</v>
          </cell>
        </row>
        <row r="39">
          <cell r="E39">
            <v>0</v>
          </cell>
        </row>
        <row r="40">
          <cell r="E40">
            <v>5499452.7300000004</v>
          </cell>
        </row>
        <row r="41">
          <cell r="E41">
            <v>-3848411.74</v>
          </cell>
        </row>
        <row r="42">
          <cell r="E42">
            <v>-23259.32</v>
          </cell>
        </row>
        <row r="43">
          <cell r="E43">
            <v>1072144.72</v>
          </cell>
        </row>
        <row r="44">
          <cell r="E44">
            <v>236646.39409999998</v>
          </cell>
        </row>
        <row r="45">
          <cell r="E45">
            <v>4138965.0380000002</v>
          </cell>
        </row>
        <row r="46">
          <cell r="E46"/>
        </row>
        <row r="47">
          <cell r="E47">
            <v>3653800.68</v>
          </cell>
        </row>
        <row r="48">
          <cell r="E48">
            <v>2533982.04</v>
          </cell>
        </row>
        <row r="49">
          <cell r="E49">
            <v>7831189.6699999999</v>
          </cell>
        </row>
        <row r="50">
          <cell r="E50">
            <v>125369.54000000001</v>
          </cell>
        </row>
        <row r="51">
          <cell r="E51">
            <v>3225520.53</v>
          </cell>
        </row>
        <row r="52">
          <cell r="E52">
            <v>2137325.5299999998</v>
          </cell>
        </row>
        <row r="53">
          <cell r="E53">
            <v>19507187.989999998</v>
          </cell>
        </row>
        <row r="54">
          <cell r="E54">
            <v>-15368222.952</v>
          </cell>
        </row>
        <row r="55">
          <cell r="E55"/>
        </row>
        <row r="56">
          <cell r="E56">
            <v>8648285.9980000108</v>
          </cell>
        </row>
        <row r="57">
          <cell r="E57"/>
        </row>
        <row r="58">
          <cell r="E58">
            <v>-97157.06</v>
          </cell>
        </row>
        <row r="59">
          <cell r="E59">
            <v>0</v>
          </cell>
        </row>
        <row r="60">
          <cell r="E60">
            <v>1161453.1499999999</v>
          </cell>
        </row>
        <row r="61">
          <cell r="E61">
            <v>1064296.0899999999</v>
          </cell>
        </row>
        <row r="62">
          <cell r="E62"/>
        </row>
        <row r="63">
          <cell r="E63">
            <v>7583989.908000011</v>
          </cell>
        </row>
        <row r="64">
          <cell r="E64">
            <v>948058.03</v>
          </cell>
        </row>
        <row r="65">
          <cell r="E65">
            <v>6635931.8780000107</v>
          </cell>
        </row>
        <row r="66">
          <cell r="E66">
            <v>-101745.69</v>
          </cell>
        </row>
        <row r="67">
          <cell r="E67">
            <v>6534186.1880000103</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1. key ratios"/>
      <sheetName val="2. RC"/>
      <sheetName val="3. PL"/>
      <sheetName val="4. Off-Balance"/>
      <sheetName val="5. RWA"/>
      <sheetName val="6. Administrators-shareholders"/>
      <sheetName val="7. LI1"/>
      <sheetName val="8. LI2"/>
      <sheetName val="9. Capital"/>
      <sheetName val="10. CC2"/>
      <sheetName val="11. CRWA"/>
      <sheetName val="12. CRM"/>
      <sheetName val="13. CRME"/>
      <sheetName val="14. LCR"/>
      <sheetName val="15. CCR"/>
      <sheetName val="16. CR-General"/>
      <sheetName val="17. CR-Quality"/>
      <sheetName val="18. CR-PTI,LTV"/>
      <sheetName val="19. CR (ratios)"/>
      <sheetName val="Instruction"/>
    </sheetNames>
    <sheetDataSet>
      <sheetData sheetId="0">
        <row r="2">
          <cell r="C2" t="str">
            <v>ს.ს "პროკრედიტ ბანკი"</v>
          </cell>
        </row>
      </sheetData>
      <sheetData sheetId="1">
        <row r="2">
          <cell r="B2">
            <v>43281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zoomScaleNormal="100" workbookViewId="0">
      <pane xSplit="1" ySplit="7" topLeftCell="B8" activePane="bottomRight" state="frozen"/>
      <selection pane="topRight" activeCell="B1" sqref="B1"/>
      <selection pane="bottomLeft" activeCell="A8" sqref="A8"/>
      <selection pane="bottomRight" activeCell="B20" sqref="B20"/>
    </sheetView>
  </sheetViews>
  <sheetFormatPr defaultRowHeight="15"/>
  <cols>
    <col min="1" max="1" width="10.28515625" style="1" customWidth="1"/>
    <col min="2" max="2" width="128.5703125" customWidth="1"/>
    <col min="3" max="3" width="39.42578125" customWidth="1"/>
    <col min="7" max="7" width="25" customWidth="1"/>
  </cols>
  <sheetData>
    <row r="1" spans="1:3" ht="15.75">
      <c r="A1" s="6"/>
      <c r="B1" s="120" t="s">
        <v>256</v>
      </c>
      <c r="C1" s="60"/>
    </row>
    <row r="2" spans="1:3" s="117" customFormat="1" ht="15.75">
      <c r="A2" s="148">
        <v>1</v>
      </c>
      <c r="B2" s="118" t="s">
        <v>257</v>
      </c>
      <c r="C2" s="269" t="s">
        <v>412</v>
      </c>
    </row>
    <row r="3" spans="1:3" s="117" customFormat="1" ht="15.75">
      <c r="A3" s="148">
        <v>2</v>
      </c>
      <c r="B3" s="119" t="s">
        <v>258</v>
      </c>
      <c r="C3" s="269" t="s">
        <v>413</v>
      </c>
    </row>
    <row r="4" spans="1:3" s="117" customFormat="1" ht="15.75">
      <c r="A4" s="148">
        <v>3</v>
      </c>
      <c r="B4" s="119" t="s">
        <v>435</v>
      </c>
      <c r="C4" s="269" t="s">
        <v>414</v>
      </c>
    </row>
    <row r="5" spans="1:3" s="117" customFormat="1" ht="15.75">
      <c r="A5" s="149">
        <v>4</v>
      </c>
      <c r="B5" s="122" t="s">
        <v>259</v>
      </c>
      <c r="C5" s="269" t="s">
        <v>415</v>
      </c>
    </row>
    <row r="6" spans="1:3" s="121" customFormat="1" ht="65.25" customHeight="1">
      <c r="A6" s="484" t="s">
        <v>375</v>
      </c>
      <c r="B6" s="485"/>
      <c r="C6" s="485"/>
    </row>
    <row r="7" spans="1:3">
      <c r="A7" s="261" t="s">
        <v>329</v>
      </c>
      <c r="B7" s="262" t="s">
        <v>260</v>
      </c>
    </row>
    <row r="8" spans="1:3">
      <c r="A8" s="263">
        <v>1</v>
      </c>
      <c r="B8" s="260" t="s">
        <v>226</v>
      </c>
    </row>
    <row r="9" spans="1:3">
      <c r="A9" s="263">
        <v>2</v>
      </c>
      <c r="B9" s="260" t="s">
        <v>261</v>
      </c>
    </row>
    <row r="10" spans="1:3">
      <c r="A10" s="263">
        <v>3</v>
      </c>
      <c r="B10" s="260" t="s">
        <v>262</v>
      </c>
    </row>
    <row r="11" spans="1:3">
      <c r="A11" s="263">
        <v>4</v>
      </c>
      <c r="B11" s="260" t="s">
        <v>263</v>
      </c>
      <c r="C11" s="116"/>
    </row>
    <row r="12" spans="1:3">
      <c r="A12" s="263">
        <v>5</v>
      </c>
      <c r="B12" s="260" t="s">
        <v>190</v>
      </c>
    </row>
    <row r="13" spans="1:3">
      <c r="A13" s="263">
        <v>6</v>
      </c>
      <c r="B13" s="264" t="s">
        <v>151</v>
      </c>
    </row>
    <row r="14" spans="1:3">
      <c r="A14" s="263">
        <v>7</v>
      </c>
      <c r="B14" s="260" t="s">
        <v>264</v>
      </c>
    </row>
    <row r="15" spans="1:3">
      <c r="A15" s="263">
        <v>8</v>
      </c>
      <c r="B15" s="260" t="s">
        <v>268</v>
      </c>
    </row>
    <row r="16" spans="1:3">
      <c r="A16" s="263">
        <v>9</v>
      </c>
      <c r="B16" s="260" t="s">
        <v>89</v>
      </c>
    </row>
    <row r="17" spans="1:2">
      <c r="A17" s="265" t="s">
        <v>407</v>
      </c>
      <c r="B17" s="260" t="s">
        <v>406</v>
      </c>
    </row>
    <row r="18" spans="1:2">
      <c r="A18" s="263">
        <v>10</v>
      </c>
      <c r="B18" s="260" t="s">
        <v>271</v>
      </c>
    </row>
    <row r="19" spans="1:2">
      <c r="A19" s="263">
        <v>11</v>
      </c>
      <c r="B19" s="264" t="s">
        <v>252</v>
      </c>
    </row>
    <row r="20" spans="1:2">
      <c r="A20" s="263">
        <v>12</v>
      </c>
      <c r="B20" s="264" t="s">
        <v>249</v>
      </c>
    </row>
    <row r="21" spans="1:2">
      <c r="A21" s="263">
        <v>13</v>
      </c>
      <c r="B21" s="266" t="s">
        <v>365</v>
      </c>
    </row>
    <row r="22" spans="1:2">
      <c r="A22" s="263">
        <v>14</v>
      </c>
      <c r="B22" s="267" t="s">
        <v>396</v>
      </c>
    </row>
    <row r="23" spans="1:2">
      <c r="A23" s="268">
        <v>15</v>
      </c>
      <c r="B23" s="264" t="s">
        <v>78</v>
      </c>
    </row>
    <row r="24" spans="1:2">
      <c r="A24" s="4"/>
      <c r="B24" s="2"/>
    </row>
    <row r="25" spans="1:2">
      <c r="A25" s="4"/>
      <c r="B25" s="2"/>
    </row>
    <row r="26" spans="1:2">
      <c r="A26" s="4"/>
      <c r="B26" s="2"/>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activeCell="E28" sqref="E28"/>
      <selection pane="topRight" activeCell="E28" sqref="E28"/>
      <selection pane="bottomLeft" activeCell="E28" sqref="E28"/>
      <selection pane="bottomRight" activeCell="D6" sqref="D6:D52"/>
    </sheetView>
  </sheetViews>
  <sheetFormatPr defaultRowHeight="15"/>
  <cols>
    <col min="1" max="1" width="9.5703125" style="4" bestFit="1" customWidth="1"/>
    <col min="2" max="2" width="132.42578125" style="1" customWidth="1"/>
    <col min="3" max="3" width="18.42578125" style="1" customWidth="1"/>
  </cols>
  <sheetData>
    <row r="1" spans="1:6" ht="15.75">
      <c r="A1" s="13" t="s">
        <v>191</v>
      </c>
      <c r="B1" s="12" t="str">
        <f>Info!C2</f>
        <v>ს.ს "პროკრედიტ ბანკი"</v>
      </c>
      <c r="D1" s="1"/>
      <c r="E1" s="1"/>
      <c r="F1" s="1"/>
    </row>
    <row r="2" spans="1:6" s="17" customFormat="1" ht="15.75" customHeight="1">
      <c r="A2" s="17" t="s">
        <v>192</v>
      </c>
      <c r="B2" s="273">
        <f>'1. key ratios'!B2</f>
        <v>43281</v>
      </c>
    </row>
    <row r="3" spans="1:6" s="17" customFormat="1" ht="15.75" customHeight="1"/>
    <row r="4" spans="1:6" ht="15.75" thickBot="1">
      <c r="A4" s="4" t="s">
        <v>338</v>
      </c>
      <c r="B4" s="28" t="s">
        <v>89</v>
      </c>
    </row>
    <row r="5" spans="1:6">
      <c r="A5" s="81" t="s">
        <v>27</v>
      </c>
      <c r="B5" s="82"/>
      <c r="C5" s="83" t="s">
        <v>28</v>
      </c>
    </row>
    <row r="6" spans="1:6">
      <c r="A6" s="84">
        <v>1</v>
      </c>
      <c r="B6" s="49" t="s">
        <v>29</v>
      </c>
      <c r="C6" s="166">
        <f>SUM(C7:C11)</f>
        <v>193933607.70820001</v>
      </c>
      <c r="D6" s="289"/>
    </row>
    <row r="7" spans="1:6">
      <c r="A7" s="84">
        <v>2</v>
      </c>
      <c r="B7" s="46" t="s">
        <v>30</v>
      </c>
      <c r="C7" s="167">
        <v>88914815</v>
      </c>
      <c r="D7" s="289"/>
    </row>
    <row r="8" spans="1:6">
      <c r="A8" s="84">
        <v>3</v>
      </c>
      <c r="B8" s="40" t="s">
        <v>31</v>
      </c>
      <c r="C8" s="167">
        <v>36388151.469999999</v>
      </c>
      <c r="D8" s="289"/>
    </row>
    <row r="9" spans="1:6">
      <c r="A9" s="84">
        <v>4</v>
      </c>
      <c r="B9" s="40" t="s">
        <v>32</v>
      </c>
      <c r="C9" s="167">
        <v>0</v>
      </c>
      <c r="D9" s="289"/>
    </row>
    <row r="10" spans="1:6">
      <c r="A10" s="84">
        <v>5</v>
      </c>
      <c r="B10" s="40" t="s">
        <v>33</v>
      </c>
      <c r="C10" s="167">
        <v>0</v>
      </c>
      <c r="D10" s="289"/>
    </row>
    <row r="11" spans="1:6">
      <c r="A11" s="84">
        <v>6</v>
      </c>
      <c r="B11" s="47" t="s">
        <v>34</v>
      </c>
      <c r="C11" s="167">
        <v>68630641.238200009</v>
      </c>
      <c r="D11" s="289"/>
    </row>
    <row r="12" spans="1:6" s="3" customFormat="1">
      <c r="A12" s="84">
        <v>7</v>
      </c>
      <c r="B12" s="49" t="s">
        <v>35</v>
      </c>
      <c r="C12" s="168">
        <f>SUM(C13:C27)</f>
        <v>7476502.1600000001</v>
      </c>
      <c r="D12" s="289"/>
    </row>
    <row r="13" spans="1:6" s="3" customFormat="1">
      <c r="A13" s="84">
        <v>8</v>
      </c>
      <c r="B13" s="48" t="s">
        <v>36</v>
      </c>
      <c r="C13" s="169">
        <v>0</v>
      </c>
      <c r="D13" s="289"/>
    </row>
    <row r="14" spans="1:6" s="3" customFormat="1" ht="25.5">
      <c r="A14" s="84">
        <v>9</v>
      </c>
      <c r="B14" s="41" t="s">
        <v>37</v>
      </c>
      <c r="C14" s="169">
        <v>0</v>
      </c>
      <c r="D14" s="289"/>
    </row>
    <row r="15" spans="1:6" s="3" customFormat="1">
      <c r="A15" s="84">
        <v>10</v>
      </c>
      <c r="B15" s="42" t="s">
        <v>38</v>
      </c>
      <c r="C15" s="169">
        <v>1281929.9800000004</v>
      </c>
      <c r="D15" s="289"/>
    </row>
    <row r="16" spans="1:6" s="3" customFormat="1">
      <c r="A16" s="84">
        <v>11</v>
      </c>
      <c r="B16" s="43" t="s">
        <v>39</v>
      </c>
      <c r="C16" s="169">
        <v>0</v>
      </c>
      <c r="D16" s="289"/>
    </row>
    <row r="17" spans="1:4" s="3" customFormat="1">
      <c r="A17" s="84">
        <v>12</v>
      </c>
      <c r="B17" s="42" t="s">
        <v>40</v>
      </c>
      <c r="C17" s="169">
        <v>0</v>
      </c>
      <c r="D17" s="289"/>
    </row>
    <row r="18" spans="1:4" s="3" customFormat="1">
      <c r="A18" s="84">
        <v>13</v>
      </c>
      <c r="B18" s="42" t="s">
        <v>41</v>
      </c>
      <c r="C18" s="169">
        <v>0</v>
      </c>
      <c r="D18" s="289"/>
    </row>
    <row r="19" spans="1:4" s="3" customFormat="1">
      <c r="A19" s="84">
        <v>14</v>
      </c>
      <c r="B19" s="42" t="s">
        <v>42</v>
      </c>
      <c r="C19" s="169">
        <v>0</v>
      </c>
      <c r="D19" s="289"/>
    </row>
    <row r="20" spans="1:4" s="3" customFormat="1" ht="25.5">
      <c r="A20" s="84">
        <v>15</v>
      </c>
      <c r="B20" s="42" t="s">
        <v>43</v>
      </c>
      <c r="C20" s="169">
        <v>0</v>
      </c>
      <c r="D20" s="289"/>
    </row>
    <row r="21" spans="1:4" s="3" customFormat="1" ht="25.5">
      <c r="A21" s="84">
        <v>16</v>
      </c>
      <c r="B21" s="41" t="s">
        <v>44</v>
      </c>
      <c r="C21" s="169">
        <v>0</v>
      </c>
      <c r="D21" s="289"/>
    </row>
    <row r="22" spans="1:4" s="3" customFormat="1">
      <c r="A22" s="84">
        <v>17</v>
      </c>
      <c r="B22" s="85" t="s">
        <v>45</v>
      </c>
      <c r="C22" s="169">
        <v>6194572.1799999997</v>
      </c>
      <c r="D22" s="289"/>
    </row>
    <row r="23" spans="1:4" s="3" customFormat="1" ht="25.5">
      <c r="A23" s="84">
        <v>18</v>
      </c>
      <c r="B23" s="41" t="s">
        <v>46</v>
      </c>
      <c r="C23" s="169">
        <v>0</v>
      </c>
      <c r="D23" s="289"/>
    </row>
    <row r="24" spans="1:4" s="3" customFormat="1" ht="25.5">
      <c r="A24" s="84">
        <v>19</v>
      </c>
      <c r="B24" s="41" t="s">
        <v>47</v>
      </c>
      <c r="C24" s="169">
        <v>0</v>
      </c>
      <c r="D24" s="289"/>
    </row>
    <row r="25" spans="1:4" s="3" customFormat="1" ht="25.5">
      <c r="A25" s="84">
        <v>20</v>
      </c>
      <c r="B25" s="44" t="s">
        <v>48</v>
      </c>
      <c r="C25" s="169">
        <v>0</v>
      </c>
      <c r="D25" s="289"/>
    </row>
    <row r="26" spans="1:4" s="3" customFormat="1">
      <c r="A26" s="84">
        <v>21</v>
      </c>
      <c r="B26" s="44" t="s">
        <v>49</v>
      </c>
      <c r="C26" s="169">
        <v>0</v>
      </c>
      <c r="D26" s="289"/>
    </row>
    <row r="27" spans="1:4" s="3" customFormat="1" ht="25.5">
      <c r="A27" s="84">
        <v>22</v>
      </c>
      <c r="B27" s="44" t="s">
        <v>50</v>
      </c>
      <c r="C27" s="169">
        <v>0</v>
      </c>
      <c r="D27" s="289"/>
    </row>
    <row r="28" spans="1:4" s="3" customFormat="1">
      <c r="A28" s="84">
        <v>23</v>
      </c>
      <c r="B28" s="50" t="s">
        <v>24</v>
      </c>
      <c r="C28" s="168">
        <f>C6-C12</f>
        <v>186457105.54820001</v>
      </c>
      <c r="D28" s="289"/>
    </row>
    <row r="29" spans="1:4" s="3" customFormat="1">
      <c r="A29" s="86"/>
      <c r="B29" s="45"/>
      <c r="C29" s="169"/>
      <c r="D29" s="289"/>
    </row>
    <row r="30" spans="1:4" s="3" customFormat="1">
      <c r="A30" s="86">
        <v>24</v>
      </c>
      <c r="B30" s="50" t="s">
        <v>51</v>
      </c>
      <c r="C30" s="168">
        <f>C31+C34</f>
        <v>0</v>
      </c>
      <c r="D30" s="289"/>
    </row>
    <row r="31" spans="1:4" s="3" customFormat="1">
      <c r="A31" s="86">
        <v>25</v>
      </c>
      <c r="B31" s="40" t="s">
        <v>52</v>
      </c>
      <c r="C31" s="170">
        <f>C32+C33</f>
        <v>0</v>
      </c>
      <c r="D31" s="289"/>
    </row>
    <row r="32" spans="1:4" s="3" customFormat="1">
      <c r="A32" s="86">
        <v>26</v>
      </c>
      <c r="B32" s="114" t="s">
        <v>53</v>
      </c>
      <c r="C32" s="169"/>
      <c r="D32" s="289"/>
    </row>
    <row r="33" spans="1:4" s="3" customFormat="1">
      <c r="A33" s="86">
        <v>27</v>
      </c>
      <c r="B33" s="114" t="s">
        <v>54</v>
      </c>
      <c r="C33" s="169"/>
      <c r="D33" s="289"/>
    </row>
    <row r="34" spans="1:4" s="3" customFormat="1">
      <c r="A34" s="86">
        <v>28</v>
      </c>
      <c r="B34" s="40" t="s">
        <v>55</v>
      </c>
      <c r="C34" s="169"/>
      <c r="D34" s="289"/>
    </row>
    <row r="35" spans="1:4" s="3" customFormat="1">
      <c r="A35" s="86">
        <v>29</v>
      </c>
      <c r="B35" s="50" t="s">
        <v>56</v>
      </c>
      <c r="C35" s="168">
        <f>SUM(C36:C40)</f>
        <v>0</v>
      </c>
      <c r="D35" s="289"/>
    </row>
    <row r="36" spans="1:4" s="3" customFormat="1">
      <c r="A36" s="86">
        <v>30</v>
      </c>
      <c r="B36" s="41" t="s">
        <v>57</v>
      </c>
      <c r="C36" s="169"/>
      <c r="D36" s="289"/>
    </row>
    <row r="37" spans="1:4" s="3" customFormat="1">
      <c r="A37" s="86">
        <v>31</v>
      </c>
      <c r="B37" s="42" t="s">
        <v>58</v>
      </c>
      <c r="C37" s="169"/>
      <c r="D37" s="289"/>
    </row>
    <row r="38" spans="1:4" s="3" customFormat="1" ht="30.75" customHeight="1">
      <c r="A38" s="86">
        <v>32</v>
      </c>
      <c r="B38" s="41" t="s">
        <v>59</v>
      </c>
      <c r="C38" s="169"/>
      <c r="D38" s="289"/>
    </row>
    <row r="39" spans="1:4" s="3" customFormat="1" ht="30.75" customHeight="1">
      <c r="A39" s="86">
        <v>33</v>
      </c>
      <c r="B39" s="41" t="s">
        <v>47</v>
      </c>
      <c r="C39" s="169"/>
      <c r="D39" s="289"/>
    </row>
    <row r="40" spans="1:4" s="3" customFormat="1" ht="30.75" customHeight="1">
      <c r="A40" s="86">
        <v>34</v>
      </c>
      <c r="B40" s="44" t="s">
        <v>60</v>
      </c>
      <c r="C40" s="169"/>
      <c r="D40" s="289"/>
    </row>
    <row r="41" spans="1:4" s="3" customFormat="1">
      <c r="A41" s="86">
        <v>35</v>
      </c>
      <c r="B41" s="50" t="s">
        <v>25</v>
      </c>
      <c r="C41" s="168">
        <f>C30-C35</f>
        <v>0</v>
      </c>
      <c r="D41" s="289"/>
    </row>
    <row r="42" spans="1:4" s="3" customFormat="1">
      <c r="A42" s="86"/>
      <c r="B42" s="45"/>
      <c r="C42" s="169"/>
      <c r="D42" s="289"/>
    </row>
    <row r="43" spans="1:4" s="3" customFormat="1">
      <c r="A43" s="86">
        <v>36</v>
      </c>
      <c r="B43" s="51" t="s">
        <v>61</v>
      </c>
      <c r="C43" s="168">
        <f>SUM(C44:C46)</f>
        <v>44139047.280182146</v>
      </c>
      <c r="D43" s="289"/>
    </row>
    <row r="44" spans="1:4" s="3" customFormat="1">
      <c r="A44" s="86">
        <v>37</v>
      </c>
      <c r="B44" s="40" t="s">
        <v>62</v>
      </c>
      <c r="C44" s="169">
        <v>31870800</v>
      </c>
      <c r="D44" s="289"/>
    </row>
    <row r="45" spans="1:4" s="3" customFormat="1">
      <c r="A45" s="86">
        <v>38</v>
      </c>
      <c r="B45" s="40" t="s">
        <v>63</v>
      </c>
      <c r="C45" s="169">
        <v>0</v>
      </c>
      <c r="D45" s="289"/>
    </row>
    <row r="46" spans="1:4" s="3" customFormat="1">
      <c r="A46" s="86">
        <v>39</v>
      </c>
      <c r="B46" s="40" t="s">
        <v>64</v>
      </c>
      <c r="C46" s="169">
        <v>12268247.280182146</v>
      </c>
      <c r="D46" s="289"/>
    </row>
    <row r="47" spans="1:4" s="3" customFormat="1">
      <c r="A47" s="86">
        <v>40</v>
      </c>
      <c r="B47" s="51" t="s">
        <v>65</v>
      </c>
      <c r="C47" s="168">
        <f>SUM(C48:C51)</f>
        <v>0</v>
      </c>
      <c r="D47" s="289"/>
    </row>
    <row r="48" spans="1:4" s="3" customFormat="1">
      <c r="A48" s="86">
        <v>41</v>
      </c>
      <c r="B48" s="41" t="s">
        <v>66</v>
      </c>
      <c r="C48" s="169"/>
      <c r="D48" s="289"/>
    </row>
    <row r="49" spans="1:4" s="3" customFormat="1">
      <c r="A49" s="86">
        <v>42</v>
      </c>
      <c r="B49" s="42" t="s">
        <v>67</v>
      </c>
      <c r="C49" s="169"/>
      <c r="D49" s="289"/>
    </row>
    <row r="50" spans="1:4" s="3" customFormat="1" ht="28.5" customHeight="1">
      <c r="A50" s="86">
        <v>43</v>
      </c>
      <c r="B50" s="41" t="s">
        <v>68</v>
      </c>
      <c r="C50" s="169"/>
      <c r="D50" s="289"/>
    </row>
    <row r="51" spans="1:4" s="3" customFormat="1" ht="28.5" customHeight="1">
      <c r="A51" s="86">
        <v>44</v>
      </c>
      <c r="B51" s="41" t="s">
        <v>47</v>
      </c>
      <c r="C51" s="169"/>
      <c r="D51" s="289"/>
    </row>
    <row r="52" spans="1:4" s="3" customFormat="1" ht="15.75" thickBot="1">
      <c r="A52" s="87">
        <v>45</v>
      </c>
      <c r="B52" s="88" t="s">
        <v>26</v>
      </c>
      <c r="C52" s="171">
        <f>C43-C47</f>
        <v>44139047.280182146</v>
      </c>
      <c r="D52" s="289"/>
    </row>
    <row r="55" spans="1:4">
      <c r="B55" s="1" t="s">
        <v>228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E44"/>
  <sheetViews>
    <sheetView zoomScale="85" zoomScaleNormal="85" workbookViewId="0">
      <pane xSplit="1" ySplit="5" topLeftCell="B6" activePane="bottomRight" state="frozen"/>
      <selection activeCell="E28" sqref="E28"/>
      <selection pane="topRight" activeCell="E28" sqref="E28"/>
      <selection pane="bottomLeft" activeCell="E28" sqref="E28"/>
      <selection pane="bottomRight" activeCell="E6" sqref="E6:E44"/>
    </sheetView>
  </sheetViews>
  <sheetFormatPr defaultRowHeight="15.75"/>
  <cols>
    <col min="1" max="1" width="10.7109375" style="38" customWidth="1"/>
    <col min="2" max="2" width="91.85546875" style="38" customWidth="1"/>
    <col min="3" max="3" width="53.140625" style="38" customWidth="1"/>
    <col min="4" max="4" width="32.28515625" style="38" customWidth="1"/>
  </cols>
  <sheetData>
    <row r="1" spans="1:5">
      <c r="A1" s="13" t="s">
        <v>191</v>
      </c>
      <c r="B1" s="15" t="str">
        <f>Info!C2</f>
        <v>ს.ს "პროკრედიტ ბანკი"</v>
      </c>
    </row>
    <row r="2" spans="1:5" s="17" customFormat="1" ht="15">
      <c r="A2" s="17" t="s">
        <v>192</v>
      </c>
      <c r="B2" s="273">
        <f>'1. key ratios'!B2</f>
        <v>43281</v>
      </c>
    </row>
    <row r="3" spans="1:5" s="17" customFormat="1" ht="15">
      <c r="A3" s="21"/>
    </row>
    <row r="4" spans="1:5" s="17" customFormat="1" thickBot="1">
      <c r="A4" s="17" t="s">
        <v>339</v>
      </c>
      <c r="B4" s="137" t="s">
        <v>271</v>
      </c>
      <c r="D4" s="139" t="s">
        <v>95</v>
      </c>
    </row>
    <row r="5" spans="1:5" ht="38.25">
      <c r="A5" s="99" t="s">
        <v>27</v>
      </c>
      <c r="B5" s="100" t="s">
        <v>234</v>
      </c>
      <c r="C5" s="101" t="s">
        <v>240</v>
      </c>
      <c r="D5" s="138" t="s">
        <v>272</v>
      </c>
    </row>
    <row r="6" spans="1:5">
      <c r="A6" s="89">
        <v>1</v>
      </c>
      <c r="B6" s="52" t="s">
        <v>156</v>
      </c>
      <c r="C6" s="172">
        <v>43814846.18</v>
      </c>
      <c r="D6" s="90"/>
      <c r="E6" s="289"/>
    </row>
    <row r="7" spans="1:5">
      <c r="A7" s="89">
        <v>2</v>
      </c>
      <c r="B7" s="53" t="s">
        <v>157</v>
      </c>
      <c r="C7" s="173">
        <v>130731509.05</v>
      </c>
      <c r="D7" s="91"/>
      <c r="E7" s="289"/>
    </row>
    <row r="8" spans="1:5">
      <c r="A8" s="89">
        <v>3</v>
      </c>
      <c r="B8" s="53" t="s">
        <v>158</v>
      </c>
      <c r="C8" s="173">
        <v>69694342.459999993</v>
      </c>
      <c r="D8" s="91"/>
      <c r="E8" s="289"/>
    </row>
    <row r="9" spans="1:5">
      <c r="A9" s="89">
        <v>4</v>
      </c>
      <c r="B9" s="53" t="s">
        <v>187</v>
      </c>
      <c r="C9" s="173">
        <v>0</v>
      </c>
      <c r="D9" s="91"/>
      <c r="E9" s="289"/>
    </row>
    <row r="10" spans="1:5">
      <c r="A10" s="89">
        <v>5</v>
      </c>
      <c r="B10" s="53" t="s">
        <v>159</v>
      </c>
      <c r="C10" s="173">
        <v>18100390.539999999</v>
      </c>
      <c r="D10" s="91"/>
      <c r="E10" s="289"/>
    </row>
    <row r="11" spans="1:5">
      <c r="A11" s="89">
        <v>6.1</v>
      </c>
      <c r="B11" s="53" t="s">
        <v>160</v>
      </c>
      <c r="C11" s="174">
        <v>956809833.38170016</v>
      </c>
      <c r="D11" s="92"/>
      <c r="E11" s="289"/>
    </row>
    <row r="12" spans="1:5">
      <c r="A12" s="89">
        <v>6.2</v>
      </c>
      <c r="B12" s="54" t="s">
        <v>161</v>
      </c>
      <c r="C12" s="174">
        <v>-30414798.669055998</v>
      </c>
      <c r="D12" s="92"/>
      <c r="E12" s="289"/>
    </row>
    <row r="13" spans="1:5">
      <c r="A13" s="89" t="s">
        <v>373</v>
      </c>
      <c r="B13" s="55" t="s">
        <v>374</v>
      </c>
      <c r="C13" s="174">
        <v>-12268247.280182146</v>
      </c>
      <c r="D13" s="151" t="s">
        <v>428</v>
      </c>
      <c r="E13" s="289"/>
    </row>
    <row r="14" spans="1:5">
      <c r="A14" s="89">
        <v>6</v>
      </c>
      <c r="B14" s="53" t="s">
        <v>162</v>
      </c>
      <c r="C14" s="180">
        <v>926395034.7126441</v>
      </c>
      <c r="D14" s="92"/>
      <c r="E14" s="289"/>
    </row>
    <row r="15" spans="1:5">
      <c r="A15" s="89">
        <v>7</v>
      </c>
      <c r="B15" s="53" t="s">
        <v>163</v>
      </c>
      <c r="C15" s="173">
        <v>6341841.5399999991</v>
      </c>
      <c r="D15" s="91"/>
      <c r="E15" s="289"/>
    </row>
    <row r="16" spans="1:5">
      <c r="A16" s="89">
        <v>8</v>
      </c>
      <c r="B16" s="53" t="s">
        <v>164</v>
      </c>
      <c r="C16" s="173">
        <v>0</v>
      </c>
      <c r="D16" s="91"/>
      <c r="E16" s="289"/>
    </row>
    <row r="17" spans="1:5">
      <c r="A17" s="89">
        <v>9</v>
      </c>
      <c r="B17" s="53" t="s">
        <v>165</v>
      </c>
      <c r="C17" s="173">
        <v>6345658.2299999995</v>
      </c>
      <c r="D17" s="91"/>
      <c r="E17" s="289"/>
    </row>
    <row r="18" spans="1:5" ht="30">
      <c r="A18" s="89">
        <v>9.1</v>
      </c>
      <c r="B18" s="55" t="s">
        <v>45</v>
      </c>
      <c r="C18" s="174">
        <v>6194572.1799999997</v>
      </c>
      <c r="D18" s="151" t="s">
        <v>429</v>
      </c>
      <c r="E18" s="289"/>
    </row>
    <row r="19" spans="1:5">
      <c r="A19" s="89">
        <v>9.1999999999999993</v>
      </c>
      <c r="B19" s="55" t="s">
        <v>239</v>
      </c>
      <c r="C19" s="174">
        <v>0</v>
      </c>
      <c r="D19" s="91"/>
      <c r="E19" s="289"/>
    </row>
    <row r="20" spans="1:5">
      <c r="A20" s="89">
        <v>9.3000000000000007</v>
      </c>
      <c r="B20" s="55" t="s">
        <v>238</v>
      </c>
      <c r="C20" s="174">
        <v>0</v>
      </c>
      <c r="D20" s="91"/>
      <c r="E20" s="289"/>
    </row>
    <row r="21" spans="1:5">
      <c r="A21" s="89">
        <v>10</v>
      </c>
      <c r="B21" s="53" t="s">
        <v>166</v>
      </c>
      <c r="C21" s="173">
        <v>65737627.649999991</v>
      </c>
      <c r="D21" s="91"/>
      <c r="E21" s="289"/>
    </row>
    <row r="22" spans="1:5">
      <c r="A22" s="89">
        <v>10.1</v>
      </c>
      <c r="B22" s="55" t="s">
        <v>237</v>
      </c>
      <c r="C22" s="173">
        <v>1281929.9800000004</v>
      </c>
      <c r="D22" s="151" t="s">
        <v>347</v>
      </c>
      <c r="E22" s="289"/>
    </row>
    <row r="23" spans="1:5">
      <c r="A23" s="89">
        <v>11</v>
      </c>
      <c r="B23" s="56" t="s">
        <v>167</v>
      </c>
      <c r="C23" s="175">
        <v>15361563.603199998</v>
      </c>
      <c r="D23" s="93"/>
      <c r="E23" s="289"/>
    </row>
    <row r="24" spans="1:5">
      <c r="A24" s="89">
        <v>12</v>
      </c>
      <c r="B24" s="58" t="s">
        <v>168</v>
      </c>
      <c r="C24" s="176">
        <v>1282522813.9658442</v>
      </c>
      <c r="D24" s="94"/>
      <c r="E24" s="289"/>
    </row>
    <row r="25" spans="1:5">
      <c r="A25" s="89">
        <v>13</v>
      </c>
      <c r="B25" s="53" t="s">
        <v>169</v>
      </c>
      <c r="C25" s="177">
        <v>156746400</v>
      </c>
      <c r="D25" s="95"/>
      <c r="E25" s="289"/>
    </row>
    <row r="26" spans="1:5">
      <c r="A26" s="89">
        <v>14</v>
      </c>
      <c r="B26" s="53" t="s">
        <v>170</v>
      </c>
      <c r="C26" s="173">
        <v>207259324.34999999</v>
      </c>
      <c r="D26" s="91"/>
      <c r="E26" s="289"/>
    </row>
    <row r="27" spans="1:5">
      <c r="A27" s="89">
        <v>15</v>
      </c>
      <c r="B27" s="53" t="s">
        <v>171</v>
      </c>
      <c r="C27" s="173">
        <v>163986821.62310001</v>
      </c>
      <c r="D27" s="91"/>
      <c r="E27" s="289"/>
    </row>
    <row r="28" spans="1:5">
      <c r="A28" s="89">
        <v>16</v>
      </c>
      <c r="B28" s="53" t="s">
        <v>172</v>
      </c>
      <c r="C28" s="173">
        <v>174750905.42000002</v>
      </c>
      <c r="D28" s="91"/>
      <c r="E28" s="289"/>
    </row>
    <row r="29" spans="1:5">
      <c r="A29" s="89">
        <v>17</v>
      </c>
      <c r="B29" s="53" t="s">
        <v>173</v>
      </c>
      <c r="C29" s="173">
        <v>0</v>
      </c>
      <c r="D29" s="91"/>
      <c r="E29" s="289"/>
    </row>
    <row r="30" spans="1:5">
      <c r="A30" s="89">
        <v>18</v>
      </c>
      <c r="B30" s="53" t="s">
        <v>174</v>
      </c>
      <c r="C30" s="173">
        <v>300893175.3021391</v>
      </c>
      <c r="D30" s="91"/>
      <c r="E30" s="289"/>
    </row>
    <row r="31" spans="1:5">
      <c r="A31" s="89">
        <v>19</v>
      </c>
      <c r="B31" s="53" t="s">
        <v>175</v>
      </c>
      <c r="C31" s="173">
        <v>7201195.2400000002</v>
      </c>
      <c r="D31" s="91"/>
      <c r="E31" s="289"/>
    </row>
    <row r="32" spans="1:5">
      <c r="A32" s="89">
        <v>20</v>
      </c>
      <c r="B32" s="53" t="s">
        <v>97</v>
      </c>
      <c r="C32" s="173">
        <v>16461384.260000002</v>
      </c>
      <c r="D32" s="91"/>
      <c r="E32" s="289"/>
    </row>
    <row r="33" spans="1:5">
      <c r="A33" s="89">
        <v>20.100000000000001</v>
      </c>
      <c r="B33" s="57" t="s">
        <v>372</v>
      </c>
      <c r="C33" s="175">
        <v>752787.7203840001</v>
      </c>
      <c r="D33" s="93"/>
      <c r="E33" s="289"/>
    </row>
    <row r="34" spans="1:5">
      <c r="A34" s="89">
        <v>21</v>
      </c>
      <c r="B34" s="56" t="s">
        <v>176</v>
      </c>
      <c r="C34" s="175">
        <v>61289999.999999985</v>
      </c>
      <c r="D34" s="93"/>
      <c r="E34" s="289"/>
    </row>
    <row r="35" spans="1:5">
      <c r="A35" s="89">
        <v>21.1</v>
      </c>
      <c r="B35" s="57" t="s">
        <v>236</v>
      </c>
      <c r="C35" s="178">
        <v>31870800</v>
      </c>
      <c r="D35" s="151" t="s">
        <v>430</v>
      </c>
      <c r="E35" s="289"/>
    </row>
    <row r="36" spans="1:5">
      <c r="A36" s="89">
        <v>22</v>
      </c>
      <c r="B36" s="58" t="s">
        <v>177</v>
      </c>
      <c r="C36" s="176">
        <v>1088589206.1952391</v>
      </c>
      <c r="D36" s="94"/>
      <c r="E36" s="289"/>
    </row>
    <row r="37" spans="1:5">
      <c r="A37" s="89">
        <v>23</v>
      </c>
      <c r="B37" s="56" t="s">
        <v>178</v>
      </c>
      <c r="C37" s="173">
        <v>88914815</v>
      </c>
      <c r="D37" s="151" t="s">
        <v>431</v>
      </c>
      <c r="E37" s="289"/>
    </row>
    <row r="38" spans="1:5">
      <c r="A38" s="89">
        <v>24</v>
      </c>
      <c r="B38" s="56" t="s">
        <v>179</v>
      </c>
      <c r="C38" s="173">
        <v>0</v>
      </c>
      <c r="D38" s="91"/>
      <c r="E38" s="289"/>
    </row>
    <row r="39" spans="1:5">
      <c r="A39" s="89">
        <v>25</v>
      </c>
      <c r="B39" s="56" t="s">
        <v>235</v>
      </c>
      <c r="C39" s="173">
        <v>0</v>
      </c>
      <c r="D39" s="91"/>
      <c r="E39" s="289"/>
    </row>
    <row r="40" spans="1:5">
      <c r="A40" s="89">
        <v>26</v>
      </c>
      <c r="B40" s="56" t="s">
        <v>181</v>
      </c>
      <c r="C40" s="173">
        <v>36388151.469999999</v>
      </c>
      <c r="D40" s="151" t="s">
        <v>432</v>
      </c>
      <c r="E40" s="289"/>
    </row>
    <row r="41" spans="1:5">
      <c r="A41" s="89">
        <v>27</v>
      </c>
      <c r="B41" s="56" t="s">
        <v>182</v>
      </c>
      <c r="C41" s="173">
        <v>0</v>
      </c>
      <c r="D41" s="91"/>
      <c r="E41" s="289"/>
    </row>
    <row r="42" spans="1:5">
      <c r="A42" s="89">
        <v>28</v>
      </c>
      <c r="B42" s="56" t="s">
        <v>183</v>
      </c>
      <c r="C42" s="173">
        <v>68630641.238200009</v>
      </c>
      <c r="D42" s="151" t="s">
        <v>433</v>
      </c>
      <c r="E42" s="289"/>
    </row>
    <row r="43" spans="1:5">
      <c r="A43" s="89">
        <v>29</v>
      </c>
      <c r="B43" s="56" t="s">
        <v>36</v>
      </c>
      <c r="C43" s="173">
        <v>0</v>
      </c>
      <c r="D43" s="91"/>
      <c r="E43" s="289"/>
    </row>
    <row r="44" spans="1:5" ht="16.5" thickBot="1">
      <c r="A44" s="96">
        <v>30</v>
      </c>
      <c r="B44" s="97" t="s">
        <v>184</v>
      </c>
      <c r="C44" s="179">
        <v>193933607.70820001</v>
      </c>
      <c r="D44" s="98"/>
      <c r="E44" s="289"/>
    </row>
  </sheetData>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85" zoomScaleNormal="85" workbookViewId="0">
      <pane xSplit="2" ySplit="7" topLeftCell="C8" activePane="bottomRight" state="frozen"/>
      <selection activeCell="E28" sqref="E28"/>
      <selection pane="topRight" activeCell="E28" sqref="E28"/>
      <selection pane="bottomLeft" activeCell="E28" sqref="E28"/>
      <selection pane="bottomRight" activeCell="A26" sqref="A26:XFD44"/>
    </sheetView>
  </sheetViews>
  <sheetFormatPr defaultColWidth="9.140625" defaultRowHeight="12.75"/>
  <cols>
    <col min="1" max="1" width="10.5703125" style="1" bestFit="1" customWidth="1"/>
    <col min="2" max="2" width="105.140625" style="1" bestFit="1" customWidth="1"/>
    <col min="3" max="3" width="14" style="1" bestFit="1" customWidth="1"/>
    <col min="4" max="4" width="13.42578125" style="1" bestFit="1" customWidth="1"/>
    <col min="5" max="5" width="14" style="1" bestFit="1" customWidth="1"/>
    <col min="6" max="6" width="13.42578125" style="1" bestFit="1" customWidth="1"/>
    <col min="7" max="7" width="9.5703125" style="1" bestFit="1" customWidth="1"/>
    <col min="8" max="8" width="13.42578125" style="1" bestFit="1" customWidth="1"/>
    <col min="9" max="9" width="13" style="1" bestFit="1" customWidth="1"/>
    <col min="10" max="10" width="13.42578125" style="1" bestFit="1" customWidth="1"/>
    <col min="11" max="11" width="14.5703125" style="1" bestFit="1" customWidth="1"/>
    <col min="12" max="12" width="13.42578125" style="1" bestFit="1" customWidth="1"/>
    <col min="13" max="13" width="14.5703125" style="1" bestFit="1" customWidth="1"/>
    <col min="14" max="14" width="14" style="1" bestFit="1" customWidth="1"/>
    <col min="15" max="15" width="12.5703125" style="1" bestFit="1" customWidth="1"/>
    <col min="16" max="16" width="13.42578125" style="1" bestFit="1" customWidth="1"/>
    <col min="17" max="17" width="12.5703125" style="1" bestFit="1" customWidth="1"/>
    <col min="18" max="18" width="13.42578125" style="1" bestFit="1" customWidth="1"/>
    <col min="19" max="19" width="31.7109375" style="1" bestFit="1" customWidth="1"/>
    <col min="20" max="16384" width="9.140625" style="9"/>
  </cols>
  <sheetData>
    <row r="1" spans="1:19">
      <c r="A1" s="1" t="s">
        <v>191</v>
      </c>
      <c r="B1" s="1" t="str">
        <f>Info!C2</f>
        <v>ს.ს "პროკრედიტ ბანკი"</v>
      </c>
    </row>
    <row r="2" spans="1:19">
      <c r="A2" s="1" t="s">
        <v>192</v>
      </c>
      <c r="B2" s="272">
        <f>'1. key ratios'!B2</f>
        <v>43281</v>
      </c>
    </row>
    <row r="4" spans="1:19" ht="26.25" thickBot="1">
      <c r="A4" s="37" t="s">
        <v>340</v>
      </c>
      <c r="B4" s="197" t="s">
        <v>362</v>
      </c>
    </row>
    <row r="5" spans="1:19">
      <c r="A5" s="79"/>
      <c r="B5" s="80"/>
      <c r="C5" s="69" t="s">
        <v>0</v>
      </c>
      <c r="D5" s="69" t="s">
        <v>1</v>
      </c>
      <c r="E5" s="69" t="s">
        <v>2</v>
      </c>
      <c r="F5" s="69" t="s">
        <v>3</v>
      </c>
      <c r="G5" s="69" t="s">
        <v>4</v>
      </c>
      <c r="H5" s="69" t="s">
        <v>5</v>
      </c>
      <c r="I5" s="69" t="s">
        <v>241</v>
      </c>
      <c r="J5" s="69" t="s">
        <v>242</v>
      </c>
      <c r="K5" s="69" t="s">
        <v>243</v>
      </c>
      <c r="L5" s="69" t="s">
        <v>244</v>
      </c>
      <c r="M5" s="69" t="s">
        <v>245</v>
      </c>
      <c r="N5" s="69" t="s">
        <v>246</v>
      </c>
      <c r="O5" s="69" t="s">
        <v>350</v>
      </c>
      <c r="P5" s="69" t="s">
        <v>351</v>
      </c>
      <c r="Q5" s="69" t="s">
        <v>352</v>
      </c>
      <c r="R5" s="189" t="s">
        <v>353</v>
      </c>
      <c r="S5" s="70" t="s">
        <v>354</v>
      </c>
    </row>
    <row r="6" spans="1:19" ht="46.5" customHeight="1">
      <c r="A6" s="103"/>
      <c r="B6" s="511" t="s">
        <v>434</v>
      </c>
      <c r="C6" s="509">
        <v>0</v>
      </c>
      <c r="D6" s="510"/>
      <c r="E6" s="509">
        <v>0.2</v>
      </c>
      <c r="F6" s="510"/>
      <c r="G6" s="509">
        <v>0.35</v>
      </c>
      <c r="H6" s="510"/>
      <c r="I6" s="509">
        <v>0.5</v>
      </c>
      <c r="J6" s="510"/>
      <c r="K6" s="509">
        <v>0.75</v>
      </c>
      <c r="L6" s="510"/>
      <c r="M6" s="509">
        <v>1</v>
      </c>
      <c r="N6" s="510"/>
      <c r="O6" s="509">
        <v>1.5</v>
      </c>
      <c r="P6" s="510"/>
      <c r="Q6" s="509">
        <v>2.5</v>
      </c>
      <c r="R6" s="510"/>
      <c r="S6" s="507" t="s">
        <v>253</v>
      </c>
    </row>
    <row r="7" spans="1:19">
      <c r="A7" s="103"/>
      <c r="B7" s="512"/>
      <c r="C7" s="196" t="s">
        <v>348</v>
      </c>
      <c r="D7" s="196" t="s">
        <v>349</v>
      </c>
      <c r="E7" s="196" t="s">
        <v>348</v>
      </c>
      <c r="F7" s="196" t="s">
        <v>349</v>
      </c>
      <c r="G7" s="196" t="s">
        <v>348</v>
      </c>
      <c r="H7" s="196" t="s">
        <v>349</v>
      </c>
      <c r="I7" s="196" t="s">
        <v>348</v>
      </c>
      <c r="J7" s="196" t="s">
        <v>349</v>
      </c>
      <c r="K7" s="196" t="s">
        <v>348</v>
      </c>
      <c r="L7" s="196" t="s">
        <v>349</v>
      </c>
      <c r="M7" s="196" t="s">
        <v>348</v>
      </c>
      <c r="N7" s="196" t="s">
        <v>349</v>
      </c>
      <c r="O7" s="196" t="s">
        <v>348</v>
      </c>
      <c r="P7" s="196" t="s">
        <v>349</v>
      </c>
      <c r="Q7" s="196" t="s">
        <v>348</v>
      </c>
      <c r="R7" s="196" t="s">
        <v>349</v>
      </c>
      <c r="S7" s="508"/>
    </row>
    <row r="8" spans="1:19" s="107" customFormat="1">
      <c r="A8" s="73">
        <v>1</v>
      </c>
      <c r="B8" s="113" t="s">
        <v>219</v>
      </c>
      <c r="C8" s="290">
        <v>28733132.889999997</v>
      </c>
      <c r="D8" s="290"/>
      <c r="E8" s="290">
        <v>0</v>
      </c>
      <c r="F8" s="291"/>
      <c r="G8" s="290">
        <v>0</v>
      </c>
      <c r="H8" s="290"/>
      <c r="I8" s="290">
        <v>0</v>
      </c>
      <c r="J8" s="290"/>
      <c r="K8" s="290">
        <v>0</v>
      </c>
      <c r="L8" s="290"/>
      <c r="M8" s="290">
        <v>120291327.12710001</v>
      </c>
      <c r="N8" s="290"/>
      <c r="O8" s="290">
        <v>0</v>
      </c>
      <c r="P8" s="290"/>
      <c r="Q8" s="290">
        <v>0</v>
      </c>
      <c r="R8" s="291"/>
      <c r="S8" s="292">
        <f>$C$6*SUM(C8:D8)+$E$6*SUM(E8:F8)+$G$6*SUM(G8:H8)+$I$6*SUM(I8:J8)+$K$6*SUM(K8:L8)+$M$6*SUM(M8:N8)+$O$6*SUM(O8:P8)+$Q$6*SUM(Q8:R8)</f>
        <v>120291327.12710001</v>
      </c>
    </row>
    <row r="9" spans="1:19" s="107" customFormat="1">
      <c r="A9" s="73">
        <v>2</v>
      </c>
      <c r="B9" s="113" t="s">
        <v>220</v>
      </c>
      <c r="C9" s="290">
        <v>0</v>
      </c>
      <c r="D9" s="290"/>
      <c r="E9" s="290">
        <v>0</v>
      </c>
      <c r="F9" s="290"/>
      <c r="G9" s="290">
        <v>0</v>
      </c>
      <c r="H9" s="290"/>
      <c r="I9" s="290">
        <v>0</v>
      </c>
      <c r="J9" s="290"/>
      <c r="K9" s="290">
        <v>0</v>
      </c>
      <c r="L9" s="290"/>
      <c r="M9" s="290">
        <v>0</v>
      </c>
      <c r="N9" s="290"/>
      <c r="O9" s="290">
        <v>0</v>
      </c>
      <c r="P9" s="290"/>
      <c r="Q9" s="290">
        <v>0</v>
      </c>
      <c r="R9" s="291"/>
      <c r="S9" s="292">
        <f t="shared" ref="S9:S21" si="0">$C$6*SUM(C9:D9)+$E$6*SUM(E9:F9)+$G$6*SUM(G9:H9)+$I$6*SUM(I9:J9)+$K$6*SUM(K9:L9)+$M$6*SUM(M9:N9)+$O$6*SUM(O9:P9)+$Q$6*SUM(Q9:R9)</f>
        <v>0</v>
      </c>
    </row>
    <row r="10" spans="1:19" s="107" customFormat="1">
      <c r="A10" s="73">
        <v>3</v>
      </c>
      <c r="B10" s="113" t="s">
        <v>221</v>
      </c>
      <c r="C10" s="290">
        <v>0</v>
      </c>
      <c r="D10" s="290"/>
      <c r="E10" s="290">
        <v>0</v>
      </c>
      <c r="F10" s="290"/>
      <c r="G10" s="290">
        <v>0</v>
      </c>
      <c r="H10" s="290"/>
      <c r="I10" s="290">
        <v>0</v>
      </c>
      <c r="J10" s="290"/>
      <c r="K10" s="290">
        <v>0</v>
      </c>
      <c r="L10" s="290"/>
      <c r="M10" s="290">
        <v>0</v>
      </c>
      <c r="N10" s="290"/>
      <c r="O10" s="290">
        <v>0</v>
      </c>
      <c r="P10" s="290"/>
      <c r="Q10" s="290">
        <v>0</v>
      </c>
      <c r="R10" s="291"/>
      <c r="S10" s="292">
        <f t="shared" si="0"/>
        <v>0</v>
      </c>
    </row>
    <row r="11" spans="1:19" s="107" customFormat="1">
      <c r="A11" s="73">
        <v>4</v>
      </c>
      <c r="B11" s="113" t="s">
        <v>222</v>
      </c>
      <c r="C11" s="290">
        <v>0</v>
      </c>
      <c r="D11" s="290"/>
      <c r="E11" s="290">
        <v>0</v>
      </c>
      <c r="F11" s="290"/>
      <c r="G11" s="290">
        <v>0</v>
      </c>
      <c r="H11" s="290"/>
      <c r="I11" s="290">
        <v>0</v>
      </c>
      <c r="J11" s="290"/>
      <c r="K11" s="290">
        <v>0</v>
      </c>
      <c r="L11" s="290"/>
      <c r="M11" s="290">
        <v>0</v>
      </c>
      <c r="N11" s="290"/>
      <c r="O11" s="290">
        <v>0</v>
      </c>
      <c r="P11" s="290"/>
      <c r="Q11" s="290">
        <v>0</v>
      </c>
      <c r="R11" s="291"/>
      <c r="S11" s="292">
        <f t="shared" si="0"/>
        <v>0</v>
      </c>
    </row>
    <row r="12" spans="1:19" s="107" customFormat="1">
      <c r="A12" s="73">
        <v>5</v>
      </c>
      <c r="B12" s="113" t="s">
        <v>223</v>
      </c>
      <c r="C12" s="290">
        <v>0</v>
      </c>
      <c r="D12" s="290"/>
      <c r="E12" s="290">
        <v>0</v>
      </c>
      <c r="F12" s="290"/>
      <c r="G12" s="290">
        <v>0</v>
      </c>
      <c r="H12" s="290"/>
      <c r="I12" s="290">
        <v>0</v>
      </c>
      <c r="J12" s="290"/>
      <c r="K12" s="290">
        <v>0</v>
      </c>
      <c r="L12" s="290"/>
      <c r="M12" s="290">
        <v>0</v>
      </c>
      <c r="N12" s="290"/>
      <c r="O12" s="290">
        <v>0</v>
      </c>
      <c r="P12" s="290"/>
      <c r="Q12" s="290">
        <v>0</v>
      </c>
      <c r="R12" s="291"/>
      <c r="S12" s="292">
        <f t="shared" si="0"/>
        <v>0</v>
      </c>
    </row>
    <row r="13" spans="1:19" s="107" customFormat="1">
      <c r="A13" s="73">
        <v>6</v>
      </c>
      <c r="B13" s="113" t="s">
        <v>224</v>
      </c>
      <c r="C13" s="290">
        <v>0</v>
      </c>
      <c r="D13" s="290"/>
      <c r="E13" s="290">
        <v>68613024.125499994</v>
      </c>
      <c r="F13" s="290"/>
      <c r="G13" s="290">
        <v>0</v>
      </c>
      <c r="H13" s="290"/>
      <c r="I13" s="290">
        <v>2375985.6491</v>
      </c>
      <c r="J13" s="290"/>
      <c r="K13" s="290">
        <v>0</v>
      </c>
      <c r="L13" s="290"/>
      <c r="M13" s="290">
        <v>0</v>
      </c>
      <c r="N13" s="290"/>
      <c r="O13" s="290">
        <v>0</v>
      </c>
      <c r="P13" s="290"/>
      <c r="Q13" s="290">
        <v>0</v>
      </c>
      <c r="R13" s="291"/>
      <c r="S13" s="292">
        <f t="shared" si="0"/>
        <v>14910597.64965</v>
      </c>
    </row>
    <row r="14" spans="1:19" s="107" customFormat="1">
      <c r="A14" s="73">
        <v>7</v>
      </c>
      <c r="B14" s="113" t="s">
        <v>74</v>
      </c>
      <c r="C14" s="290">
        <v>0</v>
      </c>
      <c r="D14" s="290"/>
      <c r="E14" s="290">
        <v>0</v>
      </c>
      <c r="F14" s="290"/>
      <c r="G14" s="290">
        <v>0</v>
      </c>
      <c r="H14" s="290"/>
      <c r="I14" s="290">
        <v>0</v>
      </c>
      <c r="J14" s="290"/>
      <c r="K14" s="290">
        <v>0</v>
      </c>
      <c r="L14" s="290"/>
      <c r="M14" s="290">
        <v>441508857.12558013</v>
      </c>
      <c r="N14" s="290">
        <v>45835738.420172408</v>
      </c>
      <c r="O14" s="290">
        <v>0</v>
      </c>
      <c r="P14" s="290"/>
      <c r="Q14" s="290">
        <v>0</v>
      </c>
      <c r="R14" s="291"/>
      <c r="S14" s="292">
        <f t="shared" si="0"/>
        <v>487344595.54575253</v>
      </c>
    </row>
    <row r="15" spans="1:19" s="107" customFormat="1">
      <c r="A15" s="73">
        <v>8</v>
      </c>
      <c r="B15" s="113" t="s">
        <v>75</v>
      </c>
      <c r="C15" s="290">
        <v>0</v>
      </c>
      <c r="D15" s="290"/>
      <c r="E15" s="290">
        <v>0</v>
      </c>
      <c r="F15" s="290"/>
      <c r="G15" s="290">
        <v>0</v>
      </c>
      <c r="H15" s="290"/>
      <c r="I15" s="290">
        <v>0</v>
      </c>
      <c r="J15" s="290"/>
      <c r="K15" s="290">
        <v>500974480.67499995</v>
      </c>
      <c r="L15" s="290"/>
      <c r="M15" s="290">
        <v>0</v>
      </c>
      <c r="N15" s="290"/>
      <c r="O15" s="290">
        <v>0</v>
      </c>
      <c r="P15" s="290"/>
      <c r="Q15" s="290">
        <v>0</v>
      </c>
      <c r="R15" s="291"/>
      <c r="S15" s="292">
        <f t="shared" si="0"/>
        <v>375730860.50624996</v>
      </c>
    </row>
    <row r="16" spans="1:19" s="107" customFormat="1">
      <c r="A16" s="73">
        <v>9</v>
      </c>
      <c r="B16" s="113" t="s">
        <v>76</v>
      </c>
      <c r="C16" s="290">
        <v>0</v>
      </c>
      <c r="D16" s="290"/>
      <c r="E16" s="290">
        <v>0</v>
      </c>
      <c r="F16" s="290"/>
      <c r="G16" s="290">
        <v>0</v>
      </c>
      <c r="H16" s="290"/>
      <c r="I16" s="290">
        <v>0</v>
      </c>
      <c r="J16" s="290"/>
      <c r="K16" s="290">
        <v>0</v>
      </c>
      <c r="L16" s="290"/>
      <c r="M16" s="290">
        <v>0</v>
      </c>
      <c r="N16" s="290"/>
      <c r="O16" s="290">
        <v>0</v>
      </c>
      <c r="P16" s="290"/>
      <c r="Q16" s="290">
        <v>0</v>
      </c>
      <c r="R16" s="291"/>
      <c r="S16" s="292">
        <f t="shared" si="0"/>
        <v>0</v>
      </c>
    </row>
    <row r="17" spans="1:19" s="107" customFormat="1">
      <c r="A17" s="73">
        <v>10</v>
      </c>
      <c r="B17" s="113" t="s">
        <v>70</v>
      </c>
      <c r="C17" s="290">
        <v>0</v>
      </c>
      <c r="D17" s="290"/>
      <c r="E17" s="290">
        <v>0</v>
      </c>
      <c r="F17" s="290"/>
      <c r="G17" s="290">
        <v>0</v>
      </c>
      <c r="H17" s="290"/>
      <c r="I17" s="290">
        <v>0</v>
      </c>
      <c r="J17" s="290"/>
      <c r="K17" s="290">
        <v>0</v>
      </c>
      <c r="L17" s="290"/>
      <c r="M17" s="290">
        <v>3622915.7281999998</v>
      </c>
      <c r="N17" s="290"/>
      <c r="O17" s="290">
        <v>0</v>
      </c>
      <c r="P17" s="290"/>
      <c r="Q17" s="290">
        <v>0</v>
      </c>
      <c r="R17" s="291"/>
      <c r="S17" s="292">
        <f t="shared" si="0"/>
        <v>3622915.7281999998</v>
      </c>
    </row>
    <row r="18" spans="1:19" s="107" customFormat="1">
      <c r="A18" s="73">
        <v>11</v>
      </c>
      <c r="B18" s="113" t="s">
        <v>71</v>
      </c>
      <c r="C18" s="290">
        <v>0</v>
      </c>
      <c r="D18" s="290"/>
      <c r="E18" s="290">
        <v>0</v>
      </c>
      <c r="F18" s="290"/>
      <c r="G18" s="290">
        <v>0</v>
      </c>
      <c r="H18" s="290"/>
      <c r="I18" s="290">
        <v>0</v>
      </c>
      <c r="J18" s="290"/>
      <c r="K18" s="290">
        <v>0</v>
      </c>
      <c r="L18" s="290"/>
      <c r="M18" s="290">
        <v>0</v>
      </c>
      <c r="N18" s="290"/>
      <c r="O18" s="290">
        <v>4608418.8827999998</v>
      </c>
      <c r="P18" s="290"/>
      <c r="Q18" s="290">
        <v>4885642.13</v>
      </c>
      <c r="R18" s="291"/>
      <c r="S18" s="292">
        <f t="shared" si="0"/>
        <v>19126733.6492</v>
      </c>
    </row>
    <row r="19" spans="1:19" s="107" customFormat="1">
      <c r="A19" s="73">
        <v>12</v>
      </c>
      <c r="B19" s="113" t="s">
        <v>72</v>
      </c>
      <c r="C19" s="290">
        <v>0</v>
      </c>
      <c r="D19" s="290"/>
      <c r="E19" s="290">
        <v>0</v>
      </c>
      <c r="F19" s="290"/>
      <c r="G19" s="290">
        <v>0</v>
      </c>
      <c r="H19" s="290"/>
      <c r="I19" s="290">
        <v>0</v>
      </c>
      <c r="J19" s="290"/>
      <c r="K19" s="290">
        <v>0</v>
      </c>
      <c r="L19" s="290"/>
      <c r="M19" s="290">
        <v>0</v>
      </c>
      <c r="N19" s="290"/>
      <c r="O19" s="290">
        <v>0</v>
      </c>
      <c r="P19" s="290"/>
      <c r="Q19" s="290">
        <v>0</v>
      </c>
      <c r="R19" s="291"/>
      <c r="S19" s="292">
        <f t="shared" si="0"/>
        <v>0</v>
      </c>
    </row>
    <row r="20" spans="1:19" s="107" customFormat="1">
      <c r="A20" s="73">
        <v>13</v>
      </c>
      <c r="B20" s="113" t="s">
        <v>73</v>
      </c>
      <c r="C20" s="290">
        <v>0</v>
      </c>
      <c r="D20" s="290"/>
      <c r="E20" s="290">
        <v>0</v>
      </c>
      <c r="F20" s="290"/>
      <c r="G20" s="290">
        <v>0</v>
      </c>
      <c r="H20" s="290"/>
      <c r="I20" s="290">
        <v>0</v>
      </c>
      <c r="J20" s="290"/>
      <c r="K20" s="290">
        <v>0</v>
      </c>
      <c r="L20" s="290"/>
      <c r="M20" s="290">
        <v>0</v>
      </c>
      <c r="N20" s="290"/>
      <c r="O20" s="290">
        <v>0</v>
      </c>
      <c r="P20" s="290"/>
      <c r="Q20" s="290">
        <v>0</v>
      </c>
      <c r="R20" s="291"/>
      <c r="S20" s="292">
        <f t="shared" si="0"/>
        <v>0</v>
      </c>
    </row>
    <row r="21" spans="1:19" s="107" customFormat="1">
      <c r="A21" s="73">
        <v>14</v>
      </c>
      <c r="B21" s="113" t="s">
        <v>251</v>
      </c>
      <c r="C21" s="290">
        <v>43814846.18</v>
      </c>
      <c r="D21" s="290"/>
      <c r="E21" s="290">
        <v>0</v>
      </c>
      <c r="F21" s="290"/>
      <c r="G21" s="290">
        <v>0</v>
      </c>
      <c r="H21" s="290"/>
      <c r="I21" s="290">
        <v>0</v>
      </c>
      <c r="J21" s="290"/>
      <c r="K21" s="290">
        <v>0</v>
      </c>
      <c r="L21" s="290"/>
      <c r="M21" s="290">
        <v>73860151.004799992</v>
      </c>
      <c r="N21" s="290"/>
      <c r="O21" s="290">
        <v>0</v>
      </c>
      <c r="P21" s="290"/>
      <c r="Q21" s="290">
        <v>0</v>
      </c>
      <c r="R21" s="291"/>
      <c r="S21" s="292">
        <f t="shared" si="0"/>
        <v>73860151.004799992</v>
      </c>
    </row>
    <row r="22" spans="1:19" ht="13.5" thickBot="1">
      <c r="A22" s="67"/>
      <c r="B22" s="109" t="s">
        <v>69</v>
      </c>
      <c r="C22" s="293">
        <f>SUM(C8:C21)</f>
        <v>72547979.069999993</v>
      </c>
      <c r="D22" s="293">
        <f t="shared" ref="D22:S22" si="1">SUM(D8:D21)</f>
        <v>0</v>
      </c>
      <c r="E22" s="293">
        <f t="shared" si="1"/>
        <v>68613024.125499994</v>
      </c>
      <c r="F22" s="293">
        <f t="shared" si="1"/>
        <v>0</v>
      </c>
      <c r="G22" s="293">
        <f t="shared" si="1"/>
        <v>0</v>
      </c>
      <c r="H22" s="293">
        <f t="shared" si="1"/>
        <v>0</v>
      </c>
      <c r="I22" s="293">
        <f t="shared" si="1"/>
        <v>2375985.6491</v>
      </c>
      <c r="J22" s="293">
        <f t="shared" si="1"/>
        <v>0</v>
      </c>
      <c r="K22" s="293">
        <f t="shared" si="1"/>
        <v>500974480.67499995</v>
      </c>
      <c r="L22" s="293">
        <f t="shared" si="1"/>
        <v>0</v>
      </c>
      <c r="M22" s="293">
        <f t="shared" si="1"/>
        <v>639283250.9856801</v>
      </c>
      <c r="N22" s="293">
        <f t="shared" si="1"/>
        <v>45835738.420172408</v>
      </c>
      <c r="O22" s="293">
        <f t="shared" si="1"/>
        <v>4608418.8827999998</v>
      </c>
      <c r="P22" s="293">
        <f t="shared" si="1"/>
        <v>0</v>
      </c>
      <c r="Q22" s="293">
        <f t="shared" si="1"/>
        <v>4885642.13</v>
      </c>
      <c r="R22" s="293">
        <f t="shared" si="1"/>
        <v>0</v>
      </c>
      <c r="S22" s="294">
        <f t="shared" si="1"/>
        <v>1094887181.2109525</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1"/>
  <sheetViews>
    <sheetView workbookViewId="0">
      <pane xSplit="2" ySplit="6" topLeftCell="C7" activePane="bottomRight" state="frozen"/>
      <selection activeCell="E28" sqref="E28"/>
      <selection pane="topRight" activeCell="E28" sqref="E28"/>
      <selection pane="bottomLeft" activeCell="E28" sqref="E28"/>
      <selection pane="bottomRight"/>
    </sheetView>
  </sheetViews>
  <sheetFormatPr defaultColWidth="9.140625" defaultRowHeight="12.75"/>
  <cols>
    <col min="1" max="1" width="10.5703125" style="1" bestFit="1" customWidth="1"/>
    <col min="2" max="2" width="105.140625" style="1" bestFit="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9"/>
  </cols>
  <sheetData>
    <row r="1" spans="1:22">
      <c r="A1" s="1" t="s">
        <v>191</v>
      </c>
      <c r="B1" s="1" t="str">
        <f>Info!C2</f>
        <v>ს.ს "პროკრედიტ ბანკი"</v>
      </c>
    </row>
    <row r="2" spans="1:22">
      <c r="A2" s="1" t="s">
        <v>192</v>
      </c>
      <c r="B2" s="272">
        <f>'1. key ratios'!B2</f>
        <v>43281</v>
      </c>
    </row>
    <row r="4" spans="1:22" ht="27.75" thickBot="1">
      <c r="A4" s="1" t="s">
        <v>341</v>
      </c>
      <c r="B4" s="198" t="s">
        <v>363</v>
      </c>
      <c r="V4" s="139" t="s">
        <v>95</v>
      </c>
    </row>
    <row r="5" spans="1:22">
      <c r="A5" s="65"/>
      <c r="B5" s="66"/>
      <c r="C5" s="513" t="s">
        <v>201</v>
      </c>
      <c r="D5" s="514"/>
      <c r="E5" s="514"/>
      <c r="F5" s="514"/>
      <c r="G5" s="514"/>
      <c r="H5" s="514"/>
      <c r="I5" s="514"/>
      <c r="J5" s="514"/>
      <c r="K5" s="514"/>
      <c r="L5" s="515"/>
      <c r="M5" s="513" t="s">
        <v>202</v>
      </c>
      <c r="N5" s="514"/>
      <c r="O5" s="514"/>
      <c r="P5" s="514"/>
      <c r="Q5" s="514"/>
      <c r="R5" s="514"/>
      <c r="S5" s="515"/>
      <c r="T5" s="518" t="s">
        <v>361</v>
      </c>
      <c r="U5" s="518" t="s">
        <v>360</v>
      </c>
      <c r="V5" s="516" t="s">
        <v>203</v>
      </c>
    </row>
    <row r="6" spans="1:22" s="37" customFormat="1" ht="140.25">
      <c r="A6" s="71"/>
      <c r="B6" s="115"/>
      <c r="C6" s="63" t="s">
        <v>204</v>
      </c>
      <c r="D6" s="62" t="s">
        <v>205</v>
      </c>
      <c r="E6" s="61" t="s">
        <v>206</v>
      </c>
      <c r="F6" s="199" t="s">
        <v>355</v>
      </c>
      <c r="G6" s="62" t="s">
        <v>207</v>
      </c>
      <c r="H6" s="62" t="s">
        <v>208</v>
      </c>
      <c r="I6" s="62" t="s">
        <v>209</v>
      </c>
      <c r="J6" s="62" t="s">
        <v>250</v>
      </c>
      <c r="K6" s="62" t="s">
        <v>210</v>
      </c>
      <c r="L6" s="64" t="s">
        <v>211</v>
      </c>
      <c r="M6" s="63" t="s">
        <v>212</v>
      </c>
      <c r="N6" s="62" t="s">
        <v>213</v>
      </c>
      <c r="O6" s="62" t="s">
        <v>214</v>
      </c>
      <c r="P6" s="62" t="s">
        <v>215</v>
      </c>
      <c r="Q6" s="62" t="s">
        <v>216</v>
      </c>
      <c r="R6" s="62" t="s">
        <v>217</v>
      </c>
      <c r="S6" s="64" t="s">
        <v>218</v>
      </c>
      <c r="T6" s="519"/>
      <c r="U6" s="519"/>
      <c r="V6" s="517"/>
    </row>
    <row r="7" spans="1:22" s="107" customFormat="1">
      <c r="A7" s="108">
        <v>1</v>
      </c>
      <c r="B7" s="106" t="s">
        <v>219</v>
      </c>
      <c r="C7" s="183">
        <v>0</v>
      </c>
      <c r="D7" s="181">
        <v>0</v>
      </c>
      <c r="E7" s="181"/>
      <c r="F7" s="181"/>
      <c r="G7" s="181"/>
      <c r="H7" s="181"/>
      <c r="I7" s="181"/>
      <c r="J7" s="181"/>
      <c r="K7" s="181"/>
      <c r="L7" s="184"/>
      <c r="M7" s="183">
        <v>0</v>
      </c>
      <c r="N7" s="181">
        <v>0</v>
      </c>
      <c r="O7" s="181">
        <v>106713827.05500001</v>
      </c>
      <c r="P7" s="181">
        <v>0</v>
      </c>
      <c r="Q7" s="181">
        <v>0</v>
      </c>
      <c r="R7" s="181">
        <v>0</v>
      </c>
      <c r="S7" s="184">
        <v>0</v>
      </c>
      <c r="T7" s="193">
        <v>106713827.05500001</v>
      </c>
      <c r="U7" s="192"/>
      <c r="V7" s="185">
        <f>SUM(C7:S7)</f>
        <v>106713827.05500001</v>
      </c>
    </row>
    <row r="8" spans="1:22" s="107" customFormat="1">
      <c r="A8" s="108">
        <v>2</v>
      </c>
      <c r="B8" s="106" t="s">
        <v>220</v>
      </c>
      <c r="C8" s="183">
        <v>0</v>
      </c>
      <c r="D8" s="181">
        <v>0</v>
      </c>
      <c r="E8" s="181"/>
      <c r="F8" s="181"/>
      <c r="G8" s="181"/>
      <c r="H8" s="181"/>
      <c r="I8" s="181"/>
      <c r="J8" s="181"/>
      <c r="K8" s="181"/>
      <c r="L8" s="184"/>
      <c r="M8" s="183">
        <v>0</v>
      </c>
      <c r="N8" s="181">
        <v>0</v>
      </c>
      <c r="O8" s="181">
        <v>0</v>
      </c>
      <c r="P8" s="181">
        <v>0</v>
      </c>
      <c r="Q8" s="181">
        <v>0</v>
      </c>
      <c r="R8" s="181">
        <v>0</v>
      </c>
      <c r="S8" s="184">
        <v>0</v>
      </c>
      <c r="T8" s="192">
        <v>0</v>
      </c>
      <c r="U8" s="192"/>
      <c r="V8" s="185">
        <f t="shared" ref="V8:V20" si="0">SUM(C8:S8)</f>
        <v>0</v>
      </c>
    </row>
    <row r="9" spans="1:22" s="107" customFormat="1">
      <c r="A9" s="108">
        <v>3</v>
      </c>
      <c r="B9" s="106" t="s">
        <v>221</v>
      </c>
      <c r="C9" s="183">
        <v>0</v>
      </c>
      <c r="D9" s="181">
        <v>0</v>
      </c>
      <c r="E9" s="181"/>
      <c r="F9" s="181"/>
      <c r="G9" s="181"/>
      <c r="H9" s="181"/>
      <c r="I9" s="181"/>
      <c r="J9" s="181"/>
      <c r="K9" s="181"/>
      <c r="L9" s="184"/>
      <c r="M9" s="183">
        <v>0</v>
      </c>
      <c r="N9" s="181">
        <v>0</v>
      </c>
      <c r="O9" s="181">
        <v>0</v>
      </c>
      <c r="P9" s="181">
        <v>0</v>
      </c>
      <c r="Q9" s="181">
        <v>0</v>
      </c>
      <c r="R9" s="181">
        <v>0</v>
      </c>
      <c r="S9" s="184">
        <v>0</v>
      </c>
      <c r="T9" s="192">
        <v>0</v>
      </c>
      <c r="U9" s="192"/>
      <c r="V9" s="185">
        <f>SUM(C9:S9)</f>
        <v>0</v>
      </c>
    </row>
    <row r="10" spans="1:22" s="107" customFormat="1">
      <c r="A10" s="108">
        <v>4</v>
      </c>
      <c r="B10" s="106" t="s">
        <v>222</v>
      </c>
      <c r="C10" s="183">
        <v>0</v>
      </c>
      <c r="D10" s="181">
        <v>0</v>
      </c>
      <c r="E10" s="181"/>
      <c r="F10" s="181"/>
      <c r="G10" s="181"/>
      <c r="H10" s="181"/>
      <c r="I10" s="181"/>
      <c r="J10" s="181"/>
      <c r="K10" s="181"/>
      <c r="L10" s="184"/>
      <c r="M10" s="183">
        <v>0</v>
      </c>
      <c r="N10" s="181">
        <v>0</v>
      </c>
      <c r="O10" s="181">
        <v>0</v>
      </c>
      <c r="P10" s="181">
        <v>0</v>
      </c>
      <c r="Q10" s="181">
        <v>0</v>
      </c>
      <c r="R10" s="181">
        <v>0</v>
      </c>
      <c r="S10" s="184">
        <v>0</v>
      </c>
      <c r="T10" s="192">
        <v>0</v>
      </c>
      <c r="U10" s="192"/>
      <c r="V10" s="185">
        <f t="shared" si="0"/>
        <v>0</v>
      </c>
    </row>
    <row r="11" spans="1:22" s="107" customFormat="1">
      <c r="A11" s="108">
        <v>5</v>
      </c>
      <c r="B11" s="106" t="s">
        <v>223</v>
      </c>
      <c r="C11" s="183">
        <v>0</v>
      </c>
      <c r="D11" s="181">
        <v>0</v>
      </c>
      <c r="E11" s="181"/>
      <c r="F11" s="181"/>
      <c r="G11" s="181"/>
      <c r="H11" s="181"/>
      <c r="I11" s="181"/>
      <c r="J11" s="181"/>
      <c r="K11" s="181"/>
      <c r="L11" s="184"/>
      <c r="M11" s="183">
        <v>0</v>
      </c>
      <c r="N11" s="181">
        <v>0</v>
      </c>
      <c r="O11" s="181">
        <v>0</v>
      </c>
      <c r="P11" s="181">
        <v>0</v>
      </c>
      <c r="Q11" s="181">
        <v>0</v>
      </c>
      <c r="R11" s="181">
        <v>0</v>
      </c>
      <c r="S11" s="184">
        <v>0</v>
      </c>
      <c r="T11" s="192">
        <v>0</v>
      </c>
      <c r="U11" s="192"/>
      <c r="V11" s="185">
        <f t="shared" si="0"/>
        <v>0</v>
      </c>
    </row>
    <row r="12" spans="1:22" s="107" customFormat="1">
      <c r="A12" s="108">
        <v>6</v>
      </c>
      <c r="B12" s="106" t="s">
        <v>224</v>
      </c>
      <c r="C12" s="183">
        <v>0</v>
      </c>
      <c r="D12" s="181">
        <v>0</v>
      </c>
      <c r="E12" s="181"/>
      <c r="F12" s="181"/>
      <c r="G12" s="181"/>
      <c r="H12" s="181"/>
      <c r="I12" s="181"/>
      <c r="J12" s="181"/>
      <c r="K12" s="181"/>
      <c r="L12" s="184"/>
      <c r="M12" s="183">
        <v>0</v>
      </c>
      <c r="N12" s="181">
        <v>0</v>
      </c>
      <c r="O12" s="181">
        <v>0</v>
      </c>
      <c r="P12" s="181">
        <v>0</v>
      </c>
      <c r="Q12" s="181">
        <v>0</v>
      </c>
      <c r="R12" s="181">
        <v>0</v>
      </c>
      <c r="S12" s="184">
        <v>0</v>
      </c>
      <c r="T12" s="192">
        <v>0</v>
      </c>
      <c r="U12" s="192"/>
      <c r="V12" s="185">
        <f t="shared" si="0"/>
        <v>0</v>
      </c>
    </row>
    <row r="13" spans="1:22" s="107" customFormat="1">
      <c r="A13" s="108">
        <v>7</v>
      </c>
      <c r="B13" s="106" t="s">
        <v>74</v>
      </c>
      <c r="C13" s="183">
        <v>0</v>
      </c>
      <c r="D13" s="181">
        <v>6300605.32018092</v>
      </c>
      <c r="E13" s="181"/>
      <c r="F13" s="181"/>
      <c r="G13" s="181"/>
      <c r="H13" s="181"/>
      <c r="I13" s="181"/>
      <c r="J13" s="181"/>
      <c r="K13" s="181"/>
      <c r="L13" s="184"/>
      <c r="M13" s="183">
        <v>0</v>
      </c>
      <c r="N13" s="181">
        <v>0</v>
      </c>
      <c r="O13" s="181">
        <v>0</v>
      </c>
      <c r="P13" s="181">
        <v>0</v>
      </c>
      <c r="Q13" s="181">
        <v>0</v>
      </c>
      <c r="R13" s="181">
        <v>0</v>
      </c>
      <c r="S13" s="184">
        <v>0</v>
      </c>
      <c r="T13" s="192">
        <v>1635288.4106999999</v>
      </c>
      <c r="U13" s="192">
        <v>4665316.9094809201</v>
      </c>
      <c r="V13" s="185">
        <f t="shared" si="0"/>
        <v>6300605.32018092</v>
      </c>
    </row>
    <row r="14" spans="1:22" s="107" customFormat="1">
      <c r="A14" s="108">
        <v>8</v>
      </c>
      <c r="B14" s="106" t="s">
        <v>75</v>
      </c>
      <c r="C14" s="183">
        <v>0</v>
      </c>
      <c r="D14" s="181">
        <v>515699.62119999999</v>
      </c>
      <c r="E14" s="181"/>
      <c r="F14" s="181"/>
      <c r="G14" s="181"/>
      <c r="H14" s="181"/>
      <c r="I14" s="181"/>
      <c r="J14" s="181"/>
      <c r="K14" s="181"/>
      <c r="L14" s="184"/>
      <c r="M14" s="183">
        <v>0</v>
      </c>
      <c r="N14" s="181">
        <v>0</v>
      </c>
      <c r="O14" s="181">
        <v>0</v>
      </c>
      <c r="P14" s="181">
        <v>0</v>
      </c>
      <c r="Q14" s="181">
        <v>0</v>
      </c>
      <c r="R14" s="181">
        <v>0</v>
      </c>
      <c r="S14" s="184">
        <v>0</v>
      </c>
      <c r="T14" s="192">
        <v>515699.62119999999</v>
      </c>
      <c r="U14" s="192"/>
      <c r="V14" s="185">
        <f t="shared" si="0"/>
        <v>515699.62119999999</v>
      </c>
    </row>
    <row r="15" spans="1:22" s="107" customFormat="1">
      <c r="A15" s="108">
        <v>9</v>
      </c>
      <c r="B15" s="106" t="s">
        <v>76</v>
      </c>
      <c r="C15" s="183">
        <v>0</v>
      </c>
      <c r="D15" s="181">
        <v>0</v>
      </c>
      <c r="E15" s="181"/>
      <c r="F15" s="181"/>
      <c r="G15" s="181"/>
      <c r="H15" s="181"/>
      <c r="I15" s="181"/>
      <c r="J15" s="181"/>
      <c r="K15" s="181"/>
      <c r="L15" s="184"/>
      <c r="M15" s="183">
        <v>0</v>
      </c>
      <c r="N15" s="181">
        <v>0</v>
      </c>
      <c r="O15" s="181">
        <v>0</v>
      </c>
      <c r="P15" s="181">
        <v>0</v>
      </c>
      <c r="Q15" s="181">
        <v>0</v>
      </c>
      <c r="R15" s="181">
        <v>0</v>
      </c>
      <c r="S15" s="184">
        <v>0</v>
      </c>
      <c r="T15" s="192">
        <v>0</v>
      </c>
      <c r="U15" s="192"/>
      <c r="V15" s="185">
        <f t="shared" si="0"/>
        <v>0</v>
      </c>
    </row>
    <row r="16" spans="1:22" s="107" customFormat="1">
      <c r="A16" s="108">
        <v>10</v>
      </c>
      <c r="B16" s="106" t="s">
        <v>70</v>
      </c>
      <c r="C16" s="183">
        <v>0</v>
      </c>
      <c r="D16" s="181">
        <v>0</v>
      </c>
      <c r="E16" s="181"/>
      <c r="F16" s="181"/>
      <c r="G16" s="181"/>
      <c r="H16" s="181"/>
      <c r="I16" s="181"/>
      <c r="J16" s="181"/>
      <c r="K16" s="181"/>
      <c r="L16" s="184"/>
      <c r="M16" s="183">
        <v>0</v>
      </c>
      <c r="N16" s="181">
        <v>0</v>
      </c>
      <c r="O16" s="181">
        <v>0</v>
      </c>
      <c r="P16" s="181">
        <v>0</v>
      </c>
      <c r="Q16" s="181">
        <v>0</v>
      </c>
      <c r="R16" s="181">
        <v>0</v>
      </c>
      <c r="S16" s="184">
        <v>0</v>
      </c>
      <c r="T16" s="192">
        <v>0</v>
      </c>
      <c r="U16" s="192"/>
      <c r="V16" s="185">
        <f t="shared" si="0"/>
        <v>0</v>
      </c>
    </row>
    <row r="17" spans="1:22" s="107" customFormat="1">
      <c r="A17" s="108">
        <v>11</v>
      </c>
      <c r="B17" s="106" t="s">
        <v>71</v>
      </c>
      <c r="C17" s="183">
        <v>0</v>
      </c>
      <c r="D17" s="181">
        <v>0</v>
      </c>
      <c r="E17" s="181"/>
      <c r="F17" s="181"/>
      <c r="G17" s="181"/>
      <c r="H17" s="181"/>
      <c r="I17" s="181"/>
      <c r="J17" s="181"/>
      <c r="K17" s="181"/>
      <c r="L17" s="184"/>
      <c r="M17" s="183">
        <v>0</v>
      </c>
      <c r="N17" s="181">
        <v>0</v>
      </c>
      <c r="O17" s="181">
        <v>0</v>
      </c>
      <c r="P17" s="181">
        <v>0</v>
      </c>
      <c r="Q17" s="181">
        <v>0</v>
      </c>
      <c r="R17" s="181">
        <v>0</v>
      </c>
      <c r="S17" s="184">
        <v>0</v>
      </c>
      <c r="T17" s="192">
        <v>0</v>
      </c>
      <c r="U17" s="192"/>
      <c r="V17" s="185">
        <f t="shared" si="0"/>
        <v>0</v>
      </c>
    </row>
    <row r="18" spans="1:22" s="107" customFormat="1">
      <c r="A18" s="108">
        <v>12</v>
      </c>
      <c r="B18" s="106" t="s">
        <v>72</v>
      </c>
      <c r="C18" s="183">
        <v>0</v>
      </c>
      <c r="D18" s="181">
        <v>0</v>
      </c>
      <c r="E18" s="181"/>
      <c r="F18" s="181"/>
      <c r="G18" s="181"/>
      <c r="H18" s="181"/>
      <c r="I18" s="181"/>
      <c r="J18" s="181"/>
      <c r="K18" s="181"/>
      <c r="L18" s="184"/>
      <c r="M18" s="183">
        <v>0</v>
      </c>
      <c r="N18" s="181">
        <v>0</v>
      </c>
      <c r="O18" s="181">
        <v>0</v>
      </c>
      <c r="P18" s="181">
        <v>0</v>
      </c>
      <c r="Q18" s="181">
        <v>0</v>
      </c>
      <c r="R18" s="181">
        <v>0</v>
      </c>
      <c r="S18" s="184">
        <v>0</v>
      </c>
      <c r="T18" s="192">
        <v>0</v>
      </c>
      <c r="U18" s="192"/>
      <c r="V18" s="185">
        <f t="shared" si="0"/>
        <v>0</v>
      </c>
    </row>
    <row r="19" spans="1:22" s="107" customFormat="1">
      <c r="A19" s="108">
        <v>13</v>
      </c>
      <c r="B19" s="106" t="s">
        <v>73</v>
      </c>
      <c r="C19" s="183">
        <v>0</v>
      </c>
      <c r="D19" s="181">
        <v>0</v>
      </c>
      <c r="E19" s="181"/>
      <c r="F19" s="181"/>
      <c r="G19" s="181"/>
      <c r="H19" s="181"/>
      <c r="I19" s="181"/>
      <c r="J19" s="181"/>
      <c r="K19" s="181"/>
      <c r="L19" s="184"/>
      <c r="M19" s="183">
        <v>0</v>
      </c>
      <c r="N19" s="181">
        <v>0</v>
      </c>
      <c r="O19" s="181">
        <v>0</v>
      </c>
      <c r="P19" s="181">
        <v>0</v>
      </c>
      <c r="Q19" s="181">
        <v>0</v>
      </c>
      <c r="R19" s="181">
        <v>0</v>
      </c>
      <c r="S19" s="184">
        <v>0</v>
      </c>
      <c r="T19" s="192">
        <v>0</v>
      </c>
      <c r="U19" s="192"/>
      <c r="V19" s="185">
        <f t="shared" si="0"/>
        <v>0</v>
      </c>
    </row>
    <row r="20" spans="1:22" s="107" customFormat="1">
      <c r="A20" s="108">
        <v>14</v>
      </c>
      <c r="B20" s="106" t="s">
        <v>251</v>
      </c>
      <c r="C20" s="183">
        <v>0</v>
      </c>
      <c r="D20" s="181">
        <v>0</v>
      </c>
      <c r="E20" s="181"/>
      <c r="F20" s="181"/>
      <c r="G20" s="181"/>
      <c r="H20" s="181"/>
      <c r="I20" s="181"/>
      <c r="J20" s="181"/>
      <c r="K20" s="181"/>
      <c r="L20" s="184"/>
      <c r="M20" s="183">
        <v>0</v>
      </c>
      <c r="N20" s="181">
        <v>0</v>
      </c>
      <c r="O20" s="181">
        <v>0</v>
      </c>
      <c r="P20" s="181">
        <v>0</v>
      </c>
      <c r="Q20" s="181">
        <v>0</v>
      </c>
      <c r="R20" s="181">
        <v>0</v>
      </c>
      <c r="S20" s="184">
        <v>0</v>
      </c>
      <c r="T20" s="192">
        <v>0</v>
      </c>
      <c r="U20" s="192"/>
      <c r="V20" s="185">
        <f t="shared" si="0"/>
        <v>0</v>
      </c>
    </row>
    <row r="21" spans="1:22" ht="13.5" thickBot="1">
      <c r="A21" s="67"/>
      <c r="B21" s="68" t="s">
        <v>69</v>
      </c>
      <c r="C21" s="182">
        <f>SUM(C7:C20)</f>
        <v>0</v>
      </c>
      <c r="D21" s="182">
        <f t="shared" ref="D21:U21" si="1">SUM(D7:D20)</f>
        <v>6816304.9413809199</v>
      </c>
      <c r="E21" s="182">
        <f t="shared" si="1"/>
        <v>0</v>
      </c>
      <c r="F21" s="182">
        <f t="shared" si="1"/>
        <v>0</v>
      </c>
      <c r="G21" s="182">
        <f t="shared" si="1"/>
        <v>0</v>
      </c>
      <c r="H21" s="182">
        <f t="shared" si="1"/>
        <v>0</v>
      </c>
      <c r="I21" s="182">
        <f t="shared" si="1"/>
        <v>0</v>
      </c>
      <c r="J21" s="182">
        <f t="shared" si="1"/>
        <v>0</v>
      </c>
      <c r="K21" s="182">
        <f t="shared" si="1"/>
        <v>0</v>
      </c>
      <c r="L21" s="182">
        <f t="shared" si="1"/>
        <v>0</v>
      </c>
      <c r="M21" s="182">
        <f t="shared" si="1"/>
        <v>0</v>
      </c>
      <c r="N21" s="182">
        <f t="shared" si="1"/>
        <v>0</v>
      </c>
      <c r="O21" s="182">
        <f t="shared" si="1"/>
        <v>106713827.05500001</v>
      </c>
      <c r="P21" s="182">
        <f t="shared" si="1"/>
        <v>0</v>
      </c>
      <c r="Q21" s="182">
        <f t="shared" si="1"/>
        <v>0</v>
      </c>
      <c r="R21" s="182">
        <f t="shared" si="1"/>
        <v>0</v>
      </c>
      <c r="S21" s="182">
        <f t="shared" si="1"/>
        <v>0</v>
      </c>
      <c r="T21" s="182">
        <f t="shared" si="1"/>
        <v>108864815.0869</v>
      </c>
      <c r="U21" s="182">
        <f t="shared" si="1"/>
        <v>4665316.9094809201</v>
      </c>
      <c r="V21" s="186">
        <f t="shared" ref="V21" si="2">SUM(V7:V20)</f>
        <v>113530131.99638093</v>
      </c>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2"/>
  <sheetViews>
    <sheetView zoomScaleNormal="100" workbookViewId="0">
      <pane xSplit="1" ySplit="7" topLeftCell="B8" activePane="bottomRight" state="frozen"/>
      <selection activeCell="E28" sqref="E28"/>
      <selection pane="topRight" activeCell="E28" sqref="E28"/>
      <selection pane="bottomLeft" activeCell="E28" sqref="E28"/>
      <selection pane="bottomRight" activeCell="A25" sqref="A25:XFD39"/>
    </sheetView>
  </sheetViews>
  <sheetFormatPr defaultColWidth="9.140625" defaultRowHeight="12.75"/>
  <cols>
    <col min="1" max="1" width="10.5703125" style="1" bestFit="1" customWidth="1"/>
    <col min="2" max="2" width="105.140625" style="1" bestFit="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9"/>
  </cols>
  <sheetData>
    <row r="1" spans="1:9">
      <c r="A1" s="1" t="s">
        <v>191</v>
      </c>
      <c r="B1" s="1" t="str">
        <f>Info!C2</f>
        <v>ს.ს "პროკრედიტ ბანკი"</v>
      </c>
    </row>
    <row r="2" spans="1:9">
      <c r="A2" s="1" t="s">
        <v>192</v>
      </c>
      <c r="B2" s="272">
        <f>'1. key ratios'!B2</f>
        <v>43281</v>
      </c>
    </row>
    <row r="4" spans="1:9" ht="13.5" thickBot="1">
      <c r="A4" s="1" t="s">
        <v>342</v>
      </c>
      <c r="B4" s="195" t="s">
        <v>364</v>
      </c>
    </row>
    <row r="5" spans="1:9">
      <c r="A5" s="65"/>
      <c r="B5" s="104"/>
      <c r="C5" s="110" t="s">
        <v>0</v>
      </c>
      <c r="D5" s="110" t="s">
        <v>1</v>
      </c>
      <c r="E5" s="110" t="s">
        <v>2</v>
      </c>
      <c r="F5" s="110" t="s">
        <v>3</v>
      </c>
      <c r="G5" s="190" t="s">
        <v>4</v>
      </c>
      <c r="H5" s="111" t="s">
        <v>5</v>
      </c>
      <c r="I5" s="20"/>
    </row>
    <row r="6" spans="1:9" ht="15" customHeight="1">
      <c r="A6" s="103"/>
      <c r="B6" s="18"/>
      <c r="C6" s="520" t="s">
        <v>356</v>
      </c>
      <c r="D6" s="524" t="s">
        <v>366</v>
      </c>
      <c r="E6" s="525"/>
      <c r="F6" s="520" t="s">
        <v>367</v>
      </c>
      <c r="G6" s="520" t="s">
        <v>368</v>
      </c>
      <c r="H6" s="522" t="s">
        <v>358</v>
      </c>
      <c r="I6" s="20"/>
    </row>
    <row r="7" spans="1:9" ht="76.5">
      <c r="A7" s="103"/>
      <c r="B7" s="18"/>
      <c r="C7" s="521"/>
      <c r="D7" s="194" t="s">
        <v>359</v>
      </c>
      <c r="E7" s="194" t="s">
        <v>357</v>
      </c>
      <c r="F7" s="521"/>
      <c r="G7" s="521"/>
      <c r="H7" s="523"/>
      <c r="I7" s="20"/>
    </row>
    <row r="8" spans="1:9">
      <c r="A8" s="59">
        <v>1</v>
      </c>
      <c r="B8" s="41" t="s">
        <v>219</v>
      </c>
      <c r="C8" s="187">
        <v>149024460.01710001</v>
      </c>
      <c r="D8" s="188"/>
      <c r="E8" s="187"/>
      <c r="F8" s="187">
        <v>120291327.12710001</v>
      </c>
      <c r="G8" s="191">
        <v>13577500.072099999</v>
      </c>
      <c r="H8" s="200">
        <f>IFERROR(G8/(C8+E8),"")</f>
        <v>9.1109204962339943E-2</v>
      </c>
    </row>
    <row r="9" spans="1:9" ht="15" customHeight="1">
      <c r="A9" s="59">
        <v>2</v>
      </c>
      <c r="B9" s="41" t="s">
        <v>220</v>
      </c>
      <c r="C9" s="187">
        <v>0</v>
      </c>
      <c r="D9" s="188"/>
      <c r="E9" s="187"/>
      <c r="F9" s="187">
        <v>0</v>
      </c>
      <c r="G9" s="191">
        <v>0</v>
      </c>
      <c r="H9" s="200" t="str">
        <f t="shared" ref="H9:H21" si="0">IFERROR(G9/(C9+E9),"")</f>
        <v/>
      </c>
    </row>
    <row r="10" spans="1:9">
      <c r="A10" s="59">
        <v>3</v>
      </c>
      <c r="B10" s="41" t="s">
        <v>221</v>
      </c>
      <c r="C10" s="187">
        <v>0</v>
      </c>
      <c r="D10" s="188"/>
      <c r="E10" s="187"/>
      <c r="F10" s="187">
        <v>0</v>
      </c>
      <c r="G10" s="191">
        <v>0</v>
      </c>
      <c r="H10" s="200" t="str">
        <f t="shared" si="0"/>
        <v/>
      </c>
    </row>
    <row r="11" spans="1:9">
      <c r="A11" s="59">
        <v>4</v>
      </c>
      <c r="B11" s="41" t="s">
        <v>222</v>
      </c>
      <c r="C11" s="187">
        <v>0</v>
      </c>
      <c r="D11" s="188"/>
      <c r="E11" s="187"/>
      <c r="F11" s="187">
        <v>0</v>
      </c>
      <c r="G11" s="191">
        <v>0</v>
      </c>
      <c r="H11" s="200" t="str">
        <f t="shared" si="0"/>
        <v/>
      </c>
    </row>
    <row r="12" spans="1:9">
      <c r="A12" s="59">
        <v>5</v>
      </c>
      <c r="B12" s="41" t="s">
        <v>223</v>
      </c>
      <c r="C12" s="187">
        <v>0</v>
      </c>
      <c r="D12" s="188"/>
      <c r="E12" s="187"/>
      <c r="F12" s="187">
        <v>0</v>
      </c>
      <c r="G12" s="191">
        <v>0</v>
      </c>
      <c r="H12" s="200" t="str">
        <f t="shared" si="0"/>
        <v/>
      </c>
    </row>
    <row r="13" spans="1:9">
      <c r="A13" s="59">
        <v>6</v>
      </c>
      <c r="B13" s="41" t="s">
        <v>224</v>
      </c>
      <c r="C13" s="187">
        <v>70989009.774599999</v>
      </c>
      <c r="D13" s="188"/>
      <c r="E13" s="187"/>
      <c r="F13" s="187">
        <v>14910597.64965</v>
      </c>
      <c r="G13" s="191">
        <v>14910597.64965</v>
      </c>
      <c r="H13" s="200">
        <f t="shared" si="0"/>
        <v>0.21004093023685252</v>
      </c>
    </row>
    <row r="14" spans="1:9">
      <c r="A14" s="59">
        <v>7</v>
      </c>
      <c r="B14" s="41" t="s">
        <v>74</v>
      </c>
      <c r="C14" s="187">
        <v>441508857.12558013</v>
      </c>
      <c r="D14" s="188">
        <v>69487861.229769006</v>
      </c>
      <c r="E14" s="187">
        <v>45835738.420172408</v>
      </c>
      <c r="F14" s="188">
        <v>487344595.54575253</v>
      </c>
      <c r="G14" s="242">
        <v>481043990.22557163</v>
      </c>
      <c r="H14" s="200">
        <f t="shared" si="0"/>
        <v>0.98707156008752872</v>
      </c>
    </row>
    <row r="15" spans="1:9">
      <c r="A15" s="59">
        <v>8</v>
      </c>
      <c r="B15" s="41" t="s">
        <v>75</v>
      </c>
      <c r="C15" s="187">
        <v>500974480.67499995</v>
      </c>
      <c r="D15" s="188"/>
      <c r="E15" s="187"/>
      <c r="F15" s="188">
        <v>375730860.50624996</v>
      </c>
      <c r="G15" s="242">
        <v>375215160.88504994</v>
      </c>
      <c r="H15" s="200">
        <f t="shared" si="0"/>
        <v>0.74897060700476159</v>
      </c>
    </row>
    <row r="16" spans="1:9">
      <c r="A16" s="59">
        <v>9</v>
      </c>
      <c r="B16" s="41" t="s">
        <v>76</v>
      </c>
      <c r="C16" s="187">
        <v>0</v>
      </c>
      <c r="D16" s="188"/>
      <c r="E16" s="187"/>
      <c r="F16" s="188">
        <v>0</v>
      </c>
      <c r="G16" s="242">
        <v>0</v>
      </c>
      <c r="H16" s="200" t="str">
        <f t="shared" si="0"/>
        <v/>
      </c>
    </row>
    <row r="17" spans="1:8">
      <c r="A17" s="59">
        <v>10</v>
      </c>
      <c r="B17" s="41" t="s">
        <v>70</v>
      </c>
      <c r="C17" s="187">
        <v>3622915.7281999998</v>
      </c>
      <c r="D17" s="188"/>
      <c r="E17" s="187"/>
      <c r="F17" s="188">
        <v>3622915.7281999998</v>
      </c>
      <c r="G17" s="242">
        <v>3622915.7281999998</v>
      </c>
      <c r="H17" s="200">
        <f t="shared" si="0"/>
        <v>1</v>
      </c>
    </row>
    <row r="18" spans="1:8">
      <c r="A18" s="59">
        <v>11</v>
      </c>
      <c r="B18" s="41" t="s">
        <v>71</v>
      </c>
      <c r="C18" s="187">
        <v>9494061.0128000006</v>
      </c>
      <c r="D18" s="188"/>
      <c r="E18" s="187"/>
      <c r="F18" s="188">
        <v>19126733.6492</v>
      </c>
      <c r="G18" s="242">
        <v>19126733.6492</v>
      </c>
      <c r="H18" s="200">
        <f t="shared" si="0"/>
        <v>2.0145998243968646</v>
      </c>
    </row>
    <row r="19" spans="1:8">
      <c r="A19" s="59">
        <v>12</v>
      </c>
      <c r="B19" s="41" t="s">
        <v>72</v>
      </c>
      <c r="C19" s="187">
        <v>0</v>
      </c>
      <c r="D19" s="188"/>
      <c r="E19" s="187"/>
      <c r="F19" s="188">
        <v>0</v>
      </c>
      <c r="G19" s="242">
        <v>0</v>
      </c>
      <c r="H19" s="200" t="str">
        <f t="shared" si="0"/>
        <v/>
      </c>
    </row>
    <row r="20" spans="1:8">
      <c r="A20" s="59">
        <v>13</v>
      </c>
      <c r="B20" s="41" t="s">
        <v>73</v>
      </c>
      <c r="C20" s="187">
        <v>0</v>
      </c>
      <c r="D20" s="188"/>
      <c r="E20" s="187"/>
      <c r="F20" s="188">
        <v>0</v>
      </c>
      <c r="G20" s="242">
        <v>0</v>
      </c>
      <c r="H20" s="200" t="str">
        <f t="shared" si="0"/>
        <v/>
      </c>
    </row>
    <row r="21" spans="1:8">
      <c r="A21" s="59">
        <v>14</v>
      </c>
      <c r="B21" s="41" t="s">
        <v>251</v>
      </c>
      <c r="C21" s="187">
        <v>117674997.1848</v>
      </c>
      <c r="D21" s="188"/>
      <c r="E21" s="187"/>
      <c r="F21" s="188">
        <v>73860151.004799992</v>
      </c>
      <c r="G21" s="242">
        <v>73860151.004799992</v>
      </c>
      <c r="H21" s="200">
        <f t="shared" si="0"/>
        <v>0.62766222878091948</v>
      </c>
    </row>
    <row r="22" spans="1:8" ht="13.5" thickBot="1">
      <c r="A22" s="105"/>
      <c r="B22" s="112" t="s">
        <v>69</v>
      </c>
      <c r="C22" s="182">
        <f>SUM(C8:C21)</f>
        <v>1293288781.51808</v>
      </c>
      <c r="D22" s="182">
        <f>SUM(D8:D21)</f>
        <v>69487861.229769006</v>
      </c>
      <c r="E22" s="182">
        <f>SUM(E8:E21)</f>
        <v>45835738.420172408</v>
      </c>
      <c r="F22" s="182">
        <f>SUM(F8:F21)</f>
        <v>1094887181.2109525</v>
      </c>
      <c r="G22" s="182">
        <f>SUM(G8:G21)</f>
        <v>981357049.21457148</v>
      </c>
      <c r="H22" s="201">
        <f>G22/(C22+E22)</f>
        <v>0.73283479960461195</v>
      </c>
    </row>
  </sheetData>
  <mergeCells count="5">
    <mergeCell ref="C6:C7"/>
    <mergeCell ref="F6:F7"/>
    <mergeCell ref="G6:G7"/>
    <mergeCell ref="H6:H7"/>
    <mergeCell ref="D6:E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46"/>
  <sheetViews>
    <sheetView zoomScale="85" zoomScaleNormal="85" workbookViewId="0">
      <pane xSplit="2" ySplit="6" topLeftCell="C7" activePane="bottomRight" state="frozen"/>
      <selection activeCell="E28" sqref="E28"/>
      <selection pane="topRight" activeCell="E28" sqref="E28"/>
      <selection pane="bottomLeft" activeCell="E28" sqref="E28"/>
      <selection pane="bottomRight" activeCell="C28" sqref="C28:K46"/>
    </sheetView>
  </sheetViews>
  <sheetFormatPr defaultColWidth="9.140625" defaultRowHeight="12.75"/>
  <cols>
    <col min="1" max="1" width="10.5703125" style="230" bestFit="1" customWidth="1"/>
    <col min="2" max="2" width="45.140625" style="230" customWidth="1"/>
    <col min="3" max="3" width="12" style="230" bestFit="1" customWidth="1"/>
    <col min="4" max="4" width="12.7109375" style="230" customWidth="1"/>
    <col min="5" max="5" width="13.5703125" style="230" bestFit="1" customWidth="1"/>
    <col min="6" max="11" width="12.7109375" style="230" customWidth="1"/>
    <col min="12" max="16384" width="9.140625" style="230"/>
  </cols>
  <sheetData>
    <row r="1" spans="1:11">
      <c r="A1" s="230" t="s">
        <v>191</v>
      </c>
      <c r="B1" s="230" t="str">
        <f>Info!C2</f>
        <v>ს.ს "პროკრედიტ ბანკი"</v>
      </c>
    </row>
    <row r="2" spans="1:11">
      <c r="A2" s="230" t="s">
        <v>192</v>
      </c>
      <c r="B2" s="271">
        <f>'1. key ratios'!B2</f>
        <v>43281</v>
      </c>
      <c r="C2" s="231"/>
      <c r="D2" s="231"/>
    </row>
    <row r="3" spans="1:11">
      <c r="B3" s="231"/>
      <c r="C3" s="231"/>
      <c r="D3" s="231"/>
    </row>
    <row r="4" spans="1:11" ht="13.5" thickBot="1">
      <c r="A4" s="230" t="s">
        <v>397</v>
      </c>
      <c r="B4" s="195" t="s">
        <v>396</v>
      </c>
      <c r="C4" s="231"/>
      <c r="D4" s="231"/>
    </row>
    <row r="5" spans="1:11" ht="30" customHeight="1">
      <c r="A5" s="529"/>
      <c r="B5" s="530"/>
      <c r="C5" s="527" t="s">
        <v>409</v>
      </c>
      <c r="D5" s="527"/>
      <c r="E5" s="527"/>
      <c r="F5" s="527" t="s">
        <v>410</v>
      </c>
      <c r="G5" s="527"/>
      <c r="H5" s="527"/>
      <c r="I5" s="527" t="s">
        <v>411</v>
      </c>
      <c r="J5" s="527"/>
      <c r="K5" s="528"/>
    </row>
    <row r="6" spans="1:11">
      <c r="A6" s="228"/>
      <c r="B6" s="229"/>
      <c r="C6" s="232" t="s">
        <v>28</v>
      </c>
      <c r="D6" s="232" t="s">
        <v>98</v>
      </c>
      <c r="E6" s="232" t="s">
        <v>69</v>
      </c>
      <c r="F6" s="232" t="s">
        <v>28</v>
      </c>
      <c r="G6" s="232" t="s">
        <v>98</v>
      </c>
      <c r="H6" s="232" t="s">
        <v>69</v>
      </c>
      <c r="I6" s="232" t="s">
        <v>28</v>
      </c>
      <c r="J6" s="232" t="s">
        <v>98</v>
      </c>
      <c r="K6" s="233" t="s">
        <v>69</v>
      </c>
    </row>
    <row r="7" spans="1:11">
      <c r="A7" s="234" t="s">
        <v>376</v>
      </c>
      <c r="B7" s="227"/>
      <c r="C7" s="227"/>
      <c r="D7" s="227"/>
      <c r="E7" s="227"/>
      <c r="F7" s="227"/>
      <c r="G7" s="227"/>
      <c r="H7" s="227"/>
      <c r="I7" s="227"/>
      <c r="J7" s="227"/>
      <c r="K7" s="235"/>
    </row>
    <row r="8" spans="1:11">
      <c r="A8" s="226">
        <v>1</v>
      </c>
      <c r="B8" s="211" t="s">
        <v>376</v>
      </c>
      <c r="C8" s="298"/>
      <c r="D8" s="298"/>
      <c r="E8" s="298"/>
      <c r="F8" s="299">
        <v>74416289.756666675</v>
      </c>
      <c r="G8" s="299">
        <v>132108996.83500001</v>
      </c>
      <c r="H8" s="299">
        <v>206525286.5916667</v>
      </c>
      <c r="I8" s="299">
        <v>51520269.556666672</v>
      </c>
      <c r="J8" s="299">
        <v>143888618.54999998</v>
      </c>
      <c r="K8" s="300">
        <v>195408888.10666665</v>
      </c>
    </row>
    <row r="9" spans="1:11">
      <c r="A9" s="234" t="s">
        <v>377</v>
      </c>
      <c r="B9" s="227"/>
      <c r="C9" s="301"/>
      <c r="D9" s="301"/>
      <c r="E9" s="301"/>
      <c r="F9" s="301"/>
      <c r="G9" s="301"/>
      <c r="H9" s="301"/>
      <c r="I9" s="301"/>
      <c r="J9" s="301"/>
      <c r="K9" s="302"/>
    </row>
    <row r="10" spans="1:11">
      <c r="A10" s="236">
        <v>2</v>
      </c>
      <c r="B10" s="212" t="s">
        <v>378</v>
      </c>
      <c r="C10" s="303">
        <v>44824328.941499993</v>
      </c>
      <c r="D10" s="304">
        <v>282085325.20669997</v>
      </c>
      <c r="E10" s="304">
        <v>326909654.14819998</v>
      </c>
      <c r="F10" s="304">
        <v>8948651.688271001</v>
      </c>
      <c r="G10" s="304">
        <v>53364548.281432025</v>
      </c>
      <c r="H10" s="304">
        <v>62313199.969703026</v>
      </c>
      <c r="I10" s="304">
        <v>2179364.4023899999</v>
      </c>
      <c r="J10" s="304">
        <v>13804338.542110002</v>
      </c>
      <c r="K10" s="305">
        <v>15983702.944500001</v>
      </c>
    </row>
    <row r="11" spans="1:11">
      <c r="A11" s="236">
        <v>3</v>
      </c>
      <c r="B11" s="212" t="s">
        <v>379</v>
      </c>
      <c r="C11" s="303">
        <v>92776065.493500009</v>
      </c>
      <c r="D11" s="304">
        <v>608174132.21390009</v>
      </c>
      <c r="E11" s="304">
        <v>700950197.70740008</v>
      </c>
      <c r="F11" s="304">
        <v>29838839.077942491</v>
      </c>
      <c r="G11" s="304">
        <v>44041390.813510008</v>
      </c>
      <c r="H11" s="304">
        <v>73880229.891452491</v>
      </c>
      <c r="I11" s="304">
        <v>28132625.29214</v>
      </c>
      <c r="J11" s="304">
        <v>42895292.100260004</v>
      </c>
      <c r="K11" s="305">
        <v>71027917.392399997</v>
      </c>
    </row>
    <row r="12" spans="1:11">
      <c r="A12" s="236">
        <v>4</v>
      </c>
      <c r="B12" s="212" t="s">
        <v>380</v>
      </c>
      <c r="C12" s="303">
        <v>0</v>
      </c>
      <c r="D12" s="304">
        <v>0</v>
      </c>
      <c r="E12" s="304">
        <v>0</v>
      </c>
      <c r="F12" s="304">
        <v>0</v>
      </c>
      <c r="G12" s="304">
        <v>0</v>
      </c>
      <c r="H12" s="304">
        <v>0</v>
      </c>
      <c r="I12" s="304">
        <v>0</v>
      </c>
      <c r="J12" s="304">
        <v>0</v>
      </c>
      <c r="K12" s="305">
        <v>0</v>
      </c>
    </row>
    <row r="13" spans="1:11">
      <c r="A13" s="236">
        <v>5</v>
      </c>
      <c r="B13" s="212" t="s">
        <v>381</v>
      </c>
      <c r="C13" s="303">
        <v>33970148.880000003</v>
      </c>
      <c r="D13" s="304">
        <v>45115216.119999997</v>
      </c>
      <c r="E13" s="304">
        <v>79085365</v>
      </c>
      <c r="F13" s="304">
        <v>6927093.2694499986</v>
      </c>
      <c r="G13" s="304">
        <v>10423237.26275</v>
      </c>
      <c r="H13" s="304">
        <v>17350330.532199997</v>
      </c>
      <c r="I13" s="304">
        <v>3306369.9</v>
      </c>
      <c r="J13" s="304">
        <v>3611781.0834999997</v>
      </c>
      <c r="K13" s="305">
        <v>6918150.9835000001</v>
      </c>
    </row>
    <row r="14" spans="1:11">
      <c r="A14" s="236">
        <v>6</v>
      </c>
      <c r="B14" s="212" t="s">
        <v>395</v>
      </c>
      <c r="C14" s="303"/>
      <c r="D14" s="304"/>
      <c r="E14" s="304">
        <v>0</v>
      </c>
      <c r="F14" s="304"/>
      <c r="G14" s="304"/>
      <c r="H14" s="304">
        <v>0</v>
      </c>
      <c r="I14" s="304"/>
      <c r="J14" s="304"/>
      <c r="K14" s="305">
        <v>0</v>
      </c>
    </row>
    <row r="15" spans="1:11">
      <c r="A15" s="236">
        <v>7</v>
      </c>
      <c r="B15" s="212" t="s">
        <v>382</v>
      </c>
      <c r="C15" s="303">
        <v>9206861.0199999996</v>
      </c>
      <c r="D15" s="304">
        <v>13495179.799999999</v>
      </c>
      <c r="E15" s="304">
        <v>22702040.82</v>
      </c>
      <c r="F15" s="304">
        <v>2928489.99</v>
      </c>
      <c r="G15" s="304">
        <v>7321537.21</v>
      </c>
      <c r="H15" s="304">
        <v>10250027.199999999</v>
      </c>
      <c r="I15" s="304">
        <v>2928489.99</v>
      </c>
      <c r="J15" s="304">
        <v>7321537.21</v>
      </c>
      <c r="K15" s="305">
        <v>10250027.199999999</v>
      </c>
    </row>
    <row r="16" spans="1:11">
      <c r="A16" s="236">
        <v>8</v>
      </c>
      <c r="B16" s="213" t="s">
        <v>383</v>
      </c>
      <c r="C16" s="303">
        <v>180777404.33500001</v>
      </c>
      <c r="D16" s="304">
        <v>948869853.34060001</v>
      </c>
      <c r="E16" s="304">
        <v>1129647257.6756001</v>
      </c>
      <c r="F16" s="304">
        <v>48643074.025663495</v>
      </c>
      <c r="G16" s="304">
        <v>115150713.56769203</v>
      </c>
      <c r="H16" s="304">
        <v>163793787.59335551</v>
      </c>
      <c r="I16" s="304">
        <v>36546849.584530003</v>
      </c>
      <c r="J16" s="304">
        <v>67632948.935870007</v>
      </c>
      <c r="K16" s="305">
        <v>104179798.5204</v>
      </c>
    </row>
    <row r="17" spans="1:11">
      <c r="A17" s="234" t="s">
        <v>384</v>
      </c>
      <c r="B17" s="227"/>
      <c r="C17" s="301"/>
      <c r="D17" s="301"/>
      <c r="E17" s="301"/>
      <c r="F17" s="301"/>
      <c r="G17" s="301"/>
      <c r="H17" s="301"/>
      <c r="I17" s="301"/>
      <c r="J17" s="301"/>
      <c r="K17" s="302"/>
    </row>
    <row r="18" spans="1:11">
      <c r="A18" s="236">
        <v>9</v>
      </c>
      <c r="B18" s="212" t="s">
        <v>385</v>
      </c>
      <c r="C18" s="303">
        <v>7171395.3499999996</v>
      </c>
      <c r="D18" s="304">
        <v>0</v>
      </c>
      <c r="E18" s="304">
        <v>7171395.3499999996</v>
      </c>
      <c r="F18" s="304">
        <v>0</v>
      </c>
      <c r="G18" s="304">
        <v>0</v>
      </c>
      <c r="H18" s="304">
        <v>0</v>
      </c>
      <c r="I18" s="304">
        <v>0</v>
      </c>
      <c r="J18" s="304">
        <v>0</v>
      </c>
      <c r="K18" s="305">
        <v>0</v>
      </c>
    </row>
    <row r="19" spans="1:11">
      <c r="A19" s="236">
        <v>10</v>
      </c>
      <c r="B19" s="212" t="s">
        <v>386</v>
      </c>
      <c r="C19" s="303">
        <v>211629522.02520001</v>
      </c>
      <c r="D19" s="304">
        <v>723476240.34229994</v>
      </c>
      <c r="E19" s="304">
        <v>935105762.36749995</v>
      </c>
      <c r="F19" s="304">
        <v>3918718.9437500001</v>
      </c>
      <c r="G19" s="304">
        <v>10217844.849100001</v>
      </c>
      <c r="H19" s="304">
        <v>14136563.792850001</v>
      </c>
      <c r="I19" s="304">
        <v>26814739.143750001</v>
      </c>
      <c r="J19" s="304">
        <v>28827358.6591</v>
      </c>
      <c r="K19" s="305">
        <v>55642097.802850001</v>
      </c>
    </row>
    <row r="20" spans="1:11">
      <c r="A20" s="236">
        <v>11</v>
      </c>
      <c r="B20" s="212" t="s">
        <v>387</v>
      </c>
      <c r="C20" s="303">
        <v>202022.47191011236</v>
      </c>
      <c r="D20" s="304">
        <v>0</v>
      </c>
      <c r="E20" s="304">
        <v>202022.47191011236</v>
      </c>
      <c r="F20" s="304">
        <v>202022.47191011236</v>
      </c>
      <c r="G20" s="304">
        <v>0</v>
      </c>
      <c r="H20" s="304">
        <v>202022.47191011236</v>
      </c>
      <c r="I20" s="304">
        <v>202022.47191011236</v>
      </c>
      <c r="J20" s="304">
        <v>0</v>
      </c>
      <c r="K20" s="305">
        <v>202022.47191011236</v>
      </c>
    </row>
    <row r="21" spans="1:11" ht="13.5" thickBot="1">
      <c r="A21" s="144">
        <v>12</v>
      </c>
      <c r="B21" s="237" t="s">
        <v>388</v>
      </c>
      <c r="C21" s="306">
        <v>219002939.84711012</v>
      </c>
      <c r="D21" s="307">
        <v>723476240.34229994</v>
      </c>
      <c r="E21" s="306">
        <v>942479180.18941009</v>
      </c>
      <c r="F21" s="307">
        <v>4120741.4156601126</v>
      </c>
      <c r="G21" s="307">
        <v>10217844.849100001</v>
      </c>
      <c r="H21" s="307">
        <v>14338586.264760112</v>
      </c>
      <c r="I21" s="307">
        <v>27016761.615660112</v>
      </c>
      <c r="J21" s="307">
        <v>28827358.6591</v>
      </c>
      <c r="K21" s="308">
        <v>55844120.274760112</v>
      </c>
    </row>
    <row r="22" spans="1:11" ht="38.25" customHeight="1" thickBot="1">
      <c r="A22" s="224"/>
      <c r="B22" s="225"/>
      <c r="C22" s="225"/>
      <c r="D22" s="225"/>
      <c r="E22" s="225"/>
      <c r="F22" s="526" t="s">
        <v>389</v>
      </c>
      <c r="G22" s="527"/>
      <c r="H22" s="527"/>
      <c r="I22" s="526" t="s">
        <v>390</v>
      </c>
      <c r="J22" s="527"/>
      <c r="K22" s="528"/>
    </row>
    <row r="23" spans="1:11">
      <c r="A23" s="217">
        <v>13</v>
      </c>
      <c r="B23" s="214" t="s">
        <v>376</v>
      </c>
      <c r="C23" s="223"/>
      <c r="D23" s="223"/>
      <c r="E23" s="223"/>
      <c r="F23" s="312">
        <v>84049706.730000004</v>
      </c>
      <c r="G23" s="312">
        <v>142568238.39250001</v>
      </c>
      <c r="H23" s="312">
        <v>226617945.1225</v>
      </c>
      <c r="I23" s="312">
        <v>48021428.439999998</v>
      </c>
      <c r="J23" s="312">
        <v>142505411.63000003</v>
      </c>
      <c r="K23" s="313">
        <v>190526840.07000002</v>
      </c>
    </row>
    <row r="24" spans="1:11" ht="13.5" thickBot="1">
      <c r="A24" s="218">
        <v>14</v>
      </c>
      <c r="B24" s="215" t="s">
        <v>391</v>
      </c>
      <c r="C24" s="238"/>
      <c r="D24" s="221"/>
      <c r="E24" s="222"/>
      <c r="F24" s="314">
        <v>49642211.905185997</v>
      </c>
      <c r="G24" s="314">
        <v>98899902.533141494</v>
      </c>
      <c r="H24" s="314">
        <v>148542114.43832749</v>
      </c>
      <c r="I24" s="314">
        <v>9860005.4648350012</v>
      </c>
      <c r="J24" s="314">
        <v>21692856.232165009</v>
      </c>
      <c r="K24" s="315">
        <v>31552861.697000012</v>
      </c>
    </row>
    <row r="25" spans="1:11" ht="13.5" thickBot="1">
      <c r="A25" s="219">
        <v>15</v>
      </c>
      <c r="B25" s="216" t="s">
        <v>392</v>
      </c>
      <c r="C25" s="220"/>
      <c r="D25" s="220"/>
      <c r="E25" s="220"/>
      <c r="F25" s="309">
        <f t="shared" ref="F25:H25" si="0">F23/F24</f>
        <v>1.693109623933166</v>
      </c>
      <c r="G25" s="309">
        <f t="shared" si="0"/>
        <v>1.4415407370570987</v>
      </c>
      <c r="H25" s="310">
        <f t="shared" si="0"/>
        <v>1.5256141060021631</v>
      </c>
      <c r="I25" s="310">
        <f>I23/I24</f>
        <v>4.8703247286489812</v>
      </c>
      <c r="J25" s="310">
        <f>J23/J24</f>
        <v>6.5692322903380793</v>
      </c>
      <c r="K25" s="311">
        <f>K23/K24</f>
        <v>6.0383378819840914</v>
      </c>
    </row>
    <row r="28" spans="1:11" ht="76.5">
      <c r="B28" s="19" t="s">
        <v>408</v>
      </c>
      <c r="C28" s="474"/>
      <c r="D28" s="474"/>
      <c r="E28" s="474"/>
      <c r="F28" s="474"/>
      <c r="G28" s="474"/>
      <c r="H28" s="474"/>
      <c r="I28" s="474"/>
      <c r="J28" s="474"/>
      <c r="K28" s="474"/>
    </row>
    <row r="29" spans="1:11">
      <c r="C29" s="474"/>
      <c r="D29" s="474"/>
      <c r="E29" s="474"/>
      <c r="F29" s="474"/>
      <c r="G29" s="474"/>
      <c r="H29" s="474"/>
      <c r="I29" s="474"/>
      <c r="J29" s="474"/>
      <c r="K29" s="474"/>
    </row>
    <row r="30" spans="1:11">
      <c r="C30" s="474"/>
      <c r="D30" s="474"/>
      <c r="E30" s="474"/>
      <c r="F30" s="474"/>
      <c r="G30" s="474"/>
      <c r="H30" s="474"/>
      <c r="I30" s="474"/>
      <c r="J30" s="474"/>
      <c r="K30" s="474"/>
    </row>
    <row r="31" spans="1:11">
      <c r="C31" s="474"/>
      <c r="D31" s="474"/>
      <c r="E31" s="474"/>
      <c r="F31" s="474"/>
      <c r="G31" s="474"/>
      <c r="H31" s="474"/>
      <c r="I31" s="474"/>
      <c r="J31" s="474"/>
      <c r="K31" s="474"/>
    </row>
    <row r="32" spans="1:11">
      <c r="C32" s="474"/>
      <c r="D32" s="474"/>
      <c r="E32" s="474"/>
      <c r="F32" s="474"/>
      <c r="G32" s="474"/>
      <c r="H32" s="474"/>
      <c r="I32" s="474"/>
      <c r="J32" s="474"/>
      <c r="K32" s="474"/>
    </row>
    <row r="33" spans="3:11">
      <c r="C33" s="474"/>
      <c r="D33" s="474"/>
      <c r="E33" s="474"/>
      <c r="F33" s="474"/>
      <c r="G33" s="474"/>
      <c r="H33" s="474"/>
      <c r="I33" s="474"/>
      <c r="J33" s="474"/>
      <c r="K33" s="474"/>
    </row>
    <row r="34" spans="3:11">
      <c r="C34" s="474"/>
      <c r="D34" s="474"/>
      <c r="E34" s="474"/>
      <c r="F34" s="474"/>
      <c r="G34" s="474"/>
      <c r="H34" s="474"/>
      <c r="I34" s="474"/>
      <c r="J34" s="474"/>
      <c r="K34" s="474"/>
    </row>
    <row r="35" spans="3:11">
      <c r="C35" s="474"/>
      <c r="D35" s="474"/>
      <c r="E35" s="474"/>
      <c r="F35" s="474"/>
      <c r="G35" s="474"/>
      <c r="H35" s="474"/>
      <c r="I35" s="474"/>
      <c r="J35" s="474"/>
      <c r="K35" s="474"/>
    </row>
    <row r="36" spans="3:11">
      <c r="C36" s="474"/>
      <c r="D36" s="474"/>
      <c r="E36" s="474"/>
      <c r="F36" s="474"/>
      <c r="G36" s="474"/>
      <c r="H36" s="474"/>
      <c r="I36" s="474"/>
      <c r="J36" s="474"/>
      <c r="K36" s="474"/>
    </row>
    <row r="37" spans="3:11">
      <c r="C37" s="474"/>
      <c r="D37" s="474"/>
      <c r="E37" s="474"/>
      <c r="F37" s="474"/>
      <c r="G37" s="474"/>
      <c r="H37" s="474"/>
      <c r="I37" s="474"/>
      <c r="J37" s="474"/>
      <c r="K37" s="474"/>
    </row>
    <row r="38" spans="3:11">
      <c r="C38" s="474"/>
      <c r="D38" s="474"/>
      <c r="E38" s="474"/>
      <c r="F38" s="474"/>
      <c r="G38" s="474"/>
      <c r="H38" s="474"/>
      <c r="I38" s="474"/>
      <c r="J38" s="474"/>
      <c r="K38" s="474"/>
    </row>
    <row r="39" spans="3:11">
      <c r="C39" s="474"/>
      <c r="D39" s="474"/>
      <c r="E39" s="474"/>
      <c r="F39" s="474"/>
      <c r="G39" s="474"/>
      <c r="H39" s="474"/>
      <c r="I39" s="474"/>
      <c r="J39" s="474"/>
      <c r="K39" s="474"/>
    </row>
    <row r="40" spans="3:11">
      <c r="C40" s="474"/>
      <c r="D40" s="474"/>
      <c r="E40" s="474"/>
      <c r="F40" s="474"/>
      <c r="G40" s="474"/>
      <c r="H40" s="474"/>
      <c r="I40" s="474"/>
      <c r="J40" s="474"/>
      <c r="K40" s="474"/>
    </row>
    <row r="41" spans="3:11">
      <c r="C41" s="474"/>
      <c r="D41" s="474"/>
      <c r="E41" s="474"/>
      <c r="F41" s="474"/>
      <c r="G41" s="474"/>
      <c r="H41" s="474"/>
      <c r="I41" s="474"/>
      <c r="J41" s="474"/>
      <c r="K41" s="474"/>
    </row>
    <row r="42" spans="3:11">
      <c r="C42" s="474"/>
      <c r="D42" s="474"/>
      <c r="E42" s="474"/>
      <c r="F42" s="474"/>
      <c r="G42" s="474"/>
      <c r="H42" s="474"/>
      <c r="I42" s="474"/>
      <c r="J42" s="474"/>
      <c r="K42" s="474"/>
    </row>
    <row r="43" spans="3:11">
      <c r="C43" s="474"/>
      <c r="D43" s="474"/>
      <c r="E43" s="474"/>
      <c r="F43" s="474"/>
      <c r="G43" s="474"/>
      <c r="H43" s="474"/>
      <c r="I43" s="474"/>
      <c r="J43" s="474"/>
      <c r="K43" s="474"/>
    </row>
    <row r="44" spans="3:11">
      <c r="C44" s="474"/>
      <c r="D44" s="474"/>
      <c r="E44" s="474"/>
      <c r="F44" s="474"/>
      <c r="G44" s="474"/>
      <c r="H44" s="474"/>
      <c r="I44" s="474"/>
      <c r="J44" s="474"/>
      <c r="K44" s="474"/>
    </row>
    <row r="45" spans="3:11">
      <c r="C45" s="474"/>
      <c r="D45" s="474"/>
      <c r="E45" s="474"/>
      <c r="F45" s="474"/>
      <c r="G45" s="474"/>
      <c r="H45" s="474"/>
      <c r="I45" s="474"/>
      <c r="J45" s="474"/>
      <c r="K45" s="474"/>
    </row>
    <row r="46" spans="3:11">
      <c r="C46" s="474"/>
      <c r="D46" s="474"/>
      <c r="E46" s="474"/>
      <c r="F46" s="474"/>
      <c r="G46" s="474"/>
      <c r="H46" s="474"/>
      <c r="I46" s="474"/>
      <c r="J46" s="474"/>
      <c r="K46" s="474"/>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tabSelected="1" workbookViewId="0">
      <pane xSplit="1" ySplit="5" topLeftCell="B6" activePane="bottomRight" state="frozen"/>
      <selection activeCell="B3" sqref="B3"/>
      <selection pane="topRight" activeCell="B3" sqref="B3"/>
      <selection pane="bottomLeft" activeCell="B3" sqref="B3"/>
      <selection pane="bottomRight" activeCell="B36" sqref="B36"/>
    </sheetView>
  </sheetViews>
  <sheetFormatPr defaultColWidth="9.140625" defaultRowHeight="11.25"/>
  <cols>
    <col min="1" max="1" width="10.5703125" style="436" bestFit="1" customWidth="1"/>
    <col min="2" max="2" width="59.140625" style="436" customWidth="1"/>
    <col min="3" max="3" width="12.5703125" style="436" bestFit="1" customWidth="1"/>
    <col min="4" max="4" width="10" style="436" bestFit="1" customWidth="1"/>
    <col min="5" max="5" width="18.28515625" style="436" bestFit="1" customWidth="1"/>
    <col min="6" max="13" width="10.7109375" style="436" customWidth="1"/>
    <col min="14" max="14" width="31" style="436" bestFit="1" customWidth="1"/>
    <col min="15" max="16384" width="9.140625" style="457"/>
  </cols>
  <sheetData>
    <row r="1" spans="1:14">
      <c r="A1" s="390" t="s">
        <v>191</v>
      </c>
      <c r="B1" s="436" t="str">
        <f>Info!C2</f>
        <v>ს.ს "პროკრედიტ ბანკი"</v>
      </c>
    </row>
    <row r="2" spans="1:14" ht="14.25" customHeight="1">
      <c r="A2" s="436" t="s">
        <v>192</v>
      </c>
      <c r="B2" s="435">
        <f>'1. key ratios'!B2</f>
        <v>43281</v>
      </c>
    </row>
    <row r="3" spans="1:14" ht="14.25" customHeight="1"/>
    <row r="4" spans="1:14" ht="12" thickBot="1">
      <c r="A4" s="457" t="s">
        <v>343</v>
      </c>
      <c r="B4" s="434" t="s">
        <v>78</v>
      </c>
    </row>
    <row r="5" spans="1:14" s="461" customFormat="1">
      <c r="A5" s="433"/>
      <c r="B5" s="432"/>
      <c r="C5" s="431" t="s">
        <v>0</v>
      </c>
      <c r="D5" s="431" t="s">
        <v>1</v>
      </c>
      <c r="E5" s="431" t="s">
        <v>2</v>
      </c>
      <c r="F5" s="431" t="s">
        <v>3</v>
      </c>
      <c r="G5" s="431" t="s">
        <v>4</v>
      </c>
      <c r="H5" s="431" t="s">
        <v>5</v>
      </c>
      <c r="I5" s="431" t="s">
        <v>241</v>
      </c>
      <c r="J5" s="431" t="s">
        <v>242</v>
      </c>
      <c r="K5" s="431" t="s">
        <v>243</v>
      </c>
      <c r="L5" s="431" t="s">
        <v>244</v>
      </c>
      <c r="M5" s="431" t="s">
        <v>245</v>
      </c>
      <c r="N5" s="430" t="s">
        <v>246</v>
      </c>
    </row>
    <row r="6" spans="1:14" ht="33.75">
      <c r="A6" s="429"/>
      <c r="B6" s="428"/>
      <c r="C6" s="427" t="s">
        <v>88</v>
      </c>
      <c r="D6" s="426" t="s">
        <v>77</v>
      </c>
      <c r="E6" s="425" t="s">
        <v>87</v>
      </c>
      <c r="F6" s="424">
        <v>0</v>
      </c>
      <c r="G6" s="424">
        <v>0.2</v>
      </c>
      <c r="H6" s="424">
        <v>0.35</v>
      </c>
      <c r="I6" s="424">
        <v>0.5</v>
      </c>
      <c r="J6" s="424">
        <v>0.75</v>
      </c>
      <c r="K6" s="424">
        <v>1</v>
      </c>
      <c r="L6" s="424">
        <v>1.5</v>
      </c>
      <c r="M6" s="424">
        <v>2.5</v>
      </c>
      <c r="N6" s="423" t="s">
        <v>78</v>
      </c>
    </row>
    <row r="7" spans="1:14">
      <c r="A7" s="422">
        <v>1</v>
      </c>
      <c r="B7" s="421" t="s">
        <v>79</v>
      </c>
      <c r="C7" s="420">
        <f>SUM(C8:C13)</f>
        <v>25683300</v>
      </c>
      <c r="D7" s="428"/>
      <c r="E7" s="419">
        <f t="shared" ref="E7:M7" si="0">SUM(E8:E13)</f>
        <v>513666</v>
      </c>
      <c r="F7" s="420">
        <f>SUM(F8:F13)</f>
        <v>0</v>
      </c>
      <c r="G7" s="420">
        <f t="shared" si="0"/>
        <v>513666</v>
      </c>
      <c r="H7" s="420">
        <f t="shared" si="0"/>
        <v>0</v>
      </c>
      <c r="I7" s="420">
        <f t="shared" si="0"/>
        <v>0</v>
      </c>
      <c r="J7" s="420">
        <f t="shared" si="0"/>
        <v>0</v>
      </c>
      <c r="K7" s="420">
        <f t="shared" si="0"/>
        <v>0</v>
      </c>
      <c r="L7" s="420">
        <f t="shared" si="0"/>
        <v>0</v>
      </c>
      <c r="M7" s="420">
        <f t="shared" si="0"/>
        <v>0</v>
      </c>
      <c r="N7" s="418">
        <f>SUM(N8:N13)</f>
        <v>102733.20000000001</v>
      </c>
    </row>
    <row r="8" spans="1:14">
      <c r="A8" s="422">
        <v>1.1000000000000001</v>
      </c>
      <c r="B8" s="417" t="s">
        <v>80</v>
      </c>
      <c r="C8" s="416">
        <v>25683300</v>
      </c>
      <c r="D8" s="415">
        <v>0.02</v>
      </c>
      <c r="E8" s="419">
        <f>C8*D8</f>
        <v>513666</v>
      </c>
      <c r="F8" s="416">
        <v>0</v>
      </c>
      <c r="G8" s="416">
        <v>513666</v>
      </c>
      <c r="H8" s="416">
        <v>0</v>
      </c>
      <c r="I8" s="416">
        <v>0</v>
      </c>
      <c r="J8" s="416">
        <v>0</v>
      </c>
      <c r="K8" s="416">
        <v>0</v>
      </c>
      <c r="L8" s="416">
        <v>0</v>
      </c>
      <c r="M8" s="416">
        <v>0</v>
      </c>
      <c r="N8" s="418">
        <f>SUMPRODUCT($F$6:$M$6,F8:M8)</f>
        <v>102733.20000000001</v>
      </c>
    </row>
    <row r="9" spans="1:14">
      <c r="A9" s="422">
        <v>1.2</v>
      </c>
      <c r="B9" s="417" t="s">
        <v>81</v>
      </c>
      <c r="C9" s="416"/>
      <c r="D9" s="415">
        <v>0.05</v>
      </c>
      <c r="E9" s="419">
        <f>C9*D9</f>
        <v>0</v>
      </c>
      <c r="F9" s="416"/>
      <c r="G9" s="416"/>
      <c r="H9" s="416"/>
      <c r="I9" s="416"/>
      <c r="J9" s="416"/>
      <c r="K9" s="416"/>
      <c r="L9" s="416"/>
      <c r="M9" s="416"/>
      <c r="N9" s="418">
        <f t="shared" ref="N9:N12" si="1">SUMPRODUCT($F$6:$M$6,F9:M9)</f>
        <v>0</v>
      </c>
    </row>
    <row r="10" spans="1:14">
      <c r="A10" s="422">
        <v>1.3</v>
      </c>
      <c r="B10" s="417" t="s">
        <v>82</v>
      </c>
      <c r="C10" s="416"/>
      <c r="D10" s="415">
        <v>0.08</v>
      </c>
      <c r="E10" s="419">
        <f>C10*D10</f>
        <v>0</v>
      </c>
      <c r="F10" s="416"/>
      <c r="G10" s="416"/>
      <c r="H10" s="416"/>
      <c r="I10" s="416"/>
      <c r="J10" s="416"/>
      <c r="K10" s="416"/>
      <c r="L10" s="416"/>
      <c r="M10" s="416"/>
      <c r="N10" s="418">
        <f>SUMPRODUCT($F$6:$M$6,F10:M10)</f>
        <v>0</v>
      </c>
    </row>
    <row r="11" spans="1:14">
      <c r="A11" s="422">
        <v>1.4</v>
      </c>
      <c r="B11" s="417" t="s">
        <v>83</v>
      </c>
      <c r="C11" s="416"/>
      <c r="D11" s="415">
        <v>0.11</v>
      </c>
      <c r="E11" s="419">
        <f>C11*D11</f>
        <v>0</v>
      </c>
      <c r="F11" s="416"/>
      <c r="G11" s="416"/>
      <c r="H11" s="416"/>
      <c r="I11" s="416"/>
      <c r="J11" s="416"/>
      <c r="K11" s="416"/>
      <c r="L11" s="416"/>
      <c r="M11" s="416"/>
      <c r="N11" s="418">
        <f t="shared" si="1"/>
        <v>0</v>
      </c>
    </row>
    <row r="12" spans="1:14">
      <c r="A12" s="422">
        <v>1.5</v>
      </c>
      <c r="B12" s="417" t="s">
        <v>84</v>
      </c>
      <c r="C12" s="416"/>
      <c r="D12" s="415">
        <v>0.14000000000000001</v>
      </c>
      <c r="E12" s="419">
        <f>C12*D12</f>
        <v>0</v>
      </c>
      <c r="F12" s="416"/>
      <c r="G12" s="416"/>
      <c r="H12" s="416"/>
      <c r="I12" s="416"/>
      <c r="J12" s="416"/>
      <c r="K12" s="416"/>
      <c r="L12" s="416"/>
      <c r="M12" s="416"/>
      <c r="N12" s="418">
        <f t="shared" si="1"/>
        <v>0</v>
      </c>
    </row>
    <row r="13" spans="1:14">
      <c r="A13" s="422">
        <v>1.6</v>
      </c>
      <c r="B13" s="414" t="s">
        <v>85</v>
      </c>
      <c r="C13" s="416"/>
      <c r="D13" s="413"/>
      <c r="E13" s="416"/>
      <c r="F13" s="416"/>
      <c r="G13" s="416"/>
      <c r="H13" s="416"/>
      <c r="I13" s="416"/>
      <c r="J13" s="416"/>
      <c r="K13" s="416"/>
      <c r="L13" s="416"/>
      <c r="M13" s="416"/>
      <c r="N13" s="418">
        <f>SUMPRODUCT($F$6:$M$6,F13:M13)</f>
        <v>0</v>
      </c>
    </row>
    <row r="14" spans="1:14">
      <c r="A14" s="422">
        <v>2</v>
      </c>
      <c r="B14" s="412" t="s">
        <v>86</v>
      </c>
      <c r="C14" s="420">
        <f>SUM(C15:C20)</f>
        <v>0</v>
      </c>
      <c r="D14" s="428"/>
      <c r="E14" s="419">
        <f t="shared" ref="E14:M14" si="2">SUM(E15:E20)</f>
        <v>0</v>
      </c>
      <c r="F14" s="416">
        <f t="shared" si="2"/>
        <v>0</v>
      </c>
      <c r="G14" s="416">
        <f t="shared" si="2"/>
        <v>0</v>
      </c>
      <c r="H14" s="416">
        <f t="shared" si="2"/>
        <v>0</v>
      </c>
      <c r="I14" s="416">
        <f t="shared" si="2"/>
        <v>0</v>
      </c>
      <c r="J14" s="416">
        <f t="shared" si="2"/>
        <v>0</v>
      </c>
      <c r="K14" s="416">
        <f t="shared" si="2"/>
        <v>0</v>
      </c>
      <c r="L14" s="416">
        <f t="shared" si="2"/>
        <v>0</v>
      </c>
      <c r="M14" s="416">
        <f t="shared" si="2"/>
        <v>0</v>
      </c>
      <c r="N14" s="418">
        <f>SUM(N15:N20)</f>
        <v>0</v>
      </c>
    </row>
    <row r="15" spans="1:14">
      <c r="A15" s="422">
        <v>2.1</v>
      </c>
      <c r="B15" s="414" t="s">
        <v>80</v>
      </c>
      <c r="C15" s="416"/>
      <c r="D15" s="415">
        <v>5.0000000000000001E-3</v>
      </c>
      <c r="E15" s="419">
        <f>C15*D15</f>
        <v>0</v>
      </c>
      <c r="F15" s="416"/>
      <c r="G15" s="416"/>
      <c r="H15" s="416"/>
      <c r="I15" s="416"/>
      <c r="J15" s="416"/>
      <c r="K15" s="416"/>
      <c r="L15" s="416"/>
      <c r="M15" s="416"/>
      <c r="N15" s="418">
        <f>SUMPRODUCT($F$6:$M$6,F15:M15)</f>
        <v>0</v>
      </c>
    </row>
    <row r="16" spans="1:14">
      <c r="A16" s="422">
        <v>2.2000000000000002</v>
      </c>
      <c r="B16" s="414" t="s">
        <v>81</v>
      </c>
      <c r="C16" s="416"/>
      <c r="D16" s="415">
        <v>0.01</v>
      </c>
      <c r="E16" s="419">
        <f>C16*D16</f>
        <v>0</v>
      </c>
      <c r="F16" s="416"/>
      <c r="G16" s="416"/>
      <c r="H16" s="416"/>
      <c r="I16" s="416"/>
      <c r="J16" s="416"/>
      <c r="K16" s="416"/>
      <c r="L16" s="416"/>
      <c r="M16" s="416"/>
      <c r="N16" s="418">
        <f t="shared" ref="N16:N20" si="3">SUMPRODUCT($F$6:$M$6,F16:M16)</f>
        <v>0</v>
      </c>
    </row>
    <row r="17" spans="1:14">
      <c r="A17" s="422">
        <v>2.2999999999999998</v>
      </c>
      <c r="B17" s="414" t="s">
        <v>82</v>
      </c>
      <c r="C17" s="416"/>
      <c r="D17" s="415">
        <v>0.02</v>
      </c>
      <c r="E17" s="419">
        <f>C17*D17</f>
        <v>0</v>
      </c>
      <c r="F17" s="416"/>
      <c r="G17" s="416"/>
      <c r="H17" s="416"/>
      <c r="I17" s="416"/>
      <c r="J17" s="416"/>
      <c r="K17" s="416"/>
      <c r="L17" s="416"/>
      <c r="M17" s="416"/>
      <c r="N17" s="418">
        <f t="shared" si="3"/>
        <v>0</v>
      </c>
    </row>
    <row r="18" spans="1:14">
      <c r="A18" s="422">
        <v>2.4</v>
      </c>
      <c r="B18" s="414" t="s">
        <v>83</v>
      </c>
      <c r="C18" s="416"/>
      <c r="D18" s="415">
        <v>0.03</v>
      </c>
      <c r="E18" s="419">
        <f>C18*D18</f>
        <v>0</v>
      </c>
      <c r="F18" s="416"/>
      <c r="G18" s="416"/>
      <c r="H18" s="416"/>
      <c r="I18" s="416"/>
      <c r="J18" s="416"/>
      <c r="K18" s="416"/>
      <c r="L18" s="416"/>
      <c r="M18" s="416"/>
      <c r="N18" s="418">
        <f t="shared" si="3"/>
        <v>0</v>
      </c>
    </row>
    <row r="19" spans="1:14">
      <c r="A19" s="422">
        <v>2.5</v>
      </c>
      <c r="B19" s="414" t="s">
        <v>84</v>
      </c>
      <c r="C19" s="416"/>
      <c r="D19" s="415">
        <v>0.04</v>
      </c>
      <c r="E19" s="419">
        <f>C19*D19</f>
        <v>0</v>
      </c>
      <c r="F19" s="416"/>
      <c r="G19" s="416"/>
      <c r="H19" s="416"/>
      <c r="I19" s="416"/>
      <c r="J19" s="416"/>
      <c r="K19" s="416"/>
      <c r="L19" s="416"/>
      <c r="M19" s="416"/>
      <c r="N19" s="418">
        <f t="shared" si="3"/>
        <v>0</v>
      </c>
    </row>
    <row r="20" spans="1:14">
      <c r="A20" s="422">
        <v>2.6</v>
      </c>
      <c r="B20" s="414" t="s">
        <v>85</v>
      </c>
      <c r="C20" s="416"/>
      <c r="D20" s="413"/>
      <c r="E20" s="411"/>
      <c r="F20" s="416"/>
      <c r="G20" s="416"/>
      <c r="H20" s="416"/>
      <c r="I20" s="416"/>
      <c r="J20" s="416"/>
      <c r="K20" s="416"/>
      <c r="L20" s="416"/>
      <c r="M20" s="416"/>
      <c r="N20" s="418">
        <f t="shared" si="3"/>
        <v>0</v>
      </c>
    </row>
    <row r="21" spans="1:14" ht="12" thickBot="1">
      <c r="A21" s="410">
        <v>3</v>
      </c>
      <c r="B21" s="409" t="s">
        <v>69</v>
      </c>
      <c r="C21" s="408">
        <f>C14+C7</f>
        <v>25683300</v>
      </c>
      <c r="D21" s="407"/>
      <c r="E21" s="406">
        <f>E14+E7</f>
        <v>513666</v>
      </c>
      <c r="F21" s="405">
        <f>F7+F14</f>
        <v>0</v>
      </c>
      <c r="G21" s="405">
        <f t="shared" ref="G21:L21" si="4">G7+G14</f>
        <v>513666</v>
      </c>
      <c r="H21" s="405">
        <f t="shared" si="4"/>
        <v>0</v>
      </c>
      <c r="I21" s="405">
        <f t="shared" si="4"/>
        <v>0</v>
      </c>
      <c r="J21" s="405">
        <f t="shared" si="4"/>
        <v>0</v>
      </c>
      <c r="K21" s="405">
        <f t="shared" si="4"/>
        <v>0</v>
      </c>
      <c r="L21" s="405">
        <f t="shared" si="4"/>
        <v>0</v>
      </c>
      <c r="M21" s="405">
        <f>M7+M14</f>
        <v>0</v>
      </c>
      <c r="N21" s="404">
        <f>N14+N7</f>
        <v>102733.20000000001</v>
      </c>
    </row>
    <row r="22" spans="1:14">
      <c r="E22" s="403"/>
      <c r="F22" s="403"/>
      <c r="G22" s="403"/>
      <c r="H22" s="403"/>
      <c r="I22" s="403"/>
      <c r="J22" s="403"/>
      <c r="K22" s="403"/>
      <c r="L22" s="403"/>
      <c r="M22" s="403"/>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6" activePane="bottomRight" state="frozen"/>
      <selection activeCell="E28" sqref="E28"/>
      <selection pane="topRight" activeCell="E28" sqref="E28"/>
      <selection pane="bottomLeft" activeCell="E28" sqref="E28"/>
      <selection pane="bottomRight" activeCell="E38" sqref="E38"/>
    </sheetView>
  </sheetViews>
  <sheetFormatPr defaultRowHeight="15.75"/>
  <cols>
    <col min="1" max="1" width="9.5703125" style="15" bestFit="1" customWidth="1"/>
    <col min="2" max="2" width="86" style="12" customWidth="1"/>
    <col min="3" max="3" width="12.7109375" style="12" customWidth="1"/>
    <col min="4" max="7" width="12.7109375" style="1" customWidth="1"/>
    <col min="8" max="9" width="6.7109375" customWidth="1"/>
  </cols>
  <sheetData>
    <row r="1" spans="1:8">
      <c r="A1" s="13" t="s">
        <v>191</v>
      </c>
      <c r="B1" s="12" t="str">
        <f>Info!C2</f>
        <v>ს.ს "პროკრედიტ ბანკი"</v>
      </c>
    </row>
    <row r="2" spans="1:8">
      <c r="A2" s="13" t="s">
        <v>192</v>
      </c>
      <c r="B2" s="270">
        <v>43281</v>
      </c>
      <c r="C2" s="23"/>
      <c r="D2" s="14"/>
      <c r="E2" s="14"/>
      <c r="F2" s="14"/>
      <c r="G2" s="14"/>
    </row>
    <row r="3" spans="1:8">
      <c r="A3" s="13"/>
      <c r="C3" s="23"/>
      <c r="D3" s="14"/>
      <c r="E3" s="14"/>
      <c r="F3" s="14"/>
      <c r="G3" s="14"/>
    </row>
    <row r="4" spans="1:8" ht="16.5" thickBot="1">
      <c r="A4" s="39" t="s">
        <v>330</v>
      </c>
      <c r="B4" s="141" t="s">
        <v>226</v>
      </c>
      <c r="C4" s="142"/>
      <c r="D4" s="143"/>
      <c r="E4" s="143"/>
      <c r="F4" s="143"/>
      <c r="G4" s="143"/>
    </row>
    <row r="5" spans="1:8" ht="15">
      <c r="A5" s="205" t="s">
        <v>27</v>
      </c>
      <c r="B5" s="206"/>
      <c r="C5" s="284">
        <v>43281</v>
      </c>
      <c r="D5" s="285">
        <v>43190</v>
      </c>
      <c r="E5" s="285">
        <v>43100</v>
      </c>
      <c r="F5" s="285">
        <v>43008</v>
      </c>
      <c r="G5" s="286">
        <v>42916</v>
      </c>
    </row>
    <row r="6" spans="1:8" ht="15">
      <c r="A6" s="75"/>
      <c r="B6" s="25" t="s">
        <v>188</v>
      </c>
      <c r="C6" s="207"/>
      <c r="D6" s="207"/>
      <c r="E6" s="207"/>
      <c r="F6" s="207"/>
      <c r="G6" s="208"/>
    </row>
    <row r="7" spans="1:8" ht="15">
      <c r="A7" s="75"/>
      <c r="B7" s="26" t="s">
        <v>193</v>
      </c>
      <c r="C7" s="207"/>
      <c r="D7" s="207"/>
      <c r="E7" s="207"/>
      <c r="F7" s="207"/>
      <c r="G7" s="208"/>
    </row>
    <row r="8" spans="1:8" ht="15">
      <c r="A8" s="76">
        <v>1</v>
      </c>
      <c r="B8" s="150" t="s">
        <v>24</v>
      </c>
      <c r="C8" s="152">
        <v>186457105.54820001</v>
      </c>
      <c r="D8" s="153">
        <v>179007000.33090001</v>
      </c>
      <c r="E8" s="153">
        <v>170795356.76350001</v>
      </c>
      <c r="F8" s="153">
        <v>164493368.35699999</v>
      </c>
      <c r="G8" s="154">
        <v>157220301.04800001</v>
      </c>
      <c r="H8" s="470"/>
    </row>
    <row r="9" spans="1:8" ht="15">
      <c r="A9" s="76">
        <v>2</v>
      </c>
      <c r="B9" s="150" t="s">
        <v>90</v>
      </c>
      <c r="C9" s="152">
        <v>186457105.54820001</v>
      </c>
      <c r="D9" s="153">
        <v>179007000.33090001</v>
      </c>
      <c r="E9" s="153">
        <v>170795356.76350001</v>
      </c>
      <c r="F9" s="153">
        <v>164493368.35699999</v>
      </c>
      <c r="G9" s="154">
        <v>157220301.04800001</v>
      </c>
      <c r="H9" s="470"/>
    </row>
    <row r="10" spans="1:8" ht="15">
      <c r="A10" s="76">
        <v>3</v>
      </c>
      <c r="B10" s="150" t="s">
        <v>89</v>
      </c>
      <c r="C10" s="152">
        <v>230596152.82838216</v>
      </c>
      <c r="D10" s="153">
        <v>222229810.27691144</v>
      </c>
      <c r="E10" s="153">
        <v>217192974.80569807</v>
      </c>
      <c r="F10" s="153">
        <v>220449414.8519851</v>
      </c>
      <c r="G10" s="154">
        <v>212241188.28175902</v>
      </c>
      <c r="H10" s="470"/>
    </row>
    <row r="11" spans="1:8" ht="15">
      <c r="A11" s="75"/>
      <c r="B11" s="25" t="s">
        <v>189</v>
      </c>
      <c r="C11" s="207"/>
      <c r="D11" s="207"/>
      <c r="E11" s="207"/>
      <c r="F11" s="207"/>
      <c r="G11" s="208"/>
      <c r="H11" s="470"/>
    </row>
    <row r="12" spans="1:8" ht="25.5">
      <c r="A12" s="76">
        <v>4</v>
      </c>
      <c r="B12" s="150" t="s">
        <v>344</v>
      </c>
      <c r="C12" s="241">
        <v>1143607668.793762</v>
      </c>
      <c r="D12" s="153">
        <v>1109187541.5441453</v>
      </c>
      <c r="E12" s="153">
        <v>1187966917.8514235</v>
      </c>
      <c r="F12" s="153">
        <v>1445514378.9472353</v>
      </c>
      <c r="G12" s="154">
        <v>1455304670.4348392</v>
      </c>
      <c r="H12" s="470"/>
    </row>
    <row r="13" spans="1:8" ht="15">
      <c r="A13" s="75"/>
      <c r="B13" s="25" t="s">
        <v>91</v>
      </c>
      <c r="C13" s="207"/>
      <c r="D13" s="207"/>
      <c r="E13" s="207"/>
      <c r="F13" s="207"/>
      <c r="G13" s="208"/>
      <c r="H13" s="470"/>
    </row>
    <row r="14" spans="1:8" s="2" customFormat="1" ht="15">
      <c r="A14" s="76"/>
      <c r="B14" s="26" t="s">
        <v>401</v>
      </c>
      <c r="C14" s="207"/>
      <c r="D14" s="207"/>
      <c r="E14" s="207"/>
      <c r="F14" s="207"/>
      <c r="G14" s="208"/>
      <c r="H14" s="470"/>
    </row>
    <row r="15" spans="1:8" ht="15">
      <c r="A15" s="74">
        <v>5</v>
      </c>
      <c r="B15" s="24" t="s">
        <v>402</v>
      </c>
      <c r="C15" s="275">
        <v>0.16304289542310305</v>
      </c>
      <c r="D15" s="276">
        <v>0.16138569324507293</v>
      </c>
      <c r="E15" s="276">
        <v>0.14377113890713666</v>
      </c>
      <c r="F15" s="276">
        <v>0.11379573302951169</v>
      </c>
      <c r="G15" s="277">
        <v>0.10803256819138993</v>
      </c>
      <c r="H15" s="470"/>
    </row>
    <row r="16" spans="1:8" ht="15">
      <c r="A16" s="74">
        <v>6</v>
      </c>
      <c r="B16" s="24" t="s">
        <v>403</v>
      </c>
      <c r="C16" s="275">
        <v>0.16304289542310305</v>
      </c>
      <c r="D16" s="276">
        <v>0.16138569324507293</v>
      </c>
      <c r="E16" s="276">
        <v>0.14377113890713666</v>
      </c>
      <c r="F16" s="276">
        <v>0.11379573302951169</v>
      </c>
      <c r="G16" s="277">
        <v>0.10803256819138993</v>
      </c>
      <c r="H16" s="470"/>
    </row>
    <row r="17" spans="1:8" ht="15">
      <c r="A17" s="74">
        <v>7</v>
      </c>
      <c r="B17" s="24" t="s">
        <v>404</v>
      </c>
      <c r="C17" s="275">
        <v>0.20163921519659539</v>
      </c>
      <c r="D17" s="276">
        <v>0.20035368407360241</v>
      </c>
      <c r="E17" s="276">
        <v>0.18282746054790552</v>
      </c>
      <c r="F17" s="276">
        <v>0.15250586093272755</v>
      </c>
      <c r="G17" s="277">
        <v>0.14583969432211208</v>
      </c>
      <c r="H17" s="470"/>
    </row>
    <row r="18" spans="1:8" ht="15">
      <c r="A18" s="75"/>
      <c r="B18" s="25" t="s">
        <v>6</v>
      </c>
      <c r="C18" s="278"/>
      <c r="D18" s="278"/>
      <c r="E18" s="278"/>
      <c r="F18" s="278"/>
      <c r="G18" s="279"/>
      <c r="H18" s="470"/>
    </row>
    <row r="19" spans="1:8" ht="15">
      <c r="A19" s="77">
        <v>8</v>
      </c>
      <c r="B19" s="27" t="s">
        <v>7</v>
      </c>
      <c r="C19" s="280">
        <v>6.5383484772480432E-2</v>
      </c>
      <c r="D19" s="281">
        <v>6.546949268948811E-2</v>
      </c>
      <c r="E19" s="281">
        <v>6.3483830051664289E-2</v>
      </c>
      <c r="F19" s="281">
        <v>6.2737241284059678E-2</v>
      </c>
      <c r="G19" s="282">
        <v>6.1863778890423618E-2</v>
      </c>
      <c r="H19" s="470"/>
    </row>
    <row r="20" spans="1:8" ht="15">
      <c r="A20" s="77">
        <v>9</v>
      </c>
      <c r="B20" s="27" t="s">
        <v>8</v>
      </c>
      <c r="C20" s="280">
        <v>2.3109024523697681E-2</v>
      </c>
      <c r="D20" s="281">
        <v>2.3095333326691538E-2</v>
      </c>
      <c r="E20" s="281">
        <v>2.3639256726301218E-2</v>
      </c>
      <c r="F20" s="281">
        <v>2.3967688754072378E-2</v>
      </c>
      <c r="G20" s="282">
        <v>2.4584466835268801E-2</v>
      </c>
      <c r="H20" s="470"/>
    </row>
    <row r="21" spans="1:8" ht="15">
      <c r="A21" s="77">
        <v>10</v>
      </c>
      <c r="B21" s="27" t="s">
        <v>9</v>
      </c>
      <c r="C21" s="280">
        <v>2.4697752699274853E-2</v>
      </c>
      <c r="D21" s="281">
        <v>2.8579254364433093E-2</v>
      </c>
      <c r="E21" s="281">
        <v>2.2490988761229312E-2</v>
      </c>
      <c r="F21" s="281">
        <v>2.0660054756092758E-2</v>
      </c>
      <c r="G21" s="282">
        <v>1.9433939672665046E-2</v>
      </c>
      <c r="H21" s="470"/>
    </row>
    <row r="22" spans="1:8" ht="15">
      <c r="A22" s="77">
        <v>11</v>
      </c>
      <c r="B22" s="27" t="s">
        <v>227</v>
      </c>
      <c r="C22" s="280">
        <v>4.2274460248782751E-2</v>
      </c>
      <c r="D22" s="281">
        <v>4.2374159362796572E-2</v>
      </c>
      <c r="E22" s="281">
        <v>3.9844573325363064E-2</v>
      </c>
      <c r="F22" s="281">
        <v>3.8769552529987289E-2</v>
      </c>
      <c r="G22" s="282">
        <v>3.7279312055154813E-2</v>
      </c>
      <c r="H22" s="470"/>
    </row>
    <row r="23" spans="1:8" ht="15">
      <c r="A23" s="77">
        <v>12</v>
      </c>
      <c r="B23" s="27" t="s">
        <v>10</v>
      </c>
      <c r="C23" s="280">
        <v>2.4407929067174983E-2</v>
      </c>
      <c r="D23" s="281">
        <v>2.539718179318954E-2</v>
      </c>
      <c r="E23" s="281">
        <v>1.5502869850186776E-2</v>
      </c>
      <c r="F23" s="281">
        <v>1.4289598852692643E-2</v>
      </c>
      <c r="G23" s="282">
        <v>1.0142605090359512E-2</v>
      </c>
      <c r="H23" s="470"/>
    </row>
    <row r="24" spans="1:8" ht="15">
      <c r="A24" s="77">
        <v>13</v>
      </c>
      <c r="B24" s="27" t="s">
        <v>11</v>
      </c>
      <c r="C24" s="280">
        <v>9.9125624127692144E-2</v>
      </c>
      <c r="D24" s="281">
        <v>0.17825237452843656</v>
      </c>
      <c r="E24" s="281">
        <v>0.11382261829145118</v>
      </c>
      <c r="F24" s="281">
        <v>0.10363357397439342</v>
      </c>
      <c r="G24" s="282">
        <v>7.2880648311789129E-2</v>
      </c>
      <c r="H24" s="470"/>
    </row>
    <row r="25" spans="1:8" ht="15">
      <c r="A25" s="75"/>
      <c r="B25" s="25" t="s">
        <v>12</v>
      </c>
      <c r="C25" s="278"/>
      <c r="D25" s="278"/>
      <c r="E25" s="278"/>
      <c r="F25" s="278"/>
      <c r="G25" s="279"/>
      <c r="H25" s="470"/>
    </row>
    <row r="26" spans="1:8" ht="15">
      <c r="A26" s="77">
        <v>14</v>
      </c>
      <c r="B26" s="27" t="s">
        <v>13</v>
      </c>
      <c r="C26" s="280">
        <v>2.4285244715634435E-2</v>
      </c>
      <c r="D26" s="281">
        <v>2.7282886776936712E-2</v>
      </c>
      <c r="E26" s="281">
        <v>3.0729110979612922E-2</v>
      </c>
      <c r="F26" s="281">
        <v>3.4062278938097913E-2</v>
      </c>
      <c r="G26" s="282">
        <v>3.790214181284262E-2</v>
      </c>
      <c r="H26" s="470"/>
    </row>
    <row r="27" spans="1:8" ht="15">
      <c r="A27" s="77">
        <v>15</v>
      </c>
      <c r="B27" s="27" t="s">
        <v>14</v>
      </c>
      <c r="C27" s="280">
        <v>3.1787715393308068E-2</v>
      </c>
      <c r="D27" s="281">
        <v>3.3386900760871613E-2</v>
      </c>
      <c r="E27" s="281">
        <v>3.4349126903304536E-2</v>
      </c>
      <c r="F27" s="281">
        <v>3.58823984031214E-2</v>
      </c>
      <c r="G27" s="282">
        <v>3.719692054589837E-2</v>
      </c>
      <c r="H27" s="470"/>
    </row>
    <row r="28" spans="1:8" ht="15">
      <c r="A28" s="77">
        <v>16</v>
      </c>
      <c r="B28" s="27" t="s">
        <v>15</v>
      </c>
      <c r="C28" s="280">
        <v>0.79030580418380825</v>
      </c>
      <c r="D28" s="281">
        <v>0.79203924995787611</v>
      </c>
      <c r="E28" s="281">
        <v>0.80437688298028487</v>
      </c>
      <c r="F28" s="281">
        <v>0.79800524084904112</v>
      </c>
      <c r="G28" s="282">
        <v>0.79997981990811362</v>
      </c>
      <c r="H28" s="470"/>
    </row>
    <row r="29" spans="1:8" ht="15">
      <c r="A29" s="77">
        <v>17</v>
      </c>
      <c r="B29" s="27" t="s">
        <v>16</v>
      </c>
      <c r="C29" s="280">
        <v>0.71490791822550959</v>
      </c>
      <c r="D29" s="281">
        <v>0.72237372214286721</v>
      </c>
      <c r="E29" s="281">
        <v>0.73646459122571173</v>
      </c>
      <c r="F29" s="281">
        <v>0.72145303719478282</v>
      </c>
      <c r="G29" s="282">
        <v>0.70932102566462218</v>
      </c>
      <c r="H29" s="470"/>
    </row>
    <row r="30" spans="1:8" ht="15">
      <c r="A30" s="77">
        <v>18</v>
      </c>
      <c r="B30" s="27" t="s">
        <v>17</v>
      </c>
      <c r="C30" s="280">
        <v>-4.8461074335390757E-2</v>
      </c>
      <c r="D30" s="281">
        <v>-7.0893799148876072E-2</v>
      </c>
      <c r="E30" s="281">
        <v>0.15350013314374994</v>
      </c>
      <c r="F30" s="281">
        <v>7.019049999661417E-2</v>
      </c>
      <c r="G30" s="282">
        <v>2.45002543945054E-2</v>
      </c>
      <c r="H30" s="470"/>
    </row>
    <row r="31" spans="1:8" ht="15">
      <c r="A31" s="75"/>
      <c r="B31" s="25" t="s">
        <v>18</v>
      </c>
      <c r="C31" s="278"/>
      <c r="D31" s="278"/>
      <c r="E31" s="278"/>
      <c r="F31" s="278"/>
      <c r="G31" s="279"/>
      <c r="H31" s="470"/>
    </row>
    <row r="32" spans="1:8" ht="15">
      <c r="A32" s="77">
        <v>19</v>
      </c>
      <c r="B32" s="27" t="s">
        <v>19</v>
      </c>
      <c r="C32" s="280">
        <v>0.20463841568512603</v>
      </c>
      <c r="D32" s="280">
        <v>0.19515857925829594</v>
      </c>
      <c r="E32" s="280">
        <v>0.21257213879282313</v>
      </c>
      <c r="F32" s="280">
        <v>0.22225002741701022</v>
      </c>
      <c r="G32" s="283">
        <v>0.22740376716858457</v>
      </c>
      <c r="H32" s="470"/>
    </row>
    <row r="33" spans="1:8" ht="15">
      <c r="A33" s="77">
        <v>20</v>
      </c>
      <c r="B33" s="27" t="s">
        <v>20</v>
      </c>
      <c r="C33" s="280">
        <v>0.85356628978791238</v>
      </c>
      <c r="D33" s="280">
        <v>0.86374069145877574</v>
      </c>
      <c r="E33" s="280">
        <v>0.86676806270269524</v>
      </c>
      <c r="F33" s="280">
        <v>0.8469096562890196</v>
      </c>
      <c r="G33" s="283">
        <v>0.83883542055566906</v>
      </c>
      <c r="H33" s="470"/>
    </row>
    <row r="34" spans="1:8" ht="15">
      <c r="A34" s="77">
        <v>21</v>
      </c>
      <c r="B34" s="155" t="s">
        <v>21</v>
      </c>
      <c r="C34" s="280">
        <v>0.28946552991531188</v>
      </c>
      <c r="D34" s="280">
        <v>0.28589177999030968</v>
      </c>
      <c r="E34" s="280">
        <v>0.31458118432323923</v>
      </c>
      <c r="F34" s="280">
        <v>0.32865953397011727</v>
      </c>
      <c r="G34" s="283">
        <v>0.35933940739090603</v>
      </c>
      <c r="H34" s="470"/>
    </row>
    <row r="35" spans="1:8" ht="15">
      <c r="A35" s="210"/>
      <c r="B35" s="25" t="s">
        <v>400</v>
      </c>
      <c r="C35" s="207"/>
      <c r="D35" s="207"/>
      <c r="E35" s="207"/>
      <c r="F35" s="207"/>
      <c r="G35" s="208"/>
      <c r="H35" s="470"/>
    </row>
    <row r="36" spans="1:8" ht="15">
      <c r="A36" s="77">
        <v>22</v>
      </c>
      <c r="B36" s="204" t="s">
        <v>393</v>
      </c>
      <c r="C36" s="295">
        <v>226617945.1225</v>
      </c>
      <c r="D36" s="155">
        <v>205001536.9375</v>
      </c>
      <c r="E36" s="155">
        <v>248201149.42749995</v>
      </c>
      <c r="F36" s="155"/>
      <c r="G36" s="209"/>
      <c r="H36" s="470"/>
    </row>
    <row r="37" spans="1:8" ht="15">
      <c r="A37" s="77">
        <v>23</v>
      </c>
      <c r="B37" s="27" t="s">
        <v>394</v>
      </c>
      <c r="C37" s="295">
        <v>148542114.43832749</v>
      </c>
      <c r="D37" s="156">
        <v>163896084.60692155</v>
      </c>
      <c r="E37" s="156">
        <v>182086960.35534555</v>
      </c>
      <c r="F37" s="156"/>
      <c r="G37" s="157"/>
      <c r="H37" s="470"/>
    </row>
    <row r="38" spans="1:8" thickBot="1">
      <c r="A38" s="78">
        <v>24</v>
      </c>
      <c r="B38" s="158" t="s">
        <v>392</v>
      </c>
      <c r="C38" s="296">
        <v>1.5256141060021631</v>
      </c>
      <c r="D38" s="297">
        <v>1.2508019177466214</v>
      </c>
      <c r="E38" s="297">
        <v>1.363091288597116</v>
      </c>
      <c r="F38" s="159"/>
      <c r="G38" s="160"/>
      <c r="H38" s="470"/>
    </row>
    <row r="39" spans="1:8">
      <c r="A39" s="16"/>
    </row>
    <row r="40" spans="1:8" ht="39.75">
      <c r="B40" s="203" t="s">
        <v>405</v>
      </c>
    </row>
    <row r="41" spans="1:8" ht="65.25">
      <c r="B41" s="257" t="s">
        <v>399</v>
      </c>
      <c r="D41" s="230"/>
      <c r="E41" s="230"/>
      <c r="F41" s="230"/>
      <c r="G41" s="23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43"/>
  <sheetViews>
    <sheetView zoomScaleNormal="100" workbookViewId="0">
      <pane xSplit="1" ySplit="5" topLeftCell="B6" activePane="bottomRight" state="frozen"/>
      <selection activeCell="E28" sqref="E28"/>
      <selection pane="topRight" activeCell="E28" sqref="E28"/>
      <selection pane="bottomLeft" activeCell="E28" sqref="E28"/>
      <selection pane="bottomRight" activeCell="I1" sqref="I1:N1048576"/>
    </sheetView>
  </sheetViews>
  <sheetFormatPr defaultRowHeight="11.25"/>
  <cols>
    <col min="1" max="1" width="9.5703125" style="9" bestFit="1" customWidth="1"/>
    <col min="2" max="2" width="55.140625" style="9" bestFit="1" customWidth="1"/>
    <col min="3" max="3" width="11.7109375" style="9" customWidth="1"/>
    <col min="4" max="4" width="13.28515625" style="9" customWidth="1"/>
    <col min="5" max="5" width="14.5703125" style="9" customWidth="1"/>
    <col min="6" max="6" width="11.7109375" style="9" customWidth="1"/>
    <col min="7" max="7" width="13.7109375" style="9" customWidth="1"/>
    <col min="8" max="8" width="14.5703125" style="9" customWidth="1"/>
    <col min="9" max="9" width="2.140625" style="9" bestFit="1" customWidth="1"/>
    <col min="10" max="10" width="6.42578125" style="9" bestFit="1" customWidth="1"/>
    <col min="11" max="12" width="2.140625" style="9" bestFit="1" customWidth="1"/>
    <col min="13" max="13" width="6.42578125" style="9" bestFit="1" customWidth="1"/>
    <col min="14" max="16384" width="9.140625" style="9"/>
  </cols>
  <sheetData>
    <row r="1" spans="1:14">
      <c r="A1" s="317" t="s">
        <v>191</v>
      </c>
      <c r="B1" s="9" t="str">
        <f>Info!C2</f>
        <v>ს.ს "პროკრედიტ ბანკი"</v>
      </c>
    </row>
    <row r="2" spans="1:14">
      <c r="A2" s="317" t="s">
        <v>192</v>
      </c>
      <c r="B2" s="319">
        <f>'1. key ratios'!B2</f>
        <v>43281</v>
      </c>
    </row>
    <row r="3" spans="1:14">
      <c r="A3" s="317"/>
    </row>
    <row r="4" spans="1:14" ht="12" thickBot="1">
      <c r="A4" s="320" t="s">
        <v>331</v>
      </c>
      <c r="B4" s="321" t="s">
        <v>247</v>
      </c>
      <c r="C4" s="320"/>
      <c r="D4" s="322"/>
      <c r="E4" s="322"/>
      <c r="F4" s="323"/>
      <c r="G4" s="323"/>
      <c r="H4" s="324" t="s">
        <v>95</v>
      </c>
    </row>
    <row r="5" spans="1:14">
      <c r="A5" s="325"/>
      <c r="B5" s="326"/>
      <c r="C5" s="486" t="s">
        <v>197</v>
      </c>
      <c r="D5" s="487"/>
      <c r="E5" s="488"/>
      <c r="F5" s="486" t="s">
        <v>198</v>
      </c>
      <c r="G5" s="487"/>
      <c r="H5" s="489"/>
    </row>
    <row r="6" spans="1:14">
      <c r="A6" s="327" t="s">
        <v>27</v>
      </c>
      <c r="B6" s="328" t="s">
        <v>155</v>
      </c>
      <c r="C6" s="329" t="s">
        <v>28</v>
      </c>
      <c r="D6" s="329" t="s">
        <v>96</v>
      </c>
      <c r="E6" s="329" t="s">
        <v>69</v>
      </c>
      <c r="F6" s="329" t="s">
        <v>28</v>
      </c>
      <c r="G6" s="329" t="s">
        <v>96</v>
      </c>
      <c r="H6" s="330" t="s">
        <v>69</v>
      </c>
    </row>
    <row r="7" spans="1:14">
      <c r="A7" s="327">
        <v>1</v>
      </c>
      <c r="B7" s="331" t="s">
        <v>156</v>
      </c>
      <c r="C7" s="332">
        <v>20680149.73</v>
      </c>
      <c r="D7" s="332">
        <v>23134696.449999999</v>
      </c>
      <c r="E7" s="333">
        <v>43814846.18</v>
      </c>
      <c r="F7" s="334">
        <v>30123250.859999999</v>
      </c>
      <c r="G7" s="335">
        <v>28315536.140000001</v>
      </c>
      <c r="H7" s="336">
        <v>58438787</v>
      </c>
      <c r="I7" s="471"/>
      <c r="J7" s="471"/>
      <c r="K7" s="471"/>
      <c r="L7" s="471"/>
      <c r="M7" s="471"/>
      <c r="N7" s="471"/>
    </row>
    <row r="8" spans="1:14">
      <c r="A8" s="327">
        <v>2</v>
      </c>
      <c r="B8" s="331" t="s">
        <v>157</v>
      </c>
      <c r="C8" s="332">
        <v>10447845.09</v>
      </c>
      <c r="D8" s="332">
        <v>120283663.95999999</v>
      </c>
      <c r="E8" s="333">
        <v>130731509.05</v>
      </c>
      <c r="F8" s="334">
        <v>14090211.23</v>
      </c>
      <c r="G8" s="335">
        <v>115484619.93000001</v>
      </c>
      <c r="H8" s="336">
        <v>129574831.16000001</v>
      </c>
      <c r="I8" s="471"/>
      <c r="J8" s="471"/>
      <c r="K8" s="471"/>
      <c r="L8" s="471"/>
      <c r="M8" s="471"/>
      <c r="N8" s="471"/>
    </row>
    <row r="9" spans="1:14">
      <c r="A9" s="327">
        <v>3</v>
      </c>
      <c r="B9" s="331" t="s">
        <v>158</v>
      </c>
      <c r="C9" s="332">
        <v>39028278.289999999</v>
      </c>
      <c r="D9" s="332">
        <v>30666064.169999998</v>
      </c>
      <c r="E9" s="333">
        <v>69694342.459999993</v>
      </c>
      <c r="F9" s="334">
        <v>22005363.719999999</v>
      </c>
      <c r="G9" s="335">
        <v>25143807.220000003</v>
      </c>
      <c r="H9" s="336">
        <v>47149170.939999998</v>
      </c>
      <c r="I9" s="471"/>
      <c r="J9" s="471"/>
      <c r="K9" s="471"/>
      <c r="L9" s="471"/>
      <c r="M9" s="471"/>
      <c r="N9" s="471"/>
    </row>
    <row r="10" spans="1:14">
      <c r="A10" s="327">
        <v>4</v>
      </c>
      <c r="B10" s="331" t="s">
        <v>187</v>
      </c>
      <c r="C10" s="332">
        <v>0</v>
      </c>
      <c r="D10" s="332">
        <v>0</v>
      </c>
      <c r="E10" s="333">
        <v>0</v>
      </c>
      <c r="F10" s="334">
        <v>0</v>
      </c>
      <c r="G10" s="335">
        <v>0</v>
      </c>
      <c r="H10" s="336">
        <v>0</v>
      </c>
      <c r="I10" s="471"/>
      <c r="J10" s="471"/>
      <c r="K10" s="471"/>
      <c r="L10" s="471"/>
      <c r="M10" s="471"/>
      <c r="N10" s="471"/>
    </row>
    <row r="11" spans="1:14">
      <c r="A11" s="327">
        <v>5</v>
      </c>
      <c r="B11" s="331" t="s">
        <v>159</v>
      </c>
      <c r="C11" s="332">
        <v>18100390.539999999</v>
      </c>
      <c r="D11" s="332">
        <v>0</v>
      </c>
      <c r="E11" s="333">
        <v>18100390.539999999</v>
      </c>
      <c r="F11" s="334">
        <v>21378897.439999998</v>
      </c>
      <c r="G11" s="335">
        <v>0</v>
      </c>
      <c r="H11" s="336">
        <v>21378897.439999998</v>
      </c>
      <c r="I11" s="471"/>
      <c r="J11" s="471"/>
      <c r="K11" s="471"/>
      <c r="L11" s="471"/>
      <c r="M11" s="471"/>
      <c r="N11" s="471"/>
    </row>
    <row r="12" spans="1:14">
      <c r="A12" s="327">
        <v>6.1</v>
      </c>
      <c r="B12" s="337" t="s">
        <v>160</v>
      </c>
      <c r="C12" s="332">
        <v>200637468.56000003</v>
      </c>
      <c r="D12" s="332">
        <v>756172364.8217001</v>
      </c>
      <c r="E12" s="333">
        <v>956809833.38170016</v>
      </c>
      <c r="F12" s="334">
        <v>178635309.35999998</v>
      </c>
      <c r="G12" s="335">
        <v>714451124.60850012</v>
      </c>
      <c r="H12" s="336">
        <v>893086433.96850014</v>
      </c>
      <c r="I12" s="471"/>
      <c r="J12" s="471"/>
      <c r="K12" s="471"/>
      <c r="L12" s="471"/>
      <c r="M12" s="471"/>
      <c r="N12" s="471"/>
    </row>
    <row r="13" spans="1:14">
      <c r="A13" s="327">
        <v>6.2</v>
      </c>
      <c r="B13" s="337" t="s">
        <v>161</v>
      </c>
      <c r="C13" s="332">
        <v>-5324025.7432000004</v>
      </c>
      <c r="D13" s="332">
        <v>-25090772.925855998</v>
      </c>
      <c r="E13" s="333">
        <v>-30414798.669055998</v>
      </c>
      <c r="F13" s="334">
        <v>-4303691.5391999995</v>
      </c>
      <c r="G13" s="335">
        <v>-28916373.585746009</v>
      </c>
      <c r="H13" s="336">
        <v>-33220065.124946009</v>
      </c>
      <c r="I13" s="471"/>
      <c r="J13" s="471"/>
      <c r="K13" s="471"/>
      <c r="L13" s="471"/>
      <c r="M13" s="471"/>
      <c r="N13" s="471"/>
    </row>
    <row r="14" spans="1:14">
      <c r="A14" s="327">
        <v>6</v>
      </c>
      <c r="B14" s="331" t="s">
        <v>162</v>
      </c>
      <c r="C14" s="333">
        <v>195313442.81680003</v>
      </c>
      <c r="D14" s="333">
        <v>731081591.8958441</v>
      </c>
      <c r="E14" s="333">
        <v>926395034.7126441</v>
      </c>
      <c r="F14" s="333">
        <v>174331617.82079998</v>
      </c>
      <c r="G14" s="333">
        <v>685534751.02275407</v>
      </c>
      <c r="H14" s="336">
        <v>859866368.84355402</v>
      </c>
      <c r="I14" s="471"/>
      <c r="J14" s="471"/>
      <c r="K14" s="471"/>
      <c r="L14" s="471"/>
      <c r="M14" s="471"/>
      <c r="N14" s="471"/>
    </row>
    <row r="15" spans="1:14">
      <c r="A15" s="327">
        <v>7</v>
      </c>
      <c r="B15" s="331" t="s">
        <v>163</v>
      </c>
      <c r="C15" s="332">
        <v>1549888.1999999997</v>
      </c>
      <c r="D15" s="332">
        <v>4791953.34</v>
      </c>
      <c r="E15" s="333">
        <v>6341841.5399999991</v>
      </c>
      <c r="F15" s="334">
        <v>1079673.9600000002</v>
      </c>
      <c r="G15" s="335">
        <v>4302290.6399999997</v>
      </c>
      <c r="H15" s="336">
        <v>5381964.5999999996</v>
      </c>
      <c r="I15" s="471"/>
      <c r="J15" s="471"/>
      <c r="K15" s="471"/>
      <c r="L15" s="471"/>
      <c r="M15" s="471"/>
      <c r="N15" s="471"/>
    </row>
    <row r="16" spans="1:14">
      <c r="A16" s="327">
        <v>8</v>
      </c>
      <c r="B16" s="331" t="s">
        <v>164</v>
      </c>
      <c r="C16" s="332">
        <v>0</v>
      </c>
      <c r="D16" s="332" t="s">
        <v>416</v>
      </c>
      <c r="E16" s="333">
        <v>0</v>
      </c>
      <c r="F16" s="334">
        <v>0</v>
      </c>
      <c r="G16" s="335" t="s">
        <v>416</v>
      </c>
      <c r="H16" s="336">
        <v>0</v>
      </c>
      <c r="I16" s="471"/>
      <c r="J16" s="471"/>
      <c r="K16" s="471"/>
      <c r="L16" s="471"/>
      <c r="M16" s="471"/>
      <c r="N16" s="471"/>
    </row>
    <row r="17" spans="1:14">
      <c r="A17" s="327">
        <v>9</v>
      </c>
      <c r="B17" s="331" t="s">
        <v>165</v>
      </c>
      <c r="C17" s="332">
        <v>6298572.1799999997</v>
      </c>
      <c r="D17" s="332">
        <v>47086.05</v>
      </c>
      <c r="E17" s="333">
        <v>6345658.2299999995</v>
      </c>
      <c r="F17" s="334">
        <v>6298572.1799999997</v>
      </c>
      <c r="G17" s="335">
        <v>45282.6</v>
      </c>
      <c r="H17" s="336">
        <v>6343854.7799999993</v>
      </c>
      <c r="I17" s="471"/>
      <c r="J17" s="471"/>
      <c r="K17" s="471"/>
      <c r="L17" s="471"/>
      <c r="M17" s="471"/>
      <c r="N17" s="471"/>
    </row>
    <row r="18" spans="1:14">
      <c r="A18" s="327">
        <v>10</v>
      </c>
      <c r="B18" s="331" t="s">
        <v>166</v>
      </c>
      <c r="C18" s="332">
        <v>65737627.649999991</v>
      </c>
      <c r="D18" s="332" t="s">
        <v>416</v>
      </c>
      <c r="E18" s="333">
        <v>65737627.649999991</v>
      </c>
      <c r="F18" s="334">
        <v>74430719.24000001</v>
      </c>
      <c r="G18" s="335" t="s">
        <v>416</v>
      </c>
      <c r="H18" s="336">
        <v>74430719.24000001</v>
      </c>
      <c r="I18" s="471"/>
      <c r="J18" s="471"/>
      <c r="K18" s="471"/>
      <c r="L18" s="471"/>
      <c r="M18" s="471"/>
      <c r="N18" s="471"/>
    </row>
    <row r="19" spans="1:14">
      <c r="A19" s="327">
        <v>11</v>
      </c>
      <c r="B19" s="331" t="s">
        <v>167</v>
      </c>
      <c r="C19" s="332">
        <v>8480904.459999999</v>
      </c>
      <c r="D19" s="332">
        <v>6880659.1431999989</v>
      </c>
      <c r="E19" s="333">
        <v>15361563.603199998</v>
      </c>
      <c r="F19" s="334">
        <v>9798131.629999999</v>
      </c>
      <c r="G19" s="335">
        <v>3880860.23</v>
      </c>
      <c r="H19" s="336">
        <v>13678991.859999999</v>
      </c>
      <c r="I19" s="471"/>
      <c r="J19" s="471"/>
      <c r="K19" s="471"/>
      <c r="L19" s="471"/>
      <c r="M19" s="471"/>
      <c r="N19" s="471"/>
    </row>
    <row r="20" spans="1:14">
      <c r="A20" s="327">
        <v>12</v>
      </c>
      <c r="B20" s="338" t="s">
        <v>168</v>
      </c>
      <c r="C20" s="333">
        <v>365637098.95679998</v>
      </c>
      <c r="D20" s="333">
        <v>916885715.00904417</v>
      </c>
      <c r="E20" s="333">
        <v>1282522813.9658442</v>
      </c>
      <c r="F20" s="333">
        <v>353536438.0808</v>
      </c>
      <c r="G20" s="333">
        <v>862707147.78275406</v>
      </c>
      <c r="H20" s="336">
        <v>1216243585.863554</v>
      </c>
      <c r="I20" s="471"/>
      <c r="J20" s="471"/>
      <c r="K20" s="471"/>
      <c r="L20" s="471"/>
      <c r="M20" s="471"/>
      <c r="N20" s="471"/>
    </row>
    <row r="21" spans="1:14">
      <c r="A21" s="327"/>
      <c r="B21" s="328" t="s">
        <v>185</v>
      </c>
      <c r="C21" s="339"/>
      <c r="D21" s="339"/>
      <c r="E21" s="339"/>
      <c r="F21" s="340"/>
      <c r="G21" s="341"/>
      <c r="H21" s="342"/>
      <c r="I21" s="471"/>
      <c r="J21" s="471"/>
      <c r="K21" s="471"/>
      <c r="L21" s="471"/>
      <c r="M21" s="471"/>
      <c r="N21" s="471"/>
    </row>
    <row r="22" spans="1:14">
      <c r="A22" s="327">
        <v>13</v>
      </c>
      <c r="B22" s="331" t="s">
        <v>169</v>
      </c>
      <c r="C22" s="332">
        <v>0</v>
      </c>
      <c r="D22" s="332">
        <v>156746400</v>
      </c>
      <c r="E22" s="333">
        <v>156746400</v>
      </c>
      <c r="F22" s="334">
        <v>0</v>
      </c>
      <c r="G22" s="335">
        <v>0</v>
      </c>
      <c r="H22" s="336">
        <v>0</v>
      </c>
      <c r="I22" s="471"/>
      <c r="J22" s="471"/>
      <c r="K22" s="471"/>
      <c r="L22" s="471"/>
      <c r="M22" s="471"/>
      <c r="N22" s="471"/>
    </row>
    <row r="23" spans="1:14">
      <c r="A23" s="327">
        <v>14</v>
      </c>
      <c r="B23" s="331" t="s">
        <v>170</v>
      </c>
      <c r="C23" s="332">
        <v>88601676.099999994</v>
      </c>
      <c r="D23" s="332">
        <v>118657648.25</v>
      </c>
      <c r="E23" s="333">
        <v>207259324.34999999</v>
      </c>
      <c r="F23" s="334">
        <v>89011717.149999991</v>
      </c>
      <c r="G23" s="335">
        <v>110064892.38</v>
      </c>
      <c r="H23" s="336">
        <v>199076609.52999997</v>
      </c>
      <c r="I23" s="471"/>
      <c r="J23" s="471"/>
      <c r="K23" s="471"/>
      <c r="L23" s="471"/>
      <c r="M23" s="471"/>
      <c r="N23" s="471"/>
    </row>
    <row r="24" spans="1:14">
      <c r="A24" s="327">
        <v>15</v>
      </c>
      <c r="B24" s="331" t="s">
        <v>171</v>
      </c>
      <c r="C24" s="332">
        <v>39750238.469999999</v>
      </c>
      <c r="D24" s="332">
        <v>124236583.15310001</v>
      </c>
      <c r="E24" s="333">
        <v>163986821.62310001</v>
      </c>
      <c r="F24" s="334">
        <v>45403520.24000001</v>
      </c>
      <c r="G24" s="335">
        <v>192564119.61720005</v>
      </c>
      <c r="H24" s="336">
        <v>237967639.85720006</v>
      </c>
      <c r="I24" s="471"/>
      <c r="J24" s="471"/>
      <c r="K24" s="471"/>
      <c r="L24" s="471"/>
      <c r="M24" s="471"/>
      <c r="N24" s="471"/>
    </row>
    <row r="25" spans="1:14">
      <c r="A25" s="327">
        <v>16</v>
      </c>
      <c r="B25" s="331" t="s">
        <v>172</v>
      </c>
      <c r="C25" s="332">
        <v>21842274.619999997</v>
      </c>
      <c r="D25" s="332">
        <v>152908630.80000001</v>
      </c>
      <c r="E25" s="333">
        <v>174750905.42000002</v>
      </c>
      <c r="F25" s="334">
        <v>28074355.82</v>
      </c>
      <c r="G25" s="335">
        <v>197264895.31</v>
      </c>
      <c r="H25" s="336">
        <v>225339251.13</v>
      </c>
      <c r="I25" s="471"/>
      <c r="J25" s="471"/>
      <c r="K25" s="471"/>
      <c r="L25" s="471"/>
      <c r="M25" s="471"/>
      <c r="N25" s="471"/>
    </row>
    <row r="26" spans="1:14">
      <c r="A26" s="327">
        <v>17</v>
      </c>
      <c r="B26" s="331" t="s">
        <v>173</v>
      </c>
      <c r="C26" s="339"/>
      <c r="D26" s="339"/>
      <c r="E26" s="333">
        <v>0</v>
      </c>
      <c r="F26" s="340"/>
      <c r="G26" s="341"/>
      <c r="H26" s="336">
        <v>0</v>
      </c>
      <c r="I26" s="471"/>
      <c r="J26" s="471"/>
      <c r="K26" s="471"/>
      <c r="L26" s="471"/>
      <c r="M26" s="471"/>
      <c r="N26" s="471"/>
    </row>
    <row r="27" spans="1:14">
      <c r="A27" s="327">
        <v>18</v>
      </c>
      <c r="B27" s="331" t="s">
        <v>174</v>
      </c>
      <c r="C27" s="332">
        <v>0</v>
      </c>
      <c r="D27" s="332">
        <v>300893175.3021391</v>
      </c>
      <c r="E27" s="333">
        <v>300893175.3021391</v>
      </c>
      <c r="F27" s="334">
        <v>0</v>
      </c>
      <c r="G27" s="335">
        <v>307300994.53781509</v>
      </c>
      <c r="H27" s="336">
        <v>307300994.53781509</v>
      </c>
      <c r="I27" s="471"/>
      <c r="J27" s="471"/>
      <c r="K27" s="471"/>
      <c r="L27" s="471"/>
      <c r="M27" s="471"/>
      <c r="N27" s="471"/>
    </row>
    <row r="28" spans="1:14">
      <c r="A28" s="327">
        <v>19</v>
      </c>
      <c r="B28" s="331" t="s">
        <v>175</v>
      </c>
      <c r="C28" s="332">
        <v>796799.46</v>
      </c>
      <c r="D28" s="332">
        <v>6404395.7800000003</v>
      </c>
      <c r="E28" s="333">
        <v>7201195.2400000002</v>
      </c>
      <c r="F28" s="334">
        <v>1101825.5299999998</v>
      </c>
      <c r="G28" s="335">
        <v>7322668.79</v>
      </c>
      <c r="H28" s="336">
        <v>8424494.3200000003</v>
      </c>
      <c r="I28" s="471"/>
      <c r="J28" s="471"/>
      <c r="K28" s="471"/>
      <c r="L28" s="471"/>
      <c r="M28" s="471"/>
      <c r="N28" s="471"/>
    </row>
    <row r="29" spans="1:14">
      <c r="A29" s="327">
        <v>20</v>
      </c>
      <c r="B29" s="331" t="s">
        <v>97</v>
      </c>
      <c r="C29" s="332">
        <v>8415167.7100000009</v>
      </c>
      <c r="D29" s="332">
        <v>8046216.5499999998</v>
      </c>
      <c r="E29" s="333">
        <v>16461384.260000002</v>
      </c>
      <c r="F29" s="334">
        <v>5854716.2018000009</v>
      </c>
      <c r="G29" s="335">
        <v>7241999.1855000006</v>
      </c>
      <c r="H29" s="336">
        <v>13096715.387300001</v>
      </c>
      <c r="I29" s="471"/>
      <c r="J29" s="471"/>
      <c r="K29" s="471"/>
      <c r="L29" s="471"/>
      <c r="M29" s="471"/>
      <c r="N29" s="471"/>
    </row>
    <row r="30" spans="1:14">
      <c r="A30" s="327">
        <v>21</v>
      </c>
      <c r="B30" s="331" t="s">
        <v>176</v>
      </c>
      <c r="C30" s="332">
        <v>0</v>
      </c>
      <c r="D30" s="332">
        <v>61289999.999999985</v>
      </c>
      <c r="E30" s="333">
        <v>61289999.999999985</v>
      </c>
      <c r="F30" s="334">
        <v>0</v>
      </c>
      <c r="G30" s="335">
        <v>60180000.000000015</v>
      </c>
      <c r="H30" s="336">
        <v>60180000.000000015</v>
      </c>
      <c r="I30" s="471"/>
      <c r="J30" s="471"/>
      <c r="K30" s="471"/>
      <c r="L30" s="471"/>
      <c r="M30" s="471"/>
      <c r="N30" s="471"/>
    </row>
    <row r="31" spans="1:14">
      <c r="A31" s="327">
        <v>22</v>
      </c>
      <c r="B31" s="338" t="s">
        <v>177</v>
      </c>
      <c r="C31" s="333">
        <v>159406156.36000001</v>
      </c>
      <c r="D31" s="333">
        <v>929183049.83523893</v>
      </c>
      <c r="E31" s="333">
        <v>1088589206.1952391</v>
      </c>
      <c r="F31" s="333">
        <v>169446134.94179997</v>
      </c>
      <c r="G31" s="333">
        <v>881939569.82051504</v>
      </c>
      <c r="H31" s="336">
        <v>1051385704.762315</v>
      </c>
      <c r="I31" s="471"/>
      <c r="J31" s="471"/>
      <c r="K31" s="471"/>
      <c r="L31" s="471"/>
      <c r="M31" s="471"/>
      <c r="N31" s="471"/>
    </row>
    <row r="32" spans="1:14">
      <c r="A32" s="327"/>
      <c r="B32" s="328" t="s">
        <v>186</v>
      </c>
      <c r="C32" s="339"/>
      <c r="D32" s="339"/>
      <c r="E32" s="332"/>
      <c r="F32" s="340"/>
      <c r="G32" s="341"/>
      <c r="H32" s="342"/>
      <c r="I32" s="471"/>
      <c r="J32" s="471"/>
      <c r="K32" s="471"/>
      <c r="L32" s="471"/>
      <c r="M32" s="471"/>
      <c r="N32" s="471"/>
    </row>
    <row r="33" spans="1:14">
      <c r="A33" s="327">
        <v>23</v>
      </c>
      <c r="B33" s="331" t="s">
        <v>178</v>
      </c>
      <c r="C33" s="332">
        <v>88914815</v>
      </c>
      <c r="D33" s="339" t="s">
        <v>416</v>
      </c>
      <c r="E33" s="333">
        <v>88914815</v>
      </c>
      <c r="F33" s="334">
        <v>88914815</v>
      </c>
      <c r="G33" s="341" t="s">
        <v>416</v>
      </c>
      <c r="H33" s="336">
        <v>88914815</v>
      </c>
      <c r="I33" s="471"/>
      <c r="J33" s="471"/>
      <c r="K33" s="471"/>
      <c r="L33" s="471"/>
      <c r="M33" s="471"/>
      <c r="N33" s="471"/>
    </row>
    <row r="34" spans="1:14">
      <c r="A34" s="327">
        <v>24</v>
      </c>
      <c r="B34" s="331" t="s">
        <v>179</v>
      </c>
      <c r="C34" s="332">
        <v>0</v>
      </c>
      <c r="D34" s="339" t="s">
        <v>416</v>
      </c>
      <c r="E34" s="333">
        <v>0</v>
      </c>
      <c r="F34" s="334">
        <v>0</v>
      </c>
      <c r="G34" s="341" t="s">
        <v>416</v>
      </c>
      <c r="H34" s="336">
        <v>0</v>
      </c>
      <c r="I34" s="471"/>
      <c r="J34" s="471"/>
      <c r="K34" s="471"/>
      <c r="L34" s="471"/>
      <c r="M34" s="471"/>
      <c r="N34" s="471"/>
    </row>
    <row r="35" spans="1:14">
      <c r="A35" s="327">
        <v>25</v>
      </c>
      <c r="B35" s="337" t="s">
        <v>180</v>
      </c>
      <c r="C35" s="332">
        <v>0</v>
      </c>
      <c r="D35" s="339" t="s">
        <v>416</v>
      </c>
      <c r="E35" s="333">
        <v>0</v>
      </c>
      <c r="F35" s="334">
        <v>0</v>
      </c>
      <c r="G35" s="341" t="s">
        <v>416</v>
      </c>
      <c r="H35" s="336">
        <v>0</v>
      </c>
      <c r="I35" s="471"/>
      <c r="J35" s="471"/>
      <c r="K35" s="471"/>
      <c r="L35" s="471"/>
      <c r="M35" s="471"/>
      <c r="N35" s="471"/>
    </row>
    <row r="36" spans="1:14">
      <c r="A36" s="327">
        <v>26</v>
      </c>
      <c r="B36" s="331" t="s">
        <v>181</v>
      </c>
      <c r="C36" s="332">
        <v>36388151.469999999</v>
      </c>
      <c r="D36" s="339" t="s">
        <v>416</v>
      </c>
      <c r="E36" s="333">
        <v>36388151.469999999</v>
      </c>
      <c r="F36" s="334">
        <v>36388151.469999999</v>
      </c>
      <c r="G36" s="341" t="s">
        <v>416</v>
      </c>
      <c r="H36" s="336">
        <v>36388151.469999999</v>
      </c>
      <c r="I36" s="471"/>
      <c r="J36" s="471"/>
      <c r="K36" s="471"/>
      <c r="L36" s="471"/>
      <c r="M36" s="471"/>
      <c r="N36" s="471"/>
    </row>
    <row r="37" spans="1:14">
      <c r="A37" s="327">
        <v>27</v>
      </c>
      <c r="B37" s="331" t="s">
        <v>182</v>
      </c>
      <c r="C37" s="332">
        <v>0</v>
      </c>
      <c r="D37" s="339" t="s">
        <v>416</v>
      </c>
      <c r="E37" s="333">
        <v>0</v>
      </c>
      <c r="F37" s="334">
        <v>0</v>
      </c>
      <c r="G37" s="341" t="s">
        <v>416</v>
      </c>
      <c r="H37" s="336">
        <v>0</v>
      </c>
      <c r="I37" s="471"/>
      <c r="J37" s="471"/>
      <c r="K37" s="471"/>
      <c r="L37" s="471"/>
      <c r="M37" s="471"/>
      <c r="N37" s="471"/>
    </row>
    <row r="38" spans="1:14">
      <c r="A38" s="327">
        <v>28</v>
      </c>
      <c r="B38" s="331" t="s">
        <v>183</v>
      </c>
      <c r="C38" s="332">
        <v>68630641.238200009</v>
      </c>
      <c r="D38" s="339" t="s">
        <v>416</v>
      </c>
      <c r="E38" s="333">
        <v>68630641.238200009</v>
      </c>
      <c r="F38" s="334">
        <v>39554914.618000008</v>
      </c>
      <c r="G38" s="341" t="s">
        <v>416</v>
      </c>
      <c r="H38" s="336">
        <v>39554914.618000008</v>
      </c>
      <c r="I38" s="471"/>
      <c r="J38" s="471"/>
      <c r="K38" s="471"/>
      <c r="L38" s="471"/>
      <c r="M38" s="471"/>
      <c r="N38" s="471"/>
    </row>
    <row r="39" spans="1:14">
      <c r="A39" s="327">
        <v>29</v>
      </c>
      <c r="B39" s="331" t="s">
        <v>199</v>
      </c>
      <c r="C39" s="332">
        <v>0</v>
      </c>
      <c r="D39" s="339" t="s">
        <v>416</v>
      </c>
      <c r="E39" s="333">
        <v>0</v>
      </c>
      <c r="F39" s="334">
        <v>0</v>
      </c>
      <c r="G39" s="341" t="s">
        <v>416</v>
      </c>
      <c r="H39" s="336">
        <v>0</v>
      </c>
      <c r="I39" s="471"/>
      <c r="J39" s="471"/>
      <c r="K39" s="471"/>
      <c r="L39" s="471"/>
      <c r="M39" s="471"/>
      <c r="N39" s="471"/>
    </row>
    <row r="40" spans="1:14">
      <c r="A40" s="327">
        <v>30</v>
      </c>
      <c r="B40" s="338" t="s">
        <v>184</v>
      </c>
      <c r="C40" s="332">
        <v>193933607.70820001</v>
      </c>
      <c r="D40" s="339" t="s">
        <v>416</v>
      </c>
      <c r="E40" s="333">
        <v>193933607.70820001</v>
      </c>
      <c r="F40" s="334">
        <v>164857881.088</v>
      </c>
      <c r="G40" s="341" t="s">
        <v>416</v>
      </c>
      <c r="H40" s="336">
        <v>164857881.088</v>
      </c>
      <c r="I40" s="471"/>
      <c r="J40" s="471"/>
      <c r="K40" s="471"/>
      <c r="L40" s="471"/>
      <c r="M40" s="471"/>
      <c r="N40" s="471"/>
    </row>
    <row r="41" spans="1:14" ht="12" thickBot="1">
      <c r="A41" s="343">
        <v>31</v>
      </c>
      <c r="B41" s="344" t="s">
        <v>200</v>
      </c>
      <c r="C41" s="345">
        <v>353339764.06819999</v>
      </c>
      <c r="D41" s="345">
        <v>929183049.83523893</v>
      </c>
      <c r="E41" s="345">
        <v>1282522813.903439</v>
      </c>
      <c r="F41" s="345">
        <v>334304016.02979994</v>
      </c>
      <c r="G41" s="345">
        <v>881939569.82051504</v>
      </c>
      <c r="H41" s="346">
        <v>1216243585.8503151</v>
      </c>
      <c r="I41" s="471"/>
      <c r="J41" s="471"/>
      <c r="K41" s="471"/>
      <c r="L41" s="471"/>
      <c r="M41" s="471"/>
      <c r="N41" s="471"/>
    </row>
    <row r="43" spans="1:14">
      <c r="B43" s="347"/>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67"/>
  <sheetViews>
    <sheetView zoomScale="115" zoomScaleNormal="115" workbookViewId="0">
      <pane xSplit="1" ySplit="6" topLeftCell="B7" activePane="bottomRight" state="frozen"/>
      <selection activeCell="E28" sqref="E28"/>
      <selection pane="topRight" activeCell="E28" sqref="E28"/>
      <selection pane="bottomLeft" activeCell="E28" sqref="E28"/>
      <selection pane="bottomRight" activeCell="B12" sqref="B12"/>
    </sheetView>
  </sheetViews>
  <sheetFormatPr defaultColWidth="9.140625" defaultRowHeight="11.25"/>
  <cols>
    <col min="1" max="1" width="8.7109375" style="9" bestFit="1" customWidth="1"/>
    <col min="2" max="2" width="62" style="9" customWidth="1"/>
    <col min="3" max="3" width="9" style="9" bestFit="1" customWidth="1"/>
    <col min="4" max="4" width="11.28515625" style="9" bestFit="1" customWidth="1"/>
    <col min="5" max="5" width="9.7109375" style="9" bestFit="1" customWidth="1"/>
    <col min="6" max="6" width="9.42578125" style="9" bestFit="1" customWidth="1"/>
    <col min="7" max="7" width="11.28515625" style="9" bestFit="1" customWidth="1"/>
    <col min="8" max="8" width="9.7109375" style="9" bestFit="1" customWidth="1"/>
    <col min="9" max="9" width="8.85546875" style="9" customWidth="1"/>
    <col min="10" max="16384" width="9.140625" style="9"/>
  </cols>
  <sheetData>
    <row r="1" spans="1:14">
      <c r="A1" s="317" t="s">
        <v>191</v>
      </c>
      <c r="B1" s="318" t="str">
        <f>Info!C2</f>
        <v>ს.ს "პროკრედიტ ბანკი"</v>
      </c>
      <c r="C1" s="318"/>
    </row>
    <row r="2" spans="1:14">
      <c r="A2" s="317" t="s">
        <v>192</v>
      </c>
      <c r="B2" s="348">
        <f>'1. key ratios'!B2</f>
        <v>43281</v>
      </c>
      <c r="C2" s="349"/>
      <c r="D2" s="8"/>
      <c r="E2" s="8"/>
      <c r="F2" s="8"/>
      <c r="G2" s="8"/>
      <c r="H2" s="8"/>
    </row>
    <row r="3" spans="1:14">
      <c r="A3" s="317"/>
      <c r="B3" s="318"/>
      <c r="C3" s="349"/>
      <c r="D3" s="8"/>
      <c r="E3" s="8"/>
      <c r="F3" s="8"/>
      <c r="G3" s="8"/>
      <c r="H3" s="8"/>
    </row>
    <row r="4" spans="1:14" ht="12" thickBot="1">
      <c r="A4" s="316" t="s">
        <v>332</v>
      </c>
      <c r="B4" s="350" t="s">
        <v>225</v>
      </c>
      <c r="C4" s="323"/>
      <c r="D4" s="323"/>
      <c r="E4" s="323"/>
      <c r="F4" s="316"/>
      <c r="G4" s="316"/>
      <c r="H4" s="351" t="s">
        <v>95</v>
      </c>
    </row>
    <row r="5" spans="1:14">
      <c r="A5" s="352"/>
      <c r="B5" s="353"/>
      <c r="C5" s="486" t="s">
        <v>197</v>
      </c>
      <c r="D5" s="487"/>
      <c r="E5" s="488"/>
      <c r="F5" s="486" t="s">
        <v>198</v>
      </c>
      <c r="G5" s="487"/>
      <c r="H5" s="489"/>
    </row>
    <row r="6" spans="1:14">
      <c r="A6" s="354" t="s">
        <v>27</v>
      </c>
      <c r="B6" s="355"/>
      <c r="C6" s="356" t="s">
        <v>28</v>
      </c>
      <c r="D6" s="356" t="s">
        <v>98</v>
      </c>
      <c r="E6" s="356" t="s">
        <v>69</v>
      </c>
      <c r="F6" s="356" t="s">
        <v>28</v>
      </c>
      <c r="G6" s="356" t="s">
        <v>98</v>
      </c>
      <c r="H6" s="357" t="s">
        <v>69</v>
      </c>
    </row>
    <row r="7" spans="1:14">
      <c r="A7" s="358"/>
      <c r="B7" s="359" t="s">
        <v>94</v>
      </c>
      <c r="C7" s="360"/>
      <c r="D7" s="360"/>
      <c r="E7" s="360"/>
      <c r="F7" s="360"/>
      <c r="G7" s="360"/>
      <c r="H7" s="361"/>
    </row>
    <row r="8" spans="1:14" ht="22.5">
      <c r="A8" s="358">
        <v>1</v>
      </c>
      <c r="B8" s="362" t="s">
        <v>99</v>
      </c>
      <c r="C8" s="363">
        <v>1065275.79</v>
      </c>
      <c r="D8" s="363">
        <v>470248.33999999997</v>
      </c>
      <c r="E8" s="333">
        <v>1535524.13</v>
      </c>
      <c r="F8" s="363">
        <v>1681709.39</v>
      </c>
      <c r="G8" s="363">
        <v>267458.77999999997</v>
      </c>
      <c r="H8" s="364">
        <v>1949168.17</v>
      </c>
      <c r="I8" s="471"/>
      <c r="J8" s="471"/>
      <c r="K8" s="471"/>
      <c r="L8" s="471"/>
      <c r="M8" s="471"/>
      <c r="N8" s="471">
        <f>H8-[4]RI!E8</f>
        <v>0</v>
      </c>
    </row>
    <row r="9" spans="1:14">
      <c r="A9" s="358">
        <v>2</v>
      </c>
      <c r="B9" s="362" t="s">
        <v>100</v>
      </c>
      <c r="C9" s="365">
        <v>10986600.319999998</v>
      </c>
      <c r="D9" s="365">
        <v>28329159.520000003</v>
      </c>
      <c r="E9" s="333">
        <v>39315759.840000004</v>
      </c>
      <c r="F9" s="365">
        <v>8542226.7699999996</v>
      </c>
      <c r="G9" s="365">
        <v>27908975.640000004</v>
      </c>
      <c r="H9" s="364">
        <v>36451202.410000004</v>
      </c>
      <c r="I9" s="471"/>
      <c r="J9" s="471"/>
      <c r="K9" s="471"/>
      <c r="L9" s="471"/>
      <c r="M9" s="471"/>
      <c r="N9" s="471">
        <f>H9-[4]RI!E9</f>
        <v>0</v>
      </c>
    </row>
    <row r="10" spans="1:14">
      <c r="A10" s="358">
        <v>2.1</v>
      </c>
      <c r="B10" s="366" t="s">
        <v>101</v>
      </c>
      <c r="C10" s="363">
        <v>180489.87</v>
      </c>
      <c r="D10" s="363">
        <v>0</v>
      </c>
      <c r="E10" s="333">
        <v>180489.87</v>
      </c>
      <c r="F10" s="363">
        <v>481121.49</v>
      </c>
      <c r="G10" s="363">
        <v>0</v>
      </c>
      <c r="H10" s="364">
        <v>481121.49</v>
      </c>
      <c r="I10" s="471"/>
      <c r="J10" s="471"/>
      <c r="K10" s="471"/>
      <c r="L10" s="471"/>
      <c r="M10" s="471"/>
      <c r="N10" s="471">
        <f>H10-[4]RI!E10</f>
        <v>0</v>
      </c>
    </row>
    <row r="11" spans="1:14">
      <c r="A11" s="358">
        <v>2.2000000000000002</v>
      </c>
      <c r="B11" s="366" t="s">
        <v>102</v>
      </c>
      <c r="C11" s="363">
        <v>8138199.8899999978</v>
      </c>
      <c r="D11" s="363">
        <v>18924601.590000004</v>
      </c>
      <c r="E11" s="333">
        <v>27062801.48</v>
      </c>
      <c r="F11" s="363">
        <v>5880213.4999999991</v>
      </c>
      <c r="G11" s="363">
        <v>19014781.665400002</v>
      </c>
      <c r="H11" s="364">
        <v>24894995.165400002</v>
      </c>
      <c r="I11" s="471"/>
      <c r="J11" s="471"/>
      <c r="K11" s="471"/>
      <c r="L11" s="471"/>
      <c r="M11" s="471"/>
      <c r="N11" s="471">
        <f>H11-[4]RI!E11</f>
        <v>0</v>
      </c>
    </row>
    <row r="12" spans="1:14">
      <c r="A12" s="358">
        <v>2.2999999999999998</v>
      </c>
      <c r="B12" s="366" t="s">
        <v>103</v>
      </c>
      <c r="C12" s="363">
        <v>8165.45</v>
      </c>
      <c r="D12" s="363">
        <v>53296.576800000003</v>
      </c>
      <c r="E12" s="333">
        <v>61462.0268</v>
      </c>
      <c r="F12" s="363">
        <v>289.68</v>
      </c>
      <c r="G12" s="363">
        <v>33537.398399999998</v>
      </c>
      <c r="H12" s="364">
        <v>33827.078399999999</v>
      </c>
      <c r="I12" s="471"/>
      <c r="J12" s="471"/>
      <c r="K12" s="471"/>
      <c r="L12" s="471"/>
      <c r="M12" s="471"/>
      <c r="N12" s="471">
        <f>H12-[4]RI!E12</f>
        <v>0</v>
      </c>
    </row>
    <row r="13" spans="1:14" ht="22.5">
      <c r="A13" s="358">
        <v>2.4</v>
      </c>
      <c r="B13" s="366" t="s">
        <v>104</v>
      </c>
      <c r="C13" s="363">
        <v>272810.31</v>
      </c>
      <c r="D13" s="363">
        <v>769784.98979999998</v>
      </c>
      <c r="E13" s="333">
        <v>1042595.2997999999</v>
      </c>
      <c r="F13" s="363">
        <v>139274.60999999999</v>
      </c>
      <c r="G13" s="363">
        <v>590316.24959999998</v>
      </c>
      <c r="H13" s="364">
        <v>729590.85959999997</v>
      </c>
      <c r="I13" s="471"/>
      <c r="J13" s="471"/>
      <c r="K13" s="471"/>
      <c r="L13" s="471"/>
      <c r="M13" s="471"/>
      <c r="N13" s="471">
        <f>H13-[4]RI!E13</f>
        <v>0</v>
      </c>
    </row>
    <row r="14" spans="1:14">
      <c r="A14" s="358">
        <v>2.5</v>
      </c>
      <c r="B14" s="366" t="s">
        <v>105</v>
      </c>
      <c r="C14" s="363">
        <v>913639.04</v>
      </c>
      <c r="D14" s="363">
        <v>1207280.2985999999</v>
      </c>
      <c r="E14" s="333">
        <v>2120919.3385999999</v>
      </c>
      <c r="F14" s="363">
        <v>335169.23</v>
      </c>
      <c r="G14" s="363">
        <v>883777.94620000001</v>
      </c>
      <c r="H14" s="364">
        <v>1218947.1762000001</v>
      </c>
      <c r="I14" s="471"/>
      <c r="J14" s="471"/>
      <c r="K14" s="471"/>
      <c r="L14" s="471"/>
      <c r="M14" s="471"/>
      <c r="N14" s="471">
        <f>H14-[4]RI!E14</f>
        <v>0</v>
      </c>
    </row>
    <row r="15" spans="1:14" ht="22.5">
      <c r="A15" s="358">
        <v>2.6</v>
      </c>
      <c r="B15" s="366" t="s">
        <v>106</v>
      </c>
      <c r="C15" s="363">
        <v>50607.040000000001</v>
      </c>
      <c r="D15" s="363">
        <v>530664.39489999996</v>
      </c>
      <c r="E15" s="333">
        <v>581271.43489999999</v>
      </c>
      <c r="F15" s="363">
        <v>73743.8</v>
      </c>
      <c r="G15" s="363">
        <v>253987.8597</v>
      </c>
      <c r="H15" s="364">
        <v>327731.65970000002</v>
      </c>
      <c r="I15" s="471"/>
      <c r="J15" s="471"/>
      <c r="K15" s="471"/>
      <c r="L15" s="471"/>
      <c r="M15" s="471"/>
      <c r="N15" s="471">
        <f>H15-[4]RI!E15</f>
        <v>0</v>
      </c>
    </row>
    <row r="16" spans="1:14" ht="22.5">
      <c r="A16" s="358">
        <v>2.7</v>
      </c>
      <c r="B16" s="366" t="s">
        <v>107</v>
      </c>
      <c r="C16" s="363">
        <v>139671.72</v>
      </c>
      <c r="D16" s="363">
        <v>541815.66240000003</v>
      </c>
      <c r="E16" s="333">
        <v>681487.3824</v>
      </c>
      <c r="F16" s="363">
        <v>98936.51</v>
      </c>
      <c r="G16" s="363">
        <v>567829.12109999999</v>
      </c>
      <c r="H16" s="364">
        <v>666765.6311</v>
      </c>
      <c r="I16" s="471"/>
      <c r="J16" s="471"/>
      <c r="K16" s="471"/>
      <c r="L16" s="471"/>
      <c r="M16" s="471"/>
      <c r="N16" s="471">
        <f>H16-[4]RI!E16</f>
        <v>0</v>
      </c>
    </row>
    <row r="17" spans="1:14">
      <c r="A17" s="358">
        <v>2.8</v>
      </c>
      <c r="B17" s="366" t="s">
        <v>108</v>
      </c>
      <c r="C17" s="363">
        <v>816194.64</v>
      </c>
      <c r="D17" s="363">
        <v>4958059.67</v>
      </c>
      <c r="E17" s="333">
        <v>5774254.3099999996</v>
      </c>
      <c r="F17" s="363">
        <v>1126939.58</v>
      </c>
      <c r="G17" s="363">
        <v>4908214.3899999997</v>
      </c>
      <c r="H17" s="364">
        <v>6035153.9699999997</v>
      </c>
      <c r="I17" s="471"/>
      <c r="J17" s="471"/>
      <c r="K17" s="471"/>
      <c r="L17" s="471"/>
      <c r="M17" s="471"/>
      <c r="N17" s="471">
        <f>H17-[4]RI!E17</f>
        <v>0</v>
      </c>
    </row>
    <row r="18" spans="1:14">
      <c r="A18" s="358">
        <v>2.9</v>
      </c>
      <c r="B18" s="366" t="s">
        <v>109</v>
      </c>
      <c r="C18" s="363">
        <v>466822.36</v>
      </c>
      <c r="D18" s="363">
        <v>1343656.3375000001</v>
      </c>
      <c r="E18" s="333">
        <v>1810478.6975000002</v>
      </c>
      <c r="F18" s="363">
        <v>406538.37</v>
      </c>
      <c r="G18" s="363">
        <v>1656531.0096</v>
      </c>
      <c r="H18" s="364">
        <v>2063069.3796000001</v>
      </c>
      <c r="I18" s="471"/>
      <c r="J18" s="471"/>
      <c r="K18" s="471"/>
      <c r="L18" s="471"/>
      <c r="M18" s="471"/>
      <c r="N18" s="471">
        <f>H18-[4]RI!E18</f>
        <v>0</v>
      </c>
    </row>
    <row r="19" spans="1:14" ht="22.5">
      <c r="A19" s="358">
        <v>3</v>
      </c>
      <c r="B19" s="362" t="s">
        <v>110</v>
      </c>
      <c r="C19" s="363">
        <v>122321.52</v>
      </c>
      <c r="D19" s="363">
        <v>197608.63999999998</v>
      </c>
      <c r="E19" s="333">
        <v>319930.15999999997</v>
      </c>
      <c r="F19" s="363">
        <v>127442.12999999999</v>
      </c>
      <c r="G19" s="363">
        <v>445953.14</v>
      </c>
      <c r="H19" s="364">
        <v>573395.27</v>
      </c>
      <c r="I19" s="471"/>
      <c r="J19" s="471"/>
      <c r="K19" s="471"/>
      <c r="L19" s="471"/>
      <c r="M19" s="471"/>
      <c r="N19" s="471">
        <f>H19-[4]RI!E19</f>
        <v>0</v>
      </c>
    </row>
    <row r="20" spans="1:14">
      <c r="A20" s="358">
        <v>4</v>
      </c>
      <c r="B20" s="362" t="s">
        <v>111</v>
      </c>
      <c r="C20" s="363">
        <v>537378.93999999994</v>
      </c>
      <c r="D20" s="363">
        <v>0</v>
      </c>
      <c r="E20" s="333">
        <v>537378.93999999994</v>
      </c>
      <c r="F20" s="363">
        <v>880832.25</v>
      </c>
      <c r="G20" s="363">
        <v>0</v>
      </c>
      <c r="H20" s="364">
        <v>880832.25</v>
      </c>
      <c r="I20" s="471"/>
      <c r="J20" s="471"/>
      <c r="K20" s="471"/>
      <c r="L20" s="471"/>
      <c r="M20" s="471"/>
      <c r="N20" s="471">
        <f>H20-[4]RI!E20</f>
        <v>0</v>
      </c>
    </row>
    <row r="21" spans="1:14">
      <c r="A21" s="358">
        <v>5</v>
      </c>
      <c r="B21" s="362" t="s">
        <v>112</v>
      </c>
      <c r="C21" s="363"/>
      <c r="D21" s="363"/>
      <c r="E21" s="333">
        <v>0</v>
      </c>
      <c r="F21" s="363"/>
      <c r="G21" s="363"/>
      <c r="H21" s="364">
        <v>0</v>
      </c>
      <c r="I21" s="471"/>
      <c r="J21" s="471"/>
      <c r="K21" s="471"/>
      <c r="L21" s="471"/>
      <c r="M21" s="471"/>
      <c r="N21" s="471">
        <f>H21-[4]RI!E21</f>
        <v>0</v>
      </c>
    </row>
    <row r="22" spans="1:14">
      <c r="A22" s="358">
        <v>6</v>
      </c>
      <c r="B22" s="367" t="s">
        <v>113</v>
      </c>
      <c r="C22" s="365">
        <v>12711576.569999998</v>
      </c>
      <c r="D22" s="365">
        <v>28997016.500000004</v>
      </c>
      <c r="E22" s="333">
        <v>41708593.07</v>
      </c>
      <c r="F22" s="365">
        <v>11232210.540000001</v>
      </c>
      <c r="G22" s="365">
        <v>28622387.560000006</v>
      </c>
      <c r="H22" s="364">
        <v>39854598.100000009</v>
      </c>
      <c r="I22" s="471"/>
      <c r="J22" s="471"/>
      <c r="K22" s="471"/>
      <c r="L22" s="471"/>
      <c r="M22" s="471"/>
      <c r="N22" s="471">
        <f>H22-[4]RI!E22</f>
        <v>0</v>
      </c>
    </row>
    <row r="23" spans="1:14">
      <c r="A23" s="358"/>
      <c r="B23" s="359" t="s">
        <v>92</v>
      </c>
      <c r="C23" s="363"/>
      <c r="D23" s="363"/>
      <c r="E23" s="332"/>
      <c r="F23" s="363"/>
      <c r="G23" s="363"/>
      <c r="H23" s="368"/>
      <c r="I23" s="471"/>
      <c r="J23" s="471"/>
      <c r="K23" s="471"/>
      <c r="L23" s="471"/>
      <c r="M23" s="471"/>
      <c r="N23" s="471">
        <f>H23-[4]RI!E23</f>
        <v>0</v>
      </c>
    </row>
    <row r="24" spans="1:14">
      <c r="A24" s="358">
        <v>7</v>
      </c>
      <c r="B24" s="362" t="s">
        <v>114</v>
      </c>
      <c r="C24" s="363">
        <v>905085.19</v>
      </c>
      <c r="D24" s="363">
        <v>831870.42738700006</v>
      </c>
      <c r="E24" s="333">
        <v>1736955.617387</v>
      </c>
      <c r="F24" s="363">
        <v>893430.55</v>
      </c>
      <c r="G24" s="363">
        <v>1526504.824698</v>
      </c>
      <c r="H24" s="364">
        <v>2419935.374698</v>
      </c>
      <c r="I24" s="471"/>
      <c r="J24" s="471"/>
      <c r="K24" s="471"/>
      <c r="L24" s="471"/>
      <c r="M24" s="471"/>
      <c r="N24" s="471">
        <f>H24-[4]RI!E24</f>
        <v>0</v>
      </c>
    </row>
    <row r="25" spans="1:14">
      <c r="A25" s="358">
        <v>8</v>
      </c>
      <c r="B25" s="362" t="s">
        <v>115</v>
      </c>
      <c r="C25" s="363">
        <v>966452.13000000012</v>
      </c>
      <c r="D25" s="363">
        <v>2569488.9426130001</v>
      </c>
      <c r="E25" s="333">
        <v>3535941.0726129999</v>
      </c>
      <c r="F25" s="363">
        <v>1281346.2899999998</v>
      </c>
      <c r="G25" s="363">
        <v>3748229.4953020001</v>
      </c>
      <c r="H25" s="364">
        <v>5029575.7853020001</v>
      </c>
      <c r="I25" s="471"/>
      <c r="J25" s="471"/>
      <c r="K25" s="471"/>
      <c r="L25" s="471"/>
      <c r="M25" s="471"/>
      <c r="N25" s="471">
        <f>H25-[4]RI!E25</f>
        <v>0</v>
      </c>
    </row>
    <row r="26" spans="1:14">
      <c r="A26" s="358">
        <v>9</v>
      </c>
      <c r="B26" s="362" t="s">
        <v>116</v>
      </c>
      <c r="C26" s="363">
        <v>0</v>
      </c>
      <c r="D26" s="363">
        <v>1276937.95</v>
      </c>
      <c r="E26" s="333">
        <v>1276937.95</v>
      </c>
      <c r="F26" s="363">
        <v>191.09</v>
      </c>
      <c r="G26" s="363">
        <v>3505.5</v>
      </c>
      <c r="H26" s="364">
        <v>3696.59</v>
      </c>
      <c r="I26" s="471"/>
      <c r="J26" s="471"/>
      <c r="K26" s="471"/>
      <c r="L26" s="471"/>
      <c r="M26" s="471"/>
      <c r="N26" s="471">
        <f>H26-[4]RI!E26</f>
        <v>0</v>
      </c>
    </row>
    <row r="27" spans="1:14">
      <c r="A27" s="358">
        <v>10</v>
      </c>
      <c r="B27" s="362" t="s">
        <v>117</v>
      </c>
      <c r="C27" s="363">
        <v>0</v>
      </c>
      <c r="D27" s="363">
        <v>0</v>
      </c>
      <c r="E27" s="333">
        <v>0</v>
      </c>
      <c r="F27" s="363">
        <v>0</v>
      </c>
      <c r="G27" s="363">
        <v>0</v>
      </c>
      <c r="H27" s="364">
        <v>0</v>
      </c>
      <c r="I27" s="471"/>
      <c r="J27" s="471"/>
      <c r="K27" s="471"/>
      <c r="L27" s="471"/>
      <c r="M27" s="471"/>
      <c r="N27" s="471">
        <f>H27-[4]RI!E27</f>
        <v>0</v>
      </c>
    </row>
    <row r="28" spans="1:14">
      <c r="A28" s="358">
        <v>11</v>
      </c>
      <c r="B28" s="362" t="s">
        <v>118</v>
      </c>
      <c r="C28" s="363">
        <v>0</v>
      </c>
      <c r="D28" s="363">
        <v>8191577.5599999996</v>
      </c>
      <c r="E28" s="333">
        <v>8191577.5599999996</v>
      </c>
      <c r="F28" s="363">
        <v>0</v>
      </c>
      <c r="G28" s="363">
        <v>8384881.3999999994</v>
      </c>
      <c r="H28" s="364">
        <v>8384881.3999999994</v>
      </c>
      <c r="I28" s="471"/>
      <c r="J28" s="471"/>
      <c r="K28" s="471"/>
      <c r="L28" s="471"/>
      <c r="M28" s="471"/>
      <c r="N28" s="471">
        <f>H28-[4]RI!E28</f>
        <v>0</v>
      </c>
    </row>
    <row r="29" spans="1:14">
      <c r="A29" s="358">
        <v>12</v>
      </c>
      <c r="B29" s="362" t="s">
        <v>119</v>
      </c>
      <c r="C29" s="363">
        <v>0</v>
      </c>
      <c r="D29" s="363">
        <v>0</v>
      </c>
      <c r="E29" s="333">
        <v>0</v>
      </c>
      <c r="F29" s="363">
        <v>0</v>
      </c>
      <c r="G29" s="363">
        <v>0</v>
      </c>
      <c r="H29" s="364">
        <v>0</v>
      </c>
      <c r="I29" s="471"/>
      <c r="J29" s="471"/>
      <c r="K29" s="471"/>
      <c r="L29" s="471"/>
      <c r="M29" s="471"/>
      <c r="N29" s="471">
        <f>H29-[4]RI!E29</f>
        <v>0</v>
      </c>
    </row>
    <row r="30" spans="1:14">
      <c r="A30" s="358">
        <v>13</v>
      </c>
      <c r="B30" s="369" t="s">
        <v>120</v>
      </c>
      <c r="C30" s="365">
        <v>1871537.32</v>
      </c>
      <c r="D30" s="365">
        <v>12869874.879999999</v>
      </c>
      <c r="E30" s="333">
        <v>14741412.199999999</v>
      </c>
      <c r="F30" s="365">
        <v>2174967.9299999997</v>
      </c>
      <c r="G30" s="365">
        <v>13663121.219999999</v>
      </c>
      <c r="H30" s="364">
        <v>15838089.149999999</v>
      </c>
      <c r="I30" s="471"/>
      <c r="J30" s="471"/>
      <c r="K30" s="471"/>
      <c r="L30" s="471"/>
      <c r="M30" s="471"/>
      <c r="N30" s="471">
        <f>H30-[4]RI!E30</f>
        <v>0</v>
      </c>
    </row>
    <row r="31" spans="1:14">
      <c r="A31" s="358">
        <v>14</v>
      </c>
      <c r="B31" s="369" t="s">
        <v>121</v>
      </c>
      <c r="C31" s="365">
        <v>10840039.249999998</v>
      </c>
      <c r="D31" s="365">
        <v>16127141.620000005</v>
      </c>
      <c r="E31" s="333">
        <v>26967180.870000005</v>
      </c>
      <c r="F31" s="365">
        <v>9057242.6100000013</v>
      </c>
      <c r="G31" s="365">
        <v>14959266.340000007</v>
      </c>
      <c r="H31" s="364">
        <v>24016508.95000001</v>
      </c>
      <c r="I31" s="471"/>
      <c r="J31" s="471"/>
      <c r="K31" s="471"/>
      <c r="L31" s="471"/>
      <c r="M31" s="471"/>
      <c r="N31" s="471">
        <f>H31-[4]RI!E31</f>
        <v>0</v>
      </c>
    </row>
    <row r="32" spans="1:14">
      <c r="A32" s="358"/>
      <c r="B32" s="359"/>
      <c r="C32" s="370"/>
      <c r="D32" s="370"/>
      <c r="E32" s="370"/>
      <c r="F32" s="370"/>
      <c r="G32" s="370"/>
      <c r="H32" s="371"/>
      <c r="I32" s="471"/>
      <c r="J32" s="471"/>
      <c r="K32" s="471"/>
      <c r="L32" s="471"/>
      <c r="M32" s="471"/>
      <c r="N32" s="471">
        <f>H32-[4]RI!E32</f>
        <v>0</v>
      </c>
    </row>
    <row r="33" spans="1:14">
      <c r="A33" s="358"/>
      <c r="B33" s="359" t="s">
        <v>122</v>
      </c>
      <c r="C33" s="363"/>
      <c r="D33" s="363"/>
      <c r="E33" s="332"/>
      <c r="F33" s="363"/>
      <c r="G33" s="363"/>
      <c r="H33" s="368"/>
      <c r="I33" s="471"/>
      <c r="J33" s="471"/>
      <c r="K33" s="471"/>
      <c r="L33" s="471"/>
      <c r="M33" s="471"/>
      <c r="N33" s="471">
        <f>H33-[4]RI!E33</f>
        <v>0</v>
      </c>
    </row>
    <row r="34" spans="1:14">
      <c r="A34" s="358">
        <v>15</v>
      </c>
      <c r="B34" s="372" t="s">
        <v>93</v>
      </c>
      <c r="C34" s="373">
        <v>-208858.21850000042</v>
      </c>
      <c r="D34" s="373">
        <v>1740741.8728</v>
      </c>
      <c r="E34" s="333">
        <v>1531883.6542999996</v>
      </c>
      <c r="F34" s="373">
        <v>-508766.76850000024</v>
      </c>
      <c r="G34" s="373">
        <v>1703641.6324</v>
      </c>
      <c r="H34" s="364">
        <v>1194874.8638999998</v>
      </c>
      <c r="I34" s="471"/>
      <c r="J34" s="471"/>
      <c r="K34" s="471"/>
      <c r="L34" s="471"/>
      <c r="M34" s="471"/>
      <c r="N34" s="471">
        <f>H34-[4]RI!E34</f>
        <v>0</v>
      </c>
    </row>
    <row r="35" spans="1:14">
      <c r="A35" s="358">
        <v>15.1</v>
      </c>
      <c r="B35" s="366" t="s">
        <v>123</v>
      </c>
      <c r="C35" s="363">
        <v>2617186.2015</v>
      </c>
      <c r="D35" s="363">
        <v>2525760.1828000001</v>
      </c>
      <c r="E35" s="333">
        <v>5142946.3843</v>
      </c>
      <c r="F35" s="363">
        <v>2285403.7314999998</v>
      </c>
      <c r="G35" s="363">
        <v>2704546.1623999998</v>
      </c>
      <c r="H35" s="364">
        <v>4989949.8938999996</v>
      </c>
      <c r="I35" s="471"/>
      <c r="J35" s="471"/>
      <c r="K35" s="471"/>
      <c r="L35" s="471"/>
      <c r="M35" s="471"/>
      <c r="N35" s="471">
        <f>H35-[4]RI!E35</f>
        <v>0</v>
      </c>
    </row>
    <row r="36" spans="1:14">
      <c r="A36" s="358">
        <v>15.2</v>
      </c>
      <c r="B36" s="366" t="s">
        <v>124</v>
      </c>
      <c r="C36" s="363">
        <v>2826044.4200000004</v>
      </c>
      <c r="D36" s="363">
        <v>785018.31</v>
      </c>
      <c r="E36" s="333">
        <v>3611062.7300000004</v>
      </c>
      <c r="F36" s="363">
        <v>2794170.5</v>
      </c>
      <c r="G36" s="363">
        <v>1000904.5299999999</v>
      </c>
      <c r="H36" s="364">
        <v>3795075.03</v>
      </c>
      <c r="I36" s="471"/>
      <c r="J36" s="471"/>
      <c r="K36" s="471"/>
      <c r="L36" s="471"/>
      <c r="M36" s="471"/>
      <c r="N36" s="471">
        <f>H36-[4]RI!E36</f>
        <v>0</v>
      </c>
    </row>
    <row r="37" spans="1:14">
      <c r="A37" s="358">
        <v>16</v>
      </c>
      <c r="B37" s="362" t="s">
        <v>125</v>
      </c>
      <c r="C37" s="363">
        <v>0</v>
      </c>
      <c r="D37" s="363">
        <v>7819.02</v>
      </c>
      <c r="E37" s="333">
        <v>7819.02</v>
      </c>
      <c r="F37" s="363">
        <v>0</v>
      </c>
      <c r="G37" s="363">
        <v>7517.39</v>
      </c>
      <c r="H37" s="364">
        <v>7517.39</v>
      </c>
      <c r="I37" s="471"/>
      <c r="J37" s="471"/>
      <c r="K37" s="471"/>
      <c r="L37" s="471"/>
      <c r="M37" s="471"/>
      <c r="N37" s="471">
        <f>H37-[4]RI!E37</f>
        <v>0</v>
      </c>
    </row>
    <row r="38" spans="1:14">
      <c r="A38" s="358">
        <v>17</v>
      </c>
      <c r="B38" s="362" t="s">
        <v>126</v>
      </c>
      <c r="C38" s="363"/>
      <c r="D38" s="363"/>
      <c r="E38" s="333">
        <v>0</v>
      </c>
      <c r="F38" s="363"/>
      <c r="G38" s="363"/>
      <c r="H38" s="364">
        <v>0</v>
      </c>
      <c r="I38" s="471"/>
      <c r="J38" s="471"/>
      <c r="K38" s="471"/>
      <c r="L38" s="471"/>
      <c r="M38" s="471"/>
      <c r="N38" s="471">
        <f>H38-[4]RI!E38</f>
        <v>0</v>
      </c>
    </row>
    <row r="39" spans="1:14">
      <c r="A39" s="358">
        <v>18</v>
      </c>
      <c r="B39" s="362" t="s">
        <v>127</v>
      </c>
      <c r="C39" s="363"/>
      <c r="D39" s="363">
        <v>0</v>
      </c>
      <c r="E39" s="333">
        <v>0</v>
      </c>
      <c r="F39" s="363"/>
      <c r="G39" s="363">
        <v>0</v>
      </c>
      <c r="H39" s="364">
        <v>0</v>
      </c>
      <c r="I39" s="471"/>
      <c r="J39" s="471"/>
      <c r="K39" s="471"/>
      <c r="L39" s="471"/>
      <c r="M39" s="471"/>
      <c r="N39" s="471">
        <f>H39-[4]RI!E39</f>
        <v>0</v>
      </c>
    </row>
    <row r="40" spans="1:14">
      <c r="A40" s="358">
        <v>19</v>
      </c>
      <c r="B40" s="362" t="s">
        <v>128</v>
      </c>
      <c r="C40" s="363">
        <v>2269126.5699999998</v>
      </c>
      <c r="D40" s="363"/>
      <c r="E40" s="333">
        <v>2269126.5699999998</v>
      </c>
      <c r="F40" s="363">
        <v>5499452.7300000004</v>
      </c>
      <c r="G40" s="363"/>
      <c r="H40" s="364">
        <v>5499452.7300000004</v>
      </c>
      <c r="I40" s="471"/>
      <c r="J40" s="471"/>
      <c r="K40" s="471"/>
      <c r="L40" s="471"/>
      <c r="M40" s="471"/>
      <c r="N40" s="471">
        <f>H40-[4]RI!E40</f>
        <v>0</v>
      </c>
    </row>
    <row r="41" spans="1:14">
      <c r="A41" s="358">
        <v>20</v>
      </c>
      <c r="B41" s="362" t="s">
        <v>129</v>
      </c>
      <c r="C41" s="363">
        <v>137967.87000000011</v>
      </c>
      <c r="D41" s="363"/>
      <c r="E41" s="333">
        <v>137967.87000000011</v>
      </c>
      <c r="F41" s="363">
        <v>-3848411.74</v>
      </c>
      <c r="G41" s="363"/>
      <c r="H41" s="364">
        <v>-3848411.74</v>
      </c>
      <c r="I41" s="471"/>
      <c r="J41" s="471"/>
      <c r="K41" s="471"/>
      <c r="L41" s="471"/>
      <c r="M41" s="471"/>
      <c r="N41" s="471">
        <f>H41-[4]RI!E41</f>
        <v>0</v>
      </c>
    </row>
    <row r="42" spans="1:14">
      <c r="A42" s="358">
        <v>21</v>
      </c>
      <c r="B42" s="362" t="s">
        <v>130</v>
      </c>
      <c r="C42" s="363">
        <v>25999.470000000205</v>
      </c>
      <c r="D42" s="363"/>
      <c r="E42" s="333">
        <v>25999.470000000205</v>
      </c>
      <c r="F42" s="363">
        <v>-23259.32</v>
      </c>
      <c r="G42" s="363"/>
      <c r="H42" s="364">
        <v>-23259.32</v>
      </c>
      <c r="I42" s="471"/>
      <c r="J42" s="471"/>
      <c r="K42" s="471"/>
      <c r="L42" s="471"/>
      <c r="M42" s="471"/>
      <c r="N42" s="471">
        <f>H42-[4]RI!E42</f>
        <v>0</v>
      </c>
    </row>
    <row r="43" spans="1:14">
      <c r="A43" s="358">
        <v>22</v>
      </c>
      <c r="B43" s="362" t="s">
        <v>131</v>
      </c>
      <c r="C43" s="363">
        <v>736366.58</v>
      </c>
      <c r="D43" s="363">
        <v>217972</v>
      </c>
      <c r="E43" s="333">
        <v>954338.58</v>
      </c>
      <c r="F43" s="363">
        <v>731646.86</v>
      </c>
      <c r="G43" s="363">
        <v>340497.86</v>
      </c>
      <c r="H43" s="364">
        <v>1072144.72</v>
      </c>
      <c r="I43" s="471"/>
      <c r="J43" s="471"/>
      <c r="K43" s="471"/>
      <c r="L43" s="471"/>
      <c r="M43" s="471"/>
      <c r="N43" s="471">
        <f>H43-[4]RI!E43</f>
        <v>0</v>
      </c>
    </row>
    <row r="44" spans="1:14">
      <c r="A44" s="358">
        <v>23</v>
      </c>
      <c r="B44" s="362" t="s">
        <v>132</v>
      </c>
      <c r="C44" s="363">
        <v>441140.98999999976</v>
      </c>
      <c r="D44" s="363">
        <v>54686.583899999998</v>
      </c>
      <c r="E44" s="333">
        <v>495827.57389999973</v>
      </c>
      <c r="F44" s="363">
        <v>178828.37</v>
      </c>
      <c r="G44" s="363">
        <v>57818.024099999995</v>
      </c>
      <c r="H44" s="364">
        <v>236646.39409999998</v>
      </c>
      <c r="I44" s="471"/>
      <c r="J44" s="471"/>
      <c r="K44" s="471"/>
      <c r="L44" s="471"/>
      <c r="M44" s="471"/>
      <c r="N44" s="471">
        <f>H44-[4]RI!E44</f>
        <v>0</v>
      </c>
    </row>
    <row r="45" spans="1:14">
      <c r="A45" s="358">
        <v>24</v>
      </c>
      <c r="B45" s="369" t="s">
        <v>133</v>
      </c>
      <c r="C45" s="365">
        <v>3401743.2614999996</v>
      </c>
      <c r="D45" s="365">
        <v>2021219.4767</v>
      </c>
      <c r="E45" s="333">
        <v>5422962.7381999996</v>
      </c>
      <c r="F45" s="365">
        <v>2029490.1315000001</v>
      </c>
      <c r="G45" s="365">
        <v>2109474.9065</v>
      </c>
      <c r="H45" s="364">
        <v>4138965.0380000002</v>
      </c>
      <c r="I45" s="471"/>
      <c r="J45" s="471"/>
      <c r="K45" s="471"/>
      <c r="L45" s="471"/>
      <c r="M45" s="471"/>
      <c r="N45" s="471">
        <f>H45-[4]RI!E45</f>
        <v>0</v>
      </c>
    </row>
    <row r="46" spans="1:14">
      <c r="A46" s="358"/>
      <c r="B46" s="359" t="s">
        <v>134</v>
      </c>
      <c r="C46" s="363"/>
      <c r="D46" s="363"/>
      <c r="E46" s="363"/>
      <c r="F46" s="363"/>
      <c r="G46" s="363"/>
      <c r="H46" s="374"/>
      <c r="I46" s="471"/>
      <c r="J46" s="471"/>
      <c r="K46" s="471"/>
      <c r="L46" s="471"/>
      <c r="M46" s="471"/>
      <c r="N46" s="471">
        <f>H46-[4]RI!E46</f>
        <v>0</v>
      </c>
    </row>
    <row r="47" spans="1:14">
      <c r="A47" s="358">
        <v>25</v>
      </c>
      <c r="B47" s="362" t="s">
        <v>135</v>
      </c>
      <c r="C47" s="363">
        <v>920572.46000000008</v>
      </c>
      <c r="D47" s="363">
        <v>2231109.83</v>
      </c>
      <c r="E47" s="333">
        <v>3151682.29</v>
      </c>
      <c r="F47" s="363">
        <v>1618318.98</v>
      </c>
      <c r="G47" s="363">
        <v>2035481.7000000002</v>
      </c>
      <c r="H47" s="364">
        <v>3653800.68</v>
      </c>
      <c r="I47" s="471"/>
      <c r="J47" s="471"/>
      <c r="K47" s="471"/>
      <c r="L47" s="471"/>
      <c r="M47" s="471"/>
      <c r="N47" s="471">
        <f>H47-[4]RI!E47</f>
        <v>0</v>
      </c>
    </row>
    <row r="48" spans="1:14">
      <c r="A48" s="358">
        <v>26</v>
      </c>
      <c r="B48" s="362" t="s">
        <v>136</v>
      </c>
      <c r="C48" s="363">
        <v>1457948.57</v>
      </c>
      <c r="D48" s="363">
        <v>1175608.6199999999</v>
      </c>
      <c r="E48" s="333">
        <v>2633557.19</v>
      </c>
      <c r="F48" s="363">
        <v>1952298.17</v>
      </c>
      <c r="G48" s="363">
        <v>581683.87</v>
      </c>
      <c r="H48" s="364">
        <v>2533982.04</v>
      </c>
      <c r="I48" s="471"/>
      <c r="J48" s="471"/>
      <c r="K48" s="471"/>
      <c r="L48" s="471"/>
      <c r="M48" s="471"/>
      <c r="N48" s="471">
        <f>H48-[4]RI!E48</f>
        <v>0</v>
      </c>
    </row>
    <row r="49" spans="1:14">
      <c r="A49" s="358">
        <v>27</v>
      </c>
      <c r="B49" s="362" t="s">
        <v>137</v>
      </c>
      <c r="C49" s="363">
        <v>6252372.3899999997</v>
      </c>
      <c r="D49" s="363"/>
      <c r="E49" s="333">
        <v>6252372.3899999997</v>
      </c>
      <c r="F49" s="363">
        <v>7831189.6699999999</v>
      </c>
      <c r="G49" s="363"/>
      <c r="H49" s="364">
        <v>7831189.6699999999</v>
      </c>
      <c r="I49" s="471"/>
      <c r="J49" s="471"/>
      <c r="K49" s="471"/>
      <c r="L49" s="471"/>
      <c r="M49" s="471"/>
      <c r="N49" s="471">
        <f>H49-[4]RI!E49</f>
        <v>0</v>
      </c>
    </row>
    <row r="50" spans="1:14">
      <c r="A50" s="358">
        <v>28</v>
      </c>
      <c r="B50" s="362" t="s">
        <v>273</v>
      </c>
      <c r="C50" s="363">
        <v>131500.26999999999</v>
      </c>
      <c r="D50" s="363"/>
      <c r="E50" s="333">
        <v>131500.26999999999</v>
      </c>
      <c r="F50" s="363">
        <v>125369.54000000001</v>
      </c>
      <c r="G50" s="363"/>
      <c r="H50" s="364">
        <v>125369.54000000001</v>
      </c>
      <c r="I50" s="471"/>
      <c r="J50" s="471"/>
      <c r="K50" s="471"/>
      <c r="L50" s="471"/>
      <c r="M50" s="471"/>
      <c r="N50" s="471">
        <f>H50-[4]RI!E50</f>
        <v>0</v>
      </c>
    </row>
    <row r="51" spans="1:14">
      <c r="A51" s="358">
        <v>29</v>
      </c>
      <c r="B51" s="362" t="s">
        <v>138</v>
      </c>
      <c r="C51" s="363">
        <v>2416065.7600000002</v>
      </c>
      <c r="D51" s="363"/>
      <c r="E51" s="333">
        <v>2416065.7600000002</v>
      </c>
      <c r="F51" s="363">
        <v>3225520.53</v>
      </c>
      <c r="G51" s="363"/>
      <c r="H51" s="364">
        <v>3225520.53</v>
      </c>
      <c r="I51" s="471"/>
      <c r="J51" s="471"/>
      <c r="K51" s="471"/>
      <c r="L51" s="471"/>
      <c r="M51" s="471"/>
      <c r="N51" s="471">
        <f>H51-[4]RI!E51</f>
        <v>0</v>
      </c>
    </row>
    <row r="52" spans="1:14">
      <c r="A52" s="358">
        <v>30</v>
      </c>
      <c r="B52" s="362" t="s">
        <v>139</v>
      </c>
      <c r="C52" s="363">
        <v>1885828.81</v>
      </c>
      <c r="D52" s="363">
        <v>296.28000000000003</v>
      </c>
      <c r="E52" s="333">
        <v>1886125.09</v>
      </c>
      <c r="F52" s="363">
        <v>2127890.7599999998</v>
      </c>
      <c r="G52" s="363">
        <v>9434.77</v>
      </c>
      <c r="H52" s="364">
        <v>2137325.5299999998</v>
      </c>
      <c r="I52" s="471"/>
      <c r="J52" s="471"/>
      <c r="K52" s="471"/>
      <c r="L52" s="471"/>
      <c r="M52" s="471"/>
      <c r="N52" s="471">
        <f>H52-[4]RI!E52</f>
        <v>0</v>
      </c>
    </row>
    <row r="53" spans="1:14">
      <c r="A53" s="358">
        <v>31</v>
      </c>
      <c r="B53" s="369" t="s">
        <v>140</v>
      </c>
      <c r="C53" s="365">
        <v>13064288.26</v>
      </c>
      <c r="D53" s="365">
        <v>3407014.73</v>
      </c>
      <c r="E53" s="333">
        <v>16471302.99</v>
      </c>
      <c r="F53" s="365">
        <v>16880587.649999999</v>
      </c>
      <c r="G53" s="365">
        <v>2626600.3400000003</v>
      </c>
      <c r="H53" s="364">
        <v>19507187.989999998</v>
      </c>
      <c r="I53" s="471"/>
      <c r="J53" s="471"/>
      <c r="K53" s="471"/>
      <c r="L53" s="471"/>
      <c r="M53" s="471"/>
      <c r="N53" s="471">
        <f>H53-[4]RI!E53</f>
        <v>0</v>
      </c>
    </row>
    <row r="54" spans="1:14">
      <c r="A54" s="358">
        <v>32</v>
      </c>
      <c r="B54" s="369" t="s">
        <v>141</v>
      </c>
      <c r="C54" s="365">
        <v>-9662544.9985000007</v>
      </c>
      <c r="D54" s="365">
        <v>-1385795.2533</v>
      </c>
      <c r="E54" s="333">
        <v>-11048340.251800001</v>
      </c>
      <c r="F54" s="365">
        <v>-14851097.518499998</v>
      </c>
      <c r="G54" s="365">
        <v>-517125.43350000028</v>
      </c>
      <c r="H54" s="364">
        <v>-15368222.952</v>
      </c>
      <c r="I54" s="471"/>
      <c r="J54" s="471"/>
      <c r="K54" s="471"/>
      <c r="L54" s="471"/>
      <c r="M54" s="471"/>
      <c r="N54" s="471">
        <f>H54-[4]RI!E54</f>
        <v>0</v>
      </c>
    </row>
    <row r="55" spans="1:14">
      <c r="A55" s="358"/>
      <c r="B55" s="359"/>
      <c r="C55" s="370"/>
      <c r="D55" s="370"/>
      <c r="E55" s="370"/>
      <c r="F55" s="370"/>
      <c r="G55" s="370"/>
      <c r="H55" s="371"/>
      <c r="I55" s="471"/>
      <c r="J55" s="471"/>
      <c r="K55" s="471"/>
      <c r="L55" s="471"/>
      <c r="M55" s="471"/>
      <c r="N55" s="471">
        <f>H55-[4]RI!E55</f>
        <v>0</v>
      </c>
    </row>
    <row r="56" spans="1:14">
      <c r="A56" s="358">
        <v>33</v>
      </c>
      <c r="B56" s="369" t="s">
        <v>142</v>
      </c>
      <c r="C56" s="365">
        <v>1177494.2514999975</v>
      </c>
      <c r="D56" s="365">
        <v>14741346.366700005</v>
      </c>
      <c r="E56" s="333">
        <v>15918840.618200002</v>
      </c>
      <c r="F56" s="365">
        <v>-5793854.9084999971</v>
      </c>
      <c r="G56" s="365">
        <v>14442140.906500008</v>
      </c>
      <c r="H56" s="364">
        <v>8648285.9980000108</v>
      </c>
      <c r="I56" s="471"/>
      <c r="J56" s="471"/>
      <c r="K56" s="471"/>
      <c r="L56" s="471"/>
      <c r="M56" s="471"/>
      <c r="N56" s="471">
        <f>H56-[4]RI!E56</f>
        <v>0</v>
      </c>
    </row>
    <row r="57" spans="1:14">
      <c r="A57" s="358"/>
      <c r="B57" s="359"/>
      <c r="C57" s="370"/>
      <c r="D57" s="370"/>
      <c r="E57" s="370"/>
      <c r="F57" s="370"/>
      <c r="G57" s="370"/>
      <c r="H57" s="371"/>
      <c r="I57" s="471"/>
      <c r="J57" s="471"/>
      <c r="K57" s="471"/>
      <c r="L57" s="471"/>
      <c r="M57" s="471"/>
      <c r="N57" s="471">
        <f>H57-[4]RI!E57</f>
        <v>0</v>
      </c>
    </row>
    <row r="58" spans="1:14">
      <c r="A58" s="358">
        <v>34</v>
      </c>
      <c r="B58" s="362" t="s">
        <v>143</v>
      </c>
      <c r="C58" s="363">
        <v>-2484500.2799999998</v>
      </c>
      <c r="D58" s="363" t="s">
        <v>416</v>
      </c>
      <c r="E58" s="333">
        <v>-2484500.2799999998</v>
      </c>
      <c r="F58" s="363">
        <v>-97157.06</v>
      </c>
      <c r="G58" s="363" t="s">
        <v>416</v>
      </c>
      <c r="H58" s="364">
        <v>-97157.06</v>
      </c>
      <c r="I58" s="471"/>
      <c r="J58" s="471"/>
      <c r="K58" s="471"/>
      <c r="L58" s="471"/>
      <c r="M58" s="471"/>
      <c r="N58" s="471">
        <f>H58-[4]RI!E58</f>
        <v>0</v>
      </c>
    </row>
    <row r="59" spans="1:14" s="140" customFormat="1">
      <c r="A59" s="358">
        <v>35</v>
      </c>
      <c r="B59" s="372" t="s">
        <v>144</v>
      </c>
      <c r="C59" s="375">
        <v>0</v>
      </c>
      <c r="D59" s="375" t="s">
        <v>416</v>
      </c>
      <c r="E59" s="376">
        <v>0</v>
      </c>
      <c r="F59" s="377">
        <v>0</v>
      </c>
      <c r="G59" s="377" t="s">
        <v>416</v>
      </c>
      <c r="H59" s="378">
        <v>0</v>
      </c>
      <c r="I59" s="471"/>
      <c r="J59" s="471"/>
      <c r="K59" s="471"/>
      <c r="L59" s="471"/>
      <c r="M59" s="471"/>
      <c r="N59" s="471">
        <f>H59-[4]RI!E59</f>
        <v>0</v>
      </c>
    </row>
    <row r="60" spans="1:14">
      <c r="A60" s="358">
        <v>36</v>
      </c>
      <c r="B60" s="362" t="s">
        <v>145</v>
      </c>
      <c r="C60" s="363">
        <v>2380.46</v>
      </c>
      <c r="D60" s="363" t="s">
        <v>416</v>
      </c>
      <c r="E60" s="333">
        <v>2380.46</v>
      </c>
      <c r="F60" s="363">
        <v>1161453.1499999999</v>
      </c>
      <c r="G60" s="363" t="s">
        <v>416</v>
      </c>
      <c r="H60" s="364">
        <v>1161453.1499999999</v>
      </c>
      <c r="I60" s="471"/>
      <c r="J60" s="471"/>
      <c r="K60" s="471"/>
      <c r="L60" s="471"/>
      <c r="M60" s="471"/>
      <c r="N60" s="471">
        <f>H60-[4]RI!E60</f>
        <v>0</v>
      </c>
    </row>
    <row r="61" spans="1:14">
      <c r="A61" s="358">
        <v>37</v>
      </c>
      <c r="B61" s="369" t="s">
        <v>146</v>
      </c>
      <c r="C61" s="365">
        <v>-2482119.8199999998</v>
      </c>
      <c r="D61" s="365">
        <v>0</v>
      </c>
      <c r="E61" s="333">
        <v>-2482119.8199999998</v>
      </c>
      <c r="F61" s="365">
        <v>1064296.0899999999</v>
      </c>
      <c r="G61" s="365">
        <v>0</v>
      </c>
      <c r="H61" s="364">
        <v>1064296.0899999999</v>
      </c>
      <c r="I61" s="471"/>
      <c r="J61" s="471"/>
      <c r="K61" s="471"/>
      <c r="L61" s="471"/>
      <c r="M61" s="471"/>
      <c r="N61" s="471">
        <f>H61-[4]RI!E61</f>
        <v>0</v>
      </c>
    </row>
    <row r="62" spans="1:14">
      <c r="A62" s="358"/>
      <c r="B62" s="379"/>
      <c r="C62" s="363"/>
      <c r="D62" s="363"/>
      <c r="E62" s="363"/>
      <c r="F62" s="363"/>
      <c r="G62" s="363"/>
      <c r="H62" s="374"/>
      <c r="I62" s="471"/>
      <c r="J62" s="471"/>
      <c r="K62" s="471"/>
      <c r="L62" s="471"/>
      <c r="M62" s="471"/>
      <c r="N62" s="471">
        <f>H62-[4]RI!E62</f>
        <v>0</v>
      </c>
    </row>
    <row r="63" spans="1:14" ht="22.5">
      <c r="A63" s="358">
        <v>38</v>
      </c>
      <c r="B63" s="380" t="s">
        <v>274</v>
      </c>
      <c r="C63" s="365">
        <v>3659614.0714999973</v>
      </c>
      <c r="D63" s="365">
        <v>14741346.366700005</v>
      </c>
      <c r="E63" s="333">
        <v>18400960.438200001</v>
      </c>
      <c r="F63" s="365">
        <v>-6858150.998499997</v>
      </c>
      <c r="G63" s="365">
        <v>14442140.906500008</v>
      </c>
      <c r="H63" s="364">
        <v>7583989.908000011</v>
      </c>
      <c r="I63" s="471"/>
      <c r="J63" s="471"/>
      <c r="K63" s="471"/>
      <c r="L63" s="471"/>
      <c r="M63" s="471"/>
      <c r="N63" s="471">
        <f>H63-[4]RI!E63</f>
        <v>0</v>
      </c>
    </row>
    <row r="64" spans="1:14">
      <c r="A64" s="354">
        <v>39</v>
      </c>
      <c r="B64" s="362" t="s">
        <v>147</v>
      </c>
      <c r="C64" s="381">
        <v>2830967.73</v>
      </c>
      <c r="D64" s="381"/>
      <c r="E64" s="333">
        <v>2830967.73</v>
      </c>
      <c r="F64" s="381">
        <v>948058.03</v>
      </c>
      <c r="G64" s="381"/>
      <c r="H64" s="364">
        <v>948058.03</v>
      </c>
      <c r="I64" s="471"/>
      <c r="J64" s="471"/>
      <c r="K64" s="471"/>
      <c r="L64" s="471"/>
      <c r="M64" s="471"/>
      <c r="N64" s="471">
        <f>H64-[4]RI!E64</f>
        <v>0</v>
      </c>
    </row>
    <row r="65" spans="1:14">
      <c r="A65" s="358">
        <v>40</v>
      </c>
      <c r="B65" s="369" t="s">
        <v>148</v>
      </c>
      <c r="C65" s="365">
        <v>828646.3414999973</v>
      </c>
      <c r="D65" s="365">
        <v>14741346.366700005</v>
      </c>
      <c r="E65" s="333">
        <v>15569992.708200002</v>
      </c>
      <c r="F65" s="365">
        <v>-7806209.0284999972</v>
      </c>
      <c r="G65" s="365">
        <v>14442140.906500008</v>
      </c>
      <c r="H65" s="364">
        <v>6635931.8780000107</v>
      </c>
      <c r="I65" s="471"/>
      <c r="J65" s="471"/>
      <c r="K65" s="471"/>
      <c r="L65" s="471"/>
      <c r="M65" s="471"/>
      <c r="N65" s="471">
        <f>H65-[4]RI!E65</f>
        <v>0</v>
      </c>
    </row>
    <row r="66" spans="1:14">
      <c r="A66" s="354">
        <v>41</v>
      </c>
      <c r="B66" s="362" t="s">
        <v>149</v>
      </c>
      <c r="C66" s="381">
        <v>0</v>
      </c>
      <c r="D66" s="381"/>
      <c r="E66" s="333">
        <v>0</v>
      </c>
      <c r="F66" s="381">
        <v>-101745.69</v>
      </c>
      <c r="G66" s="381"/>
      <c r="H66" s="364">
        <v>-101745.69</v>
      </c>
      <c r="I66" s="471"/>
      <c r="J66" s="471"/>
      <c r="K66" s="471"/>
      <c r="L66" s="471"/>
      <c r="M66" s="471"/>
      <c r="N66" s="471">
        <f>H66-[4]RI!E66</f>
        <v>0</v>
      </c>
    </row>
    <row r="67" spans="1:14" ht="12" thickBot="1">
      <c r="A67" s="382">
        <v>42</v>
      </c>
      <c r="B67" s="383" t="s">
        <v>150</v>
      </c>
      <c r="C67" s="384">
        <v>828646.3414999973</v>
      </c>
      <c r="D67" s="384">
        <v>14741346.366700005</v>
      </c>
      <c r="E67" s="345">
        <v>15569992.708200002</v>
      </c>
      <c r="F67" s="384">
        <v>-7907954.7184999976</v>
      </c>
      <c r="G67" s="384">
        <v>14442140.906500008</v>
      </c>
      <c r="H67" s="385">
        <v>6534186.1880000103</v>
      </c>
      <c r="I67" s="471"/>
      <c r="J67" s="471"/>
      <c r="K67" s="471"/>
      <c r="L67" s="471"/>
      <c r="M67" s="471"/>
      <c r="N67" s="471">
        <f>H67-[4]RI!E67</f>
        <v>0</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B1" zoomScaleNormal="100" workbookViewId="0">
      <selection activeCell="B21" sqref="B21"/>
    </sheetView>
  </sheetViews>
  <sheetFormatPr defaultRowHeight="11.25"/>
  <cols>
    <col min="1" max="1" width="8.85546875" style="457" bestFit="1" customWidth="1"/>
    <col min="2" max="2" width="112.5703125" style="457" bestFit="1" customWidth="1"/>
    <col min="3" max="3" width="10" style="457" bestFit="1" customWidth="1"/>
    <col min="4" max="4" width="10.5703125" style="457" bestFit="1" customWidth="1"/>
    <col min="5" max="5" width="11.28515625" style="457" bestFit="1" customWidth="1"/>
    <col min="6" max="7" width="10" style="457" bestFit="1" customWidth="1"/>
    <col min="8" max="8" width="11.28515625" style="457" bestFit="1" customWidth="1"/>
    <col min="9" max="16384" width="9.140625" style="457"/>
  </cols>
  <sheetData>
    <row r="1" spans="1:8">
      <c r="A1" s="457" t="s">
        <v>191</v>
      </c>
      <c r="B1" s="457" t="str">
        <f>Info!C2</f>
        <v>ს.ს "პროკრედიტ ბანკი"</v>
      </c>
    </row>
    <row r="2" spans="1:8">
      <c r="A2" s="457" t="s">
        <v>192</v>
      </c>
      <c r="B2" s="319">
        <f>'1. key ratios'!B2</f>
        <v>43281</v>
      </c>
    </row>
    <row r="4" spans="1:8" ht="12" thickBot="1">
      <c r="A4" s="457" t="s">
        <v>333</v>
      </c>
      <c r="C4" s="386"/>
      <c r="D4" s="386"/>
      <c r="E4" s="386"/>
      <c r="F4" s="454"/>
      <c r="G4" s="454"/>
      <c r="H4" s="387" t="s">
        <v>95</v>
      </c>
    </row>
    <row r="5" spans="1:8">
      <c r="A5" s="490" t="s">
        <v>27</v>
      </c>
      <c r="B5" s="492" t="s">
        <v>248</v>
      </c>
      <c r="C5" s="494" t="s">
        <v>197</v>
      </c>
      <c r="D5" s="494"/>
      <c r="E5" s="494"/>
      <c r="F5" s="494" t="s">
        <v>198</v>
      </c>
      <c r="G5" s="494"/>
      <c r="H5" s="495"/>
    </row>
    <row r="6" spans="1:8" ht="22.5">
      <c r="A6" s="491"/>
      <c r="B6" s="493"/>
      <c r="C6" s="398" t="s">
        <v>28</v>
      </c>
      <c r="D6" s="398" t="s">
        <v>96</v>
      </c>
      <c r="E6" s="398" t="s">
        <v>69</v>
      </c>
      <c r="F6" s="398" t="s">
        <v>28</v>
      </c>
      <c r="G6" s="398" t="s">
        <v>96</v>
      </c>
      <c r="H6" s="399" t="s">
        <v>69</v>
      </c>
    </row>
    <row r="7" spans="1:8" s="390" customFormat="1">
      <c r="A7" s="388">
        <v>1</v>
      </c>
      <c r="B7" s="389" t="s">
        <v>369</v>
      </c>
      <c r="C7" s="400">
        <v>33794880.859999999</v>
      </c>
      <c r="D7" s="400">
        <v>35684419.689900003</v>
      </c>
      <c r="E7" s="401">
        <v>69479300.549899995</v>
      </c>
      <c r="F7" s="400">
        <v>25709190.619999997</v>
      </c>
      <c r="G7" s="400">
        <v>38919542.772500001</v>
      </c>
      <c r="H7" s="402">
        <v>64628733.392499998</v>
      </c>
    </row>
    <row r="8" spans="1:8" s="390" customFormat="1">
      <c r="A8" s="388">
        <v>1.1000000000000001</v>
      </c>
      <c r="B8" s="391" t="s">
        <v>278</v>
      </c>
      <c r="C8" s="400">
        <v>19207959.23</v>
      </c>
      <c r="D8" s="400">
        <v>17726018.7267</v>
      </c>
      <c r="E8" s="401">
        <v>36933977.956699997</v>
      </c>
      <c r="F8" s="400">
        <v>13812872.09</v>
      </c>
      <c r="G8" s="400">
        <v>19264754.5447</v>
      </c>
      <c r="H8" s="402">
        <v>33077626.6347</v>
      </c>
    </row>
    <row r="9" spans="1:8" s="390" customFormat="1">
      <c r="A9" s="388">
        <v>1.2</v>
      </c>
      <c r="B9" s="391" t="s">
        <v>279</v>
      </c>
      <c r="C9" s="400">
        <v>0</v>
      </c>
      <c r="D9" s="400">
        <v>381008.05920000002</v>
      </c>
      <c r="E9" s="401">
        <v>381008.05920000002</v>
      </c>
      <c r="F9" s="400">
        <v>0</v>
      </c>
      <c r="G9" s="400">
        <v>1354767.2304</v>
      </c>
      <c r="H9" s="402">
        <v>1354767.2304</v>
      </c>
    </row>
    <row r="10" spans="1:8" s="390" customFormat="1">
      <c r="A10" s="388">
        <v>1.3</v>
      </c>
      <c r="B10" s="391" t="s">
        <v>280</v>
      </c>
      <c r="C10" s="400">
        <v>14586921.629999999</v>
      </c>
      <c r="D10" s="400">
        <v>17577392.904000003</v>
      </c>
      <c r="E10" s="401">
        <v>32164314.534000002</v>
      </c>
      <c r="F10" s="400">
        <v>11896318.529999999</v>
      </c>
      <c r="G10" s="400">
        <v>18300020.997400001</v>
      </c>
      <c r="H10" s="402">
        <v>30196339.527400002</v>
      </c>
    </row>
    <row r="11" spans="1:8" s="390" customFormat="1">
      <c r="A11" s="388">
        <v>1.4</v>
      </c>
      <c r="B11" s="391" t="s">
        <v>281</v>
      </c>
      <c r="C11" s="400">
        <v>0</v>
      </c>
      <c r="D11" s="400">
        <v>16670.88</v>
      </c>
      <c r="E11" s="401">
        <v>16670.88</v>
      </c>
      <c r="F11" s="400">
        <v>0</v>
      </c>
      <c r="G11" s="400">
        <v>16368.96</v>
      </c>
      <c r="H11" s="402">
        <v>16368.96</v>
      </c>
    </row>
    <row r="12" spans="1:8" s="390" customFormat="1">
      <c r="A12" s="388">
        <v>2</v>
      </c>
      <c r="B12" s="389" t="s">
        <v>282</v>
      </c>
      <c r="C12" s="400">
        <v>0</v>
      </c>
      <c r="D12" s="400">
        <v>158984053.56</v>
      </c>
      <c r="E12" s="401">
        <v>158984053.56</v>
      </c>
      <c r="F12" s="400">
        <v>0</v>
      </c>
      <c r="G12" s="400">
        <v>141917920.31999999</v>
      </c>
      <c r="H12" s="402">
        <v>141917920.31999999</v>
      </c>
    </row>
    <row r="13" spans="1:8" s="390" customFormat="1">
      <c r="A13" s="388">
        <v>3</v>
      </c>
      <c r="B13" s="389" t="s">
        <v>283</v>
      </c>
      <c r="C13" s="400">
        <v>1878000</v>
      </c>
      <c r="D13" s="400">
        <v>0</v>
      </c>
      <c r="E13" s="401">
        <v>1878000</v>
      </c>
      <c r="F13" s="400">
        <v>2439000</v>
      </c>
      <c r="G13" s="400">
        <v>0</v>
      </c>
      <c r="H13" s="402">
        <v>2439000</v>
      </c>
    </row>
    <row r="14" spans="1:8" s="390" customFormat="1">
      <c r="A14" s="388">
        <v>3.1</v>
      </c>
      <c r="B14" s="391" t="s">
        <v>284</v>
      </c>
      <c r="C14" s="400">
        <v>1878000</v>
      </c>
      <c r="D14" s="400">
        <v>0</v>
      </c>
      <c r="E14" s="401">
        <v>1878000</v>
      </c>
      <c r="F14" s="400">
        <v>2439000</v>
      </c>
      <c r="G14" s="400">
        <v>0</v>
      </c>
      <c r="H14" s="402">
        <v>2439000</v>
      </c>
    </row>
    <row r="15" spans="1:8" s="390" customFormat="1">
      <c r="A15" s="388">
        <v>3.2</v>
      </c>
      <c r="B15" s="391" t="s">
        <v>285</v>
      </c>
      <c r="C15" s="400"/>
      <c r="D15" s="400"/>
      <c r="E15" s="401">
        <v>0</v>
      </c>
      <c r="F15" s="400"/>
      <c r="G15" s="400"/>
      <c r="H15" s="402">
        <v>0</v>
      </c>
    </row>
    <row r="16" spans="1:8" s="390" customFormat="1">
      <c r="A16" s="388">
        <v>4</v>
      </c>
      <c r="B16" s="389" t="s">
        <v>286</v>
      </c>
      <c r="C16" s="400">
        <v>62487916.18</v>
      </c>
      <c r="D16" s="400">
        <v>285922543.09000003</v>
      </c>
      <c r="E16" s="401">
        <v>348410459.27000004</v>
      </c>
      <c r="F16" s="400">
        <v>41501317.170000002</v>
      </c>
      <c r="G16" s="400">
        <v>277340637.13</v>
      </c>
      <c r="H16" s="402">
        <v>318841954.30000001</v>
      </c>
    </row>
    <row r="17" spans="1:8" s="390" customFormat="1">
      <c r="A17" s="388">
        <v>4.0999999999999996</v>
      </c>
      <c r="B17" s="391" t="s">
        <v>287</v>
      </c>
      <c r="C17" s="400">
        <v>62487916.18</v>
      </c>
      <c r="D17" s="400">
        <v>126938489.53</v>
      </c>
      <c r="E17" s="401">
        <v>189426405.71000001</v>
      </c>
      <c r="F17" s="400">
        <v>41501317.170000002</v>
      </c>
      <c r="G17" s="400">
        <v>135422716.81</v>
      </c>
      <c r="H17" s="402">
        <v>176924033.98000002</v>
      </c>
    </row>
    <row r="18" spans="1:8" s="390" customFormat="1">
      <c r="A18" s="388">
        <v>4.2</v>
      </c>
      <c r="B18" s="391" t="s">
        <v>288</v>
      </c>
      <c r="C18" s="400"/>
      <c r="D18" s="400"/>
      <c r="E18" s="401">
        <v>0</v>
      </c>
      <c r="F18" s="400"/>
      <c r="G18" s="400"/>
      <c r="H18" s="402">
        <v>0</v>
      </c>
    </row>
    <row r="19" spans="1:8" s="390" customFormat="1">
      <c r="A19" s="388">
        <v>5</v>
      </c>
      <c r="B19" s="389" t="s">
        <v>289</v>
      </c>
      <c r="C19" s="400">
        <v>242711277.84999999</v>
      </c>
      <c r="D19" s="400">
        <v>993993183.93000007</v>
      </c>
      <c r="E19" s="401">
        <v>1236704461.78</v>
      </c>
      <c r="F19" s="400">
        <v>229290038.52999997</v>
      </c>
      <c r="G19" s="400">
        <v>963691294.59000003</v>
      </c>
      <c r="H19" s="402">
        <v>1192981333.1199999</v>
      </c>
    </row>
    <row r="20" spans="1:8" s="390" customFormat="1">
      <c r="A20" s="388">
        <v>5.0999999999999996</v>
      </c>
      <c r="B20" s="391" t="s">
        <v>290</v>
      </c>
      <c r="C20" s="400">
        <v>3539537.64</v>
      </c>
      <c r="D20" s="400">
        <v>6783954.4500000002</v>
      </c>
      <c r="E20" s="401">
        <v>10323492.09</v>
      </c>
      <c r="F20" s="400">
        <v>3067735.83</v>
      </c>
      <c r="G20" s="400">
        <v>8419999</v>
      </c>
      <c r="H20" s="402">
        <v>11487734.83</v>
      </c>
    </row>
    <row r="21" spans="1:8" s="390" customFormat="1">
      <c r="A21" s="388">
        <v>5.2</v>
      </c>
      <c r="B21" s="391" t="s">
        <v>291</v>
      </c>
      <c r="C21" s="400">
        <v>0</v>
      </c>
      <c r="D21" s="400">
        <v>0</v>
      </c>
      <c r="E21" s="401">
        <v>0</v>
      </c>
      <c r="F21" s="400">
        <v>0</v>
      </c>
      <c r="G21" s="400">
        <v>0</v>
      </c>
      <c r="H21" s="402">
        <v>0</v>
      </c>
    </row>
    <row r="22" spans="1:8" s="390" customFormat="1">
      <c r="A22" s="388">
        <v>5.3</v>
      </c>
      <c r="B22" s="391" t="s">
        <v>292</v>
      </c>
      <c r="C22" s="400">
        <v>211838151.41</v>
      </c>
      <c r="D22" s="400">
        <v>942427240.03999996</v>
      </c>
      <c r="E22" s="401">
        <v>1154265391.45</v>
      </c>
      <c r="F22" s="400">
        <v>210226659.95999998</v>
      </c>
      <c r="G22" s="400">
        <v>924476165.38999999</v>
      </c>
      <c r="H22" s="402">
        <v>1134702825.3499999</v>
      </c>
    </row>
    <row r="23" spans="1:8" s="390" customFormat="1">
      <c r="A23" s="388" t="s">
        <v>293</v>
      </c>
      <c r="B23" s="392" t="s">
        <v>294</v>
      </c>
      <c r="C23" s="400">
        <v>66519344.009999998</v>
      </c>
      <c r="D23" s="400">
        <v>279168828.13</v>
      </c>
      <c r="E23" s="401">
        <v>345688172.13999999</v>
      </c>
      <c r="F23" s="400">
        <v>82319129.769999996</v>
      </c>
      <c r="G23" s="400">
        <v>291868270.5</v>
      </c>
      <c r="H23" s="402">
        <v>374187400.26999998</v>
      </c>
    </row>
    <row r="24" spans="1:8" s="390" customFormat="1">
      <c r="A24" s="388" t="s">
        <v>295</v>
      </c>
      <c r="B24" s="392" t="s">
        <v>296</v>
      </c>
      <c r="C24" s="400">
        <v>94088745.049999997</v>
      </c>
      <c r="D24" s="400">
        <v>517167673.69</v>
      </c>
      <c r="E24" s="401">
        <v>611256418.74000001</v>
      </c>
      <c r="F24" s="400">
        <v>92616624.709999993</v>
      </c>
      <c r="G24" s="400">
        <v>504144077.62</v>
      </c>
      <c r="H24" s="402">
        <v>596760702.33000004</v>
      </c>
    </row>
    <row r="25" spans="1:8" s="390" customFormat="1">
      <c r="A25" s="388" t="s">
        <v>297</v>
      </c>
      <c r="B25" s="393" t="s">
        <v>298</v>
      </c>
      <c r="C25" s="400">
        <v>0</v>
      </c>
      <c r="D25" s="400">
        <v>0</v>
      </c>
      <c r="E25" s="401">
        <v>0</v>
      </c>
      <c r="F25" s="400">
        <v>0</v>
      </c>
      <c r="G25" s="400">
        <v>0</v>
      </c>
      <c r="H25" s="402">
        <v>0</v>
      </c>
    </row>
    <row r="26" spans="1:8" s="390" customFormat="1">
      <c r="A26" s="388" t="s">
        <v>299</v>
      </c>
      <c r="B26" s="392" t="s">
        <v>300</v>
      </c>
      <c r="C26" s="400">
        <v>51230062.350000001</v>
      </c>
      <c r="D26" s="400">
        <v>145082543.46000001</v>
      </c>
      <c r="E26" s="401">
        <v>196312605.81</v>
      </c>
      <c r="F26" s="400">
        <v>35036265.350000001</v>
      </c>
      <c r="G26" s="400">
        <v>127427090.84</v>
      </c>
      <c r="H26" s="402">
        <v>162463356.19</v>
      </c>
    </row>
    <row r="27" spans="1:8" s="390" customFormat="1">
      <c r="A27" s="388" t="s">
        <v>301</v>
      </c>
      <c r="B27" s="392" t="s">
        <v>302</v>
      </c>
      <c r="C27" s="400">
        <v>0</v>
      </c>
      <c r="D27" s="400">
        <v>1008194.76</v>
      </c>
      <c r="E27" s="401">
        <v>1008194.76</v>
      </c>
      <c r="F27" s="400">
        <v>254640.13</v>
      </c>
      <c r="G27" s="400">
        <v>1036726.43</v>
      </c>
      <c r="H27" s="402">
        <v>1291366.56</v>
      </c>
    </row>
    <row r="28" spans="1:8" s="390" customFormat="1">
      <c r="A28" s="388">
        <v>5.4</v>
      </c>
      <c r="B28" s="391" t="s">
        <v>303</v>
      </c>
      <c r="C28" s="400">
        <v>24913448.09</v>
      </c>
      <c r="D28" s="400">
        <v>42112709.219999999</v>
      </c>
      <c r="E28" s="401">
        <v>67026157.310000002</v>
      </c>
      <c r="F28" s="400">
        <v>15352087.359999999</v>
      </c>
      <c r="G28" s="400">
        <v>29391359.050000001</v>
      </c>
      <c r="H28" s="402">
        <v>44743446.409999996</v>
      </c>
    </row>
    <row r="29" spans="1:8" s="390" customFormat="1">
      <c r="A29" s="388">
        <v>5.5</v>
      </c>
      <c r="B29" s="391" t="s">
        <v>304</v>
      </c>
      <c r="C29" s="400">
        <v>0</v>
      </c>
      <c r="D29" s="400">
        <v>424131.87</v>
      </c>
      <c r="E29" s="401">
        <v>424131.87</v>
      </c>
      <c r="F29" s="400">
        <v>0</v>
      </c>
      <c r="G29" s="400">
        <v>1005326.33</v>
      </c>
      <c r="H29" s="402">
        <v>1005326.33</v>
      </c>
    </row>
    <row r="30" spans="1:8" s="390" customFormat="1">
      <c r="A30" s="388">
        <v>5.6</v>
      </c>
      <c r="B30" s="391" t="s">
        <v>305</v>
      </c>
      <c r="C30" s="400">
        <v>30895.94</v>
      </c>
      <c r="D30" s="400">
        <v>0</v>
      </c>
      <c r="E30" s="401">
        <v>30895.94</v>
      </c>
      <c r="F30" s="400">
        <v>30895.94</v>
      </c>
      <c r="G30" s="400">
        <v>0</v>
      </c>
      <c r="H30" s="402">
        <v>30895.94</v>
      </c>
    </row>
    <row r="31" spans="1:8" s="390" customFormat="1">
      <c r="A31" s="388">
        <v>5.7</v>
      </c>
      <c r="B31" s="391" t="s">
        <v>306</v>
      </c>
      <c r="C31" s="400">
        <v>2389244.77</v>
      </c>
      <c r="D31" s="400">
        <v>2245148.35</v>
      </c>
      <c r="E31" s="401">
        <v>4634393.12</v>
      </c>
      <c r="F31" s="400">
        <v>612659.43999999994</v>
      </c>
      <c r="G31" s="400">
        <v>398444.82</v>
      </c>
      <c r="H31" s="402">
        <v>1011104.26</v>
      </c>
    </row>
    <row r="32" spans="1:8" s="390" customFormat="1">
      <c r="A32" s="388">
        <v>6</v>
      </c>
      <c r="B32" s="389" t="s">
        <v>307</v>
      </c>
      <c r="C32" s="400">
        <v>0</v>
      </c>
      <c r="D32" s="400">
        <v>51382932.480000004</v>
      </c>
      <c r="E32" s="401">
        <v>51382932.480000004</v>
      </c>
      <c r="F32" s="400">
        <v>0</v>
      </c>
      <c r="G32" s="400">
        <v>38533153.68</v>
      </c>
      <c r="H32" s="402">
        <v>38533153.68</v>
      </c>
    </row>
    <row r="33" spans="1:8" s="390" customFormat="1">
      <c r="A33" s="388">
        <v>6.1</v>
      </c>
      <c r="B33" s="391" t="s">
        <v>370</v>
      </c>
      <c r="C33" s="400"/>
      <c r="D33" s="400">
        <v>25683300</v>
      </c>
      <c r="E33" s="401">
        <v>25683300</v>
      </c>
      <c r="F33" s="400"/>
      <c r="G33" s="400">
        <v>19210800</v>
      </c>
      <c r="H33" s="402">
        <v>19210800</v>
      </c>
    </row>
    <row r="34" spans="1:8" s="390" customFormat="1">
      <c r="A34" s="388">
        <v>6.2</v>
      </c>
      <c r="B34" s="391" t="s">
        <v>308</v>
      </c>
      <c r="C34" s="400"/>
      <c r="D34" s="400">
        <v>25699632.48</v>
      </c>
      <c r="E34" s="401">
        <v>25699632.48</v>
      </c>
      <c r="F34" s="400"/>
      <c r="G34" s="400">
        <v>19322353.68</v>
      </c>
      <c r="H34" s="402">
        <v>19322353.68</v>
      </c>
    </row>
    <row r="35" spans="1:8" s="390" customFormat="1">
      <c r="A35" s="388">
        <v>6.3</v>
      </c>
      <c r="B35" s="391" t="s">
        <v>309</v>
      </c>
      <c r="C35" s="400"/>
      <c r="D35" s="400"/>
      <c r="E35" s="401">
        <v>0</v>
      </c>
      <c r="F35" s="400"/>
      <c r="G35" s="400"/>
      <c r="H35" s="402">
        <v>0</v>
      </c>
    </row>
    <row r="36" spans="1:8" s="390" customFormat="1">
      <c r="A36" s="388">
        <v>6.4</v>
      </c>
      <c r="B36" s="391" t="s">
        <v>310</v>
      </c>
      <c r="C36" s="400"/>
      <c r="D36" s="400"/>
      <c r="E36" s="401">
        <v>0</v>
      </c>
      <c r="F36" s="400"/>
      <c r="G36" s="400"/>
      <c r="H36" s="402">
        <v>0</v>
      </c>
    </row>
    <row r="37" spans="1:8" s="390" customFormat="1">
      <c r="A37" s="388">
        <v>6.5</v>
      </c>
      <c r="B37" s="391" t="s">
        <v>311</v>
      </c>
      <c r="C37" s="400"/>
      <c r="D37" s="400"/>
      <c r="E37" s="401">
        <v>0</v>
      </c>
      <c r="F37" s="400"/>
      <c r="G37" s="400"/>
      <c r="H37" s="402">
        <v>0</v>
      </c>
    </row>
    <row r="38" spans="1:8" s="390" customFormat="1">
      <c r="A38" s="388">
        <v>6.6</v>
      </c>
      <c r="B38" s="391" t="s">
        <v>312</v>
      </c>
      <c r="C38" s="400"/>
      <c r="D38" s="400"/>
      <c r="E38" s="401">
        <v>0</v>
      </c>
      <c r="F38" s="400"/>
      <c r="G38" s="400"/>
      <c r="H38" s="402">
        <v>0</v>
      </c>
    </row>
    <row r="39" spans="1:8" s="390" customFormat="1">
      <c r="A39" s="388">
        <v>6.7</v>
      </c>
      <c r="B39" s="391" t="s">
        <v>313</v>
      </c>
      <c r="C39" s="400"/>
      <c r="D39" s="400"/>
      <c r="E39" s="401">
        <v>0</v>
      </c>
      <c r="F39" s="400"/>
      <c r="G39" s="400"/>
      <c r="H39" s="402">
        <v>0</v>
      </c>
    </row>
    <row r="40" spans="1:8" s="390" customFormat="1">
      <c r="A40" s="388">
        <v>7</v>
      </c>
      <c r="B40" s="389" t="s">
        <v>314</v>
      </c>
      <c r="C40" s="400"/>
      <c r="D40" s="400"/>
      <c r="E40" s="401">
        <v>0</v>
      </c>
      <c r="F40" s="400"/>
      <c r="G40" s="400"/>
      <c r="H40" s="402"/>
    </row>
    <row r="41" spans="1:8" s="390" customFormat="1">
      <c r="A41" s="388">
        <v>7.1</v>
      </c>
      <c r="B41" s="391" t="s">
        <v>315</v>
      </c>
      <c r="C41" s="400">
        <v>123066.74</v>
      </c>
      <c r="D41" s="400">
        <v>1778886.7456999999</v>
      </c>
      <c r="E41" s="401">
        <v>1901953.4856999998</v>
      </c>
      <c r="F41" s="400">
        <v>161340.62</v>
      </c>
      <c r="G41" s="400">
        <v>1697147.5176999997</v>
      </c>
      <c r="H41" s="402">
        <v>1858488.1376999998</v>
      </c>
    </row>
    <row r="42" spans="1:8" s="390" customFormat="1">
      <c r="A42" s="388">
        <v>7.2</v>
      </c>
      <c r="B42" s="391" t="s">
        <v>316</v>
      </c>
      <c r="C42" s="400">
        <v>143238.69</v>
      </c>
      <c r="D42" s="400">
        <v>349597.13040000002</v>
      </c>
      <c r="E42" s="401">
        <v>492835.82040000003</v>
      </c>
      <c r="F42" s="400">
        <v>165072.07</v>
      </c>
      <c r="G42" s="400">
        <v>484214.29800000001</v>
      </c>
      <c r="H42" s="402">
        <v>649286.36800000002</v>
      </c>
    </row>
    <row r="43" spans="1:8" s="390" customFormat="1">
      <c r="A43" s="388">
        <v>7.3</v>
      </c>
      <c r="B43" s="391" t="s">
        <v>317</v>
      </c>
      <c r="C43" s="400">
        <v>6403732.4200000009</v>
      </c>
      <c r="D43" s="400">
        <v>33643645.342700005</v>
      </c>
      <c r="E43" s="401">
        <v>40047377.762700006</v>
      </c>
      <c r="F43" s="400">
        <v>7782462.8900000025</v>
      </c>
      <c r="G43" s="400">
        <v>30174278.543699998</v>
      </c>
      <c r="H43" s="402">
        <v>37956741.433700003</v>
      </c>
    </row>
    <row r="44" spans="1:8" s="390" customFormat="1" ht="22.5">
      <c r="A44" s="388">
        <v>7.4</v>
      </c>
      <c r="B44" s="391" t="s">
        <v>318</v>
      </c>
      <c r="C44" s="400">
        <v>2209678.110000011</v>
      </c>
      <c r="D44" s="400">
        <v>10778353.948800003</v>
      </c>
      <c r="E44" s="401">
        <v>12988032.058800014</v>
      </c>
      <c r="F44" s="400">
        <v>2655099.5700000105</v>
      </c>
      <c r="G44" s="400">
        <v>11220536.847800009</v>
      </c>
      <c r="H44" s="402">
        <v>13875636.41780002</v>
      </c>
    </row>
    <row r="45" spans="1:8" s="390" customFormat="1">
      <c r="A45" s="388">
        <v>8</v>
      </c>
      <c r="B45" s="389" t="s">
        <v>319</v>
      </c>
      <c r="C45" s="400">
        <v>325105.10200000001</v>
      </c>
      <c r="D45" s="400">
        <v>276148.59713999997</v>
      </c>
      <c r="E45" s="401">
        <v>601253.69913999992</v>
      </c>
      <c r="F45" s="400">
        <v>325204.18</v>
      </c>
      <c r="G45" s="400">
        <v>879670.9299600001</v>
      </c>
      <c r="H45" s="402">
        <v>1204875.10996</v>
      </c>
    </row>
    <row r="46" spans="1:8" s="390" customFormat="1">
      <c r="A46" s="388">
        <v>8.1</v>
      </c>
      <c r="B46" s="391" t="s">
        <v>320</v>
      </c>
      <c r="C46" s="400"/>
      <c r="D46" s="400"/>
      <c r="E46" s="401">
        <v>0</v>
      </c>
      <c r="F46" s="400">
        <v>0</v>
      </c>
      <c r="G46" s="400">
        <v>0</v>
      </c>
      <c r="H46" s="402">
        <v>0</v>
      </c>
    </row>
    <row r="47" spans="1:8" s="390" customFormat="1">
      <c r="A47" s="388">
        <v>8.1999999999999993</v>
      </c>
      <c r="B47" s="391" t="s">
        <v>321</v>
      </c>
      <c r="C47" s="400">
        <v>5025.0219999999999</v>
      </c>
      <c r="D47" s="400">
        <v>276148.59713999997</v>
      </c>
      <c r="E47" s="401">
        <v>281173.61913999997</v>
      </c>
      <c r="F47" s="400">
        <v>5124.1000000000004</v>
      </c>
      <c r="G47" s="400">
        <v>879670.9299600001</v>
      </c>
      <c r="H47" s="402">
        <v>884795.02996000007</v>
      </c>
    </row>
    <row r="48" spans="1:8" s="390" customFormat="1">
      <c r="A48" s="388">
        <v>8.3000000000000007</v>
      </c>
      <c r="B48" s="391" t="s">
        <v>322</v>
      </c>
      <c r="C48" s="400">
        <v>320080.08</v>
      </c>
      <c r="D48" s="400"/>
      <c r="E48" s="401">
        <v>320080.08</v>
      </c>
      <c r="F48" s="400">
        <v>320080.08</v>
      </c>
      <c r="G48" s="400"/>
      <c r="H48" s="402">
        <v>320080.08</v>
      </c>
    </row>
    <row r="49" spans="1:8" s="390" customFormat="1">
      <c r="A49" s="388">
        <v>8.4</v>
      </c>
      <c r="B49" s="391" t="s">
        <v>323</v>
      </c>
      <c r="C49" s="400"/>
      <c r="D49" s="400"/>
      <c r="E49" s="401">
        <v>0</v>
      </c>
      <c r="F49" s="400"/>
      <c r="G49" s="400"/>
      <c r="H49" s="402">
        <v>0</v>
      </c>
    </row>
    <row r="50" spans="1:8" s="390" customFormat="1">
      <c r="A50" s="388">
        <v>8.5</v>
      </c>
      <c r="B50" s="391" t="s">
        <v>324</v>
      </c>
      <c r="C50" s="400"/>
      <c r="D50" s="400"/>
      <c r="E50" s="401">
        <v>0</v>
      </c>
      <c r="F50" s="400"/>
      <c r="G50" s="400"/>
      <c r="H50" s="402">
        <v>0</v>
      </c>
    </row>
    <row r="51" spans="1:8" s="390" customFormat="1">
      <c r="A51" s="388">
        <v>8.6</v>
      </c>
      <c r="B51" s="391" t="s">
        <v>325</v>
      </c>
      <c r="C51" s="400"/>
      <c r="D51" s="400"/>
      <c r="E51" s="401">
        <v>0</v>
      </c>
      <c r="F51" s="400"/>
      <c r="G51" s="400"/>
      <c r="H51" s="402">
        <v>0</v>
      </c>
    </row>
    <row r="52" spans="1:8" s="390" customFormat="1">
      <c r="A52" s="388">
        <v>8.6999999999999993</v>
      </c>
      <c r="B52" s="391" t="s">
        <v>326</v>
      </c>
      <c r="C52" s="400"/>
      <c r="D52" s="400"/>
      <c r="E52" s="401">
        <v>0</v>
      </c>
      <c r="F52" s="400"/>
      <c r="G52" s="400"/>
      <c r="H52" s="402">
        <v>0</v>
      </c>
    </row>
    <row r="53" spans="1:8" s="390" customFormat="1" ht="12" thickBot="1">
      <c r="A53" s="394">
        <v>9</v>
      </c>
      <c r="B53" s="395" t="s">
        <v>327</v>
      </c>
      <c r="C53" s="396"/>
      <c r="D53" s="396"/>
      <c r="E53" s="397">
        <v>0</v>
      </c>
      <c r="F53" s="396"/>
      <c r="G53" s="396"/>
      <c r="H53" s="346">
        <v>0</v>
      </c>
    </row>
  </sheetData>
  <mergeCells count="4">
    <mergeCell ref="A5:A6"/>
    <mergeCell ref="B5:B6"/>
    <mergeCell ref="C5:E5"/>
    <mergeCell ref="F5:H5"/>
  </mergeCells>
  <pageMargins left="0.25" right="0.25" top="0.75" bottom="0.75"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E28" sqref="E28"/>
      <selection pane="topRight" activeCell="E28" sqref="E28"/>
      <selection pane="bottomLeft" activeCell="E28" sqref="E28"/>
      <selection pane="bottomRight" activeCell="D23" sqref="D23"/>
    </sheetView>
  </sheetViews>
  <sheetFormatPr defaultColWidth="9.140625" defaultRowHeight="12.75"/>
  <cols>
    <col min="1" max="1" width="9.5703125" style="455" bestFit="1" customWidth="1"/>
    <col min="2" max="2" width="93.5703125" style="455" customWidth="1"/>
    <col min="3" max="4" width="12.7109375" style="455" customWidth="1"/>
    <col min="5" max="11" width="9.7109375" style="457" customWidth="1"/>
    <col min="12" max="16384" width="9.140625" style="457"/>
  </cols>
  <sheetData>
    <row r="1" spans="1:8">
      <c r="A1" s="453" t="s">
        <v>191</v>
      </c>
      <c r="B1" s="458" t="str">
        <f>Info!C2</f>
        <v>ს.ს "პროკრედიტ ბანკი"</v>
      </c>
      <c r="C1" s="458"/>
    </row>
    <row r="2" spans="1:8">
      <c r="A2" s="453" t="s">
        <v>192</v>
      </c>
      <c r="B2" s="274">
        <f>'1. key ratios'!B2</f>
        <v>43281</v>
      </c>
      <c r="C2" s="462"/>
      <c r="D2" s="459"/>
      <c r="E2" s="456"/>
      <c r="F2" s="456"/>
      <c r="G2" s="456"/>
      <c r="H2" s="456"/>
    </row>
    <row r="3" spans="1:8">
      <c r="A3" s="453"/>
      <c r="B3" s="458"/>
      <c r="C3" s="462"/>
      <c r="D3" s="459"/>
      <c r="E3" s="456"/>
      <c r="F3" s="456"/>
      <c r="G3" s="456"/>
      <c r="H3" s="456"/>
    </row>
    <row r="4" spans="1:8" ht="15" customHeight="1" thickBot="1">
      <c r="A4" s="468" t="s">
        <v>334</v>
      </c>
      <c r="B4" s="469" t="s">
        <v>190</v>
      </c>
      <c r="C4" s="468"/>
      <c r="D4" s="452" t="s">
        <v>95</v>
      </c>
    </row>
    <row r="5" spans="1:8" ht="15" customHeight="1">
      <c r="A5" s="466" t="s">
        <v>27</v>
      </c>
      <c r="B5" s="467"/>
      <c r="C5" s="451">
        <v>43281</v>
      </c>
      <c r="D5" s="450">
        <v>43189</v>
      </c>
    </row>
    <row r="6" spans="1:8" ht="15" customHeight="1">
      <c r="A6" s="464">
        <v>1</v>
      </c>
      <c r="B6" s="449" t="s">
        <v>195</v>
      </c>
      <c r="C6" s="448">
        <f>C7+C9+C10</f>
        <v>981459782.41457152</v>
      </c>
      <c r="D6" s="447">
        <f>D7+D9+D10</f>
        <v>946848795.68091369</v>
      </c>
      <c r="E6" s="472"/>
      <c r="F6" s="472"/>
    </row>
    <row r="7" spans="1:8" ht="15" customHeight="1">
      <c r="A7" s="464">
        <v>1.1000000000000001</v>
      </c>
      <c r="B7" s="258" t="s">
        <v>22</v>
      </c>
      <c r="C7" s="446">
        <v>940186627.70387995</v>
      </c>
      <c r="D7" s="445">
        <v>903708038.23785472</v>
      </c>
      <c r="E7" s="472"/>
      <c r="F7" s="472"/>
    </row>
    <row r="8" spans="1:8" ht="25.5">
      <c r="A8" s="464" t="s">
        <v>254</v>
      </c>
      <c r="B8" s="259" t="s">
        <v>328</v>
      </c>
      <c r="C8" s="446"/>
      <c r="D8" s="445"/>
      <c r="E8" s="472"/>
      <c r="F8" s="472"/>
    </row>
    <row r="9" spans="1:8" ht="15" customHeight="1">
      <c r="A9" s="464">
        <v>1.2</v>
      </c>
      <c r="B9" s="258" t="s">
        <v>23</v>
      </c>
      <c r="C9" s="446">
        <v>41170421.510691486</v>
      </c>
      <c r="D9" s="445">
        <v>43033614.24305892</v>
      </c>
      <c r="E9" s="472"/>
      <c r="F9" s="472"/>
    </row>
    <row r="10" spans="1:8" ht="15" customHeight="1">
      <c r="A10" s="464">
        <v>1.3</v>
      </c>
      <c r="B10" s="444" t="s">
        <v>78</v>
      </c>
      <c r="C10" s="443">
        <v>102733.20000000001</v>
      </c>
      <c r="D10" s="445">
        <v>107143.20000000001</v>
      </c>
      <c r="E10" s="472"/>
      <c r="F10" s="472"/>
    </row>
    <row r="11" spans="1:8" ht="15" customHeight="1">
      <c r="A11" s="464">
        <v>2</v>
      </c>
      <c r="B11" s="449" t="s">
        <v>196</v>
      </c>
      <c r="C11" s="446">
        <v>13186161.137002949</v>
      </c>
      <c r="D11" s="445">
        <v>13377020.621044101</v>
      </c>
      <c r="E11" s="472"/>
      <c r="F11" s="472"/>
    </row>
    <row r="12" spans="1:8" ht="15" customHeight="1">
      <c r="A12" s="442">
        <v>3</v>
      </c>
      <c r="B12" s="441" t="s">
        <v>194</v>
      </c>
      <c r="C12" s="443">
        <v>148961725.24218747</v>
      </c>
      <c r="D12" s="440">
        <v>148961725.24218747</v>
      </c>
      <c r="E12" s="472"/>
      <c r="F12" s="472"/>
    </row>
    <row r="13" spans="1:8" ht="15" customHeight="1" thickBot="1">
      <c r="A13" s="465">
        <v>4</v>
      </c>
      <c r="B13" s="439" t="s">
        <v>255</v>
      </c>
      <c r="C13" s="438">
        <f>C6+C11+C12</f>
        <v>1143607668.793762</v>
      </c>
      <c r="D13" s="437">
        <f>D6+D11+D12</f>
        <v>1109187541.5441453</v>
      </c>
      <c r="E13" s="472"/>
      <c r="F13" s="472"/>
    </row>
    <row r="14" spans="1:8">
      <c r="B14" s="460"/>
    </row>
    <row r="15" spans="1:8">
      <c r="B15" s="463"/>
    </row>
    <row r="16" spans="1:8">
      <c r="B16" s="463"/>
    </row>
    <row r="17" spans="2:2">
      <c r="B17" s="463"/>
    </row>
    <row r="18" spans="2:2">
      <c r="B18" s="46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9"/>
  <sheetViews>
    <sheetView zoomScaleNormal="100" workbookViewId="0">
      <pane xSplit="1" ySplit="4" topLeftCell="B5" activePane="bottomRight" state="frozen"/>
      <selection activeCell="E28" sqref="E28"/>
      <selection pane="topRight" activeCell="E28" sqref="E28"/>
      <selection pane="bottomLeft" activeCell="E28" sqref="E28"/>
      <selection pane="bottomRight" sqref="A1:C1048576"/>
    </sheetView>
  </sheetViews>
  <sheetFormatPr defaultRowHeight="15"/>
  <cols>
    <col min="1" max="1" width="9.5703125" style="455" bestFit="1" customWidth="1"/>
    <col min="2" max="2" width="90.42578125" style="455" bestFit="1" customWidth="1"/>
    <col min="3" max="3" width="9.140625" style="455"/>
  </cols>
  <sheetData>
    <row r="1" spans="1:8">
      <c r="A1" s="455" t="s">
        <v>191</v>
      </c>
      <c r="B1" s="455" t="str">
        <f>[5]Info!C2</f>
        <v>ს.ს "პროკრედიტ ბანკი"</v>
      </c>
    </row>
    <row r="2" spans="1:8">
      <c r="A2" s="455" t="s">
        <v>192</v>
      </c>
      <c r="B2" s="272">
        <f>'[5]1. key ratios'!B2</f>
        <v>43281</v>
      </c>
    </row>
    <row r="4" spans="1:8" ht="16.5" customHeight="1" thickBot="1">
      <c r="A4" s="145" t="s">
        <v>335</v>
      </c>
      <c r="B4" s="29" t="s">
        <v>151</v>
      </c>
      <c r="C4" s="10"/>
    </row>
    <row r="5" spans="1:8" ht="15.75">
      <c r="A5" s="7"/>
      <c r="B5" s="496" t="s">
        <v>152</v>
      </c>
      <c r="C5" s="497"/>
    </row>
    <row r="6" spans="1:8" ht="15.75">
      <c r="A6" s="475">
        <v>1</v>
      </c>
      <c r="B6" s="476" t="s">
        <v>413</v>
      </c>
      <c r="C6" s="477"/>
    </row>
    <row r="7" spans="1:8" ht="15.75">
      <c r="A7" s="475">
        <v>2</v>
      </c>
      <c r="B7" s="476" t="s">
        <v>417</v>
      </c>
      <c r="C7" s="477"/>
    </row>
    <row r="8" spans="1:8" ht="15.75">
      <c r="A8" s="475">
        <v>3</v>
      </c>
      <c r="B8" s="476" t="s">
        <v>418</v>
      </c>
      <c r="C8" s="477"/>
    </row>
    <row r="9" spans="1:8" ht="15.75">
      <c r="A9" s="475">
        <v>4</v>
      </c>
      <c r="B9" s="476" t="s">
        <v>436</v>
      </c>
      <c r="C9" s="477"/>
    </row>
    <row r="10" spans="1:8" ht="15.75">
      <c r="A10" s="475">
        <v>5</v>
      </c>
      <c r="B10" s="476" t="s">
        <v>419</v>
      </c>
      <c r="C10" s="477"/>
    </row>
    <row r="11" spans="1:8" ht="15.75">
      <c r="A11" s="475"/>
      <c r="B11" s="476"/>
      <c r="C11" s="477"/>
    </row>
    <row r="12" spans="1:8" ht="15.75">
      <c r="A12" s="475"/>
      <c r="B12" s="476"/>
      <c r="C12" s="477"/>
      <c r="H12" s="3"/>
    </row>
    <row r="13" spans="1:8" ht="15.75">
      <c r="A13" s="475"/>
      <c r="B13" s="476"/>
      <c r="C13" s="477"/>
    </row>
    <row r="14" spans="1:8" ht="15.75">
      <c r="A14" s="475"/>
      <c r="B14" s="476"/>
      <c r="C14" s="477"/>
    </row>
    <row r="15" spans="1:8" ht="15.75">
      <c r="A15" s="475"/>
      <c r="B15" s="476"/>
      <c r="C15" s="477"/>
    </row>
    <row r="16" spans="1:8" ht="15.75">
      <c r="A16" s="475"/>
      <c r="B16" s="498"/>
      <c r="C16" s="499"/>
    </row>
    <row r="17" spans="1:3" ht="15.75">
      <c r="A17" s="475"/>
      <c r="B17" s="500" t="s">
        <v>153</v>
      </c>
      <c r="C17" s="501"/>
    </row>
    <row r="18" spans="1:3" ht="15.75">
      <c r="A18" s="475">
        <v>1</v>
      </c>
      <c r="B18" s="478" t="s">
        <v>420</v>
      </c>
      <c r="C18" s="30"/>
    </row>
    <row r="19" spans="1:3" ht="15.75">
      <c r="A19" s="475">
        <v>2</v>
      </c>
      <c r="B19" s="478" t="s">
        <v>421</v>
      </c>
      <c r="C19" s="30"/>
    </row>
    <row r="20" spans="1:3" ht="15.75">
      <c r="A20" s="475">
        <v>3</v>
      </c>
      <c r="B20" s="478" t="s">
        <v>414</v>
      </c>
      <c r="C20" s="30"/>
    </row>
    <row r="21" spans="1:3" ht="15.75">
      <c r="A21" s="475">
        <v>4</v>
      </c>
      <c r="B21" s="478" t="s">
        <v>422</v>
      </c>
      <c r="C21" s="30"/>
    </row>
    <row r="22" spans="1:3" ht="15.75">
      <c r="A22" s="475"/>
      <c r="B22" s="478"/>
      <c r="C22" s="30"/>
    </row>
    <row r="23" spans="1:3" ht="15.75">
      <c r="A23" s="475"/>
      <c r="B23" s="478"/>
      <c r="C23" s="30"/>
    </row>
    <row r="24" spans="1:3" ht="15.75">
      <c r="A24" s="475"/>
      <c r="B24" s="478"/>
      <c r="C24" s="30"/>
    </row>
    <row r="25" spans="1:3" ht="15.75">
      <c r="A25" s="475"/>
      <c r="B25" s="478"/>
      <c r="C25" s="30"/>
    </row>
    <row r="26" spans="1:3" ht="15.75">
      <c r="A26" s="475"/>
      <c r="B26" s="478"/>
      <c r="C26" s="30"/>
    </row>
    <row r="27" spans="1:3" ht="15.75" customHeight="1">
      <c r="A27" s="475"/>
      <c r="B27" s="478"/>
      <c r="C27" s="22"/>
    </row>
    <row r="28" spans="1:3" ht="15.75" customHeight="1">
      <c r="A28" s="475"/>
      <c r="B28" s="478"/>
      <c r="C28" s="22"/>
    </row>
    <row r="29" spans="1:3" ht="30" customHeight="1">
      <c r="A29" s="475"/>
      <c r="B29" s="502" t="s">
        <v>154</v>
      </c>
      <c r="C29" s="503"/>
    </row>
    <row r="30" spans="1:3" ht="15.75">
      <c r="A30" s="475">
        <v>1</v>
      </c>
      <c r="B30" s="479" t="s">
        <v>423</v>
      </c>
      <c r="C30" s="287">
        <v>1</v>
      </c>
    </row>
    <row r="31" spans="1:3" ht="15.75" customHeight="1">
      <c r="A31" s="475"/>
      <c r="B31" s="479"/>
      <c r="C31" s="31"/>
    </row>
    <row r="32" spans="1:3" ht="29.25" customHeight="1">
      <c r="A32" s="475"/>
      <c r="B32" s="502" t="s">
        <v>275</v>
      </c>
      <c r="C32" s="503"/>
    </row>
    <row r="33" spans="1:3" ht="15.75">
      <c r="A33" s="475">
        <v>1</v>
      </c>
      <c r="B33" s="479" t="s">
        <v>424</v>
      </c>
      <c r="C33" s="288">
        <v>0.16800000000000001</v>
      </c>
    </row>
    <row r="34" spans="1:3" ht="15.75">
      <c r="A34" s="480">
        <v>2</v>
      </c>
      <c r="B34" s="481" t="s">
        <v>437</v>
      </c>
      <c r="C34" s="482">
        <v>0.13200000000000001</v>
      </c>
    </row>
    <row r="35" spans="1:3" ht="15.75">
      <c r="A35" s="480">
        <v>3</v>
      </c>
      <c r="B35" s="481" t="s">
        <v>425</v>
      </c>
      <c r="C35" s="482">
        <v>0.125</v>
      </c>
    </row>
    <row r="36" spans="1:3" ht="15.75">
      <c r="A36" s="480">
        <v>4</v>
      </c>
      <c r="B36" s="481" t="s">
        <v>426</v>
      </c>
      <c r="C36" s="482">
        <v>0.1</v>
      </c>
    </row>
    <row r="37" spans="1:3" ht="15.75">
      <c r="A37" s="480">
        <v>5</v>
      </c>
      <c r="B37" s="481" t="s">
        <v>427</v>
      </c>
      <c r="C37" s="482">
        <v>8.5999999999999993E-2</v>
      </c>
    </row>
    <row r="38" spans="1:3" ht="15.75">
      <c r="A38" s="480"/>
      <c r="B38" s="481"/>
      <c r="C38" s="483"/>
    </row>
    <row r="39" spans="1:3" ht="16.5" thickBot="1">
      <c r="A39" s="11"/>
      <c r="B39" s="32"/>
      <c r="C39" s="33"/>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zoomScaleNormal="100" workbookViewId="0">
      <pane xSplit="1" ySplit="5" topLeftCell="B6" activePane="bottomRight" state="frozen"/>
      <selection activeCell="E28" sqref="E28"/>
      <selection pane="topRight" activeCell="E28" sqref="E28"/>
      <selection pane="bottomLeft" activeCell="E28" sqref="E28"/>
      <selection pane="bottomRight" activeCell="F8" sqref="F8:H21"/>
    </sheetView>
  </sheetViews>
  <sheetFormatPr defaultRowHeight="15"/>
  <cols>
    <col min="1" max="1" width="9.5703125" style="1" bestFit="1" customWidth="1"/>
    <col min="2" max="2" width="47.5703125" style="1" customWidth="1"/>
    <col min="3" max="3" width="28" style="1" customWidth="1"/>
    <col min="4" max="4" width="22.42578125" style="1" customWidth="1"/>
    <col min="5" max="5" width="18.85546875" style="1" customWidth="1"/>
    <col min="6" max="6" width="12" bestFit="1" customWidth="1"/>
    <col min="7" max="7" width="12.5703125" bestFit="1" customWidth="1"/>
  </cols>
  <sheetData>
    <row r="1" spans="1:8" ht="15.75">
      <c r="A1" s="13" t="s">
        <v>191</v>
      </c>
      <c r="B1" s="12" t="str">
        <f>Info!C2</f>
        <v>ს.ს "პროკრედიტ ბანკი"</v>
      </c>
    </row>
    <row r="2" spans="1:8" s="17" customFormat="1" ht="15.75" customHeight="1">
      <c r="A2" s="17" t="s">
        <v>192</v>
      </c>
      <c r="B2" s="273">
        <f>'1. key ratios'!B2</f>
        <v>43281</v>
      </c>
    </row>
    <row r="3" spans="1:8" s="17" customFormat="1" ht="15.75" customHeight="1"/>
    <row r="4" spans="1:8" s="17" customFormat="1" ht="15.75" customHeight="1" thickBot="1">
      <c r="A4" s="146" t="s">
        <v>336</v>
      </c>
      <c r="B4" s="147" t="s">
        <v>264</v>
      </c>
      <c r="C4" s="124"/>
      <c r="D4" s="124"/>
      <c r="E4" s="125" t="s">
        <v>95</v>
      </c>
    </row>
    <row r="5" spans="1:8" s="72" customFormat="1" ht="17.45" customHeight="1">
      <c r="A5" s="243"/>
      <c r="B5" s="244"/>
      <c r="C5" s="123" t="s">
        <v>0</v>
      </c>
      <c r="D5" s="123" t="s">
        <v>1</v>
      </c>
      <c r="E5" s="245" t="s">
        <v>2</v>
      </c>
    </row>
    <row r="6" spans="1:8" s="102" customFormat="1" ht="14.45" customHeight="1">
      <c r="A6" s="246"/>
      <c r="B6" s="504" t="s">
        <v>234</v>
      </c>
      <c r="C6" s="504" t="s">
        <v>233</v>
      </c>
      <c r="D6" s="505" t="s">
        <v>232</v>
      </c>
      <c r="E6" s="506"/>
      <c r="G6"/>
    </row>
    <row r="7" spans="1:8" s="102" customFormat="1" ht="99.6" customHeight="1">
      <c r="A7" s="246"/>
      <c r="B7" s="504"/>
      <c r="C7" s="504"/>
      <c r="D7" s="239" t="s">
        <v>231</v>
      </c>
      <c r="E7" s="240" t="s">
        <v>398</v>
      </c>
      <c r="G7"/>
    </row>
    <row r="8" spans="1:8">
      <c r="A8" s="247">
        <v>1</v>
      </c>
      <c r="B8" s="248" t="s">
        <v>156</v>
      </c>
      <c r="C8" s="249">
        <v>43814846.18</v>
      </c>
      <c r="D8" s="249"/>
      <c r="E8" s="250">
        <v>43814846.18</v>
      </c>
      <c r="F8" s="5"/>
      <c r="G8" s="5"/>
      <c r="H8" s="5"/>
    </row>
    <row r="9" spans="1:8">
      <c r="A9" s="247">
        <v>2</v>
      </c>
      <c r="B9" s="248" t="s">
        <v>157</v>
      </c>
      <c r="C9" s="249">
        <v>130731509.05</v>
      </c>
      <c r="D9" s="249"/>
      <c r="E9" s="250">
        <v>130731509.05</v>
      </c>
      <c r="F9" s="5"/>
      <c r="G9" s="5"/>
      <c r="H9" s="5"/>
    </row>
    <row r="10" spans="1:8">
      <c r="A10" s="247">
        <v>3</v>
      </c>
      <c r="B10" s="248" t="s">
        <v>230</v>
      </c>
      <c r="C10" s="249">
        <v>69694342.459999993</v>
      </c>
      <c r="D10" s="249"/>
      <c r="E10" s="250">
        <v>69694342.459999993</v>
      </c>
      <c r="F10" s="5"/>
      <c r="G10" s="5"/>
      <c r="H10" s="5"/>
    </row>
    <row r="11" spans="1:8" ht="25.5">
      <c r="A11" s="247">
        <v>4</v>
      </c>
      <c r="B11" s="248" t="s">
        <v>187</v>
      </c>
      <c r="C11" s="249">
        <v>0</v>
      </c>
      <c r="D11" s="249"/>
      <c r="E11" s="250"/>
      <c r="F11" s="5"/>
      <c r="G11" s="5"/>
      <c r="H11" s="5"/>
    </row>
    <row r="12" spans="1:8">
      <c r="A12" s="247">
        <v>5</v>
      </c>
      <c r="B12" s="248" t="s">
        <v>159</v>
      </c>
      <c r="C12" s="249">
        <v>18100390.539999999</v>
      </c>
      <c r="D12" s="249"/>
      <c r="E12" s="250">
        <v>18100390.539999999</v>
      </c>
      <c r="F12" s="5"/>
      <c r="G12" s="5"/>
      <c r="H12" s="5"/>
    </row>
    <row r="13" spans="1:8">
      <c r="A13" s="247">
        <v>6.1</v>
      </c>
      <c r="B13" s="248" t="s">
        <v>160</v>
      </c>
      <c r="C13" s="251">
        <v>956809833.38170016</v>
      </c>
      <c r="D13" s="249"/>
      <c r="E13" s="250">
        <v>956809833.38170016</v>
      </c>
      <c r="F13" s="5"/>
      <c r="G13" s="5"/>
      <c r="H13" s="5"/>
    </row>
    <row r="14" spans="1:8">
      <c r="A14" s="247">
        <v>6.2</v>
      </c>
      <c r="B14" s="252" t="s">
        <v>161</v>
      </c>
      <c r="C14" s="251">
        <v>-30414798.669055998</v>
      </c>
      <c r="D14" s="249"/>
      <c r="E14" s="250">
        <v>-30414798.669055998</v>
      </c>
      <c r="F14" s="5"/>
      <c r="G14" s="5"/>
      <c r="H14" s="5"/>
    </row>
    <row r="15" spans="1:8">
      <c r="A15" s="247">
        <v>6</v>
      </c>
      <c r="B15" s="248" t="s">
        <v>229</v>
      </c>
      <c r="C15" s="249">
        <v>926395034.7126441</v>
      </c>
      <c r="D15" s="249"/>
      <c r="E15" s="250">
        <v>926395034.7126441</v>
      </c>
      <c r="F15" s="5"/>
      <c r="G15" s="5"/>
      <c r="H15" s="5"/>
    </row>
    <row r="16" spans="1:8" ht="25.5">
      <c r="A16" s="247">
        <v>7</v>
      </c>
      <c r="B16" s="248" t="s">
        <v>163</v>
      </c>
      <c r="C16" s="249">
        <v>6341841.5399999991</v>
      </c>
      <c r="D16" s="249"/>
      <c r="E16" s="250">
        <v>6341841.5399999991</v>
      </c>
      <c r="F16" s="5"/>
      <c r="G16" s="5"/>
      <c r="H16" s="5"/>
    </row>
    <row r="17" spans="1:8">
      <c r="A17" s="247">
        <v>8</v>
      </c>
      <c r="B17" s="248" t="s">
        <v>164</v>
      </c>
      <c r="C17" s="249">
        <v>0</v>
      </c>
      <c r="D17" s="249"/>
      <c r="E17" s="250"/>
      <c r="F17" s="5"/>
      <c r="G17" s="5"/>
      <c r="H17" s="5"/>
    </row>
    <row r="18" spans="1:8">
      <c r="A18" s="247">
        <v>9</v>
      </c>
      <c r="B18" s="248" t="s">
        <v>165</v>
      </c>
      <c r="C18" s="249">
        <v>6345658.2299999995</v>
      </c>
      <c r="D18" s="249">
        <v>6194572.1799999997</v>
      </c>
      <c r="E18" s="250">
        <v>151086.04999999981</v>
      </c>
      <c r="F18" s="5"/>
      <c r="G18" s="5"/>
      <c r="H18" s="5"/>
    </row>
    <row r="19" spans="1:8" ht="25.5">
      <c r="A19" s="247">
        <v>10</v>
      </c>
      <c r="B19" s="248" t="s">
        <v>166</v>
      </c>
      <c r="C19" s="249">
        <v>65737627.649999991</v>
      </c>
      <c r="D19" s="249">
        <v>1281929.9800000004</v>
      </c>
      <c r="E19" s="250">
        <v>64455697.669999987</v>
      </c>
      <c r="F19" s="5"/>
      <c r="G19" s="5"/>
      <c r="H19" s="5"/>
    </row>
    <row r="20" spans="1:8">
      <c r="A20" s="247">
        <v>11</v>
      </c>
      <c r="B20" s="248" t="s">
        <v>167</v>
      </c>
      <c r="C20" s="249">
        <v>15361563.603199998</v>
      </c>
      <c r="D20" s="249"/>
      <c r="E20" s="250">
        <v>15361563.603199998</v>
      </c>
      <c r="F20" s="5"/>
      <c r="G20" s="5"/>
      <c r="H20" s="5"/>
    </row>
    <row r="21" spans="1:8" ht="51.75" thickBot="1">
      <c r="A21" s="253"/>
      <c r="B21" s="254" t="s">
        <v>371</v>
      </c>
      <c r="C21" s="202">
        <f>SUM(C8:C12, C15:C20)</f>
        <v>1282522813.9658442</v>
      </c>
      <c r="D21" s="202">
        <f>SUM(D8:D12, D15:D20)</f>
        <v>7476502.1600000001</v>
      </c>
      <c r="E21" s="255">
        <f>SUM(E8:E12, E15:E20)</f>
        <v>1275046311.8058441</v>
      </c>
      <c r="F21" s="5"/>
      <c r="G21" s="5"/>
      <c r="H21" s="5"/>
    </row>
    <row r="22" spans="1:8">
      <c r="A22"/>
      <c r="B22"/>
      <c r="C22"/>
      <c r="D22"/>
      <c r="E22"/>
    </row>
    <row r="23" spans="1:8">
      <c r="A23"/>
      <c r="B23"/>
      <c r="C23"/>
      <c r="D23"/>
      <c r="E23"/>
    </row>
    <row r="25" spans="1:8" s="1" customFormat="1">
      <c r="B25" s="35"/>
      <c r="F25"/>
      <c r="G25"/>
    </row>
    <row r="26" spans="1:8" s="1" customFormat="1">
      <c r="B26" s="36"/>
      <c r="F26"/>
      <c r="G26"/>
    </row>
    <row r="27" spans="1:8" s="1" customFormat="1">
      <c r="B27" s="35"/>
      <c r="F27"/>
      <c r="G27"/>
    </row>
    <row r="28" spans="1:8" s="1" customFormat="1">
      <c r="B28" s="35"/>
      <c r="F28"/>
      <c r="G28"/>
    </row>
    <row r="29" spans="1:8" s="1" customFormat="1">
      <c r="B29" s="35"/>
      <c r="F29"/>
      <c r="G29"/>
    </row>
    <row r="30" spans="1:8" s="1" customFormat="1">
      <c r="B30" s="35"/>
      <c r="F30"/>
      <c r="G30"/>
    </row>
    <row r="31" spans="1:8" s="1" customFormat="1">
      <c r="B31" s="35"/>
      <c r="F31"/>
      <c r="G31"/>
    </row>
    <row r="32" spans="1:8" s="1" customFormat="1">
      <c r="B32" s="36"/>
      <c r="F32"/>
      <c r="G32"/>
    </row>
    <row r="33" spans="2:7" s="1" customFormat="1">
      <c r="B33" s="36"/>
      <c r="F33"/>
      <c r="G33"/>
    </row>
    <row r="34" spans="2:7" s="1" customFormat="1">
      <c r="B34" s="36"/>
      <c r="F34"/>
      <c r="G34"/>
    </row>
    <row r="35" spans="2:7" s="1" customFormat="1">
      <c r="B35" s="36"/>
      <c r="F35"/>
      <c r="G35"/>
    </row>
    <row r="36" spans="2:7" s="1" customFormat="1">
      <c r="B36" s="36"/>
      <c r="F36"/>
      <c r="G36"/>
    </row>
    <row r="37" spans="2:7" s="1" customFormat="1">
      <c r="B37" s="36"/>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E28" sqref="E28"/>
      <selection pane="topRight" activeCell="E28" sqref="E28"/>
      <selection pane="bottomLeft" activeCell="E28" sqref="E28"/>
      <selection pane="bottomRight" activeCell="D6" sqref="D5:D13"/>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3" t="s">
        <v>191</v>
      </c>
      <c r="B1" s="12" t="str">
        <f>Info!C2</f>
        <v>ს.ს "პროკრედიტ ბანკი"</v>
      </c>
    </row>
    <row r="2" spans="1:6" s="17" customFormat="1" ht="15.75" customHeight="1">
      <c r="A2" s="17" t="s">
        <v>192</v>
      </c>
      <c r="B2" s="273">
        <f>'1. key ratios'!B2</f>
        <v>43281</v>
      </c>
      <c r="C2"/>
      <c r="D2"/>
      <c r="E2"/>
      <c r="F2"/>
    </row>
    <row r="3" spans="1:6" s="17" customFormat="1" ht="15.75" customHeight="1">
      <c r="C3"/>
      <c r="D3"/>
      <c r="E3"/>
      <c r="F3"/>
    </row>
    <row r="4" spans="1:6" s="17" customFormat="1" ht="26.25" thickBot="1">
      <c r="A4" s="17" t="s">
        <v>337</v>
      </c>
      <c r="B4" s="131" t="s">
        <v>268</v>
      </c>
      <c r="C4" s="125" t="s">
        <v>95</v>
      </c>
      <c r="D4"/>
      <c r="E4"/>
      <c r="F4"/>
    </row>
    <row r="5" spans="1:6" ht="26.25">
      <c r="A5" s="126">
        <v>1</v>
      </c>
      <c r="B5" s="127" t="s">
        <v>345</v>
      </c>
      <c r="C5" s="161">
        <f>'7. LI1'!E21</f>
        <v>1275046311.8058441</v>
      </c>
      <c r="D5" s="473"/>
    </row>
    <row r="6" spans="1:6" s="116" customFormat="1">
      <c r="A6" s="71">
        <v>2.1</v>
      </c>
      <c r="B6" s="133" t="s">
        <v>269</v>
      </c>
      <c r="C6" s="162">
        <v>69487861.229769006</v>
      </c>
      <c r="D6" s="473"/>
    </row>
    <row r="7" spans="1:6" s="3" customFormat="1" ht="25.5" outlineLevel="1">
      <c r="A7" s="132">
        <v>2.2000000000000002</v>
      </c>
      <c r="B7" s="128" t="s">
        <v>270</v>
      </c>
      <c r="C7" s="163">
        <v>25683300</v>
      </c>
      <c r="D7" s="473"/>
    </row>
    <row r="8" spans="1:6" s="3" customFormat="1" ht="26.25">
      <c r="A8" s="132">
        <v>3</v>
      </c>
      <c r="B8" s="129" t="s">
        <v>346</v>
      </c>
      <c r="C8" s="164">
        <f>SUM(C5:C7)</f>
        <v>1370217473.0356131</v>
      </c>
      <c r="D8" s="473"/>
    </row>
    <row r="9" spans="1:6" s="116" customFormat="1">
      <c r="A9" s="71">
        <v>4</v>
      </c>
      <c r="B9" s="136" t="s">
        <v>265</v>
      </c>
      <c r="C9" s="162">
        <v>18242469.771336</v>
      </c>
      <c r="D9" s="473"/>
    </row>
    <row r="10" spans="1:6" s="3" customFormat="1" ht="25.5" outlineLevel="1">
      <c r="A10" s="132">
        <v>5.0999999999999996</v>
      </c>
      <c r="B10" s="128" t="s">
        <v>276</v>
      </c>
      <c r="C10" s="163">
        <v>-23652122.809596598</v>
      </c>
      <c r="D10" s="473"/>
    </row>
    <row r="11" spans="1:6" s="3" customFormat="1" ht="25.5" outlineLevel="1">
      <c r="A11" s="132">
        <v>5.2</v>
      </c>
      <c r="B11" s="128" t="s">
        <v>277</v>
      </c>
      <c r="C11" s="163">
        <v>-25169634</v>
      </c>
      <c r="D11" s="473"/>
    </row>
    <row r="12" spans="1:6" s="3" customFormat="1">
      <c r="A12" s="132">
        <v>6</v>
      </c>
      <c r="B12" s="134" t="s">
        <v>266</v>
      </c>
      <c r="C12" s="256"/>
      <c r="D12" s="473"/>
    </row>
    <row r="13" spans="1:6" s="3" customFormat="1" ht="15.75" thickBot="1">
      <c r="A13" s="135">
        <v>7</v>
      </c>
      <c r="B13" s="130" t="s">
        <v>267</v>
      </c>
      <c r="C13" s="165">
        <f>SUM(C8:C12)</f>
        <v>1339638185.9973526</v>
      </c>
      <c r="D13" s="473"/>
    </row>
    <row r="17" spans="2:9" s="1" customFormat="1">
      <c r="B17" s="37"/>
      <c r="C17"/>
      <c r="D17"/>
      <c r="E17"/>
      <c r="F17"/>
      <c r="G17"/>
      <c r="H17"/>
      <c r="I17"/>
    </row>
    <row r="18" spans="2:9" s="1" customFormat="1">
      <c r="B18" s="34"/>
      <c r="C18"/>
      <c r="D18"/>
      <c r="E18"/>
      <c r="F18"/>
      <c r="G18"/>
      <c r="H18"/>
      <c r="I18"/>
    </row>
    <row r="19" spans="2:9" s="1" customFormat="1">
      <c r="B19" s="34"/>
      <c r="C19"/>
      <c r="D19"/>
      <c r="E19"/>
      <c r="F19"/>
      <c r="G19"/>
      <c r="H19"/>
      <c r="I19"/>
    </row>
    <row r="20" spans="2:9" s="1" customFormat="1">
      <c r="B20" s="36"/>
      <c r="C20"/>
      <c r="D20"/>
      <c r="E20"/>
      <c r="F20"/>
      <c r="G20"/>
      <c r="H20"/>
      <c r="I20"/>
    </row>
    <row r="21" spans="2:9" s="1" customFormat="1">
      <c r="B21" s="35"/>
      <c r="C21"/>
      <c r="D21"/>
      <c r="E21"/>
      <c r="F21"/>
      <c r="G21"/>
      <c r="H21"/>
      <c r="I21"/>
    </row>
    <row r="22" spans="2:9" s="1" customFormat="1">
      <c r="B22" s="36"/>
      <c r="C22"/>
      <c r="D22"/>
      <c r="E22"/>
      <c r="F22"/>
      <c r="G22"/>
      <c r="H22"/>
      <c r="I22"/>
    </row>
    <row r="23" spans="2:9" s="1" customFormat="1">
      <c r="B23" s="35"/>
      <c r="C23"/>
      <c r="D23"/>
      <c r="E23"/>
      <c r="F23"/>
      <c r="G23"/>
      <c r="H23"/>
      <c r="I23"/>
    </row>
    <row r="24" spans="2:9" s="1" customFormat="1">
      <c r="B24" s="35"/>
      <c r="C24"/>
      <c r="D24"/>
      <c r="E24"/>
      <c r="F24"/>
      <c r="G24"/>
      <c r="H24"/>
      <c r="I24"/>
    </row>
    <row r="25" spans="2:9" s="1" customFormat="1">
      <c r="B25" s="35"/>
      <c r="C25"/>
      <c r="D25"/>
      <c r="E25"/>
      <c r="F25"/>
      <c r="G25"/>
      <c r="H25"/>
      <c r="I25"/>
    </row>
    <row r="26" spans="2:9" s="1" customFormat="1">
      <c r="B26" s="35"/>
      <c r="C26"/>
      <c r="D26"/>
      <c r="E26"/>
      <c r="F26"/>
      <c r="G26"/>
      <c r="H26"/>
      <c r="I26"/>
    </row>
    <row r="27" spans="2:9" s="1" customFormat="1">
      <c r="B27" s="35"/>
      <c r="C27"/>
      <c r="D27"/>
      <c r="E27"/>
      <c r="F27"/>
      <c r="G27"/>
      <c r="H27"/>
      <c r="I27"/>
    </row>
    <row r="28" spans="2:9" s="1" customFormat="1">
      <c r="B28" s="36"/>
      <c r="C28"/>
      <c r="D28"/>
      <c r="E28"/>
      <c r="F28"/>
      <c r="G28"/>
      <c r="H28"/>
      <c r="I28"/>
    </row>
    <row r="29" spans="2:9" s="1" customFormat="1">
      <c r="B29" s="36"/>
      <c r="C29"/>
      <c r="D29"/>
      <c r="E29"/>
      <c r="F29"/>
      <c r="G29"/>
      <c r="H29"/>
      <c r="I29"/>
    </row>
    <row r="30" spans="2:9" s="1" customFormat="1">
      <c r="B30" s="36"/>
      <c r="C30"/>
      <c r="D30"/>
      <c r="E30"/>
      <c r="F30"/>
      <c r="G30"/>
      <c r="H30"/>
      <c r="I30"/>
    </row>
    <row r="31" spans="2:9" s="1" customFormat="1">
      <c r="B31" s="36"/>
      <c r="C31"/>
      <c r="D31"/>
      <c r="E31"/>
      <c r="F31"/>
      <c r="G31"/>
      <c r="H31"/>
      <c r="I31"/>
    </row>
    <row r="32" spans="2:9" s="1" customFormat="1">
      <c r="B32" s="36"/>
      <c r="C32"/>
      <c r="D32"/>
      <c r="E32"/>
      <c r="F32"/>
      <c r="G32"/>
      <c r="H32"/>
      <c r="I32"/>
    </row>
    <row r="33" spans="2:9" s="1" customFormat="1">
      <c r="B33" s="36"/>
      <c r="C33"/>
      <c r="D33"/>
      <c r="E33"/>
      <c r="F33"/>
      <c r="G33"/>
      <c r="H33"/>
      <c r="I33"/>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LCR</vt:lpstr>
      <vt:lpstr>15. CCR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2018-08-01T10:44:00Z</dcterms:modified>
</cp:coreProperties>
</file>